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 Project\USO\"/>
    </mc:Choice>
  </mc:AlternateContent>
  <xr:revisionPtr revIDLastSave="0" documentId="13_ncr:1_{40845A80-1641-4D87-90C6-C9A24E8F38C7}" xr6:coauthVersionLast="46" xr6:coauthVersionMax="46" xr10:uidLastSave="{00000000-0000-0000-0000-000000000000}"/>
  <bookViews>
    <workbookView xWindow="-28920" yWindow="1635" windowWidth="29040" windowHeight="15840" activeTab="3" xr2:uid="{0D8A3644-4933-41C8-B963-906C77681E3E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3" hidden="1">Sheet3!$B$3:$Z$232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3" l="1"/>
  <c r="AA2" i="3"/>
  <c r="Y214" i="3"/>
  <c r="AB211" i="3"/>
  <c r="AB217" i="3"/>
  <c r="AB221" i="3"/>
  <c r="AB206" i="3"/>
  <c r="AB182" i="3"/>
  <c r="AB179" i="3"/>
  <c r="AB176" i="3"/>
  <c r="AB171" i="3"/>
  <c r="AB169" i="3"/>
  <c r="AB165" i="3"/>
  <c r="AB160" i="3"/>
  <c r="AB130" i="3"/>
  <c r="AB127" i="3"/>
  <c r="AB124" i="3"/>
  <c r="AB121" i="3"/>
  <c r="AB118" i="3"/>
  <c r="AB115" i="3"/>
  <c r="AB109" i="3"/>
  <c r="AB103" i="3"/>
  <c r="AB100" i="3"/>
  <c r="AB97" i="3"/>
  <c r="AB90" i="3"/>
  <c r="AB53" i="3"/>
  <c r="AB48" i="3"/>
  <c r="AB45" i="3"/>
  <c r="AB42" i="3"/>
  <c r="AB38" i="3"/>
  <c r="AB29" i="3"/>
  <c r="AB27" i="3"/>
  <c r="AB19" i="3"/>
  <c r="P232" i="3"/>
  <c r="O232" i="3" s="1"/>
  <c r="Q232" i="3" s="1"/>
  <c r="P231" i="3"/>
  <c r="O231" i="3" s="1"/>
  <c r="Q231" i="3" s="1"/>
  <c r="P230" i="3"/>
  <c r="O230" i="3" s="1"/>
  <c r="P229" i="3"/>
  <c r="O229" i="3" s="1"/>
  <c r="P228" i="3"/>
  <c r="O228" i="3" s="1"/>
  <c r="P227" i="3"/>
  <c r="O227" i="3" s="1"/>
  <c r="P226" i="3"/>
  <c r="O226" i="3" s="1"/>
  <c r="P225" i="3"/>
  <c r="O225" i="3" s="1"/>
  <c r="P224" i="3"/>
  <c r="O224" i="3" s="1"/>
  <c r="P223" i="3"/>
  <c r="O223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4" i="3"/>
  <c r="H2" i="3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3" i="1"/>
  <c r="A1" i="2"/>
  <c r="B1" i="1"/>
  <c r="D1" i="1"/>
  <c r="Q225" i="3" l="1"/>
  <c r="Q224" i="3"/>
  <c r="Q230" i="3"/>
  <c r="Q227" i="3"/>
  <c r="R227" i="3"/>
  <c r="Q228" i="3"/>
  <c r="R224" i="3"/>
  <c r="R230" i="3"/>
  <c r="Q226" i="3"/>
  <c r="R223" i="3"/>
  <c r="Q223" i="3"/>
  <c r="W223" i="3" s="1"/>
  <c r="Q229" i="3"/>
  <c r="R225" i="3"/>
  <c r="W225" i="3" s="1"/>
  <c r="R231" i="3"/>
  <c r="W231" i="3" s="1"/>
  <c r="R228" i="3"/>
  <c r="R229" i="3"/>
  <c r="R226" i="3"/>
  <c r="W226" i="3" s="1"/>
  <c r="R232" i="3"/>
  <c r="W232" i="3" s="1"/>
  <c r="I4" i="3"/>
  <c r="J181" i="3"/>
  <c r="J163" i="3"/>
  <c r="K90" i="3"/>
  <c r="K71" i="3"/>
  <c r="K220" i="3"/>
  <c r="K214" i="3"/>
  <c r="K208" i="3"/>
  <c r="K202" i="3"/>
  <c r="K157" i="3"/>
  <c r="J146" i="3"/>
  <c r="K128" i="3"/>
  <c r="J122" i="3"/>
  <c r="K116" i="3"/>
  <c r="K110" i="3"/>
  <c r="J103" i="3"/>
  <c r="K98" i="3"/>
  <c r="K92" i="3"/>
  <c r="J86" i="3"/>
  <c r="J79" i="3"/>
  <c r="K74" i="3"/>
  <c r="J67" i="3"/>
  <c r="K62" i="3"/>
  <c r="K56" i="3"/>
  <c r="J50" i="3"/>
  <c r="K44" i="3"/>
  <c r="K38" i="3"/>
  <c r="J31" i="3"/>
  <c r="J26" i="3"/>
  <c r="K20" i="3"/>
  <c r="K221" i="3"/>
  <c r="J186" i="3"/>
  <c r="K173" i="3"/>
  <c r="J162" i="3"/>
  <c r="K149" i="3"/>
  <c r="K145" i="3"/>
  <c r="J133" i="3"/>
  <c r="J127" i="3"/>
  <c r="J109" i="3"/>
  <c r="J97" i="3"/>
  <c r="J91" i="3"/>
  <c r="J73" i="3"/>
  <c r="J61" i="3"/>
  <c r="J55" i="3"/>
  <c r="J37" i="3"/>
  <c r="J25" i="3"/>
  <c r="L155" i="3"/>
  <c r="K107" i="3"/>
  <c r="L77" i="3"/>
  <c r="K66" i="3"/>
  <c r="K59" i="3"/>
  <c r="L46" i="3"/>
  <c r="K35" i="3"/>
  <c r="L22" i="3"/>
  <c r="K201" i="3"/>
  <c r="K178" i="3"/>
  <c r="K166" i="3"/>
  <c r="K152" i="3"/>
  <c r="K143" i="3"/>
  <c r="J224" i="3"/>
  <c r="K218" i="3"/>
  <c r="K117" i="3"/>
  <c r="K99" i="3"/>
  <c r="K81" i="3"/>
  <c r="K63" i="3"/>
  <c r="K45" i="3"/>
  <c r="K27" i="3"/>
  <c r="K9" i="3"/>
  <c r="J14" i="3"/>
  <c r="K185" i="3"/>
  <c r="K131" i="3"/>
  <c r="L118" i="3"/>
  <c r="L19" i="3"/>
  <c r="K19" i="3"/>
  <c r="L17" i="3"/>
  <c r="K15" i="3"/>
  <c r="J19" i="3"/>
  <c r="J18" i="3"/>
  <c r="K16" i="3"/>
  <c r="L18" i="3"/>
  <c r="J191" i="3"/>
  <c r="K191" i="3"/>
  <c r="K190" i="3"/>
  <c r="L191" i="3"/>
  <c r="L5" i="3"/>
  <c r="K135" i="3"/>
  <c r="L140" i="3"/>
  <c r="K140" i="3"/>
  <c r="J140" i="3"/>
  <c r="J139" i="3"/>
  <c r="K134" i="3"/>
  <c r="K206" i="3"/>
  <c r="K194" i="3"/>
  <c r="L194" i="3"/>
  <c r="L184" i="3"/>
  <c r="J184" i="3"/>
  <c r="L172" i="3"/>
  <c r="J172" i="3"/>
  <c r="L160" i="3"/>
  <c r="J160" i="3"/>
  <c r="K160" i="3"/>
  <c r="L148" i="3"/>
  <c r="J148" i="3"/>
  <c r="K138" i="3"/>
  <c r="K126" i="3"/>
  <c r="K114" i="3"/>
  <c r="K102" i="3"/>
  <c r="J96" i="3"/>
  <c r="L96" i="3"/>
  <c r="K96" i="3"/>
  <c r="J84" i="3"/>
  <c r="L84" i="3"/>
  <c r="K84" i="3"/>
  <c r="K54" i="3"/>
  <c r="K42" i="3"/>
  <c r="K30" i="3"/>
  <c r="L13" i="3"/>
  <c r="J12" i="3"/>
  <c r="K13" i="3"/>
  <c r="K5" i="3"/>
  <c r="K23" i="3"/>
  <c r="K41" i="3"/>
  <c r="K77" i="3"/>
  <c r="K95" i="3"/>
  <c r="K113" i="3"/>
  <c r="J158" i="3"/>
  <c r="J194" i="3"/>
  <c r="L66" i="3"/>
  <c r="L90" i="3"/>
  <c r="L114" i="3"/>
  <c r="L173" i="3"/>
  <c r="J223" i="3"/>
  <c r="M222" i="3" s="1"/>
  <c r="K217" i="3"/>
  <c r="K211" i="3"/>
  <c r="J211" i="3"/>
  <c r="K205" i="3"/>
  <c r="K199" i="3"/>
  <c r="L199" i="3"/>
  <c r="J199" i="3"/>
  <c r="K193" i="3"/>
  <c r="L193" i="3"/>
  <c r="K188" i="3"/>
  <c r="L188" i="3"/>
  <c r="J188" i="3"/>
  <c r="L183" i="3"/>
  <c r="J183" i="3"/>
  <c r="K183" i="3"/>
  <c r="L177" i="3"/>
  <c r="J177" i="3"/>
  <c r="L171" i="3"/>
  <c r="J171" i="3"/>
  <c r="K171" i="3"/>
  <c r="L165" i="3"/>
  <c r="J165" i="3"/>
  <c r="L159" i="3"/>
  <c r="J159" i="3"/>
  <c r="L153" i="3"/>
  <c r="J153" i="3"/>
  <c r="K153" i="3"/>
  <c r="J142" i="3"/>
  <c r="L131" i="3"/>
  <c r="L119" i="3"/>
  <c r="L107" i="3"/>
  <c r="L95" i="3"/>
  <c r="L83" i="3"/>
  <c r="L71" i="3"/>
  <c r="L59" i="3"/>
  <c r="L47" i="3"/>
  <c r="L35" i="3"/>
  <c r="L23" i="3"/>
  <c r="K18" i="3"/>
  <c r="L12" i="3"/>
  <c r="K6" i="3"/>
  <c r="K8" i="3"/>
  <c r="K26" i="3"/>
  <c r="K34" i="3"/>
  <c r="K52" i="3"/>
  <c r="K70" i="3"/>
  <c r="K80" i="3"/>
  <c r="K88" i="3"/>
  <c r="K106" i="3"/>
  <c r="K124" i="3"/>
  <c r="K155" i="3"/>
  <c r="K165" i="3"/>
  <c r="K184" i="3"/>
  <c r="J54" i="3"/>
  <c r="J90" i="3"/>
  <c r="J126" i="3"/>
  <c r="J145" i="3"/>
  <c r="J198" i="3"/>
  <c r="J222" i="3"/>
  <c r="L70" i="3"/>
  <c r="L94" i="3"/>
  <c r="L142" i="3"/>
  <c r="L174" i="3"/>
  <c r="K216" i="3"/>
  <c r="J216" i="3"/>
  <c r="K210" i="3"/>
  <c r="K204" i="3"/>
  <c r="J204" i="3"/>
  <c r="K198" i="3"/>
  <c r="L198" i="3"/>
  <c r="K192" i="3"/>
  <c r="J192" i="3"/>
  <c r="K182" i="3"/>
  <c r="L182" i="3"/>
  <c r="K176" i="3"/>
  <c r="L176" i="3"/>
  <c r="J176" i="3"/>
  <c r="K170" i="3"/>
  <c r="L170" i="3"/>
  <c r="L164" i="3"/>
  <c r="J164" i="3"/>
  <c r="L158" i="3"/>
  <c r="L152" i="3"/>
  <c r="J152" i="3"/>
  <c r="L147" i="3"/>
  <c r="J147" i="3"/>
  <c r="K147" i="3"/>
  <c r="L141" i="3"/>
  <c r="J141" i="3"/>
  <c r="J136" i="3"/>
  <c r="L136" i="3"/>
  <c r="J130" i="3"/>
  <c r="J124" i="3"/>
  <c r="L124" i="3"/>
  <c r="J118" i="3"/>
  <c r="J112" i="3"/>
  <c r="L112" i="3"/>
  <c r="J106" i="3"/>
  <c r="J100" i="3"/>
  <c r="L100" i="3"/>
  <c r="J94" i="3"/>
  <c r="J88" i="3"/>
  <c r="L88" i="3"/>
  <c r="J82" i="3"/>
  <c r="J76" i="3"/>
  <c r="L76" i="3"/>
  <c r="J70" i="3"/>
  <c r="J64" i="3"/>
  <c r="L64" i="3"/>
  <c r="J58" i="3"/>
  <c r="J52" i="3"/>
  <c r="L52" i="3"/>
  <c r="J46" i="3"/>
  <c r="J40" i="3"/>
  <c r="L40" i="3"/>
  <c r="J34" i="3"/>
  <c r="J28" i="3"/>
  <c r="L28" i="3"/>
  <c r="J22" i="3"/>
  <c r="J17" i="3"/>
  <c r="L11" i="3"/>
  <c r="K17" i="3"/>
  <c r="K53" i="3"/>
  <c r="K89" i="3"/>
  <c r="K125" i="3"/>
  <c r="J38" i="3"/>
  <c r="J74" i="3"/>
  <c r="J110" i="3"/>
  <c r="J182" i="3"/>
  <c r="J205" i="3"/>
  <c r="M204" i="3" s="1"/>
  <c r="L29" i="3"/>
  <c r="L53" i="3"/>
  <c r="L101" i="3"/>
  <c r="L125" i="3"/>
  <c r="L150" i="3"/>
  <c r="L186" i="3"/>
  <c r="K212" i="3"/>
  <c r="J212" i="3"/>
  <c r="K200" i="3"/>
  <c r="L200" i="3"/>
  <c r="J200" i="3"/>
  <c r="L189" i="3"/>
  <c r="J189" i="3"/>
  <c r="L178" i="3"/>
  <c r="J178" i="3"/>
  <c r="L166" i="3"/>
  <c r="J166" i="3"/>
  <c r="L154" i="3"/>
  <c r="J154" i="3"/>
  <c r="K154" i="3"/>
  <c r="J143" i="3"/>
  <c r="L143" i="3"/>
  <c r="J132" i="3"/>
  <c r="L132" i="3"/>
  <c r="K132" i="3"/>
  <c r="J120" i="3"/>
  <c r="L120" i="3"/>
  <c r="K120" i="3"/>
  <c r="J108" i="3"/>
  <c r="L108" i="3"/>
  <c r="K108" i="3"/>
  <c r="K78" i="3"/>
  <c r="J72" i="3"/>
  <c r="L72" i="3"/>
  <c r="K72" i="3"/>
  <c r="J60" i="3"/>
  <c r="L60" i="3"/>
  <c r="K60" i="3"/>
  <c r="J48" i="3"/>
  <c r="L48" i="3"/>
  <c r="K48" i="3"/>
  <c r="J36" i="3"/>
  <c r="L36" i="3"/>
  <c r="K36" i="3"/>
  <c r="J24" i="3"/>
  <c r="L24" i="3"/>
  <c r="K24" i="3"/>
  <c r="L7" i="3"/>
  <c r="K7" i="3"/>
  <c r="K33" i="3"/>
  <c r="K51" i="3"/>
  <c r="K69" i="3"/>
  <c r="K87" i="3"/>
  <c r="K105" i="3"/>
  <c r="K123" i="3"/>
  <c r="K142" i="3"/>
  <c r="K164" i="3"/>
  <c r="K197" i="3"/>
  <c r="J175" i="3"/>
  <c r="J218" i="3"/>
  <c r="L42" i="3"/>
  <c r="L138" i="3"/>
  <c r="J227" i="3"/>
  <c r="J221" i="3"/>
  <c r="J215" i="3"/>
  <c r="K215" i="3"/>
  <c r="J209" i="3"/>
  <c r="J203" i="3"/>
  <c r="K203" i="3"/>
  <c r="J197" i="3"/>
  <c r="L197" i="3"/>
  <c r="K187" i="3"/>
  <c r="L187" i="3"/>
  <c r="K181" i="3"/>
  <c r="L181" i="3"/>
  <c r="K175" i="3"/>
  <c r="L175" i="3"/>
  <c r="K169" i="3"/>
  <c r="L169" i="3"/>
  <c r="L163" i="3"/>
  <c r="L157" i="3"/>
  <c r="L151" i="3"/>
  <c r="L146" i="3"/>
  <c r="K146" i="3"/>
  <c r="L135" i="3"/>
  <c r="J135" i="3"/>
  <c r="L129" i="3"/>
  <c r="J129" i="3"/>
  <c r="L123" i="3"/>
  <c r="J123" i="3"/>
  <c r="L117" i="3"/>
  <c r="J117" i="3"/>
  <c r="L111" i="3"/>
  <c r="J111" i="3"/>
  <c r="L105" i="3"/>
  <c r="J105" i="3"/>
  <c r="L99" i="3"/>
  <c r="J99" i="3"/>
  <c r="L93" i="3"/>
  <c r="J93" i="3"/>
  <c r="L87" i="3"/>
  <c r="J87" i="3"/>
  <c r="L81" i="3"/>
  <c r="J81" i="3"/>
  <c r="L75" i="3"/>
  <c r="J75" i="3"/>
  <c r="L69" i="3"/>
  <c r="J69" i="3"/>
  <c r="L63" i="3"/>
  <c r="J63" i="3"/>
  <c r="L57" i="3"/>
  <c r="J57" i="3"/>
  <c r="L51" i="3"/>
  <c r="J51" i="3"/>
  <c r="L45" i="3"/>
  <c r="J45" i="3"/>
  <c r="L39" i="3"/>
  <c r="J39" i="3"/>
  <c r="L33" i="3"/>
  <c r="J33" i="3"/>
  <c r="L27" i="3"/>
  <c r="J27" i="3"/>
  <c r="L21" i="3"/>
  <c r="J21" i="3"/>
  <c r="J16" i="3"/>
  <c r="L16" i="3"/>
  <c r="J10" i="3"/>
  <c r="J4" i="3"/>
  <c r="L4" i="3"/>
  <c r="K10" i="3"/>
  <c r="K28" i="3"/>
  <c r="K46" i="3"/>
  <c r="K64" i="3"/>
  <c r="K82" i="3"/>
  <c r="K100" i="3"/>
  <c r="K118" i="3"/>
  <c r="K136" i="3"/>
  <c r="K148" i="3"/>
  <c r="K158" i="3"/>
  <c r="K172" i="3"/>
  <c r="K189" i="3"/>
  <c r="J6" i="3"/>
  <c r="J42" i="3"/>
  <c r="J78" i="3"/>
  <c r="J114" i="3"/>
  <c r="J150" i="3"/>
  <c r="J169" i="3"/>
  <c r="J206" i="3"/>
  <c r="M205" i="3" s="1"/>
  <c r="L6" i="3"/>
  <c r="L30" i="3"/>
  <c r="L54" i="3"/>
  <c r="L78" i="3"/>
  <c r="L102" i="3"/>
  <c r="L126" i="3"/>
  <c r="J220" i="3"/>
  <c r="J208" i="3"/>
  <c r="L196" i="3"/>
  <c r="J196" i="3"/>
  <c r="K180" i="3"/>
  <c r="J180" i="3"/>
  <c r="L180" i="3"/>
  <c r="K168" i="3"/>
  <c r="J168" i="3"/>
  <c r="K156" i="3"/>
  <c r="J156" i="3"/>
  <c r="L145" i="3"/>
  <c r="L122" i="3"/>
  <c r="L116" i="3"/>
  <c r="J116" i="3"/>
  <c r="L98" i="3"/>
  <c r="L92" i="3"/>
  <c r="J92" i="3"/>
  <c r="L74" i="3"/>
  <c r="L62" i="3"/>
  <c r="L50" i="3"/>
  <c r="L44" i="3"/>
  <c r="J44" i="3"/>
  <c r="L32" i="3"/>
  <c r="J32" i="3"/>
  <c r="L9" i="3"/>
  <c r="J9" i="3"/>
  <c r="K222" i="3"/>
  <c r="K11" i="3"/>
  <c r="K21" i="3"/>
  <c r="K29" i="3"/>
  <c r="K39" i="3"/>
  <c r="K47" i="3"/>
  <c r="K57" i="3"/>
  <c r="K65" i="3"/>
  <c r="K75" i="3"/>
  <c r="K83" i="3"/>
  <c r="K93" i="3"/>
  <c r="K101" i="3"/>
  <c r="K111" i="3"/>
  <c r="K119" i="3"/>
  <c r="K129" i="3"/>
  <c r="K137" i="3"/>
  <c r="K159" i="3"/>
  <c r="K209" i="3"/>
  <c r="J7" i="3"/>
  <c r="J43" i="3"/>
  <c r="J62" i="3"/>
  <c r="J98" i="3"/>
  <c r="J115" i="3"/>
  <c r="J151" i="3"/>
  <c r="J170" i="3"/>
  <c r="J187" i="3"/>
  <c r="J210" i="3"/>
  <c r="L10" i="3"/>
  <c r="L34" i="3"/>
  <c r="L58" i="3"/>
  <c r="L82" i="3"/>
  <c r="L106" i="3"/>
  <c r="L130" i="3"/>
  <c r="L156" i="3"/>
  <c r="L192" i="3"/>
  <c r="J226" i="3"/>
  <c r="J214" i="3"/>
  <c r="L202" i="3"/>
  <c r="J202" i="3"/>
  <c r="K186" i="3"/>
  <c r="K174" i="3"/>
  <c r="K162" i="3"/>
  <c r="L162" i="3"/>
  <c r="K150" i="3"/>
  <c r="L134" i="3"/>
  <c r="L128" i="3"/>
  <c r="J128" i="3"/>
  <c r="L110" i="3"/>
  <c r="L104" i="3"/>
  <c r="J104" i="3"/>
  <c r="L86" i="3"/>
  <c r="L80" i="3"/>
  <c r="J80" i="3"/>
  <c r="L68" i="3"/>
  <c r="J68" i="3"/>
  <c r="L56" i="3"/>
  <c r="J56" i="3"/>
  <c r="L38" i="3"/>
  <c r="L26" i="3"/>
  <c r="L20" i="3"/>
  <c r="J20" i="3"/>
  <c r="L15" i="3"/>
  <c r="J15" i="3"/>
  <c r="J134" i="3"/>
  <c r="J225" i="3"/>
  <c r="J219" i="3"/>
  <c r="K219" i="3"/>
  <c r="J213" i="3"/>
  <c r="J207" i="3"/>
  <c r="K207" i="3"/>
  <c r="L201" i="3"/>
  <c r="J201" i="3"/>
  <c r="L195" i="3"/>
  <c r="J195" i="3"/>
  <c r="K195" i="3"/>
  <c r="L190" i="3"/>
  <c r="J190" i="3"/>
  <c r="J185" i="3"/>
  <c r="L185" i="3"/>
  <c r="J179" i="3"/>
  <c r="K179" i="3"/>
  <c r="L179" i="3"/>
  <c r="J173" i="3"/>
  <c r="J167" i="3"/>
  <c r="L167" i="3"/>
  <c r="K167" i="3"/>
  <c r="J161" i="3"/>
  <c r="K161" i="3"/>
  <c r="L161" i="3"/>
  <c r="J155" i="3"/>
  <c r="J149" i="3"/>
  <c r="L149" i="3"/>
  <c r="K144" i="3"/>
  <c r="J144" i="3"/>
  <c r="L144" i="3"/>
  <c r="L139" i="3"/>
  <c r="K139" i="3"/>
  <c r="L133" i="3"/>
  <c r="K133" i="3"/>
  <c r="L127" i="3"/>
  <c r="K127" i="3"/>
  <c r="L121" i="3"/>
  <c r="K121" i="3"/>
  <c r="L115" i="3"/>
  <c r="K115" i="3"/>
  <c r="L109" i="3"/>
  <c r="K109" i="3"/>
  <c r="L103" i="3"/>
  <c r="K103" i="3"/>
  <c r="L97" i="3"/>
  <c r="K97" i="3"/>
  <c r="L91" i="3"/>
  <c r="K91" i="3"/>
  <c r="L85" i="3"/>
  <c r="K85" i="3"/>
  <c r="L79" i="3"/>
  <c r="K79" i="3"/>
  <c r="L73" i="3"/>
  <c r="K73" i="3"/>
  <c r="L67" i="3"/>
  <c r="K67" i="3"/>
  <c r="L61" i="3"/>
  <c r="K61" i="3"/>
  <c r="L55" i="3"/>
  <c r="K55" i="3"/>
  <c r="L49" i="3"/>
  <c r="K49" i="3"/>
  <c r="L43" i="3"/>
  <c r="K43" i="3"/>
  <c r="L37" i="3"/>
  <c r="K37" i="3"/>
  <c r="L31" i="3"/>
  <c r="K31" i="3"/>
  <c r="L25" i="3"/>
  <c r="K25" i="3"/>
  <c r="L14" i="3"/>
  <c r="L8" i="3"/>
  <c r="J8" i="3"/>
  <c r="K4" i="3"/>
  <c r="K14" i="3"/>
  <c r="K22" i="3"/>
  <c r="K32" i="3"/>
  <c r="K40" i="3"/>
  <c r="K50" i="3"/>
  <c r="K58" i="3"/>
  <c r="K68" i="3"/>
  <c r="K76" i="3"/>
  <c r="K86" i="3"/>
  <c r="K94" i="3"/>
  <c r="K104" i="3"/>
  <c r="K112" i="3"/>
  <c r="K122" i="3"/>
  <c r="K130" i="3"/>
  <c r="K141" i="3"/>
  <c r="K151" i="3"/>
  <c r="K163" i="3"/>
  <c r="K177" i="3"/>
  <c r="K196" i="3"/>
  <c r="K213" i="3"/>
  <c r="J13" i="3"/>
  <c r="J30" i="3"/>
  <c r="J49" i="3"/>
  <c r="J66" i="3"/>
  <c r="J85" i="3"/>
  <c r="J102" i="3"/>
  <c r="J121" i="3"/>
  <c r="J138" i="3"/>
  <c r="J157" i="3"/>
  <c r="J174" i="3"/>
  <c r="J193" i="3"/>
  <c r="J217" i="3"/>
  <c r="L41" i="3"/>
  <c r="L65" i="3"/>
  <c r="L89" i="3"/>
  <c r="L113" i="3"/>
  <c r="L137" i="3"/>
  <c r="L168" i="3"/>
  <c r="J137" i="3"/>
  <c r="J131" i="3"/>
  <c r="J125" i="3"/>
  <c r="J119" i="3"/>
  <c r="J113" i="3"/>
  <c r="J107" i="3"/>
  <c r="J101" i="3"/>
  <c r="J95" i="3"/>
  <c r="J89" i="3"/>
  <c r="J83" i="3"/>
  <c r="J77" i="3"/>
  <c r="J71" i="3"/>
  <c r="J65" i="3"/>
  <c r="J59" i="3"/>
  <c r="J53" i="3"/>
  <c r="J47" i="3"/>
  <c r="J41" i="3"/>
  <c r="J35" i="3"/>
  <c r="J29" i="3"/>
  <c r="J23" i="3"/>
  <c r="K12" i="3"/>
  <c r="J11" i="3"/>
  <c r="J5" i="3"/>
  <c r="W228" i="3" l="1"/>
  <c r="W229" i="3"/>
  <c r="W227" i="3"/>
  <c r="W224" i="3"/>
  <c r="W230" i="3"/>
  <c r="M216" i="3"/>
  <c r="M65" i="3"/>
  <c r="M213" i="3"/>
  <c r="M49" i="3"/>
  <c r="M22" i="3"/>
  <c r="M94" i="3"/>
  <c r="M29" i="3"/>
  <c r="M217" i="3"/>
  <c r="M207" i="3"/>
  <c r="M50" i="3"/>
  <c r="M68" i="3"/>
  <c r="M76" i="3"/>
  <c r="M154" i="3"/>
  <c r="M88" i="3"/>
  <c r="M124" i="3"/>
  <c r="M156" i="3"/>
  <c r="M206" i="3"/>
  <c r="S205" i="3" s="1"/>
  <c r="M14" i="3"/>
  <c r="M201" i="3"/>
  <c r="M179" i="3"/>
  <c r="M196" i="3"/>
  <c r="M220" i="3"/>
  <c r="M10" i="3"/>
  <c r="M46" i="3"/>
  <c r="M82" i="3"/>
  <c r="M118" i="3"/>
  <c r="M173" i="3"/>
  <c r="M148" i="3"/>
  <c r="M19" i="3"/>
  <c r="M67" i="3"/>
  <c r="M169" i="3"/>
  <c r="M149" i="3"/>
  <c r="M26" i="3"/>
  <c r="M44" i="3"/>
  <c r="M62" i="3"/>
  <c r="M202" i="3"/>
  <c r="M32" i="3"/>
  <c r="M119" i="3"/>
  <c r="S118" i="3" s="1"/>
  <c r="M211" i="3"/>
  <c r="M16" i="3"/>
  <c r="M87" i="3"/>
  <c r="M151" i="3"/>
  <c r="M187" i="3"/>
  <c r="M106" i="3"/>
  <c r="M37" i="3"/>
  <c r="M192" i="3"/>
  <c r="M64" i="3"/>
  <c r="N64" i="3" s="1"/>
  <c r="M163" i="3"/>
  <c r="M47" i="3"/>
  <c r="M53" i="3"/>
  <c r="M13" i="3"/>
  <c r="M178" i="3"/>
  <c r="M191" i="3"/>
  <c r="M157" i="3"/>
  <c r="M95" i="3"/>
  <c r="M17" i="3"/>
  <c r="M72" i="3"/>
  <c r="M91" i="3"/>
  <c r="M127" i="3"/>
  <c r="M200" i="3"/>
  <c r="M150" i="3"/>
  <c r="M8" i="3"/>
  <c r="M115" i="3"/>
  <c r="M167" i="3"/>
  <c r="M113" i="3"/>
  <c r="M9" i="3"/>
  <c r="M107" i="3"/>
  <c r="M188" i="3"/>
  <c r="M45" i="3"/>
  <c r="M93" i="3"/>
  <c r="M140" i="3"/>
  <c r="M175" i="3"/>
  <c r="M215" i="3"/>
  <c r="N215" i="3" s="1"/>
  <c r="M101" i="3"/>
  <c r="M139" i="3"/>
  <c r="M18" i="3"/>
  <c r="M90" i="3"/>
  <c r="M25" i="3"/>
  <c r="M145" i="3"/>
  <c r="M114" i="3"/>
  <c r="M136" i="3"/>
  <c r="M133" i="3"/>
  <c r="M199" i="3"/>
  <c r="M181" i="3"/>
  <c r="M210" i="3"/>
  <c r="M33" i="3"/>
  <c r="M203" i="3"/>
  <c r="N203" i="3" s="1"/>
  <c r="M126" i="3"/>
  <c r="M185" i="3"/>
  <c r="M138" i="3"/>
  <c r="M218" i="3"/>
  <c r="M69" i="3"/>
  <c r="M58" i="3"/>
  <c r="M137" i="3"/>
  <c r="M35" i="3"/>
  <c r="M197" i="3"/>
  <c r="M11" i="3"/>
  <c r="M24" i="3"/>
  <c r="M96" i="3"/>
  <c r="M161" i="3"/>
  <c r="M7" i="3"/>
  <c r="M117" i="3"/>
  <c r="M100" i="3"/>
  <c r="M120" i="3"/>
  <c r="S119" i="3" s="1"/>
  <c r="M12" i="3"/>
  <c r="M143" i="3"/>
  <c r="M97" i="3"/>
  <c r="M31" i="3"/>
  <c r="M219" i="3"/>
  <c r="M41" i="3"/>
  <c r="M15" i="3"/>
  <c r="M214" i="3"/>
  <c r="M174" i="3"/>
  <c r="M131" i="3"/>
  <c r="M144" i="3"/>
  <c r="M83" i="3"/>
  <c r="M190" i="3"/>
  <c r="M36" i="3"/>
  <c r="M108" i="3"/>
  <c r="M162" i="3"/>
  <c r="S162" i="3" s="1"/>
  <c r="M52" i="3"/>
  <c r="M102" i="3"/>
  <c r="S101" i="3" s="1"/>
  <c r="M166" i="3"/>
  <c r="M153" i="3"/>
  <c r="M21" i="3"/>
  <c r="S21" i="3" s="1"/>
  <c r="M221" i="3"/>
  <c r="S221" i="3" s="1"/>
  <c r="M172" i="3"/>
  <c r="M77" i="3"/>
  <c r="M59" i="3"/>
  <c r="N58" i="3" s="1"/>
  <c r="M28" i="3"/>
  <c r="M70" i="3"/>
  <c r="M160" i="3"/>
  <c r="M55" i="3"/>
  <c r="M209" i="3"/>
  <c r="M61" i="3"/>
  <c r="M5" i="3"/>
  <c r="M20" i="3"/>
  <c r="S19" i="3" s="1"/>
  <c r="M38" i="3"/>
  <c r="M56" i="3"/>
  <c r="N55" i="3" s="1"/>
  <c r="M109" i="3"/>
  <c r="M57" i="3"/>
  <c r="M146" i="3"/>
  <c r="M125" i="3"/>
  <c r="M152" i="3"/>
  <c r="M182" i="3"/>
  <c r="M78" i="3"/>
  <c r="N77" i="3" s="1"/>
  <c r="M180" i="3"/>
  <c r="M48" i="3"/>
  <c r="S48" i="3" s="1"/>
  <c r="M184" i="3"/>
  <c r="M208" i="3"/>
  <c r="M176" i="3"/>
  <c r="M130" i="3"/>
  <c r="M79" i="3"/>
  <c r="M34" i="3"/>
  <c r="M4" i="3"/>
  <c r="M40" i="3"/>
  <c r="M112" i="3"/>
  <c r="M84" i="3"/>
  <c r="S83" i="3" s="1"/>
  <c r="M103" i="3"/>
  <c r="M186" i="3"/>
  <c r="M43" i="3"/>
  <c r="M155" i="3"/>
  <c r="M168" i="3"/>
  <c r="M23" i="3"/>
  <c r="M71" i="3"/>
  <c r="M142" i="3"/>
  <c r="M73" i="3"/>
  <c r="M89" i="3"/>
  <c r="M198" i="3"/>
  <c r="M193" i="3"/>
  <c r="M60" i="3"/>
  <c r="N59" i="3" s="1"/>
  <c r="M132" i="3"/>
  <c r="N132" i="3" s="1"/>
  <c r="M85" i="3"/>
  <c r="M121" i="3"/>
  <c r="N204" i="3"/>
  <c r="S204" i="3"/>
  <c r="N222" i="3"/>
  <c r="V222" i="3" s="1"/>
  <c r="S222" i="3"/>
  <c r="N101" i="3"/>
  <c r="M189" i="3"/>
  <c r="M86" i="3"/>
  <c r="M104" i="3"/>
  <c r="M122" i="3"/>
  <c r="M141" i="3"/>
  <c r="M164" i="3"/>
  <c r="M159" i="3"/>
  <c r="M30" i="3"/>
  <c r="M66" i="3"/>
  <c r="M165" i="3"/>
  <c r="M27" i="3"/>
  <c r="M51" i="3"/>
  <c r="M75" i="3"/>
  <c r="M99" i="3"/>
  <c r="M123" i="3"/>
  <c r="M74" i="3"/>
  <c r="M92" i="3"/>
  <c r="M110" i="3"/>
  <c r="M128" i="3"/>
  <c r="M81" i="3"/>
  <c r="M105" i="3"/>
  <c r="M129" i="3"/>
  <c r="M171" i="3"/>
  <c r="M54" i="3"/>
  <c r="M194" i="3"/>
  <c r="M212" i="3"/>
  <c r="M42" i="3"/>
  <c r="M177" i="3"/>
  <c r="M170" i="3"/>
  <c r="M147" i="3"/>
  <c r="M6" i="3"/>
  <c r="M195" i="3"/>
  <c r="M80" i="3"/>
  <c r="M98" i="3"/>
  <c r="M116" i="3"/>
  <c r="M134" i="3"/>
  <c r="M39" i="3"/>
  <c r="M63" i="3"/>
  <c r="M111" i="3"/>
  <c r="M135" i="3"/>
  <c r="M158" i="3"/>
  <c r="M183" i="3"/>
  <c r="Z204" i="3" l="1"/>
  <c r="N124" i="3"/>
  <c r="N173" i="3"/>
  <c r="N68" i="3"/>
  <c r="P68" i="3" s="1"/>
  <c r="S86" i="3"/>
  <c r="T86" i="3" s="1"/>
  <c r="N139" i="3"/>
  <c r="S195" i="3"/>
  <c r="T195" i="3" s="1"/>
  <c r="S212" i="3"/>
  <c r="S120" i="3"/>
  <c r="U120" i="3" s="1"/>
  <c r="S88" i="3"/>
  <c r="U88" i="3" s="1"/>
  <c r="S40" i="3"/>
  <c r="T40" i="3" s="1"/>
  <c r="S117" i="3"/>
  <c r="T117" i="3" s="1"/>
  <c r="N216" i="3"/>
  <c r="S216" i="3"/>
  <c r="T216" i="3" s="1"/>
  <c r="N28" i="3"/>
  <c r="P28" i="3" s="1"/>
  <c r="N36" i="3"/>
  <c r="S207" i="3"/>
  <c r="T207" i="3" s="1"/>
  <c r="N37" i="3"/>
  <c r="P37" i="3" s="1"/>
  <c r="N196" i="3"/>
  <c r="N138" i="3"/>
  <c r="N25" i="3"/>
  <c r="S206" i="3"/>
  <c r="U206" i="3" s="1"/>
  <c r="N189" i="3"/>
  <c r="N49" i="3"/>
  <c r="N152" i="3"/>
  <c r="N160" i="3"/>
  <c r="N9" i="3"/>
  <c r="N156" i="3"/>
  <c r="N67" i="3"/>
  <c r="S64" i="3"/>
  <c r="T64" i="3" s="1"/>
  <c r="S184" i="3"/>
  <c r="T184" i="3" s="1"/>
  <c r="N23" i="3"/>
  <c r="S179" i="3"/>
  <c r="T179" i="3" s="1"/>
  <c r="N205" i="3"/>
  <c r="S49" i="3"/>
  <c r="T49" i="3" s="1"/>
  <c r="N86" i="3"/>
  <c r="N22" i="3"/>
  <c r="S68" i="3"/>
  <c r="N206" i="3"/>
  <c r="N118" i="3"/>
  <c r="N217" i="3"/>
  <c r="S94" i="3"/>
  <c r="N46" i="3"/>
  <c r="N187" i="3"/>
  <c r="P187" i="3" s="1"/>
  <c r="S77" i="3"/>
  <c r="Z77" i="3" s="1"/>
  <c r="N33" i="3"/>
  <c r="S126" i="3"/>
  <c r="U126" i="3" s="1"/>
  <c r="S18" i="3"/>
  <c r="U18" i="3" s="1"/>
  <c r="N93" i="3"/>
  <c r="S17" i="3"/>
  <c r="U17" i="3" s="1"/>
  <c r="S28" i="3"/>
  <c r="S130" i="3"/>
  <c r="U130" i="3" s="1"/>
  <c r="N180" i="3"/>
  <c r="S174" i="3"/>
  <c r="U174" i="3" s="1"/>
  <c r="S202" i="3"/>
  <c r="U202" i="3" s="1"/>
  <c r="N45" i="3"/>
  <c r="S13" i="3"/>
  <c r="U13" i="3" s="1"/>
  <c r="S81" i="3"/>
  <c r="U81" i="3" s="1"/>
  <c r="S166" i="3"/>
  <c r="T166" i="3" s="1"/>
  <c r="N90" i="3"/>
  <c r="P90" i="3" s="1"/>
  <c r="S191" i="3"/>
  <c r="T191" i="3" s="1"/>
  <c r="N16" i="3"/>
  <c r="S186" i="3"/>
  <c r="T186" i="3" s="1"/>
  <c r="N153" i="3"/>
  <c r="S67" i="3"/>
  <c r="U67" i="3" s="1"/>
  <c r="S76" i="3"/>
  <c r="N82" i="3"/>
  <c r="S23" i="3"/>
  <c r="U23" i="3" s="1"/>
  <c r="N32" i="3"/>
  <c r="S187" i="3"/>
  <c r="N154" i="3"/>
  <c r="S31" i="3"/>
  <c r="N200" i="3"/>
  <c r="N14" i="3"/>
  <c r="N24" i="3"/>
  <c r="S75" i="3"/>
  <c r="U75" i="3" s="1"/>
  <c r="N13" i="3"/>
  <c r="N201" i="3"/>
  <c r="S151" i="3"/>
  <c r="U151" i="3" s="1"/>
  <c r="N92" i="3"/>
  <c r="S82" i="3"/>
  <c r="U82" i="3" s="1"/>
  <c r="N207" i="3"/>
  <c r="N83" i="3"/>
  <c r="Z83" i="3" s="1"/>
  <c r="S52" i="3"/>
  <c r="U52" i="3" s="1"/>
  <c r="N100" i="3"/>
  <c r="N106" i="3"/>
  <c r="S149" i="3"/>
  <c r="U149" i="3" s="1"/>
  <c r="S105" i="3"/>
  <c r="U105" i="3" s="1"/>
  <c r="S200" i="3"/>
  <c r="U200" i="3" s="1"/>
  <c r="N126" i="3"/>
  <c r="S33" i="3"/>
  <c r="U33" i="3" s="1"/>
  <c r="N76" i="3"/>
  <c r="N186" i="3"/>
  <c r="Z186" i="3" s="1"/>
  <c r="S43" i="3"/>
  <c r="T43" i="3" s="1"/>
  <c r="S113" i="3"/>
  <c r="T113" i="3" s="1"/>
  <c r="S87" i="3"/>
  <c r="U87" i="3" s="1"/>
  <c r="S16" i="3"/>
  <c r="U16" i="3" s="1"/>
  <c r="N40" i="3"/>
  <c r="S142" i="3"/>
  <c r="U142" i="3" s="1"/>
  <c r="S178" i="3"/>
  <c r="N148" i="3"/>
  <c r="S32" i="3"/>
  <c r="U32" i="3" s="1"/>
  <c r="N120" i="3"/>
  <c r="N119" i="3"/>
  <c r="S93" i="3"/>
  <c r="T93" i="3" s="1"/>
  <c r="N18" i="3"/>
  <c r="S220" i="3"/>
  <c r="T220" i="3" s="1"/>
  <c r="N71" i="3"/>
  <c r="S12" i="3"/>
  <c r="U12" i="3" s="1"/>
  <c r="N147" i="3"/>
  <c r="S90" i="3"/>
  <c r="T90" i="3" s="1"/>
  <c r="S201" i="3"/>
  <c r="U201" i="3" s="1"/>
  <c r="N220" i="3"/>
  <c r="Z220" i="3" s="1"/>
  <c r="N87" i="3"/>
  <c r="Z87" i="3" s="1"/>
  <c r="S25" i="3"/>
  <c r="N61" i="3"/>
  <c r="S44" i="3"/>
  <c r="N178" i="3"/>
  <c r="S196" i="3"/>
  <c r="N137" i="3"/>
  <c r="S148" i="3"/>
  <c r="U148" i="3" s="1"/>
  <c r="S37" i="3"/>
  <c r="T37" i="3" s="1"/>
  <c r="N192" i="3"/>
  <c r="N208" i="3"/>
  <c r="N52" i="3"/>
  <c r="S63" i="3"/>
  <c r="U63" i="3" s="1"/>
  <c r="N199" i="3"/>
  <c r="S125" i="3"/>
  <c r="S137" i="3"/>
  <c r="U137" i="3" s="1"/>
  <c r="S14" i="3"/>
  <c r="T14" i="3" s="1"/>
  <c r="S135" i="3"/>
  <c r="U135" i="3" s="1"/>
  <c r="S177" i="3"/>
  <c r="U177" i="3" s="1"/>
  <c r="S35" i="3"/>
  <c r="U35" i="3" s="1"/>
  <c r="S58" i="3"/>
  <c r="Z58" i="3" s="1"/>
  <c r="N198" i="3"/>
  <c r="S167" i="3"/>
  <c r="T167" i="3" s="1"/>
  <c r="N112" i="3"/>
  <c r="S175" i="3"/>
  <c r="N181" i="3"/>
  <c r="N172" i="3"/>
  <c r="S143" i="3"/>
  <c r="T143" i="3" s="1"/>
  <c r="S219" i="3"/>
  <c r="U219" i="3" s="1"/>
  <c r="S10" i="3"/>
  <c r="T10" i="3" s="1"/>
  <c r="S46" i="3"/>
  <c r="S181" i="3"/>
  <c r="T181" i="3" s="1"/>
  <c r="N219" i="3"/>
  <c r="N17" i="3"/>
  <c r="N151" i="3"/>
  <c r="S217" i="3"/>
  <c r="U217" i="3" s="1"/>
  <c r="S199" i="3"/>
  <c r="N31" i="3"/>
  <c r="S131" i="3"/>
  <c r="U131" i="3" s="1"/>
  <c r="N10" i="3"/>
  <c r="S22" i="3"/>
  <c r="T22" i="3" s="1"/>
  <c r="S153" i="3"/>
  <c r="S172" i="3"/>
  <c r="N84" i="3"/>
  <c r="S4" i="3"/>
  <c r="S69" i="3"/>
  <c r="U69" i="3" s="1"/>
  <c r="N107" i="3"/>
  <c r="S7" i="3"/>
  <c r="T7" i="3" s="1"/>
  <c r="S192" i="3"/>
  <c r="N143" i="3"/>
  <c r="S150" i="3"/>
  <c r="T150" i="3" s="1"/>
  <c r="S116" i="3"/>
  <c r="S129" i="3"/>
  <c r="U129" i="3" s="1"/>
  <c r="S99" i="3"/>
  <c r="N218" i="3"/>
  <c r="N94" i="3"/>
  <c r="S154" i="3"/>
  <c r="U154" i="3" s="1"/>
  <c r="S89" i="3"/>
  <c r="S106" i="3"/>
  <c r="U106" i="3" s="1"/>
  <c r="N150" i="3"/>
  <c r="N102" i="3"/>
  <c r="N166" i="3"/>
  <c r="S198" i="3"/>
  <c r="U198" i="3" s="1"/>
  <c r="N175" i="3"/>
  <c r="S197" i="3"/>
  <c r="U197" i="3" s="1"/>
  <c r="S112" i="3"/>
  <c r="T112" i="3" s="1"/>
  <c r="S209" i="3"/>
  <c r="U209" i="3" s="1"/>
  <c r="S144" i="3"/>
  <c r="T144" i="3" s="1"/>
  <c r="N131" i="3"/>
  <c r="Z131" i="3" s="1"/>
  <c r="N162" i="3"/>
  <c r="Z162" i="3" s="1"/>
  <c r="N113" i="3"/>
  <c r="S190" i="3"/>
  <c r="U190" i="3" s="1"/>
  <c r="N167" i="3"/>
  <c r="N142" i="3"/>
  <c r="N78" i="3"/>
  <c r="N114" i="3"/>
  <c r="Z114" i="3" s="1"/>
  <c r="S171" i="3"/>
  <c r="T171" i="3" s="1"/>
  <c r="S51" i="3"/>
  <c r="U51" i="3" s="1"/>
  <c r="S30" i="3"/>
  <c r="T30" i="3" s="1"/>
  <c r="N19" i="3"/>
  <c r="N209" i="3"/>
  <c r="N149" i="3"/>
  <c r="Z149" i="3" s="1"/>
  <c r="S210" i="3"/>
  <c r="U210" i="3" s="1"/>
  <c r="S168" i="3"/>
  <c r="N117" i="3"/>
  <c r="N88" i="3"/>
  <c r="S108" i="3"/>
  <c r="N144" i="3"/>
  <c r="Z144" i="3" s="1"/>
  <c r="S100" i="3"/>
  <c r="T100" i="3" s="1"/>
  <c r="N8" i="3"/>
  <c r="S155" i="3"/>
  <c r="U155" i="3" s="1"/>
  <c r="S156" i="3"/>
  <c r="S9" i="3"/>
  <c r="U9" i="3" s="1"/>
  <c r="S215" i="3"/>
  <c r="U215" i="3" s="1"/>
  <c r="S70" i="3"/>
  <c r="T70" i="3" s="1"/>
  <c r="S180" i="3"/>
  <c r="S56" i="3"/>
  <c r="U56" i="3" s="1"/>
  <c r="N190" i="3"/>
  <c r="N11" i="3"/>
  <c r="N95" i="3"/>
  <c r="S57" i="3"/>
  <c r="U57" i="3" s="1"/>
  <c r="S138" i="3"/>
  <c r="T138" i="3" s="1"/>
  <c r="S71" i="3"/>
  <c r="T71" i="3" s="1"/>
  <c r="N191" i="3"/>
  <c r="Z191" i="3" s="1"/>
  <c r="S152" i="3"/>
  <c r="U152" i="3" s="1"/>
  <c r="S208" i="3"/>
  <c r="N221" i="3"/>
  <c r="N210" i="3"/>
  <c r="N168" i="3"/>
  <c r="S24" i="3"/>
  <c r="N20" i="3"/>
  <c r="S8" i="3"/>
  <c r="N155" i="3"/>
  <c r="N130" i="3"/>
  <c r="N197" i="3"/>
  <c r="N89" i="3"/>
  <c r="N54" i="3"/>
  <c r="S145" i="3"/>
  <c r="T145" i="3" s="1"/>
  <c r="N177" i="3"/>
  <c r="S218" i="3"/>
  <c r="S55" i="3"/>
  <c r="Z55" i="3" s="1"/>
  <c r="N185" i="3"/>
  <c r="N47" i="3"/>
  <c r="N145" i="3"/>
  <c r="Z145" i="3" s="1"/>
  <c r="N214" i="3"/>
  <c r="P58" i="3"/>
  <c r="P59" i="3"/>
  <c r="P203" i="3"/>
  <c r="U212" i="3"/>
  <c r="T212" i="3"/>
  <c r="S139" i="3"/>
  <c r="N12" i="3"/>
  <c r="N179" i="3"/>
  <c r="P93" i="3"/>
  <c r="S165" i="3"/>
  <c r="T222" i="3"/>
  <c r="U222" i="3"/>
  <c r="S45" i="3"/>
  <c r="N202" i="3"/>
  <c r="T221" i="3"/>
  <c r="U221" i="3"/>
  <c r="P215" i="3"/>
  <c r="S60" i="3"/>
  <c r="U86" i="3"/>
  <c r="S72" i="3"/>
  <c r="S95" i="3"/>
  <c r="N15" i="3"/>
  <c r="S96" i="3"/>
  <c r="N44" i="3"/>
  <c r="S114" i="3"/>
  <c r="S61" i="3"/>
  <c r="N56" i="3"/>
  <c r="P55" i="3"/>
  <c r="P139" i="3"/>
  <c r="P204" i="3"/>
  <c r="T83" i="3"/>
  <c r="U83" i="3"/>
  <c r="U195" i="3"/>
  <c r="U162" i="3"/>
  <c r="T162" i="3"/>
  <c r="N57" i="3"/>
  <c r="P101" i="3"/>
  <c r="P222" i="3"/>
  <c r="S15" i="3"/>
  <c r="P64" i="3"/>
  <c r="S11" i="3"/>
  <c r="N70" i="3"/>
  <c r="Z70" i="3" s="1"/>
  <c r="T151" i="3"/>
  <c r="S59" i="3"/>
  <c r="Z59" i="3" s="1"/>
  <c r="P77" i="3"/>
  <c r="S203" i="3"/>
  <c r="Z203" i="3" s="1"/>
  <c r="S78" i="3"/>
  <c r="S102" i="3"/>
  <c r="N60" i="3"/>
  <c r="N72" i="3"/>
  <c r="S183" i="3"/>
  <c r="P124" i="3"/>
  <c r="U19" i="3"/>
  <c r="T19" i="3"/>
  <c r="U21" i="3"/>
  <c r="T21" i="3"/>
  <c r="P173" i="3"/>
  <c r="N96" i="3"/>
  <c r="S34" i="3"/>
  <c r="T204" i="3"/>
  <c r="U204" i="3"/>
  <c r="U48" i="3"/>
  <c r="T48" i="3"/>
  <c r="T118" i="3"/>
  <c r="U118" i="3"/>
  <c r="P132" i="3"/>
  <c r="N4" i="3"/>
  <c r="S160" i="3"/>
  <c r="N136" i="3"/>
  <c r="N125" i="3"/>
  <c r="S20" i="3"/>
  <c r="S124" i="3"/>
  <c r="S161" i="3"/>
  <c r="N34" i="3"/>
  <c r="N69" i="3"/>
  <c r="N7" i="3"/>
  <c r="N48" i="3"/>
  <c r="N35" i="3"/>
  <c r="N174" i="3"/>
  <c r="N21" i="3"/>
  <c r="Z21" i="3" s="1"/>
  <c r="S27" i="3"/>
  <c r="N161" i="3"/>
  <c r="S136" i="3"/>
  <c r="S47" i="3"/>
  <c r="S36" i="3"/>
  <c r="S185" i="3"/>
  <c r="N30" i="3"/>
  <c r="Z30" i="3" s="1"/>
  <c r="N184" i="3"/>
  <c r="N108" i="3"/>
  <c r="S84" i="3"/>
  <c r="S132" i="3"/>
  <c r="Z132" i="3" s="1"/>
  <c r="N213" i="3"/>
  <c r="Z213" i="3" s="1"/>
  <c r="S107" i="3"/>
  <c r="N43" i="3"/>
  <c r="S173" i="3"/>
  <c r="Z173" i="3" s="1"/>
  <c r="S214" i="3"/>
  <c r="S213" i="3"/>
  <c r="S147" i="3"/>
  <c r="N110" i="3"/>
  <c r="S110" i="3"/>
  <c r="S169" i="3"/>
  <c r="N169" i="3"/>
  <c r="N41" i="3"/>
  <c r="S41" i="3"/>
  <c r="S91" i="3"/>
  <c r="N91" i="3"/>
  <c r="S122" i="3"/>
  <c r="N122" i="3"/>
  <c r="S158" i="3"/>
  <c r="N158" i="3"/>
  <c r="Z158" i="3" s="1"/>
  <c r="S182" i="3"/>
  <c r="N182" i="3"/>
  <c r="S62" i="3"/>
  <c r="N62" i="3"/>
  <c r="S194" i="3"/>
  <c r="N194" i="3"/>
  <c r="Z194" i="3" s="1"/>
  <c r="S211" i="3"/>
  <c r="N211" i="3"/>
  <c r="N63" i="3"/>
  <c r="N128" i="3"/>
  <c r="S128" i="3"/>
  <c r="S73" i="3"/>
  <c r="N73" i="3"/>
  <c r="N98" i="3"/>
  <c r="S98" i="3"/>
  <c r="S163" i="3"/>
  <c r="N163" i="3"/>
  <c r="N116" i="3"/>
  <c r="N111" i="3"/>
  <c r="Z111" i="3" s="1"/>
  <c r="N123" i="3"/>
  <c r="S157" i="3"/>
  <c r="N157" i="3"/>
  <c r="N5" i="3"/>
  <c r="S5" i="3"/>
  <c r="S193" i="3"/>
  <c r="N193" i="3"/>
  <c r="N104" i="3"/>
  <c r="S104" i="3"/>
  <c r="N74" i="3"/>
  <c r="S74" i="3"/>
  <c r="N140" i="3"/>
  <c r="S140" i="3"/>
  <c r="S188" i="3"/>
  <c r="N188" i="3"/>
  <c r="S111" i="3"/>
  <c r="S189" i="3"/>
  <c r="S123" i="3"/>
  <c r="S134" i="3"/>
  <c r="N134" i="3"/>
  <c r="S133" i="3"/>
  <c r="N133" i="3"/>
  <c r="N212" i="3"/>
  <c r="Z212" i="3" s="1"/>
  <c r="N146" i="3"/>
  <c r="S146" i="3"/>
  <c r="N105" i="3"/>
  <c r="S92" i="3"/>
  <c r="N80" i="3"/>
  <c r="S80" i="3"/>
  <c r="S50" i="3"/>
  <c r="N50" i="3"/>
  <c r="S121" i="3"/>
  <c r="N121" i="3"/>
  <c r="N171" i="3"/>
  <c r="N129" i="3"/>
  <c r="S6" i="3"/>
  <c r="N51" i="3"/>
  <c r="N141" i="3"/>
  <c r="N183" i="3"/>
  <c r="S115" i="3"/>
  <c r="N115" i="3"/>
  <c r="S26" i="3"/>
  <c r="N26" i="3"/>
  <c r="N38" i="3"/>
  <c r="S38" i="3"/>
  <c r="S127" i="3"/>
  <c r="N127" i="3"/>
  <c r="N65" i="3"/>
  <c r="S65" i="3"/>
  <c r="S103" i="3"/>
  <c r="N103" i="3"/>
  <c r="N6" i="3"/>
  <c r="S141" i="3"/>
  <c r="S97" i="3"/>
  <c r="N97" i="3"/>
  <c r="S176" i="3"/>
  <c r="N176" i="3"/>
  <c r="N53" i="3"/>
  <c r="S53" i="3"/>
  <c r="S109" i="3"/>
  <c r="N109" i="3"/>
  <c r="S164" i="3"/>
  <c r="N164" i="3"/>
  <c r="N29" i="3"/>
  <c r="S29" i="3"/>
  <c r="S85" i="3"/>
  <c r="N85" i="3"/>
  <c r="S42" i="3"/>
  <c r="N159" i="3"/>
  <c r="N27" i="3"/>
  <c r="N99" i="3"/>
  <c r="N165" i="3"/>
  <c r="N75" i="3"/>
  <c r="N195" i="3"/>
  <c r="S54" i="3"/>
  <c r="S66" i="3"/>
  <c r="N81" i="3"/>
  <c r="N39" i="3"/>
  <c r="N135" i="3"/>
  <c r="S79" i="3"/>
  <c r="N79" i="3"/>
  <c r="N170" i="3"/>
  <c r="S170" i="3"/>
  <c r="N42" i="3"/>
  <c r="S159" i="3"/>
  <c r="N66" i="3"/>
  <c r="S39" i="3"/>
  <c r="Z81" i="3" l="1"/>
  <c r="Z79" i="3"/>
  <c r="Z188" i="3"/>
  <c r="Z157" i="3"/>
  <c r="Z62" i="3"/>
  <c r="Z197" i="3"/>
  <c r="Z167" i="3"/>
  <c r="Z201" i="3"/>
  <c r="Z86" i="3"/>
  <c r="Z140" i="3"/>
  <c r="Z129" i="3"/>
  <c r="Z65" i="3"/>
  <c r="Z146" i="3"/>
  <c r="Z68" i="3"/>
  <c r="Z39" i="3"/>
  <c r="Z73" i="3"/>
  <c r="Z69" i="3"/>
  <c r="Z136" i="3"/>
  <c r="Z96" i="3"/>
  <c r="Z137" i="3"/>
  <c r="Z126" i="3"/>
  <c r="Z49" i="3"/>
  <c r="Z133" i="3"/>
  <c r="T68" i="3"/>
  <c r="Z174" i="3"/>
  <c r="Z113" i="3"/>
  <c r="Z207" i="3"/>
  <c r="T18" i="3"/>
  <c r="Z10" i="3"/>
  <c r="Z135" i="3"/>
  <c r="Z75" i="3"/>
  <c r="Z51" i="3"/>
  <c r="Z98" i="3"/>
  <c r="Z7" i="3"/>
  <c r="U117" i="3"/>
  <c r="Y117" i="3" s="1"/>
  <c r="T120" i="3"/>
  <c r="Y120" i="3" s="1"/>
  <c r="U207" i="3"/>
  <c r="Y207" i="3" s="1"/>
  <c r="Z190" i="3"/>
  <c r="Z88" i="3"/>
  <c r="Z142" i="3"/>
  <c r="Z166" i="3"/>
  <c r="Z143" i="3"/>
  <c r="Z84" i="3"/>
  <c r="Z199" i="3"/>
  <c r="Z120" i="3"/>
  <c r="Z200" i="3"/>
  <c r="Z82" i="3"/>
  <c r="Z93" i="3"/>
  <c r="Z46" i="3"/>
  <c r="Z22" i="3"/>
  <c r="Z196" i="3"/>
  <c r="Z139" i="3"/>
  <c r="Z34" i="3"/>
  <c r="Z64" i="3"/>
  <c r="Z183" i="3"/>
  <c r="Z105" i="3"/>
  <c r="Z60" i="3"/>
  <c r="Z54" i="3"/>
  <c r="Z20" i="3"/>
  <c r="Z209" i="3"/>
  <c r="Z219" i="3"/>
  <c r="Z172" i="3"/>
  <c r="Z40" i="3"/>
  <c r="Z76" i="3"/>
  <c r="Z106" i="3"/>
  <c r="Z92" i="3"/>
  <c r="Z14" i="3"/>
  <c r="Z16" i="3"/>
  <c r="Z187" i="3"/>
  <c r="Z138" i="3"/>
  <c r="Z5" i="3"/>
  <c r="P216" i="3"/>
  <c r="Z216" i="3"/>
  <c r="Z35" i="3"/>
  <c r="Z202" i="3"/>
  <c r="Z117" i="3"/>
  <c r="Z85" i="3"/>
  <c r="Z26" i="3"/>
  <c r="Z193" i="3"/>
  <c r="Z123" i="3"/>
  <c r="Z91" i="3"/>
  <c r="Z43" i="3"/>
  <c r="Z184" i="3"/>
  <c r="Z56" i="3"/>
  <c r="R222" i="3"/>
  <c r="Z177" i="3"/>
  <c r="Z155" i="3"/>
  <c r="P221" i="3"/>
  <c r="O221" i="3" s="1"/>
  <c r="Z107" i="3"/>
  <c r="Z151" i="3"/>
  <c r="Z18" i="3"/>
  <c r="Z153" i="3"/>
  <c r="Z33" i="3"/>
  <c r="P205" i="3"/>
  <c r="O205" i="3" s="1"/>
  <c r="X205" i="3" s="1"/>
  <c r="Z156" i="3"/>
  <c r="P36" i="3"/>
  <c r="Z36" i="3"/>
  <c r="Z17" i="3"/>
  <c r="Z198" i="3"/>
  <c r="Z192" i="3"/>
  <c r="Z24" i="3"/>
  <c r="Z32" i="3"/>
  <c r="Z9" i="3"/>
  <c r="Z95" i="3"/>
  <c r="Z23" i="3"/>
  <c r="Z215" i="3"/>
  <c r="Z61" i="3"/>
  <c r="Z163" i="3"/>
  <c r="Z78" i="3"/>
  <c r="Z80" i="3"/>
  <c r="Z74" i="3"/>
  <c r="Z185" i="3"/>
  <c r="Z181" i="3"/>
  <c r="Z152" i="3"/>
  <c r="Z37" i="3"/>
  <c r="Z147" i="3"/>
  <c r="Z164" i="3"/>
  <c r="Z102" i="3"/>
  <c r="Z71" i="3"/>
  <c r="Z66" i="3"/>
  <c r="Z195" i="3"/>
  <c r="Z141" i="3"/>
  <c r="Z134" i="3"/>
  <c r="Z104" i="3"/>
  <c r="Z63" i="3"/>
  <c r="Z72" i="3"/>
  <c r="Z57" i="3"/>
  <c r="Z12" i="3"/>
  <c r="Z210" i="3"/>
  <c r="Z8" i="3"/>
  <c r="Z150" i="3"/>
  <c r="Z112" i="3"/>
  <c r="Z52" i="3"/>
  <c r="Z148" i="3"/>
  <c r="Z154" i="3"/>
  <c r="Z67" i="3"/>
  <c r="P189" i="3"/>
  <c r="O189" i="3" s="1"/>
  <c r="X189" i="3" s="1"/>
  <c r="Z189" i="3"/>
  <c r="U40" i="3"/>
  <c r="Y40" i="3" s="1"/>
  <c r="T88" i="3"/>
  <c r="Y88" i="3" s="1"/>
  <c r="T206" i="3"/>
  <c r="Y206" i="3" s="1"/>
  <c r="R221" i="3"/>
  <c r="P208" i="3"/>
  <c r="O208" i="3" s="1"/>
  <c r="X208" i="3" s="1"/>
  <c r="P95" i="3"/>
  <c r="O95" i="3" s="1"/>
  <c r="X95" i="3" s="1"/>
  <c r="P34" i="3"/>
  <c r="O34" i="3" s="1"/>
  <c r="X34" i="3" s="1"/>
  <c r="P163" i="3"/>
  <c r="O163" i="3" s="1"/>
  <c r="X163" i="3" s="1"/>
  <c r="P130" i="3"/>
  <c r="O130" i="3" s="1"/>
  <c r="P210" i="3"/>
  <c r="O210" i="3" s="1"/>
  <c r="P8" i="3"/>
  <c r="O8" i="3" s="1"/>
  <c r="X8" i="3" s="1"/>
  <c r="P112" i="3"/>
  <c r="O112" i="3" s="1"/>
  <c r="X112" i="3" s="1"/>
  <c r="P52" i="3"/>
  <c r="P220" i="3"/>
  <c r="P83" i="3"/>
  <c r="O83" i="3" s="1"/>
  <c r="X83" i="3" s="1"/>
  <c r="P13" i="3"/>
  <c r="O13" i="3" s="1"/>
  <c r="P154" i="3"/>
  <c r="O154" i="3" s="1"/>
  <c r="X154" i="3" s="1"/>
  <c r="P180" i="3"/>
  <c r="O180" i="3" s="1"/>
  <c r="X180" i="3" s="1"/>
  <c r="P217" i="3"/>
  <c r="P164" i="3"/>
  <c r="O164" i="3" s="1"/>
  <c r="X164" i="3" s="1"/>
  <c r="P33" i="3"/>
  <c r="P114" i="3"/>
  <c r="O114" i="3" s="1"/>
  <c r="X114" i="3" s="1"/>
  <c r="P175" i="3"/>
  <c r="P17" i="3"/>
  <c r="O17" i="3" s="1"/>
  <c r="X17" i="3" s="1"/>
  <c r="P186" i="3"/>
  <c r="O186" i="3" s="1"/>
  <c r="P32" i="3"/>
  <c r="O32" i="3" s="1"/>
  <c r="X32" i="3" s="1"/>
  <c r="P9" i="3"/>
  <c r="O9" i="3" s="1"/>
  <c r="P26" i="3"/>
  <c r="O26" i="3" s="1"/>
  <c r="X26" i="3" s="1"/>
  <c r="P51" i="3"/>
  <c r="O51" i="3" s="1"/>
  <c r="X51" i="3" s="1"/>
  <c r="U216" i="3"/>
  <c r="Y216" i="3" s="1"/>
  <c r="P156" i="3"/>
  <c r="O156" i="3" s="1"/>
  <c r="X156" i="3" s="1"/>
  <c r="P47" i="3"/>
  <c r="O47" i="3" s="1"/>
  <c r="X47" i="3" s="1"/>
  <c r="P54" i="3"/>
  <c r="O54" i="3" s="1"/>
  <c r="X54" i="3" s="1"/>
  <c r="P20" i="3"/>
  <c r="O20" i="3" s="1"/>
  <c r="X20" i="3" s="1"/>
  <c r="P209" i="3"/>
  <c r="O209" i="3" s="1"/>
  <c r="P78" i="3"/>
  <c r="P131" i="3"/>
  <c r="O131" i="3" s="1"/>
  <c r="X131" i="3" s="1"/>
  <c r="P219" i="3"/>
  <c r="O219" i="3" s="1"/>
  <c r="P61" i="3"/>
  <c r="O61" i="3" s="1"/>
  <c r="X61" i="3" s="1"/>
  <c r="P147" i="3"/>
  <c r="O147" i="3" s="1"/>
  <c r="X147" i="3" s="1"/>
  <c r="P76" i="3"/>
  <c r="O76" i="3" s="1"/>
  <c r="X76" i="3" s="1"/>
  <c r="P92" i="3"/>
  <c r="O92" i="3" s="1"/>
  <c r="X92" i="3" s="1"/>
  <c r="P14" i="3"/>
  <c r="O14" i="3" s="1"/>
  <c r="P16" i="3"/>
  <c r="P45" i="3"/>
  <c r="P23" i="3"/>
  <c r="O23" i="3" s="1"/>
  <c r="X23" i="3" s="1"/>
  <c r="P160" i="3"/>
  <c r="O160" i="3" s="1"/>
  <c r="V160" i="3" s="1"/>
  <c r="V159" i="3" s="1"/>
  <c r="V158" i="3" s="1"/>
  <c r="V157" i="3" s="1"/>
  <c r="V156" i="3" s="1"/>
  <c r="V155" i="3" s="1"/>
  <c r="V154" i="3" s="1"/>
  <c r="V153" i="3" s="1"/>
  <c r="V152" i="3" s="1"/>
  <c r="V151" i="3" s="1"/>
  <c r="V150" i="3" s="1"/>
  <c r="V149" i="3" s="1"/>
  <c r="V148" i="3" s="1"/>
  <c r="V147" i="3" s="1"/>
  <c r="V146" i="3" s="1"/>
  <c r="V145" i="3" s="1"/>
  <c r="V144" i="3" s="1"/>
  <c r="V143" i="3" s="1"/>
  <c r="V142" i="3" s="1"/>
  <c r="V141" i="3" s="1"/>
  <c r="V140" i="3" s="1"/>
  <c r="V139" i="3" s="1"/>
  <c r="V138" i="3" s="1"/>
  <c r="V137" i="3" s="1"/>
  <c r="V136" i="3" s="1"/>
  <c r="V135" i="3" s="1"/>
  <c r="V134" i="3" s="1"/>
  <c r="V133" i="3" s="1"/>
  <c r="V132" i="3" s="1"/>
  <c r="V131" i="3" s="1"/>
  <c r="P138" i="3"/>
  <c r="O138" i="3" s="1"/>
  <c r="X138" i="3" s="1"/>
  <c r="P107" i="3"/>
  <c r="O107" i="3" s="1"/>
  <c r="X107" i="3" s="1"/>
  <c r="P178" i="3"/>
  <c r="O178" i="3" s="1"/>
  <c r="X178" i="3" s="1"/>
  <c r="P162" i="3"/>
  <c r="O162" i="3" s="1"/>
  <c r="X162" i="3" s="1"/>
  <c r="P24" i="3"/>
  <c r="O24" i="3" s="1"/>
  <c r="X24" i="3" s="1"/>
  <c r="P25" i="3"/>
  <c r="O25" i="3" s="1"/>
  <c r="X25" i="3" s="1"/>
  <c r="P111" i="3"/>
  <c r="O111" i="3" s="1"/>
  <c r="X111" i="3" s="1"/>
  <c r="P206" i="3"/>
  <c r="P185" i="3"/>
  <c r="O185" i="3" s="1"/>
  <c r="X185" i="3" s="1"/>
  <c r="P89" i="3"/>
  <c r="O89" i="3" s="1"/>
  <c r="X89" i="3" s="1"/>
  <c r="P190" i="3"/>
  <c r="O190" i="3" s="1"/>
  <c r="X190" i="3" s="1"/>
  <c r="P19" i="3"/>
  <c r="O19" i="3" s="1"/>
  <c r="V19" i="3" s="1"/>
  <c r="P84" i="3"/>
  <c r="O84" i="3" s="1"/>
  <c r="X84" i="3" s="1"/>
  <c r="P31" i="3"/>
  <c r="O31" i="3" s="1"/>
  <c r="X31" i="3" s="1"/>
  <c r="P181" i="3"/>
  <c r="O181" i="3" s="1"/>
  <c r="P199" i="3"/>
  <c r="O199" i="3" s="1"/>
  <c r="X199" i="3" s="1"/>
  <c r="P120" i="3"/>
  <c r="O120" i="3" s="1"/>
  <c r="X120" i="3" s="1"/>
  <c r="P100" i="3"/>
  <c r="O100" i="3" s="1"/>
  <c r="X100" i="3" s="1"/>
  <c r="P200" i="3"/>
  <c r="O200" i="3" s="1"/>
  <c r="X200" i="3" s="1"/>
  <c r="P82" i="3"/>
  <c r="O82" i="3" s="1"/>
  <c r="X82" i="3" s="1"/>
  <c r="P46" i="3"/>
  <c r="P22" i="3"/>
  <c r="O22" i="3" s="1"/>
  <c r="X22" i="3" s="1"/>
  <c r="P152" i="3"/>
  <c r="O152" i="3" s="1"/>
  <c r="X152" i="3" s="1"/>
  <c r="P196" i="3"/>
  <c r="O196" i="3" s="1"/>
  <c r="X196" i="3" s="1"/>
  <c r="P214" i="3"/>
  <c r="O214" i="3" s="1"/>
  <c r="X214" i="3" s="1"/>
  <c r="P155" i="3"/>
  <c r="O155" i="3" s="1"/>
  <c r="X155" i="3" s="1"/>
  <c r="P18" i="3"/>
  <c r="O18" i="3" s="1"/>
  <c r="P153" i="3"/>
  <c r="O153" i="3" s="1"/>
  <c r="X153" i="3" s="1"/>
  <c r="P118" i="3"/>
  <c r="O118" i="3" s="1"/>
  <c r="V118" i="3" s="1"/>
  <c r="P149" i="3"/>
  <c r="O149" i="3" s="1"/>
  <c r="X149" i="3" s="1"/>
  <c r="P192" i="3"/>
  <c r="O192" i="3" s="1"/>
  <c r="X192" i="3" s="1"/>
  <c r="P113" i="3"/>
  <c r="O113" i="3" s="1"/>
  <c r="X113" i="3" s="1"/>
  <c r="T197" i="3"/>
  <c r="P197" i="3"/>
  <c r="O197" i="3" s="1"/>
  <c r="X197" i="3" s="1"/>
  <c r="P117" i="3"/>
  <c r="O117" i="3" s="1"/>
  <c r="X117" i="3" s="1"/>
  <c r="P167" i="3"/>
  <c r="O167" i="3" s="1"/>
  <c r="X167" i="3" s="1"/>
  <c r="P102" i="3"/>
  <c r="O102" i="3" s="1"/>
  <c r="X102" i="3" s="1"/>
  <c r="P137" i="3"/>
  <c r="O137" i="3" s="1"/>
  <c r="X137" i="3" s="1"/>
  <c r="P87" i="3"/>
  <c r="O87" i="3" s="1"/>
  <c r="X87" i="3" s="1"/>
  <c r="P71" i="3"/>
  <c r="O71" i="3" s="1"/>
  <c r="P126" i="3"/>
  <c r="O126" i="3" s="1"/>
  <c r="X126" i="3" s="1"/>
  <c r="P201" i="3"/>
  <c r="O201" i="3" s="1"/>
  <c r="X201" i="3" s="1"/>
  <c r="P86" i="3"/>
  <c r="O86" i="3" s="1"/>
  <c r="P49" i="3"/>
  <c r="O49" i="3" s="1"/>
  <c r="O46" i="3"/>
  <c r="X46" i="3" s="1"/>
  <c r="O36" i="3"/>
  <c r="X36" i="3" s="1"/>
  <c r="O37" i="3"/>
  <c r="X37" i="3" s="1"/>
  <c r="O55" i="3"/>
  <c r="X55" i="3" s="1"/>
  <c r="O68" i="3"/>
  <c r="X68" i="3" s="1"/>
  <c r="O93" i="3"/>
  <c r="X93" i="3" s="1"/>
  <c r="O216" i="3"/>
  <c r="O187" i="3"/>
  <c r="X187" i="3" s="1"/>
  <c r="O204" i="3"/>
  <c r="T52" i="3"/>
  <c r="Y52" i="3" s="1"/>
  <c r="O78" i="3"/>
  <c r="X78" i="3" s="1"/>
  <c r="O16" i="3"/>
  <c r="X16" i="3" s="1"/>
  <c r="O28" i="3"/>
  <c r="X28" i="3" s="1"/>
  <c r="T35" i="3"/>
  <c r="Y35" i="3" s="1"/>
  <c r="O64" i="3"/>
  <c r="O215" i="3"/>
  <c r="X215" i="3" s="1"/>
  <c r="T202" i="3"/>
  <c r="O124" i="3"/>
  <c r="O77" i="3"/>
  <c r="X77" i="3" s="1"/>
  <c r="T12" i="3"/>
  <c r="O58" i="3"/>
  <c r="X58" i="3" s="1"/>
  <c r="O52" i="3"/>
  <c r="X52" i="3" s="1"/>
  <c r="O220" i="3"/>
  <c r="O217" i="3"/>
  <c r="X217" i="3" s="1"/>
  <c r="O90" i="3"/>
  <c r="V90" i="3" s="1"/>
  <c r="O203" i="3"/>
  <c r="X203" i="3" s="1"/>
  <c r="T209" i="3"/>
  <c r="Y209" i="3" s="1"/>
  <c r="O59" i="3"/>
  <c r="X59" i="3" s="1"/>
  <c r="O132" i="3"/>
  <c r="X132" i="3" s="1"/>
  <c r="T174" i="3"/>
  <c r="Y174" i="3" s="1"/>
  <c r="O173" i="3"/>
  <c r="X173" i="3" s="1"/>
  <c r="O222" i="3"/>
  <c r="Q222" i="3" s="1"/>
  <c r="U64" i="3"/>
  <c r="Y64" i="3" s="1"/>
  <c r="T33" i="3"/>
  <c r="O33" i="3"/>
  <c r="X33" i="3" s="1"/>
  <c r="O101" i="3"/>
  <c r="X101" i="3" s="1"/>
  <c r="O139" i="3"/>
  <c r="X139" i="3" s="1"/>
  <c r="O175" i="3"/>
  <c r="X175" i="3" s="1"/>
  <c r="T149" i="3"/>
  <c r="U184" i="3"/>
  <c r="Y184" i="3" s="1"/>
  <c r="T142" i="3"/>
  <c r="Y142" i="3" s="1"/>
  <c r="T17" i="3"/>
  <c r="Y17" i="3" s="1"/>
  <c r="U186" i="3"/>
  <c r="U58" i="3"/>
  <c r="T16" i="3"/>
  <c r="U77" i="3"/>
  <c r="U179" i="3"/>
  <c r="Y179" i="3" s="1"/>
  <c r="T148" i="3"/>
  <c r="U191" i="3"/>
  <c r="T77" i="3"/>
  <c r="U49" i="3"/>
  <c r="Y49" i="3" s="1"/>
  <c r="P67" i="3"/>
  <c r="U14" i="3"/>
  <c r="T135" i="3"/>
  <c r="U167" i="3"/>
  <c r="Y167" i="3" s="1"/>
  <c r="T210" i="3"/>
  <c r="U70" i="3"/>
  <c r="Y70" i="3" s="1"/>
  <c r="U10" i="3"/>
  <c r="U68" i="3"/>
  <c r="T13" i="3"/>
  <c r="U187" i="3"/>
  <c r="T69" i="3"/>
  <c r="Y69" i="3" s="1"/>
  <c r="T81" i="3"/>
  <c r="T126" i="3"/>
  <c r="T130" i="3"/>
  <c r="T67" i="3"/>
  <c r="T187" i="3"/>
  <c r="T75" i="3"/>
  <c r="U166" i="3"/>
  <c r="T63" i="3"/>
  <c r="U145" i="3"/>
  <c r="P11" i="3"/>
  <c r="U113" i="3"/>
  <c r="T200" i="3"/>
  <c r="Y200" i="3" s="1"/>
  <c r="T152" i="3"/>
  <c r="U220" i="3"/>
  <c r="T131" i="3"/>
  <c r="Y131" i="3" s="1"/>
  <c r="T190" i="3"/>
  <c r="P119" i="3"/>
  <c r="T23" i="3"/>
  <c r="U46" i="3"/>
  <c r="P40" i="3"/>
  <c r="T177" i="3"/>
  <c r="P106" i="3"/>
  <c r="U138" i="3"/>
  <c r="T46" i="3"/>
  <c r="U153" i="3"/>
  <c r="T76" i="3"/>
  <c r="T9" i="3"/>
  <c r="T154" i="3"/>
  <c r="T32" i="3"/>
  <c r="T198" i="3"/>
  <c r="T219" i="3"/>
  <c r="T105" i="3"/>
  <c r="T8" i="3"/>
  <c r="U150" i="3"/>
  <c r="T87" i="3"/>
  <c r="Y87" i="3" s="1"/>
  <c r="U76" i="3"/>
  <c r="U8" i="3"/>
  <c r="T153" i="3"/>
  <c r="U144" i="3"/>
  <c r="U112" i="3"/>
  <c r="U143" i="3"/>
  <c r="U93" i="3"/>
  <c r="U90" i="3"/>
  <c r="P166" i="3"/>
  <c r="U43" i="3"/>
  <c r="P207" i="3"/>
  <c r="P191" i="3"/>
  <c r="P172" i="3"/>
  <c r="T82" i="3"/>
  <c r="P150" i="3"/>
  <c r="U37" i="3"/>
  <c r="Y37" i="3" s="1"/>
  <c r="P148" i="3"/>
  <c r="P10" i="3"/>
  <c r="T196" i="3"/>
  <c r="P143" i="3"/>
  <c r="Y68" i="3"/>
  <c r="P198" i="3"/>
  <c r="T58" i="3"/>
  <c r="U171" i="3"/>
  <c r="U196" i="3"/>
  <c r="P142" i="3"/>
  <c r="U156" i="3"/>
  <c r="P88" i="3"/>
  <c r="T137" i="3"/>
  <c r="U181" i="3"/>
  <c r="T201" i="3"/>
  <c r="P94" i="3"/>
  <c r="U24" i="3"/>
  <c r="T199" i="3"/>
  <c r="U172" i="3"/>
  <c r="U192" i="3"/>
  <c r="T55" i="3"/>
  <c r="U199" i="3"/>
  <c r="T106" i="3"/>
  <c r="U55" i="3"/>
  <c r="U30" i="3"/>
  <c r="P151" i="3"/>
  <c r="T129" i="3"/>
  <c r="T57" i="3"/>
  <c r="T172" i="3"/>
  <c r="U71" i="3"/>
  <c r="P168" i="3"/>
  <c r="U7" i="3"/>
  <c r="U22" i="3"/>
  <c r="P177" i="3"/>
  <c r="T217" i="3"/>
  <c r="T156" i="3"/>
  <c r="U100" i="3"/>
  <c r="T51" i="3"/>
  <c r="P218" i="3"/>
  <c r="T192" i="3"/>
  <c r="Y221" i="3"/>
  <c r="Y212" i="3"/>
  <c r="P145" i="3"/>
  <c r="T215" i="3"/>
  <c r="Y86" i="3"/>
  <c r="Y118" i="3"/>
  <c r="Y204" i="3"/>
  <c r="Y19" i="3"/>
  <c r="T24" i="3"/>
  <c r="T155" i="3"/>
  <c r="P144" i="3"/>
  <c r="T56" i="3"/>
  <c r="P170" i="3"/>
  <c r="P6" i="3"/>
  <c r="P80" i="3"/>
  <c r="P5" i="3"/>
  <c r="P41" i="3"/>
  <c r="U36" i="3"/>
  <c r="T36" i="3"/>
  <c r="P183" i="3"/>
  <c r="P188" i="3"/>
  <c r="P128" i="3"/>
  <c r="P169" i="3"/>
  <c r="U124" i="3"/>
  <c r="T124" i="3"/>
  <c r="U34" i="3"/>
  <c r="T34" i="3"/>
  <c r="T59" i="3"/>
  <c r="U59" i="3"/>
  <c r="P12" i="3"/>
  <c r="P66" i="3"/>
  <c r="T79" i="3"/>
  <c r="U79" i="3"/>
  <c r="P195" i="3"/>
  <c r="U42" i="3"/>
  <c r="T42" i="3"/>
  <c r="U164" i="3"/>
  <c r="T164" i="3"/>
  <c r="U176" i="3"/>
  <c r="T176" i="3"/>
  <c r="U103" i="3"/>
  <c r="T103" i="3"/>
  <c r="P38" i="3"/>
  <c r="P141" i="3"/>
  <c r="U121" i="3"/>
  <c r="T121" i="3"/>
  <c r="P105" i="3"/>
  <c r="P134" i="3"/>
  <c r="U188" i="3"/>
  <c r="T188" i="3"/>
  <c r="P104" i="3"/>
  <c r="U157" i="3"/>
  <c r="T157" i="3"/>
  <c r="U98" i="3"/>
  <c r="T98" i="3"/>
  <c r="P63" i="3"/>
  <c r="U62" i="3"/>
  <c r="T62" i="3"/>
  <c r="U169" i="3"/>
  <c r="T169" i="3"/>
  <c r="U173" i="3"/>
  <c r="T173" i="3"/>
  <c r="P108" i="3"/>
  <c r="U136" i="3"/>
  <c r="T136" i="3"/>
  <c r="P48" i="3"/>
  <c r="U20" i="3"/>
  <c r="T20" i="3"/>
  <c r="U183" i="3"/>
  <c r="T183" i="3"/>
  <c r="Y83" i="3"/>
  <c r="U60" i="3"/>
  <c r="T60" i="3"/>
  <c r="U45" i="3"/>
  <c r="T45" i="3"/>
  <c r="U139" i="3"/>
  <c r="T139" i="3"/>
  <c r="U66" i="3"/>
  <c r="T66" i="3"/>
  <c r="P53" i="3"/>
  <c r="P171" i="3"/>
  <c r="U111" i="3"/>
  <c r="T111" i="3"/>
  <c r="U213" i="3"/>
  <c r="T213" i="3"/>
  <c r="P174" i="3"/>
  <c r="P4" i="3"/>
  <c r="P56" i="3"/>
  <c r="U54" i="3"/>
  <c r="T54" i="3"/>
  <c r="P103" i="3"/>
  <c r="U92" i="3"/>
  <c r="T92" i="3"/>
  <c r="P157" i="3"/>
  <c r="P62" i="3"/>
  <c r="P35" i="3"/>
  <c r="P72" i="3"/>
  <c r="U114" i="3"/>
  <c r="T114" i="3"/>
  <c r="P179" i="3"/>
  <c r="P135" i="3"/>
  <c r="P75" i="3"/>
  <c r="P85" i="3"/>
  <c r="P109" i="3"/>
  <c r="P97" i="3"/>
  <c r="T65" i="3"/>
  <c r="U65" i="3"/>
  <c r="P50" i="3"/>
  <c r="U146" i="3"/>
  <c r="T146" i="3"/>
  <c r="U134" i="3"/>
  <c r="T134" i="3"/>
  <c r="U140" i="3"/>
  <c r="T140" i="3"/>
  <c r="P193" i="3"/>
  <c r="P123" i="3"/>
  <c r="P98" i="3"/>
  <c r="P211" i="3"/>
  <c r="P182" i="3"/>
  <c r="P91" i="3"/>
  <c r="P43" i="3"/>
  <c r="P184" i="3"/>
  <c r="P161" i="3"/>
  <c r="P7" i="3"/>
  <c r="P125" i="3"/>
  <c r="U102" i="3"/>
  <c r="T102" i="3"/>
  <c r="T203" i="3"/>
  <c r="U203" i="3"/>
  <c r="Y151" i="3"/>
  <c r="Y162" i="3"/>
  <c r="T61" i="3"/>
  <c r="U61" i="3"/>
  <c r="U72" i="3"/>
  <c r="T72" i="3"/>
  <c r="P27" i="3"/>
  <c r="T115" i="3"/>
  <c r="U115" i="3"/>
  <c r="U158" i="3"/>
  <c r="T158" i="3"/>
  <c r="P42" i="3"/>
  <c r="P39" i="3"/>
  <c r="P165" i="3"/>
  <c r="U85" i="3"/>
  <c r="T85" i="3"/>
  <c r="U109" i="3"/>
  <c r="T109" i="3"/>
  <c r="T97" i="3"/>
  <c r="U97" i="3"/>
  <c r="P65" i="3"/>
  <c r="U26" i="3"/>
  <c r="T26" i="3"/>
  <c r="U6" i="3"/>
  <c r="T6" i="3"/>
  <c r="P146" i="3"/>
  <c r="U123" i="3"/>
  <c r="T123" i="3"/>
  <c r="P140" i="3"/>
  <c r="U193" i="3"/>
  <c r="T193" i="3"/>
  <c r="P73" i="3"/>
  <c r="U211" i="3"/>
  <c r="T211" i="3"/>
  <c r="U182" i="3"/>
  <c r="T182" i="3"/>
  <c r="U91" i="3"/>
  <c r="T91" i="3"/>
  <c r="P110" i="3"/>
  <c r="T107" i="3"/>
  <c r="U107" i="3"/>
  <c r="P30" i="3"/>
  <c r="U27" i="3"/>
  <c r="T27" i="3"/>
  <c r="P69" i="3"/>
  <c r="P136" i="3"/>
  <c r="Y48" i="3"/>
  <c r="P96" i="3"/>
  <c r="P70" i="3"/>
  <c r="P44" i="3"/>
  <c r="P15" i="3"/>
  <c r="P202" i="3"/>
  <c r="U165" i="3"/>
  <c r="T165" i="3"/>
  <c r="P29" i="3"/>
  <c r="U127" i="3"/>
  <c r="T127" i="3"/>
  <c r="P133" i="3"/>
  <c r="P74" i="3"/>
  <c r="U194" i="3"/>
  <c r="T194" i="3"/>
  <c r="U132" i="3"/>
  <c r="T132" i="3"/>
  <c r="P57" i="3"/>
  <c r="T95" i="3"/>
  <c r="U95" i="3"/>
  <c r="U39" i="3"/>
  <c r="T39" i="3"/>
  <c r="P79" i="3"/>
  <c r="P159" i="3"/>
  <c r="P176" i="3"/>
  <c r="U38" i="3"/>
  <c r="T38" i="3"/>
  <c r="P121" i="3"/>
  <c r="U133" i="3"/>
  <c r="T133" i="3"/>
  <c r="U104" i="3"/>
  <c r="T104" i="3"/>
  <c r="U163" i="3"/>
  <c r="T163" i="3"/>
  <c r="P122" i="3"/>
  <c r="U84" i="3"/>
  <c r="T84" i="3"/>
  <c r="P81" i="3"/>
  <c r="P99" i="3"/>
  <c r="T29" i="3"/>
  <c r="U29" i="3"/>
  <c r="T53" i="3"/>
  <c r="U53" i="3"/>
  <c r="U141" i="3"/>
  <c r="T141" i="3"/>
  <c r="P127" i="3"/>
  <c r="P115" i="3"/>
  <c r="P129" i="3"/>
  <c r="U80" i="3"/>
  <c r="T80" i="3"/>
  <c r="P212" i="3"/>
  <c r="U189" i="3"/>
  <c r="T189" i="3"/>
  <c r="U74" i="3"/>
  <c r="T74" i="3"/>
  <c r="T5" i="3"/>
  <c r="U5" i="3"/>
  <c r="P116" i="3"/>
  <c r="U73" i="3"/>
  <c r="T73" i="3"/>
  <c r="P194" i="3"/>
  <c r="P158" i="3"/>
  <c r="U147" i="3"/>
  <c r="T147" i="3"/>
  <c r="P213" i="3"/>
  <c r="U185" i="3"/>
  <c r="T185" i="3"/>
  <c r="P21" i="3"/>
  <c r="U160" i="3"/>
  <c r="T160" i="3"/>
  <c r="Y21" i="3"/>
  <c r="P60" i="3"/>
  <c r="U78" i="3"/>
  <c r="T78" i="3"/>
  <c r="Y195" i="3"/>
  <c r="Y18" i="3"/>
  <c r="U96" i="3"/>
  <c r="T96" i="3"/>
  <c r="V130" i="3" l="1"/>
  <c r="X130" i="3"/>
  <c r="W222" i="3"/>
  <c r="Q221" i="3"/>
  <c r="W221" i="3" s="1"/>
  <c r="V221" i="3"/>
  <c r="X221" i="3"/>
  <c r="Z90" i="3"/>
  <c r="V89" i="3"/>
  <c r="V129" i="3"/>
  <c r="V128" i="3" s="1"/>
  <c r="Z128" i="3" s="1"/>
  <c r="Z130" i="3"/>
  <c r="V18" i="3"/>
  <c r="V17" i="3" s="1"/>
  <c r="V16" i="3" s="1"/>
  <c r="V15" i="3" s="1"/>
  <c r="Z19" i="3"/>
  <c r="Z118" i="3"/>
  <c r="V117" i="3"/>
  <c r="V116" i="3" s="1"/>
  <c r="Z116" i="3" s="1"/>
  <c r="X13" i="3"/>
  <c r="V13" i="3"/>
  <c r="V100" i="3"/>
  <c r="Q220" i="3"/>
  <c r="Z160" i="3"/>
  <c r="X124" i="3"/>
  <c r="V124" i="3"/>
  <c r="V217" i="3"/>
  <c r="Z159" i="3"/>
  <c r="X181" i="3"/>
  <c r="X219" i="3"/>
  <c r="Q219" i="3"/>
  <c r="Y219" i="3"/>
  <c r="X90" i="3"/>
  <c r="X64" i="3"/>
  <c r="X216" i="3"/>
  <c r="X204" i="3"/>
  <c r="X209" i="3"/>
  <c r="Y100" i="3"/>
  <c r="Y112" i="3"/>
  <c r="Y191" i="3"/>
  <c r="Y7" i="3"/>
  <c r="Y143" i="3"/>
  <c r="Y138" i="3"/>
  <c r="Y113" i="3"/>
  <c r="Y171" i="3"/>
  <c r="Y43" i="3"/>
  <c r="Y144" i="3"/>
  <c r="Y220" i="3"/>
  <c r="R220" i="3"/>
  <c r="Y10" i="3"/>
  <c r="Y30" i="3"/>
  <c r="Y150" i="3"/>
  <c r="Y145" i="3"/>
  <c r="Y181" i="3"/>
  <c r="Y14" i="3"/>
  <c r="Y90" i="3"/>
  <c r="Y166" i="3"/>
  <c r="Y186" i="3"/>
  <c r="Y71" i="3"/>
  <c r="Y22" i="3"/>
  <c r="Y93" i="3"/>
  <c r="Y77" i="3"/>
  <c r="R219" i="3"/>
  <c r="U218" i="3" s="1"/>
  <c r="Y23" i="3"/>
  <c r="Y81" i="3"/>
  <c r="Y57" i="3"/>
  <c r="Y201" i="3"/>
  <c r="Y148" i="3"/>
  <c r="Y33" i="3"/>
  <c r="Y75" i="3"/>
  <c r="Y202" i="3"/>
  <c r="Y9" i="3"/>
  <c r="Y190" i="3"/>
  <c r="Y12" i="3"/>
  <c r="Y129" i="3"/>
  <c r="Y210" i="3"/>
  <c r="Y217" i="3"/>
  <c r="Y137" i="3"/>
  <c r="Y82" i="3"/>
  <c r="Y105" i="3"/>
  <c r="Y13" i="3"/>
  <c r="Y135" i="3"/>
  <c r="Y149" i="3"/>
  <c r="Y155" i="3"/>
  <c r="Y177" i="3"/>
  <c r="Y56" i="3"/>
  <c r="Y198" i="3"/>
  <c r="Y51" i="3"/>
  <c r="Y106" i="3"/>
  <c r="Y63" i="3"/>
  <c r="Y130" i="3"/>
  <c r="Y197" i="3"/>
  <c r="X18" i="3"/>
  <c r="X186" i="3"/>
  <c r="X118" i="3"/>
  <c r="X9" i="3"/>
  <c r="X210" i="3"/>
  <c r="X160" i="3"/>
  <c r="O45" i="3"/>
  <c r="V45" i="3" s="1"/>
  <c r="O206" i="3"/>
  <c r="V206" i="3" s="1"/>
  <c r="X19" i="3"/>
  <c r="O194" i="3"/>
  <c r="X194" i="3" s="1"/>
  <c r="O176" i="3"/>
  <c r="V176" i="3" s="1"/>
  <c r="O74" i="3"/>
  <c r="X74" i="3" s="1"/>
  <c r="O140" i="3"/>
  <c r="O193" i="3"/>
  <c r="X193" i="3" s="1"/>
  <c r="O134" i="3"/>
  <c r="O5" i="3"/>
  <c r="X5" i="3" s="1"/>
  <c r="O168" i="3"/>
  <c r="X168" i="3" s="1"/>
  <c r="O159" i="3"/>
  <c r="X159" i="3" s="1"/>
  <c r="O136" i="3"/>
  <c r="X136" i="3" s="1"/>
  <c r="O91" i="3"/>
  <c r="X91" i="3" s="1"/>
  <c r="O188" i="3"/>
  <c r="X188" i="3" s="1"/>
  <c r="O218" i="3"/>
  <c r="X218" i="3" s="1"/>
  <c r="Y16" i="3"/>
  <c r="O207" i="3"/>
  <c r="X207" i="3" s="1"/>
  <c r="O213" i="3"/>
  <c r="X213" i="3" s="1"/>
  <c r="O115" i="3"/>
  <c r="V115" i="3" s="1"/>
  <c r="O122" i="3"/>
  <c r="X122" i="3" s="1"/>
  <c r="O69" i="3"/>
  <c r="O110" i="3"/>
  <c r="X110" i="3" s="1"/>
  <c r="O65" i="3"/>
  <c r="O125" i="3"/>
  <c r="X125" i="3" s="1"/>
  <c r="O6" i="3"/>
  <c r="V6" i="3" s="1"/>
  <c r="O116" i="3"/>
  <c r="O146" i="3"/>
  <c r="X146" i="3" s="1"/>
  <c r="O7" i="3"/>
  <c r="X7" i="3" s="1"/>
  <c r="O60" i="3"/>
  <c r="X60" i="3" s="1"/>
  <c r="O21" i="3"/>
  <c r="X21" i="3" s="1"/>
  <c r="O158" i="3"/>
  <c r="X158" i="3" s="1"/>
  <c r="O81" i="3"/>
  <c r="O70" i="3"/>
  <c r="X70" i="3" s="1"/>
  <c r="O30" i="3"/>
  <c r="X30" i="3" s="1"/>
  <c r="O42" i="3"/>
  <c r="O27" i="3"/>
  <c r="V27" i="3" s="1"/>
  <c r="O184" i="3"/>
  <c r="X184" i="3" s="1"/>
  <c r="O123" i="3"/>
  <c r="O109" i="3"/>
  <c r="O72" i="3"/>
  <c r="X72" i="3" s="1"/>
  <c r="O103" i="3"/>
  <c r="V103" i="3" s="1"/>
  <c r="O174" i="3"/>
  <c r="X174" i="3" s="1"/>
  <c r="O53" i="3"/>
  <c r="V53" i="3" s="1"/>
  <c r="O38" i="3"/>
  <c r="V38" i="3" s="1"/>
  <c r="O66" i="3"/>
  <c r="X66" i="3" s="1"/>
  <c r="O169" i="3"/>
  <c r="V169" i="3" s="1"/>
  <c r="O41" i="3"/>
  <c r="X41" i="3" s="1"/>
  <c r="Y192" i="3"/>
  <c r="X71" i="3"/>
  <c r="X86" i="3"/>
  <c r="Y58" i="3"/>
  <c r="X14" i="3"/>
  <c r="O143" i="3"/>
  <c r="X143" i="3" s="1"/>
  <c r="X49" i="3"/>
  <c r="O150" i="3"/>
  <c r="O40" i="3"/>
  <c r="O43" i="3"/>
  <c r="X43" i="3" s="1"/>
  <c r="O151" i="3"/>
  <c r="X151" i="3" s="1"/>
  <c r="O133" i="3"/>
  <c r="X133" i="3" s="1"/>
  <c r="O15" i="3"/>
  <c r="X15" i="3" s="1"/>
  <c r="O62" i="3"/>
  <c r="X62" i="3" s="1"/>
  <c r="O105" i="3"/>
  <c r="O80" i="3"/>
  <c r="X80" i="3" s="1"/>
  <c r="O182" i="3"/>
  <c r="V182" i="3" s="1"/>
  <c r="O195" i="3"/>
  <c r="X195" i="3" s="1"/>
  <c r="O145" i="3"/>
  <c r="X145" i="3" s="1"/>
  <c r="O177" i="3"/>
  <c r="X177" i="3" s="1"/>
  <c r="O88" i="3"/>
  <c r="X220" i="3"/>
  <c r="Y196" i="3"/>
  <c r="O198" i="3"/>
  <c r="X198" i="3" s="1"/>
  <c r="O10" i="3"/>
  <c r="X10" i="3" s="1"/>
  <c r="O119" i="3"/>
  <c r="X119" i="3" s="1"/>
  <c r="O67" i="3"/>
  <c r="O35" i="3"/>
  <c r="X35" i="3" s="1"/>
  <c r="O12" i="3"/>
  <c r="X12" i="3" s="1"/>
  <c r="O191" i="3"/>
  <c r="X191" i="3" s="1"/>
  <c r="O129" i="3"/>
  <c r="X129" i="3" s="1"/>
  <c r="O57" i="3"/>
  <c r="X57" i="3" s="1"/>
  <c r="O75" i="3"/>
  <c r="O94" i="3"/>
  <c r="X94" i="3" s="1"/>
  <c r="O96" i="3"/>
  <c r="X96" i="3" s="1"/>
  <c r="O135" i="3"/>
  <c r="O157" i="3"/>
  <c r="X157" i="3" s="1"/>
  <c r="O183" i="3"/>
  <c r="X183" i="3" s="1"/>
  <c r="O73" i="3"/>
  <c r="X73" i="3" s="1"/>
  <c r="O104" i="3"/>
  <c r="X104" i="3" s="1"/>
  <c r="Y172" i="3"/>
  <c r="O106" i="3"/>
  <c r="X106" i="3" s="1"/>
  <c r="O85" i="3"/>
  <c r="X85" i="3" s="1"/>
  <c r="O48" i="3"/>
  <c r="V48" i="3" s="1"/>
  <c r="O128" i="3"/>
  <c r="X128" i="3" s="1"/>
  <c r="O50" i="3"/>
  <c r="X50" i="3" s="1"/>
  <c r="Y46" i="3"/>
  <c r="O79" i="3"/>
  <c r="O44" i="3"/>
  <c r="X44" i="3" s="1"/>
  <c r="O56" i="3"/>
  <c r="X56" i="3" s="1"/>
  <c r="O127" i="3"/>
  <c r="V127" i="3" s="1"/>
  <c r="O121" i="3"/>
  <c r="V121" i="3" s="1"/>
  <c r="O165" i="3"/>
  <c r="V165" i="3" s="1"/>
  <c r="O211" i="3"/>
  <c r="V211" i="3" s="1"/>
  <c r="O108" i="3"/>
  <c r="X108" i="3" s="1"/>
  <c r="O170" i="3"/>
  <c r="X170" i="3" s="1"/>
  <c r="O148" i="3"/>
  <c r="X148" i="3" s="1"/>
  <c r="Y8" i="3"/>
  <c r="O212" i="3"/>
  <c r="O99" i="3"/>
  <c r="X99" i="3" s="1"/>
  <c r="O29" i="3"/>
  <c r="V29" i="3" s="1"/>
  <c r="O202" i="3"/>
  <c r="O39" i="3"/>
  <c r="X39" i="3" s="1"/>
  <c r="O161" i="3"/>
  <c r="X161" i="3" s="1"/>
  <c r="O98" i="3"/>
  <c r="O97" i="3"/>
  <c r="V97" i="3" s="1"/>
  <c r="O179" i="3"/>
  <c r="O4" i="3"/>
  <c r="X4" i="3" s="1"/>
  <c r="O171" i="3"/>
  <c r="V171" i="3" s="1"/>
  <c r="O63" i="3"/>
  <c r="X63" i="3" s="1"/>
  <c r="O141" i="3"/>
  <c r="X141" i="3" s="1"/>
  <c r="O144" i="3"/>
  <c r="O142" i="3"/>
  <c r="X142" i="3" s="1"/>
  <c r="O172" i="3"/>
  <c r="X172" i="3" s="1"/>
  <c r="O166" i="3"/>
  <c r="X166" i="3" s="1"/>
  <c r="O11" i="3"/>
  <c r="X11" i="3" s="1"/>
  <c r="X40" i="3"/>
  <c r="Y154" i="3"/>
  <c r="Y187" i="3"/>
  <c r="Y152" i="3"/>
  <c r="Y146" i="3"/>
  <c r="Y67" i="3"/>
  <c r="Y76" i="3"/>
  <c r="Y153" i="3"/>
  <c r="Y126" i="3"/>
  <c r="Y32" i="3"/>
  <c r="Y24" i="3"/>
  <c r="Y173" i="3"/>
  <c r="Y121" i="3"/>
  <c r="Y62" i="3"/>
  <c r="Y188" i="3"/>
  <c r="Y156" i="3"/>
  <c r="Y199" i="3"/>
  <c r="X123" i="3"/>
  <c r="X88" i="3"/>
  <c r="Y38" i="3"/>
  <c r="Y193" i="3"/>
  <c r="Y26" i="3"/>
  <c r="Y45" i="3"/>
  <c r="Y215" i="3"/>
  <c r="Y176" i="3"/>
  <c r="Y55" i="3"/>
  <c r="X116" i="3"/>
  <c r="X105" i="3"/>
  <c r="X134" i="3"/>
  <c r="X69" i="3"/>
  <c r="X140" i="3"/>
  <c r="Y185" i="3"/>
  <c r="X81" i="3"/>
  <c r="Y102" i="3"/>
  <c r="Y140" i="3"/>
  <c r="X38" i="3"/>
  <c r="Y114" i="3"/>
  <c r="Y124" i="3"/>
  <c r="Y136" i="3"/>
  <c r="Y65" i="3"/>
  <c r="Y78" i="3"/>
  <c r="Y160" i="3"/>
  <c r="Y104" i="3"/>
  <c r="Y6" i="3"/>
  <c r="Y203" i="3"/>
  <c r="Y60" i="3"/>
  <c r="Y183" i="3"/>
  <c r="Y96" i="3"/>
  <c r="Y189" i="3"/>
  <c r="Y211" i="3"/>
  <c r="Y111" i="3"/>
  <c r="Y157" i="3"/>
  <c r="Y95" i="3"/>
  <c r="Y84" i="3"/>
  <c r="Y39" i="3"/>
  <c r="Y127" i="3"/>
  <c r="Y107" i="3"/>
  <c r="Y115" i="3"/>
  <c r="Y66" i="3"/>
  <c r="Y20" i="3"/>
  <c r="Y169" i="3"/>
  <c r="Y79" i="3"/>
  <c r="Y54" i="3"/>
  <c r="Y213" i="3"/>
  <c r="Y98" i="3"/>
  <c r="Y61" i="3"/>
  <c r="Y97" i="3"/>
  <c r="Y59" i="3"/>
  <c r="Y53" i="3"/>
  <c r="Y73" i="3"/>
  <c r="Y5" i="3"/>
  <c r="Y29" i="3"/>
  <c r="Y133" i="3"/>
  <c r="Y132" i="3"/>
  <c r="Y91" i="3"/>
  <c r="Y109" i="3"/>
  <c r="Y158" i="3"/>
  <c r="Y164" i="3"/>
  <c r="Y74" i="3"/>
  <c r="Y141" i="3"/>
  <c r="Y165" i="3"/>
  <c r="Y72" i="3"/>
  <c r="Y134" i="3"/>
  <c r="Y92" i="3"/>
  <c r="Y34" i="3"/>
  <c r="Y147" i="3"/>
  <c r="Y80" i="3"/>
  <c r="Y163" i="3"/>
  <c r="Y194" i="3"/>
  <c r="Y27" i="3"/>
  <c r="Y182" i="3"/>
  <c r="Y123" i="3"/>
  <c r="Y85" i="3"/>
  <c r="Y139" i="3"/>
  <c r="Y103" i="3"/>
  <c r="Y42" i="3"/>
  <c r="Y36" i="3"/>
  <c r="X29" i="3" l="1"/>
  <c r="X97" i="3"/>
  <c r="X48" i="3"/>
  <c r="X115" i="3"/>
  <c r="X121" i="3"/>
  <c r="X103" i="3"/>
  <c r="V96" i="3"/>
  <c r="V95" i="3" s="1"/>
  <c r="V94" i="3" s="1"/>
  <c r="Z97" i="3"/>
  <c r="V210" i="3"/>
  <c r="V209" i="3" s="1"/>
  <c r="V208" i="3" s="1"/>
  <c r="Z211" i="3"/>
  <c r="V102" i="3"/>
  <c r="V101" i="3" s="1"/>
  <c r="Z101" i="3" s="1"/>
  <c r="Z103" i="3"/>
  <c r="X42" i="3"/>
  <c r="V42" i="3"/>
  <c r="Z124" i="3"/>
  <c r="V123" i="3"/>
  <c r="V122" i="3" s="1"/>
  <c r="Z122" i="3" s="1"/>
  <c r="V164" i="3"/>
  <c r="V163" i="3" s="1"/>
  <c r="V162" i="3" s="1"/>
  <c r="V161" i="3" s="1"/>
  <c r="Z161" i="3" s="1"/>
  <c r="Z165" i="3"/>
  <c r="Z182" i="3"/>
  <c r="V181" i="3"/>
  <c r="V180" i="3" s="1"/>
  <c r="Z180" i="3" s="1"/>
  <c r="V168" i="3"/>
  <c r="Z169" i="3"/>
  <c r="Z176" i="3"/>
  <c r="V175" i="3"/>
  <c r="V88" i="3"/>
  <c r="V87" i="3" s="1"/>
  <c r="V86" i="3" s="1"/>
  <c r="V85" i="3" s="1"/>
  <c r="V84" i="3" s="1"/>
  <c r="V83" i="3" s="1"/>
  <c r="V82" i="3" s="1"/>
  <c r="V81" i="3" s="1"/>
  <c r="V80" i="3" s="1"/>
  <c r="V79" i="3" s="1"/>
  <c r="V78" i="3" s="1"/>
  <c r="V77" i="3" s="1"/>
  <c r="V76" i="3" s="1"/>
  <c r="V75" i="3" s="1"/>
  <c r="V74" i="3" s="1"/>
  <c r="V73" i="3" s="1"/>
  <c r="V72" i="3" s="1"/>
  <c r="V71" i="3" s="1"/>
  <c r="V70" i="3" s="1"/>
  <c r="V69" i="3" s="1"/>
  <c r="V68" i="3" s="1"/>
  <c r="V67" i="3" s="1"/>
  <c r="V66" i="3" s="1"/>
  <c r="V65" i="3" s="1"/>
  <c r="V64" i="3" s="1"/>
  <c r="V63" i="3" s="1"/>
  <c r="V62" i="3" s="1"/>
  <c r="V61" i="3" s="1"/>
  <c r="V60" i="3" s="1"/>
  <c r="V59" i="3" s="1"/>
  <c r="V58" i="3" s="1"/>
  <c r="V57" i="3" s="1"/>
  <c r="V56" i="3" s="1"/>
  <c r="V55" i="3" s="1"/>
  <c r="V54" i="3" s="1"/>
  <c r="Z89" i="3"/>
  <c r="V120" i="3"/>
  <c r="V119" i="3" s="1"/>
  <c r="Z119" i="3" s="1"/>
  <c r="Z121" i="3"/>
  <c r="X109" i="3"/>
  <c r="V109" i="3"/>
  <c r="V170" i="3"/>
  <c r="Z170" i="3" s="1"/>
  <c r="Z171" i="3"/>
  <c r="V126" i="3"/>
  <c r="V125" i="3" s="1"/>
  <c r="Z125" i="3" s="1"/>
  <c r="Z127" i="3"/>
  <c r="Z38" i="3"/>
  <c r="V37" i="3"/>
  <c r="V36" i="3" s="1"/>
  <c r="V35" i="3" s="1"/>
  <c r="V34" i="3" s="1"/>
  <c r="V33" i="3" s="1"/>
  <c r="V32" i="3" s="1"/>
  <c r="V31" i="3" s="1"/>
  <c r="Z48" i="3"/>
  <c r="V47" i="3"/>
  <c r="V52" i="3"/>
  <c r="V51" i="3" s="1"/>
  <c r="V50" i="3" s="1"/>
  <c r="Z53" i="3"/>
  <c r="V5" i="3"/>
  <c r="V4" i="3" s="1"/>
  <c r="Z4" i="3" s="1"/>
  <c r="Z6" i="3"/>
  <c r="V114" i="3"/>
  <c r="V113" i="3" s="1"/>
  <c r="V112" i="3" s="1"/>
  <c r="V111" i="3" s="1"/>
  <c r="V110" i="3" s="1"/>
  <c r="Z110" i="3" s="1"/>
  <c r="Z115" i="3"/>
  <c r="Z206" i="3"/>
  <c r="V205" i="3"/>
  <c r="V99" i="3"/>
  <c r="Z100" i="3"/>
  <c r="V14" i="3"/>
  <c r="Z15" i="3"/>
  <c r="V220" i="3"/>
  <c r="V219" i="3" s="1"/>
  <c r="V218" i="3" s="1"/>
  <c r="Z218" i="3" s="1"/>
  <c r="Z221" i="3"/>
  <c r="X179" i="3"/>
  <c r="V179" i="3"/>
  <c r="V28" i="3"/>
  <c r="Z28" i="3" s="1"/>
  <c r="Z29" i="3"/>
  <c r="V26" i="3"/>
  <c r="V25" i="3" s="1"/>
  <c r="Z27" i="3"/>
  <c r="V44" i="3"/>
  <c r="Z45" i="3"/>
  <c r="V216" i="3"/>
  <c r="V215" i="3" s="1"/>
  <c r="V214" i="3" s="1"/>
  <c r="Z217" i="3"/>
  <c r="V12" i="3"/>
  <c r="V11" i="3" s="1"/>
  <c r="Z13" i="3"/>
  <c r="X6" i="3"/>
  <c r="X212" i="3"/>
  <c r="X67" i="3"/>
  <c r="R218" i="3"/>
  <c r="R215" i="3"/>
  <c r="U214" i="3" s="1"/>
  <c r="R217" i="3"/>
  <c r="R216" i="3"/>
  <c r="X27" i="3"/>
  <c r="X144" i="3"/>
  <c r="X211" i="3"/>
  <c r="X182" i="3"/>
  <c r="X79" i="3"/>
  <c r="X171" i="3"/>
  <c r="X165" i="3"/>
  <c r="X206" i="3"/>
  <c r="X45" i="3"/>
  <c r="X53" i="3"/>
  <c r="X75" i="3"/>
  <c r="X169" i="3"/>
  <c r="X135" i="3"/>
  <c r="X202" i="3"/>
  <c r="X65" i="3"/>
  <c r="X150" i="3"/>
  <c r="X176" i="3"/>
  <c r="X98" i="3"/>
  <c r="X127" i="3"/>
  <c r="W220" i="3"/>
  <c r="Z44" i="3" l="1"/>
  <c r="V43" i="3"/>
  <c r="V30" i="3"/>
  <c r="Z31" i="3"/>
  <c r="V108" i="3"/>
  <c r="Z109" i="3"/>
  <c r="V174" i="3"/>
  <c r="V173" i="3" s="1"/>
  <c r="V172" i="3" s="1"/>
  <c r="Z175" i="3"/>
  <c r="V10" i="3"/>
  <c r="V9" i="3" s="1"/>
  <c r="V8" i="3" s="1"/>
  <c r="V7" i="3" s="1"/>
  <c r="Z11" i="3"/>
  <c r="AB13" i="3" s="1"/>
  <c r="V24" i="3"/>
  <c r="V23" i="3" s="1"/>
  <c r="V22" i="3" s="1"/>
  <c r="V21" i="3" s="1"/>
  <c r="V20" i="3" s="1"/>
  <c r="Z25" i="3"/>
  <c r="V204" i="3"/>
  <c r="V203" i="3" s="1"/>
  <c r="V202" i="3" s="1"/>
  <c r="V201" i="3" s="1"/>
  <c r="V200" i="3" s="1"/>
  <c r="V199" i="3" s="1"/>
  <c r="V198" i="3" s="1"/>
  <c r="V197" i="3" s="1"/>
  <c r="V196" i="3" s="1"/>
  <c r="V195" i="3" s="1"/>
  <c r="V194" i="3" s="1"/>
  <c r="V193" i="3" s="1"/>
  <c r="V192" i="3" s="1"/>
  <c r="V191" i="3" s="1"/>
  <c r="V190" i="3" s="1"/>
  <c r="V189" i="3" s="1"/>
  <c r="V188" i="3" s="1"/>
  <c r="V187" i="3" s="1"/>
  <c r="V186" i="3" s="1"/>
  <c r="V185" i="3" s="1"/>
  <c r="V184" i="3" s="1"/>
  <c r="V183" i="3" s="1"/>
  <c r="Z205" i="3"/>
  <c r="V98" i="3"/>
  <c r="Z99" i="3"/>
  <c r="V49" i="3"/>
  <c r="Z50" i="3"/>
  <c r="V167" i="3"/>
  <c r="V166" i="3" s="1"/>
  <c r="Z168" i="3"/>
  <c r="V207" i="3"/>
  <c r="Z208" i="3"/>
  <c r="V213" i="3"/>
  <c r="V212" i="3" s="1"/>
  <c r="Z214" i="3"/>
  <c r="V46" i="3"/>
  <c r="Z47" i="3"/>
  <c r="V41" i="3"/>
  <c r="Z42" i="3"/>
  <c r="V178" i="3"/>
  <c r="Z179" i="3"/>
  <c r="V93" i="3"/>
  <c r="V92" i="3" s="1"/>
  <c r="V91" i="3" s="1"/>
  <c r="Z94" i="3"/>
  <c r="R214" i="3"/>
  <c r="R210" i="3"/>
  <c r="R212" i="3"/>
  <c r="R211" i="3"/>
  <c r="R209" i="3"/>
  <c r="U208" i="3" s="1"/>
  <c r="R213" i="3"/>
  <c r="AB6" i="3"/>
  <c r="W219" i="3"/>
  <c r="T218" i="3"/>
  <c r="V107" i="3" l="1"/>
  <c r="V106" i="3" s="1"/>
  <c r="V105" i="3" s="1"/>
  <c r="V104" i="3" s="1"/>
  <c r="Z108" i="3"/>
  <c r="V40" i="3"/>
  <c r="V39" i="3" s="1"/>
  <c r="Z41" i="3"/>
  <c r="V177" i="3"/>
  <c r="Z178" i="3"/>
  <c r="R208" i="3"/>
  <c r="R206" i="3"/>
  <c r="U205" i="3" s="1"/>
  <c r="R207" i="3"/>
  <c r="Q218" i="3"/>
  <c r="W218" i="3" s="1"/>
  <c r="Q216" i="3"/>
  <c r="W216" i="3" s="1"/>
  <c r="Q215" i="3"/>
  <c r="Q217" i="3"/>
  <c r="W217" i="3" s="1"/>
  <c r="Y218" i="3"/>
  <c r="AA221" i="3" s="1"/>
  <c r="R205" i="3" l="1"/>
  <c r="R204" i="3"/>
  <c r="R191" i="3"/>
  <c r="R185" i="3"/>
  <c r="R201" i="3"/>
  <c r="R189" i="3"/>
  <c r="R193" i="3"/>
  <c r="R195" i="3"/>
  <c r="R184" i="3"/>
  <c r="R200" i="3"/>
  <c r="R196" i="3"/>
  <c r="R188" i="3"/>
  <c r="R199" i="3"/>
  <c r="R202" i="3"/>
  <c r="R190" i="3"/>
  <c r="R194" i="3"/>
  <c r="R183" i="3"/>
  <c r="R182" i="3"/>
  <c r="R198" i="3"/>
  <c r="R203" i="3"/>
  <c r="R192" i="3"/>
  <c r="R181" i="3"/>
  <c r="U180" i="3" s="1"/>
  <c r="R186" i="3"/>
  <c r="R187" i="3"/>
  <c r="R197" i="3"/>
  <c r="T214" i="3"/>
  <c r="W215" i="3"/>
  <c r="R180" i="3" l="1"/>
  <c r="R179" i="3"/>
  <c r="U178" i="3" s="1"/>
  <c r="Q214" i="3"/>
  <c r="W214" i="3" s="1"/>
  <c r="Q209" i="3"/>
  <c r="Q211" i="3"/>
  <c r="W211" i="3" s="1"/>
  <c r="Q210" i="3"/>
  <c r="W210" i="3" s="1"/>
  <c r="Q212" i="3"/>
  <c r="W212" i="3" s="1"/>
  <c r="Q213" i="3"/>
  <c r="W213" i="3" s="1"/>
  <c r="AA217" i="3"/>
  <c r="R178" i="3" l="1"/>
  <c r="R177" i="3"/>
  <c r="R176" i="3"/>
  <c r="U175" i="3" s="1"/>
  <c r="W209" i="3"/>
  <c r="T208" i="3"/>
  <c r="R175" i="3" l="1"/>
  <c r="R174" i="3"/>
  <c r="R173" i="3"/>
  <c r="R171" i="3"/>
  <c r="U170" i="3" s="1"/>
  <c r="R172" i="3"/>
  <c r="Q208" i="3"/>
  <c r="W208" i="3" s="1"/>
  <c r="Q207" i="3"/>
  <c r="W207" i="3" s="1"/>
  <c r="Q206" i="3"/>
  <c r="Y208" i="3"/>
  <c r="AA211" i="3" s="1"/>
  <c r="R170" i="3" l="1"/>
  <c r="R169" i="3"/>
  <c r="U168" i="3" s="1"/>
  <c r="W206" i="3"/>
  <c r="T205" i="3"/>
  <c r="R168" i="3" l="1"/>
  <c r="R167" i="3"/>
  <c r="R162" i="3"/>
  <c r="U161" i="3" s="1"/>
  <c r="R166" i="3"/>
  <c r="R165" i="3"/>
  <c r="R164" i="3"/>
  <c r="R163" i="3"/>
  <c r="Q205" i="3"/>
  <c r="W205" i="3" s="1"/>
  <c r="Q204" i="3"/>
  <c r="W204" i="3" s="1"/>
  <c r="Q184" i="3"/>
  <c r="W184" i="3" s="1"/>
  <c r="Q199" i="3"/>
  <c r="W199" i="3" s="1"/>
  <c r="Q186" i="3"/>
  <c r="W186" i="3" s="1"/>
  <c r="Q198" i="3"/>
  <c r="W198" i="3" s="1"/>
  <c r="Q190" i="3"/>
  <c r="W190" i="3" s="1"/>
  <c r="Q187" i="3"/>
  <c r="W187" i="3" s="1"/>
  <c r="Q181" i="3"/>
  <c r="Q189" i="3"/>
  <c r="W189" i="3" s="1"/>
  <c r="Q196" i="3"/>
  <c r="W196" i="3" s="1"/>
  <c r="Q195" i="3"/>
  <c r="W195" i="3" s="1"/>
  <c r="Q197" i="3"/>
  <c r="W197" i="3" s="1"/>
  <c r="Q202" i="3"/>
  <c r="W202" i="3" s="1"/>
  <c r="Q193" i="3"/>
  <c r="W193" i="3" s="1"/>
  <c r="Q192" i="3"/>
  <c r="W192" i="3" s="1"/>
  <c r="Q201" i="3"/>
  <c r="W201" i="3" s="1"/>
  <c r="Q203" i="3"/>
  <c r="W203" i="3" s="1"/>
  <c r="Q194" i="3"/>
  <c r="W194" i="3" s="1"/>
  <c r="Q200" i="3"/>
  <c r="W200" i="3" s="1"/>
  <c r="Q191" i="3"/>
  <c r="W191" i="3" s="1"/>
  <c r="Q185" i="3"/>
  <c r="W185" i="3" s="1"/>
  <c r="Q182" i="3"/>
  <c r="W182" i="3" s="1"/>
  <c r="Q188" i="3"/>
  <c r="W188" i="3" s="1"/>
  <c r="Q183" i="3"/>
  <c r="W183" i="3" s="1"/>
  <c r="Y205" i="3"/>
  <c r="AA206" i="3" s="1"/>
  <c r="R161" i="3" l="1"/>
  <c r="R160" i="3"/>
  <c r="U159" i="3" s="1"/>
  <c r="T180" i="3"/>
  <c r="W181" i="3"/>
  <c r="R159" i="3" l="1"/>
  <c r="R129" i="3"/>
  <c r="U128" i="3" s="1"/>
  <c r="R143" i="3"/>
  <c r="R135" i="3"/>
  <c r="R131" i="3"/>
  <c r="R155" i="3"/>
  <c r="R132" i="3"/>
  <c r="R149" i="3"/>
  <c r="R138" i="3"/>
  <c r="R144" i="3"/>
  <c r="R146" i="3"/>
  <c r="R141" i="3"/>
  <c r="R133" i="3"/>
  <c r="R154" i="3"/>
  <c r="R156" i="3"/>
  <c r="R151" i="3"/>
  <c r="R157" i="3"/>
  <c r="R147" i="3"/>
  <c r="R150" i="3"/>
  <c r="R153" i="3"/>
  <c r="R148" i="3"/>
  <c r="R158" i="3"/>
  <c r="R136" i="3"/>
  <c r="R152" i="3"/>
  <c r="R134" i="3"/>
  <c r="R145" i="3"/>
  <c r="R130" i="3"/>
  <c r="R139" i="3"/>
  <c r="R142" i="3"/>
  <c r="R140" i="3"/>
  <c r="R137" i="3"/>
  <c r="Q180" i="3"/>
  <c r="W180" i="3" s="1"/>
  <c r="Q179" i="3"/>
  <c r="Y180" i="3"/>
  <c r="AA182" i="3" s="1"/>
  <c r="R128" i="3" l="1"/>
  <c r="R126" i="3"/>
  <c r="U125" i="3" s="1"/>
  <c r="R127" i="3"/>
  <c r="W179" i="3"/>
  <c r="T178" i="3"/>
  <c r="R125" i="3" l="1"/>
  <c r="R124" i="3"/>
  <c r="R123" i="3"/>
  <c r="U122" i="3" s="1"/>
  <c r="Q178" i="3"/>
  <c r="W178" i="3" s="1"/>
  <c r="Q176" i="3"/>
  <c r="Q177" i="3"/>
  <c r="W177" i="3" s="1"/>
  <c r="Y178" i="3"/>
  <c r="AA179" i="3" s="1"/>
  <c r="R122" i="3" l="1"/>
  <c r="R120" i="3"/>
  <c r="U119" i="3" s="1"/>
  <c r="R121" i="3"/>
  <c r="W176" i="3"/>
  <c r="T175" i="3"/>
  <c r="R119" i="3" l="1"/>
  <c r="R117" i="3"/>
  <c r="U116" i="3" s="1"/>
  <c r="R118" i="3"/>
  <c r="Q175" i="3"/>
  <c r="W175" i="3" s="1"/>
  <c r="Q172" i="3"/>
  <c r="W172" i="3" s="1"/>
  <c r="Q171" i="3"/>
  <c r="Q174" i="3"/>
  <c r="W174" i="3" s="1"/>
  <c r="Q173" i="3"/>
  <c r="W173" i="3" s="1"/>
  <c r="Y175" i="3"/>
  <c r="AA176" i="3" s="1"/>
  <c r="R116" i="3" l="1"/>
  <c r="R115" i="3"/>
  <c r="R113" i="3"/>
  <c r="R114" i="3"/>
  <c r="R112" i="3"/>
  <c r="R111" i="3"/>
  <c r="U110" i="3" s="1"/>
  <c r="T170" i="3"/>
  <c r="W171" i="3"/>
  <c r="R110" i="3" l="1"/>
  <c r="R109" i="3"/>
  <c r="U108" i="3" s="1"/>
  <c r="Q170" i="3"/>
  <c r="W170" i="3" s="1"/>
  <c r="Q169" i="3"/>
  <c r="Y170" i="3"/>
  <c r="AA171" i="3" s="1"/>
  <c r="R108" i="3" l="1"/>
  <c r="R105" i="3"/>
  <c r="R104" i="3"/>
  <c r="R106" i="3"/>
  <c r="R107" i="3"/>
  <c r="R102" i="3"/>
  <c r="U101" i="3" s="1"/>
  <c r="R103" i="3"/>
  <c r="W169" i="3"/>
  <c r="T168" i="3"/>
  <c r="R101" i="3" l="1"/>
  <c r="R100" i="3"/>
  <c r="U99" i="3" s="1"/>
  <c r="Q168" i="3"/>
  <c r="W168" i="3" s="1"/>
  <c r="Q166" i="3"/>
  <c r="W166" i="3" s="1"/>
  <c r="Q167" i="3"/>
  <c r="W167" i="3" s="1"/>
  <c r="Q163" i="3"/>
  <c r="W163" i="3" s="1"/>
  <c r="Q164" i="3"/>
  <c r="W164" i="3" s="1"/>
  <c r="Q165" i="3"/>
  <c r="W165" i="3" s="1"/>
  <c r="Q162" i="3"/>
  <c r="Y168" i="3"/>
  <c r="AA169" i="3" s="1"/>
  <c r="R99" i="3" l="1"/>
  <c r="R98" i="3"/>
  <c r="R95" i="3"/>
  <c r="U94" i="3" s="1"/>
  <c r="R96" i="3"/>
  <c r="R97" i="3"/>
  <c r="T161" i="3"/>
  <c r="W162" i="3"/>
  <c r="R94" i="3" l="1"/>
  <c r="R92" i="3"/>
  <c r="R90" i="3"/>
  <c r="U89" i="3" s="1"/>
  <c r="R91" i="3"/>
  <c r="R93" i="3"/>
  <c r="Q161" i="3"/>
  <c r="W161" i="3" s="1"/>
  <c r="Q160" i="3"/>
  <c r="Y161" i="3"/>
  <c r="AA165" i="3" s="1"/>
  <c r="R89" i="3" l="1"/>
  <c r="R88" i="3"/>
  <c r="R86" i="3"/>
  <c r="R82" i="3"/>
  <c r="R87" i="3"/>
  <c r="R81" i="3"/>
  <c r="R72" i="3"/>
  <c r="R51" i="3"/>
  <c r="U50" i="3" s="1"/>
  <c r="R71" i="3"/>
  <c r="R65" i="3"/>
  <c r="R54" i="3"/>
  <c r="R61" i="3"/>
  <c r="R59" i="3"/>
  <c r="R70" i="3"/>
  <c r="R68" i="3"/>
  <c r="R67" i="3"/>
  <c r="R78" i="3"/>
  <c r="R79" i="3"/>
  <c r="R58" i="3"/>
  <c r="R74" i="3"/>
  <c r="R73" i="3"/>
  <c r="R57" i="3"/>
  <c r="R80" i="3"/>
  <c r="R84" i="3"/>
  <c r="R64" i="3"/>
  <c r="R55" i="3"/>
  <c r="R83" i="3"/>
  <c r="R62" i="3"/>
  <c r="R60" i="3"/>
  <c r="R56" i="3"/>
  <c r="R63" i="3"/>
  <c r="R52" i="3"/>
  <c r="R77" i="3"/>
  <c r="R75" i="3"/>
  <c r="R69" i="3"/>
  <c r="R66" i="3"/>
  <c r="R85" i="3"/>
  <c r="R53" i="3"/>
  <c r="R76" i="3"/>
  <c r="T159" i="3"/>
  <c r="W160" i="3"/>
  <c r="R50" i="3" l="1"/>
  <c r="R48" i="3"/>
  <c r="U47" i="3" s="1"/>
  <c r="R49" i="3"/>
  <c r="Q159" i="3"/>
  <c r="W159" i="3" s="1"/>
  <c r="Q145" i="3"/>
  <c r="W145" i="3" s="1"/>
  <c r="Q156" i="3"/>
  <c r="W156" i="3" s="1"/>
  <c r="Q157" i="3"/>
  <c r="W157" i="3" s="1"/>
  <c r="Q131" i="3"/>
  <c r="W131" i="3" s="1"/>
  <c r="Q130" i="3"/>
  <c r="W130" i="3" s="1"/>
  <c r="Q138" i="3"/>
  <c r="W138" i="3" s="1"/>
  <c r="Q143" i="3"/>
  <c r="W143" i="3" s="1"/>
  <c r="Q146" i="3"/>
  <c r="W146" i="3" s="1"/>
  <c r="Q153" i="3"/>
  <c r="W153" i="3" s="1"/>
  <c r="Y159" i="3"/>
  <c r="AA160" i="3" s="1"/>
  <c r="Q144" i="3"/>
  <c r="W144" i="3" s="1"/>
  <c r="Q139" i="3"/>
  <c r="W139" i="3" s="1"/>
  <c r="Q140" i="3"/>
  <c r="W140" i="3" s="1"/>
  <c r="Q149" i="3"/>
  <c r="W149" i="3" s="1"/>
  <c r="Q155" i="3"/>
  <c r="W155" i="3" s="1"/>
  <c r="Q133" i="3"/>
  <c r="W133" i="3" s="1"/>
  <c r="Q141" i="3"/>
  <c r="W141" i="3" s="1"/>
  <c r="Q151" i="3"/>
  <c r="W151" i="3" s="1"/>
  <c r="Q148" i="3"/>
  <c r="W148" i="3" s="1"/>
  <c r="Q134" i="3"/>
  <c r="W134" i="3" s="1"/>
  <c r="Q158" i="3"/>
  <c r="W158" i="3" s="1"/>
  <c r="Q147" i="3"/>
  <c r="W147" i="3" s="1"/>
  <c r="Q132" i="3"/>
  <c r="W132" i="3" s="1"/>
  <c r="Q129" i="3"/>
  <c r="Q152" i="3"/>
  <c r="W152" i="3" s="1"/>
  <c r="Q142" i="3"/>
  <c r="W142" i="3" s="1"/>
  <c r="Q136" i="3"/>
  <c r="W136" i="3" s="1"/>
  <c r="Q137" i="3"/>
  <c r="W137" i="3" s="1"/>
  <c r="Q135" i="3"/>
  <c r="W135" i="3" s="1"/>
  <c r="Q150" i="3"/>
  <c r="W150" i="3" s="1"/>
  <c r="Q154" i="3"/>
  <c r="W154" i="3" s="1"/>
  <c r="R47" i="3" l="1"/>
  <c r="R45" i="3"/>
  <c r="U44" i="3" s="1"/>
  <c r="R46" i="3"/>
  <c r="T128" i="3"/>
  <c r="W129" i="3"/>
  <c r="R44" i="3" l="1"/>
  <c r="R43" i="3"/>
  <c r="R42" i="3"/>
  <c r="U41" i="3" s="1"/>
  <c r="Y128" i="3"/>
  <c r="AA130" i="3" s="1"/>
  <c r="Q128" i="3"/>
  <c r="W128" i="3" s="1"/>
  <c r="Q126" i="3"/>
  <c r="Q127" i="3"/>
  <c r="W127" i="3" s="1"/>
  <c r="R41" i="3" l="1"/>
  <c r="R40" i="3"/>
  <c r="R39" i="3"/>
  <c r="R34" i="3"/>
  <c r="R33" i="3"/>
  <c r="R38" i="3"/>
  <c r="R36" i="3"/>
  <c r="R37" i="3"/>
  <c r="R32" i="3"/>
  <c r="U31" i="3" s="1"/>
  <c r="R35" i="3"/>
  <c r="W126" i="3"/>
  <c r="T125" i="3"/>
  <c r="R31" i="3" l="1"/>
  <c r="R30" i="3"/>
  <c r="R29" i="3"/>
  <c r="U28" i="3" s="1"/>
  <c r="Q125" i="3"/>
  <c r="W125" i="3" s="1"/>
  <c r="Q124" i="3"/>
  <c r="W124" i="3" s="1"/>
  <c r="Q123" i="3"/>
  <c r="Y125" i="3"/>
  <c r="AA127" i="3" s="1"/>
  <c r="R28" i="3" l="1"/>
  <c r="R26" i="3"/>
  <c r="U25" i="3" s="1"/>
  <c r="R27" i="3"/>
  <c r="T122" i="3"/>
  <c r="W123" i="3"/>
  <c r="R25" i="3" l="1"/>
  <c r="R19" i="3"/>
  <c r="R18" i="3"/>
  <c r="R23" i="3"/>
  <c r="R22" i="3"/>
  <c r="R24" i="3"/>
  <c r="R20" i="3"/>
  <c r="R17" i="3"/>
  <c r="R16" i="3"/>
  <c r="U15" i="3" s="1"/>
  <c r="R21" i="3"/>
  <c r="Q122" i="3"/>
  <c r="W122" i="3" s="1"/>
  <c r="Q120" i="3"/>
  <c r="Q121" i="3"/>
  <c r="W121" i="3" s="1"/>
  <c r="Y122" i="3"/>
  <c r="AA124" i="3" s="1"/>
  <c r="R15" i="3" l="1"/>
  <c r="R13" i="3"/>
  <c r="R12" i="3"/>
  <c r="U11" i="3" s="1"/>
  <c r="R14" i="3"/>
  <c r="W120" i="3"/>
  <c r="T119" i="3"/>
  <c r="R11" i="3" l="1"/>
  <c r="R10" i="3"/>
  <c r="R6" i="3"/>
  <c r="R8" i="3"/>
  <c r="R7" i="3"/>
  <c r="R5" i="3"/>
  <c r="U4" i="3" s="1"/>
  <c r="R9" i="3"/>
  <c r="Q119" i="3"/>
  <c r="W119" i="3" s="1"/>
  <c r="Q117" i="3"/>
  <c r="Q118" i="3"/>
  <c r="W118" i="3" s="1"/>
  <c r="Y119" i="3"/>
  <c r="AA121" i="3" s="1"/>
  <c r="R4" i="3" l="1"/>
  <c r="W117" i="3"/>
  <c r="T116" i="3"/>
  <c r="Y116" i="3" l="1"/>
  <c r="AA118" i="3" s="1"/>
  <c r="Q116" i="3"/>
  <c r="W116" i="3" s="1"/>
  <c r="Q112" i="3"/>
  <c r="W112" i="3" s="1"/>
  <c r="Q111" i="3"/>
  <c r="Q114" i="3"/>
  <c r="W114" i="3" s="1"/>
  <c r="Q113" i="3"/>
  <c r="W113" i="3" s="1"/>
  <c r="Q115" i="3"/>
  <c r="W115" i="3" s="1"/>
  <c r="W111" i="3" l="1"/>
  <c r="T110" i="3"/>
  <c r="Q110" i="3" l="1"/>
  <c r="W110" i="3" s="1"/>
  <c r="Q109" i="3"/>
  <c r="Y110" i="3"/>
  <c r="AA115" i="3" s="1"/>
  <c r="W109" i="3" l="1"/>
  <c r="T108" i="3"/>
  <c r="Q108" i="3" l="1"/>
  <c r="W108" i="3" s="1"/>
  <c r="Q104" i="3"/>
  <c r="W104" i="3" s="1"/>
  <c r="Q107" i="3"/>
  <c r="W107" i="3" s="1"/>
  <c r="Q105" i="3"/>
  <c r="W105" i="3" s="1"/>
  <c r="Q102" i="3"/>
  <c r="Q103" i="3"/>
  <c r="W103" i="3" s="1"/>
  <c r="Q106" i="3"/>
  <c r="W106" i="3" s="1"/>
  <c r="Y108" i="3"/>
  <c r="AA109" i="3" s="1"/>
  <c r="W102" i="3" l="1"/>
  <c r="T101" i="3"/>
  <c r="Q101" i="3" l="1"/>
  <c r="W101" i="3" s="1"/>
  <c r="Q100" i="3"/>
  <c r="Y101" i="3"/>
  <c r="AA103" i="3" s="1"/>
  <c r="T99" i="3" l="1"/>
  <c r="W100" i="3"/>
  <c r="Y99" i="3" l="1"/>
  <c r="AA100" i="3" s="1"/>
  <c r="Q99" i="3"/>
  <c r="W99" i="3" s="1"/>
  <c r="Q95" i="3"/>
  <c r="Q96" i="3"/>
  <c r="W96" i="3" s="1"/>
  <c r="Q98" i="3"/>
  <c r="W98" i="3" s="1"/>
  <c r="Q97" i="3"/>
  <c r="W97" i="3" s="1"/>
  <c r="W95" i="3" l="1"/>
  <c r="T94" i="3"/>
  <c r="Q94" i="3" l="1"/>
  <c r="W94" i="3" s="1"/>
  <c r="Q93" i="3"/>
  <c r="W93" i="3" s="1"/>
  <c r="Q91" i="3"/>
  <c r="W91" i="3" s="1"/>
  <c r="Q90" i="3"/>
  <c r="Q92" i="3"/>
  <c r="W92" i="3" s="1"/>
  <c r="Y94" i="3"/>
  <c r="AA97" i="3" s="1"/>
  <c r="T89" i="3" l="1"/>
  <c r="W90" i="3"/>
  <c r="Q89" i="3" l="1"/>
  <c r="W89" i="3" s="1"/>
  <c r="Q88" i="3"/>
  <c r="W88" i="3" s="1"/>
  <c r="Q86" i="3"/>
  <c r="W86" i="3" s="1"/>
  <c r="Q79" i="3"/>
  <c r="W79" i="3" s="1"/>
  <c r="Q81" i="3"/>
  <c r="W81" i="3" s="1"/>
  <c r="Q57" i="3"/>
  <c r="W57" i="3" s="1"/>
  <c r="Q64" i="3"/>
  <c r="W64" i="3" s="1"/>
  <c r="Q60" i="3"/>
  <c r="W60" i="3" s="1"/>
  <c r="Q58" i="3"/>
  <c r="W58" i="3" s="1"/>
  <c r="Q76" i="3"/>
  <c r="W76" i="3" s="1"/>
  <c r="Q78" i="3"/>
  <c r="W78" i="3" s="1"/>
  <c r="Q69" i="3"/>
  <c r="W69" i="3" s="1"/>
  <c r="Q72" i="3"/>
  <c r="W72" i="3" s="1"/>
  <c r="Q85" i="3"/>
  <c r="W85" i="3" s="1"/>
  <c r="Q70" i="3"/>
  <c r="W70" i="3" s="1"/>
  <c r="Q68" i="3"/>
  <c r="W68" i="3" s="1"/>
  <c r="Q54" i="3"/>
  <c r="W54" i="3" s="1"/>
  <c r="Q82" i="3"/>
  <c r="W82" i="3" s="1"/>
  <c r="Q67" i="3"/>
  <c r="W67" i="3" s="1"/>
  <c r="Q84" i="3"/>
  <c r="W84" i="3" s="1"/>
  <c r="Q51" i="3"/>
  <c r="Q61" i="3"/>
  <c r="W61" i="3" s="1"/>
  <c r="Q66" i="3"/>
  <c r="W66" i="3" s="1"/>
  <c r="Q59" i="3"/>
  <c r="W59" i="3" s="1"/>
  <c r="Q75" i="3"/>
  <c r="W75" i="3" s="1"/>
  <c r="Q80" i="3"/>
  <c r="W80" i="3" s="1"/>
  <c r="Q74" i="3"/>
  <c r="W74" i="3" s="1"/>
  <c r="Q73" i="3"/>
  <c r="W73" i="3" s="1"/>
  <c r="Q87" i="3"/>
  <c r="W87" i="3" s="1"/>
  <c r="Q65" i="3"/>
  <c r="W65" i="3" s="1"/>
  <c r="Q53" i="3"/>
  <c r="W53" i="3" s="1"/>
  <c r="Q83" i="3"/>
  <c r="W83" i="3" s="1"/>
  <c r="Q56" i="3"/>
  <c r="W56" i="3" s="1"/>
  <c r="Q63" i="3"/>
  <c r="W63" i="3" s="1"/>
  <c r="Q55" i="3"/>
  <c r="W55" i="3" s="1"/>
  <c r="Q62" i="3"/>
  <c r="W62" i="3" s="1"/>
  <c r="Q52" i="3"/>
  <c r="W52" i="3" s="1"/>
  <c r="Q77" i="3"/>
  <c r="W77" i="3" s="1"/>
  <c r="Q71" i="3"/>
  <c r="W71" i="3" s="1"/>
  <c r="Y89" i="3"/>
  <c r="AA90" i="3" s="1"/>
  <c r="W51" i="3" l="1"/>
  <c r="T50" i="3"/>
  <c r="Q50" i="3" l="1"/>
  <c r="W50" i="3" s="1"/>
  <c r="Q49" i="3"/>
  <c r="W49" i="3" s="1"/>
  <c r="Q48" i="3"/>
  <c r="Y50" i="3"/>
  <c r="AA53" i="3" s="1"/>
  <c r="W48" i="3" l="1"/>
  <c r="T47" i="3"/>
  <c r="Q47" i="3" l="1"/>
  <c r="W47" i="3" s="1"/>
  <c r="Q46" i="3"/>
  <c r="W46" i="3" s="1"/>
  <c r="Q45" i="3"/>
  <c r="Y47" i="3"/>
  <c r="AA48" i="3" s="1"/>
  <c r="W45" i="3" l="1"/>
  <c r="T44" i="3"/>
  <c r="Q44" i="3" l="1"/>
  <c r="W44" i="3" s="1"/>
  <c r="Q43" i="3"/>
  <c r="W43" i="3" s="1"/>
  <c r="Q42" i="3"/>
  <c r="Y44" i="3"/>
  <c r="AA45" i="3" s="1"/>
  <c r="W42" i="3" l="1"/>
  <c r="T41" i="3"/>
  <c r="Q41" i="3" l="1"/>
  <c r="W41" i="3" s="1"/>
  <c r="Q40" i="3"/>
  <c r="W40" i="3" s="1"/>
  <c r="Q37" i="3"/>
  <c r="W37" i="3" s="1"/>
  <c r="Q39" i="3"/>
  <c r="W39" i="3" s="1"/>
  <c r="Q34" i="3"/>
  <c r="W34" i="3" s="1"/>
  <c r="Q32" i="3"/>
  <c r="Q35" i="3"/>
  <c r="W35" i="3" s="1"/>
  <c r="Q33" i="3"/>
  <c r="W33" i="3" s="1"/>
  <c r="Q38" i="3"/>
  <c r="W38" i="3" s="1"/>
  <c r="Q36" i="3"/>
  <c r="W36" i="3" s="1"/>
  <c r="Y41" i="3"/>
  <c r="AA42" i="3" s="1"/>
  <c r="W32" i="3" l="1"/>
  <c r="T31" i="3"/>
  <c r="Q31" i="3" l="1"/>
  <c r="W31" i="3" s="1"/>
  <c r="Q30" i="3"/>
  <c r="W30" i="3" s="1"/>
  <c r="Q29" i="3"/>
  <c r="Y31" i="3"/>
  <c r="AA38" i="3" s="1"/>
  <c r="W29" i="3" l="1"/>
  <c r="T28" i="3"/>
  <c r="Q28" i="3" l="1"/>
  <c r="W28" i="3" s="1"/>
  <c r="Q26" i="3"/>
  <c r="Q27" i="3"/>
  <c r="W27" i="3" s="1"/>
  <c r="Y28" i="3"/>
  <c r="AA29" i="3" s="1"/>
  <c r="W26" i="3" l="1"/>
  <c r="T25" i="3"/>
  <c r="Q25" i="3" l="1"/>
  <c r="W25" i="3" s="1"/>
  <c r="Q16" i="3"/>
  <c r="Q18" i="3"/>
  <c r="W18" i="3" s="1"/>
  <c r="Q22" i="3"/>
  <c r="W22" i="3" s="1"/>
  <c r="Q20" i="3"/>
  <c r="W20" i="3" s="1"/>
  <c r="Q17" i="3"/>
  <c r="W17" i="3" s="1"/>
  <c r="Q23" i="3"/>
  <c r="W23" i="3" s="1"/>
  <c r="Q24" i="3"/>
  <c r="W24" i="3" s="1"/>
  <c r="Q21" i="3"/>
  <c r="W21" i="3" s="1"/>
  <c r="Q19" i="3"/>
  <c r="W19" i="3" s="1"/>
  <c r="Y25" i="3"/>
  <c r="AA27" i="3" s="1"/>
  <c r="T15" i="3" l="1"/>
  <c r="W16" i="3"/>
  <c r="Q15" i="3" l="1"/>
  <c r="W15" i="3" s="1"/>
  <c r="Q14" i="3"/>
  <c r="W14" i="3" s="1"/>
  <c r="Q13" i="3"/>
  <c r="W13" i="3" s="1"/>
  <c r="Q12" i="3"/>
  <c r="Y15" i="3"/>
  <c r="AA19" i="3" s="1"/>
  <c r="W12" i="3" l="1"/>
  <c r="T11" i="3"/>
  <c r="Q11" i="3" l="1"/>
  <c r="W11" i="3" s="1"/>
  <c r="Q10" i="3"/>
  <c r="W10" i="3" s="1"/>
  <c r="Q6" i="3"/>
  <c r="W6" i="3" s="1"/>
  <c r="Q7" i="3"/>
  <c r="W7" i="3" s="1"/>
  <c r="Q9" i="3"/>
  <c r="W9" i="3" s="1"/>
  <c r="Q8" i="3"/>
  <c r="W8" i="3" s="1"/>
  <c r="Q5" i="3"/>
  <c r="Y11" i="3"/>
  <c r="AA13" i="3" s="1"/>
  <c r="T4" i="3" l="1"/>
  <c r="W5" i="3"/>
  <c r="Q4" i="3" l="1"/>
  <c r="W4" i="3" s="1"/>
  <c r="Y4" i="3"/>
  <c r="AA6" i="3" l="1"/>
  <c r="AC2" i="3"/>
</calcChain>
</file>

<file path=xl/sharedStrings.xml><?xml version="1.0" encoding="utf-8"?>
<sst xmlns="http://schemas.openxmlformats.org/spreadsheetml/2006/main" count="278" uniqueCount="260">
  <si>
    <t>Timestamp</t>
  </si>
  <si>
    <t>Trade Close</t>
  </si>
  <si>
    <t>Net Asset Value</t>
  </si>
  <si>
    <t>Premium/Discount</t>
  </si>
  <si>
    <t>2330.TW</t>
  </si>
  <si>
    <t>TSM</t>
  </si>
  <si>
    <t>TWD=</t>
  </si>
  <si>
    <t>Bid Close</t>
  </si>
  <si>
    <t>ORD:ADR Conversion Rate</t>
  </si>
  <si>
    <t>TSMC in USD</t>
  </si>
  <si>
    <t>Updated at 23:47:09</t>
  </si>
  <si>
    <t>Premium/Discount Rolling 5 days</t>
  </si>
  <si>
    <t>Premium/Discount Rolling 10 days</t>
  </si>
  <si>
    <t>Premium/Discount Rolling 30 days</t>
  </si>
  <si>
    <t>Trade Open</t>
  </si>
  <si>
    <t>Bid Open</t>
  </si>
  <si>
    <t>Close Position</t>
  </si>
  <si>
    <t>Enter Position Day</t>
  </si>
  <si>
    <t>Enter Position Holding Period</t>
  </si>
  <si>
    <t>Daily TSMC Position</t>
  </si>
  <si>
    <t>Daily TSM Position</t>
  </si>
  <si>
    <t>Daily Position Value</t>
  </si>
  <si>
    <t xml:space="preserve">Captial in USD= </t>
  </si>
  <si>
    <t xml:space="preserve">TSM:TSMC Premium (TSM </t>
  </si>
  <si>
    <t>Enter Short TSM</t>
  </si>
  <si>
    <t>Enter Long TSMC</t>
  </si>
  <si>
    <t xml:space="preserve">Exit Short TSMC </t>
  </si>
  <si>
    <t>Exit Long TSM</t>
  </si>
  <si>
    <t>Close</t>
  </si>
  <si>
    <t>Enter</t>
  </si>
  <si>
    <t>Daily Position</t>
  </si>
  <si>
    <t>FX Hedge</t>
  </si>
  <si>
    <t>FX Hedge PnL (USD)</t>
  </si>
  <si>
    <t>L/S PnL (USD)</t>
  </si>
  <si>
    <t>Total PnL</t>
  </si>
  <si>
    <t>Row Labels</t>
  </si>
  <si>
    <t>Grand Total</t>
  </si>
  <si>
    <t>16-Jan</t>
  </si>
  <si>
    <t>17-Jan</t>
  </si>
  <si>
    <t>30-Jan</t>
  </si>
  <si>
    <t>31-Jan</t>
  </si>
  <si>
    <t>03-Feb</t>
  </si>
  <si>
    <t>04-Feb</t>
  </si>
  <si>
    <t>05-Feb</t>
  </si>
  <si>
    <t>06-Feb</t>
  </si>
  <si>
    <t>07-Feb</t>
  </si>
  <si>
    <t>10-Feb</t>
  </si>
  <si>
    <t>11-Feb</t>
  </si>
  <si>
    <t>12-Feb</t>
  </si>
  <si>
    <t>13-Feb</t>
  </si>
  <si>
    <t>14-Feb</t>
  </si>
  <si>
    <t>18-Feb</t>
  </si>
  <si>
    <t>19-Feb</t>
  </si>
  <si>
    <t>20-Feb</t>
  </si>
  <si>
    <t>21-Feb</t>
  </si>
  <si>
    <t>24-Feb</t>
  </si>
  <si>
    <t>25-Feb</t>
  </si>
  <si>
    <t>26-Feb</t>
  </si>
  <si>
    <t>27-Feb</t>
  </si>
  <si>
    <t>02-Mar</t>
  </si>
  <si>
    <t>03-Mar</t>
  </si>
  <si>
    <t>04-Mar</t>
  </si>
  <si>
    <t>05-Mar</t>
  </si>
  <si>
    <t>06-Mar</t>
  </si>
  <si>
    <t>09-Mar</t>
  </si>
  <si>
    <t>10-Mar</t>
  </si>
  <si>
    <t>11-Mar</t>
  </si>
  <si>
    <t>12-Mar</t>
  </si>
  <si>
    <t>13-Mar</t>
  </si>
  <si>
    <t>16-Mar</t>
  </si>
  <si>
    <t>17-Mar</t>
  </si>
  <si>
    <t>18-Mar</t>
  </si>
  <si>
    <t>19-Mar</t>
  </si>
  <si>
    <t>20-Mar</t>
  </si>
  <si>
    <t>23-Mar</t>
  </si>
  <si>
    <t>24-Mar</t>
  </si>
  <si>
    <t>25-Mar</t>
  </si>
  <si>
    <t>26-Mar</t>
  </si>
  <si>
    <t>27-Mar</t>
  </si>
  <si>
    <t>30-Mar</t>
  </si>
  <si>
    <t>31-Mar</t>
  </si>
  <si>
    <t>01-Apr</t>
  </si>
  <si>
    <t>06-Apr</t>
  </si>
  <si>
    <t>07-Apr</t>
  </si>
  <si>
    <t>08-Apr</t>
  </si>
  <si>
    <t>09-Apr</t>
  </si>
  <si>
    <t>13-Apr</t>
  </si>
  <si>
    <t>14-Apr</t>
  </si>
  <si>
    <t>15-Apr</t>
  </si>
  <si>
    <t>16-Apr</t>
  </si>
  <si>
    <t>17-Apr</t>
  </si>
  <si>
    <t>20-Apr</t>
  </si>
  <si>
    <t>21-Apr</t>
  </si>
  <si>
    <t>22-Apr</t>
  </si>
  <si>
    <t>23-Apr</t>
  </si>
  <si>
    <t>24-Apr</t>
  </si>
  <si>
    <t>27-Apr</t>
  </si>
  <si>
    <t>28-Apr</t>
  </si>
  <si>
    <t>29-Apr</t>
  </si>
  <si>
    <t>30-Apr</t>
  </si>
  <si>
    <t>04-May</t>
  </si>
  <si>
    <t>05-May</t>
  </si>
  <si>
    <t>06-May</t>
  </si>
  <si>
    <t>07-May</t>
  </si>
  <si>
    <t>08-May</t>
  </si>
  <si>
    <t>11-May</t>
  </si>
  <si>
    <t>12-May</t>
  </si>
  <si>
    <t>13-May</t>
  </si>
  <si>
    <t>14-May</t>
  </si>
  <si>
    <t>15-May</t>
  </si>
  <si>
    <t>18-May</t>
  </si>
  <si>
    <t>19-May</t>
  </si>
  <si>
    <t>20-May</t>
  </si>
  <si>
    <t>21-May</t>
  </si>
  <si>
    <t>22-May</t>
  </si>
  <si>
    <t>26-May</t>
  </si>
  <si>
    <t>27-May</t>
  </si>
  <si>
    <t>28-May</t>
  </si>
  <si>
    <t>29-May</t>
  </si>
  <si>
    <t>01-Jun</t>
  </si>
  <si>
    <t>02-Jun</t>
  </si>
  <si>
    <t>03-Jun</t>
  </si>
  <si>
    <t>04-Jun</t>
  </si>
  <si>
    <t>05-Jun</t>
  </si>
  <si>
    <t>08-Jun</t>
  </si>
  <si>
    <t>09-Jun</t>
  </si>
  <si>
    <t>10-Jun</t>
  </si>
  <si>
    <t>11-Jun</t>
  </si>
  <si>
    <t>12-Jun</t>
  </si>
  <si>
    <t>15-Jun</t>
  </si>
  <si>
    <t>16-Jun</t>
  </si>
  <si>
    <t>17-Jun</t>
  </si>
  <si>
    <t>18-Jun</t>
  </si>
  <si>
    <t>19-Jun</t>
  </si>
  <si>
    <t>22-Jun</t>
  </si>
  <si>
    <t>23-Jun</t>
  </si>
  <si>
    <t>24-Jun</t>
  </si>
  <si>
    <t>29-Jun</t>
  </si>
  <si>
    <t>30-Jun</t>
  </si>
  <si>
    <t>01-Jul</t>
  </si>
  <si>
    <t>02-Jul</t>
  </si>
  <si>
    <t>06-Jul</t>
  </si>
  <si>
    <t>07-Jul</t>
  </si>
  <si>
    <t>08-Jul</t>
  </si>
  <si>
    <t>09-Jul</t>
  </si>
  <si>
    <t>10-Jul</t>
  </si>
  <si>
    <t>13-Jul</t>
  </si>
  <si>
    <t>14-Jul</t>
  </si>
  <si>
    <t>15-Jul</t>
  </si>
  <si>
    <t>16-Jul</t>
  </si>
  <si>
    <t>17-Jul</t>
  </si>
  <si>
    <t>20-Jul</t>
  </si>
  <si>
    <t>21-Jul</t>
  </si>
  <si>
    <t>22-Jul</t>
  </si>
  <si>
    <t>23-Jul</t>
  </si>
  <si>
    <t>24-Jul</t>
  </si>
  <si>
    <t>27-Jul</t>
  </si>
  <si>
    <t>28-Jul</t>
  </si>
  <si>
    <t>29-Jul</t>
  </si>
  <si>
    <t>30-Jul</t>
  </si>
  <si>
    <t>31-Jul</t>
  </si>
  <si>
    <t>03-Aug</t>
  </si>
  <si>
    <t>04-Aug</t>
  </si>
  <si>
    <t>05-Aug</t>
  </si>
  <si>
    <t>06-Aug</t>
  </si>
  <si>
    <t>07-Aug</t>
  </si>
  <si>
    <t>10-Aug</t>
  </si>
  <si>
    <t>11-Aug</t>
  </si>
  <si>
    <t>12-Aug</t>
  </si>
  <si>
    <t>13-Aug</t>
  </si>
  <si>
    <t>14-Aug</t>
  </si>
  <si>
    <t>17-Aug</t>
  </si>
  <si>
    <t>18-Aug</t>
  </si>
  <si>
    <t>19-Aug</t>
  </si>
  <si>
    <t>20-Aug</t>
  </si>
  <si>
    <t>21-Aug</t>
  </si>
  <si>
    <t>24-Aug</t>
  </si>
  <si>
    <t>25-Aug</t>
  </si>
  <si>
    <t>26-Aug</t>
  </si>
  <si>
    <t>27-Aug</t>
  </si>
  <si>
    <t>28-Aug</t>
  </si>
  <si>
    <t>31-Aug</t>
  </si>
  <si>
    <t>01-Sep</t>
  </si>
  <si>
    <t>02-Sep</t>
  </si>
  <si>
    <t>03-Sep</t>
  </si>
  <si>
    <t>04-Sep</t>
  </si>
  <si>
    <t>08-Sep</t>
  </si>
  <si>
    <t>09-Sep</t>
  </si>
  <si>
    <t>10-Sep</t>
  </si>
  <si>
    <t>11-Sep</t>
  </si>
  <si>
    <t>14-Sep</t>
  </si>
  <si>
    <t>15-Sep</t>
  </si>
  <si>
    <t>16-Sep</t>
  </si>
  <si>
    <t>17-Sep</t>
  </si>
  <si>
    <t>18-Sep</t>
  </si>
  <si>
    <t>21-Sep</t>
  </si>
  <si>
    <t>22-Sep</t>
  </si>
  <si>
    <t>23-Sep</t>
  </si>
  <si>
    <t>24-Sep</t>
  </si>
  <si>
    <t>25-Sep</t>
  </si>
  <si>
    <t>28-Sep</t>
  </si>
  <si>
    <t>29-Sep</t>
  </si>
  <si>
    <t>30-Sep</t>
  </si>
  <si>
    <t>05-Oct</t>
  </si>
  <si>
    <t>06-Oct</t>
  </si>
  <si>
    <t>07-Oct</t>
  </si>
  <si>
    <t>08-Oct</t>
  </si>
  <si>
    <t>12-Oct</t>
  </si>
  <si>
    <t>13-Oct</t>
  </si>
  <si>
    <t>14-Oct</t>
  </si>
  <si>
    <t>15-Oct</t>
  </si>
  <si>
    <t>16-Oct</t>
  </si>
  <si>
    <t>19-Oct</t>
  </si>
  <si>
    <t>20-Oct</t>
  </si>
  <si>
    <t>21-Oct</t>
  </si>
  <si>
    <t>22-Oct</t>
  </si>
  <si>
    <t>23-Oct</t>
  </si>
  <si>
    <t>26-Oct</t>
  </si>
  <si>
    <t>27-Oct</t>
  </si>
  <si>
    <t>28-Oct</t>
  </si>
  <si>
    <t>29-Oct</t>
  </si>
  <si>
    <t>30-Oct</t>
  </si>
  <si>
    <t>02-Nov</t>
  </si>
  <si>
    <t>03-Nov</t>
  </si>
  <si>
    <t>04-Nov</t>
  </si>
  <si>
    <t>05-Nov</t>
  </si>
  <si>
    <t>06-Nov</t>
  </si>
  <si>
    <t>09-Nov</t>
  </si>
  <si>
    <t>10-Nov</t>
  </si>
  <si>
    <t>11-Nov</t>
  </si>
  <si>
    <t>12-Nov</t>
  </si>
  <si>
    <t>13-Nov</t>
  </si>
  <si>
    <t>16-Nov</t>
  </si>
  <si>
    <t>17-Nov</t>
  </si>
  <si>
    <t>18-Nov</t>
  </si>
  <si>
    <t>19-Nov</t>
  </si>
  <si>
    <t>20-Nov</t>
  </si>
  <si>
    <t>23-Nov</t>
  </si>
  <si>
    <t>24-Nov</t>
  </si>
  <si>
    <t>25-Nov</t>
  </si>
  <si>
    <t>27-Nov</t>
  </si>
  <si>
    <t>30-Nov</t>
  </si>
  <si>
    <t>01-Dec</t>
  </si>
  <si>
    <t>02-Dec</t>
  </si>
  <si>
    <t>03-Dec</t>
  </si>
  <si>
    <t>04-Dec</t>
  </si>
  <si>
    <t>07-Dec</t>
  </si>
  <si>
    <t>08-Dec</t>
  </si>
  <si>
    <t>09-Dec</t>
  </si>
  <si>
    <t>10-Dec</t>
  </si>
  <si>
    <t>11-Dec</t>
  </si>
  <si>
    <t>14-Dec</t>
  </si>
  <si>
    <t>15-Dec</t>
  </si>
  <si>
    <t>16-Dec</t>
  </si>
  <si>
    <t>17-Dec</t>
  </si>
  <si>
    <t>18-Dec</t>
  </si>
  <si>
    <t xml:space="preserve">Sum of TSM:TSMC Premium (TSM </t>
  </si>
  <si>
    <t>Sum of Close Position</t>
  </si>
  <si>
    <t>Sum of Enter Position Holding Period</t>
  </si>
  <si>
    <t>Freezed TSMC Long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</si>
</sst>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_ ;[Red]\-#,##0\ 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0" fontId="0" fillId="0" borderId="0" xfId="1" applyNumberFormat="1" applyFon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2" borderId="0" xfId="1" applyNumberFormat="1" applyFont="1" applyFill="1"/>
    <xf numFmtId="10" fontId="0" fillId="2" borderId="0" xfId="1" applyNumberFormat="1" applyFont="1" applyFill="1"/>
    <xf numFmtId="10" fontId="0" fillId="2" borderId="0" xfId="1" applyNumberFormat="1" applyFont="1" applyFill="1" applyAlignment="1">
      <alignment horizontal="center" vertical="center"/>
    </xf>
    <xf numFmtId="10" fontId="2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165" fontId="0" fillId="0" borderId="0" xfId="1" applyNumberFormat="1" applyFont="1"/>
    <xf numFmtId="0" fontId="2" fillId="3" borderId="0" xfId="0" applyFont="1" applyFill="1"/>
    <xf numFmtId="0" fontId="0" fillId="3" borderId="0" xfId="0" applyFill="1"/>
    <xf numFmtId="10" fontId="0" fillId="3" borderId="0" xfId="1" applyNumberFormat="1" applyFont="1" applyFill="1"/>
    <xf numFmtId="0" fontId="0" fillId="4" borderId="0" xfId="0" applyFill="1"/>
    <xf numFmtId="10" fontId="0" fillId="4" borderId="0" xfId="1" applyNumberFormat="1" applyFont="1" applyFill="1"/>
    <xf numFmtId="0" fontId="2" fillId="4" borderId="0" xfId="0" applyFont="1" applyFill="1"/>
    <xf numFmtId="0" fontId="2" fillId="2" borderId="0" xfId="0" applyNumberFormat="1" applyFont="1" applyFill="1"/>
    <xf numFmtId="167" fontId="0" fillId="0" borderId="0" xfId="2" applyNumberFormat="1" applyFont="1"/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 vertical="center"/>
    </xf>
    <xf numFmtId="165" fontId="0" fillId="2" borderId="1" xfId="2" applyNumberFormat="1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3" fillId="0" borderId="0" xfId="0" applyFont="1"/>
    <xf numFmtId="14" fontId="3" fillId="0" borderId="0" xfId="0" applyNumberFormat="1" applyFont="1"/>
    <xf numFmtId="10" fontId="3" fillId="2" borderId="0" xfId="1" applyNumberFormat="1" applyFont="1" applyFill="1" applyAlignment="1">
      <alignment horizontal="center" vertical="center"/>
    </xf>
    <xf numFmtId="10" fontId="3" fillId="0" borderId="0" xfId="1" applyNumberFormat="1" applyFont="1"/>
    <xf numFmtId="0" fontId="3" fillId="2" borderId="0" xfId="0" applyNumberFormat="1" applyFont="1" applyFill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165" fontId="3" fillId="0" borderId="0" xfId="0" applyNumberFormat="1" applyFont="1"/>
    <xf numFmtId="165" fontId="3" fillId="0" borderId="0" xfId="2" applyNumberFormat="1" applyFont="1"/>
    <xf numFmtId="165" fontId="2" fillId="5" borderId="0" xfId="1" applyNumberFormat="1" applyFont="1" applyFill="1"/>
    <xf numFmtId="165" fontId="3" fillId="5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9">
    <dxf>
      <numFmt numFmtId="13" formatCode="0%"/>
    </dxf>
    <dxf>
      <numFmt numFmtId="168" formatCode="0.0%"/>
    </dxf>
    <dxf>
      <numFmt numFmtId="168" formatCode="0.0%"/>
    </dxf>
    <dxf>
      <numFmt numFmtId="14" formatCode="0.00%"/>
    </dxf>
    <dxf>
      <numFmt numFmtId="14" formatCode="0.00%"/>
    </dxf>
    <dxf>
      <numFmt numFmtId="168" formatCode="0.0%"/>
    </dxf>
    <dxf>
      <numFmt numFmtId="168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14:41:08</v>
        <stp/>
        <stp>{E2539121-A9E5-4527-9D66-5AF82ACB56B4}_x0000_</stp>
        <tr r="D1" s="1"/>
      </tp>
      <tp t="s">
        <v>Updated at 14:41:07</v>
        <stp/>
        <stp>{C1C5E63D-86F4-44FE-B4D9-79FFEE473EDD}_x0000_</stp>
        <tr r="B1" s="1"/>
      </tp>
      <tp t="s">
        <v>Updated at 14:41:08</v>
        <stp/>
        <stp>{11C02487-6ACD-4D9B-BFC0-E0D7CBE741E0}_x0000_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Premium/Discount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Sheet1!$B$3:$B$206</c:f>
              <c:numCache>
                <c:formatCode>m/d/yyyy</c:formatCode>
                <c:ptCount val="204"/>
                <c:pt idx="0">
                  <c:v>44183</c:v>
                </c:pt>
                <c:pt idx="1">
                  <c:v>44182</c:v>
                </c:pt>
                <c:pt idx="2">
                  <c:v>44181</c:v>
                </c:pt>
                <c:pt idx="3">
                  <c:v>44180</c:v>
                </c:pt>
                <c:pt idx="4">
                  <c:v>44179</c:v>
                </c:pt>
                <c:pt idx="5">
                  <c:v>44176</c:v>
                </c:pt>
                <c:pt idx="6">
                  <c:v>44175</c:v>
                </c:pt>
                <c:pt idx="7">
                  <c:v>44174</c:v>
                </c:pt>
                <c:pt idx="8">
                  <c:v>44173</c:v>
                </c:pt>
                <c:pt idx="9">
                  <c:v>44172</c:v>
                </c:pt>
                <c:pt idx="10">
                  <c:v>44169</c:v>
                </c:pt>
                <c:pt idx="11">
                  <c:v>44168</c:v>
                </c:pt>
                <c:pt idx="12">
                  <c:v>44167</c:v>
                </c:pt>
                <c:pt idx="13">
                  <c:v>44166</c:v>
                </c:pt>
                <c:pt idx="14">
                  <c:v>44165</c:v>
                </c:pt>
                <c:pt idx="15">
                  <c:v>44162</c:v>
                </c:pt>
                <c:pt idx="16">
                  <c:v>44160</c:v>
                </c:pt>
                <c:pt idx="17">
                  <c:v>44159</c:v>
                </c:pt>
                <c:pt idx="18">
                  <c:v>44158</c:v>
                </c:pt>
                <c:pt idx="19">
                  <c:v>44155</c:v>
                </c:pt>
                <c:pt idx="20">
                  <c:v>44154</c:v>
                </c:pt>
                <c:pt idx="21">
                  <c:v>44153</c:v>
                </c:pt>
                <c:pt idx="22">
                  <c:v>44152</c:v>
                </c:pt>
                <c:pt idx="23">
                  <c:v>44151</c:v>
                </c:pt>
                <c:pt idx="24">
                  <c:v>44148</c:v>
                </c:pt>
                <c:pt idx="25">
                  <c:v>44147</c:v>
                </c:pt>
                <c:pt idx="26">
                  <c:v>44146</c:v>
                </c:pt>
                <c:pt idx="27">
                  <c:v>44145</c:v>
                </c:pt>
                <c:pt idx="28">
                  <c:v>44144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44134</c:v>
                </c:pt>
                <c:pt idx="35">
                  <c:v>44133</c:v>
                </c:pt>
                <c:pt idx="36">
                  <c:v>44132</c:v>
                </c:pt>
                <c:pt idx="37">
                  <c:v>44131</c:v>
                </c:pt>
                <c:pt idx="38">
                  <c:v>44130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44120</c:v>
                </c:pt>
                <c:pt idx="45">
                  <c:v>44119</c:v>
                </c:pt>
                <c:pt idx="46">
                  <c:v>44118</c:v>
                </c:pt>
                <c:pt idx="47">
                  <c:v>44117</c:v>
                </c:pt>
                <c:pt idx="48">
                  <c:v>44116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44106</c:v>
                </c:pt>
                <c:pt idx="55">
                  <c:v>44105</c:v>
                </c:pt>
                <c:pt idx="56">
                  <c:v>44104</c:v>
                </c:pt>
                <c:pt idx="57">
                  <c:v>44103</c:v>
                </c:pt>
                <c:pt idx="58">
                  <c:v>44102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44092</c:v>
                </c:pt>
                <c:pt idx="65">
                  <c:v>44091</c:v>
                </c:pt>
                <c:pt idx="66">
                  <c:v>44090</c:v>
                </c:pt>
                <c:pt idx="67">
                  <c:v>44089</c:v>
                </c:pt>
                <c:pt idx="68">
                  <c:v>44088</c:v>
                </c:pt>
                <c:pt idx="69">
                  <c:v>44085</c:v>
                </c:pt>
                <c:pt idx="70">
                  <c:v>44084</c:v>
                </c:pt>
                <c:pt idx="71">
                  <c:v>44083</c:v>
                </c:pt>
                <c:pt idx="72">
                  <c:v>44082</c:v>
                </c:pt>
                <c:pt idx="73">
                  <c:v>44078</c:v>
                </c:pt>
                <c:pt idx="74">
                  <c:v>44077</c:v>
                </c:pt>
                <c:pt idx="75">
                  <c:v>44076</c:v>
                </c:pt>
                <c:pt idx="76">
                  <c:v>44075</c:v>
                </c:pt>
                <c:pt idx="77">
                  <c:v>44074</c:v>
                </c:pt>
                <c:pt idx="78">
                  <c:v>44071</c:v>
                </c:pt>
                <c:pt idx="79">
                  <c:v>44070</c:v>
                </c:pt>
                <c:pt idx="80">
                  <c:v>44069</c:v>
                </c:pt>
                <c:pt idx="81">
                  <c:v>44068</c:v>
                </c:pt>
                <c:pt idx="82">
                  <c:v>44067</c:v>
                </c:pt>
                <c:pt idx="83">
                  <c:v>44064</c:v>
                </c:pt>
                <c:pt idx="84">
                  <c:v>44063</c:v>
                </c:pt>
                <c:pt idx="85">
                  <c:v>44062</c:v>
                </c:pt>
                <c:pt idx="86">
                  <c:v>44061</c:v>
                </c:pt>
                <c:pt idx="87">
                  <c:v>44060</c:v>
                </c:pt>
                <c:pt idx="88">
                  <c:v>44057</c:v>
                </c:pt>
                <c:pt idx="89">
                  <c:v>44056</c:v>
                </c:pt>
                <c:pt idx="90">
                  <c:v>44055</c:v>
                </c:pt>
                <c:pt idx="91">
                  <c:v>44054</c:v>
                </c:pt>
                <c:pt idx="92">
                  <c:v>44053</c:v>
                </c:pt>
                <c:pt idx="93">
                  <c:v>44050</c:v>
                </c:pt>
                <c:pt idx="94">
                  <c:v>44049</c:v>
                </c:pt>
                <c:pt idx="95">
                  <c:v>44048</c:v>
                </c:pt>
                <c:pt idx="96">
                  <c:v>44047</c:v>
                </c:pt>
                <c:pt idx="97">
                  <c:v>44046</c:v>
                </c:pt>
                <c:pt idx="98">
                  <c:v>44043</c:v>
                </c:pt>
                <c:pt idx="99">
                  <c:v>44042</c:v>
                </c:pt>
                <c:pt idx="100">
                  <c:v>44041</c:v>
                </c:pt>
                <c:pt idx="101">
                  <c:v>44040</c:v>
                </c:pt>
                <c:pt idx="102">
                  <c:v>44039</c:v>
                </c:pt>
                <c:pt idx="103">
                  <c:v>44036</c:v>
                </c:pt>
                <c:pt idx="104">
                  <c:v>44035</c:v>
                </c:pt>
                <c:pt idx="105">
                  <c:v>44034</c:v>
                </c:pt>
                <c:pt idx="106">
                  <c:v>44033</c:v>
                </c:pt>
                <c:pt idx="107">
                  <c:v>44032</c:v>
                </c:pt>
                <c:pt idx="108">
                  <c:v>44029</c:v>
                </c:pt>
                <c:pt idx="109">
                  <c:v>44028</c:v>
                </c:pt>
                <c:pt idx="110">
                  <c:v>44027</c:v>
                </c:pt>
                <c:pt idx="111">
                  <c:v>44026</c:v>
                </c:pt>
                <c:pt idx="112">
                  <c:v>44025</c:v>
                </c:pt>
                <c:pt idx="113">
                  <c:v>44022</c:v>
                </c:pt>
                <c:pt idx="114">
                  <c:v>44021</c:v>
                </c:pt>
                <c:pt idx="115">
                  <c:v>44020</c:v>
                </c:pt>
                <c:pt idx="116">
                  <c:v>44019</c:v>
                </c:pt>
                <c:pt idx="117">
                  <c:v>44018</c:v>
                </c:pt>
                <c:pt idx="118">
                  <c:v>44014</c:v>
                </c:pt>
                <c:pt idx="119">
                  <c:v>44013</c:v>
                </c:pt>
                <c:pt idx="120">
                  <c:v>44012</c:v>
                </c:pt>
                <c:pt idx="121">
                  <c:v>44011</c:v>
                </c:pt>
                <c:pt idx="122">
                  <c:v>44008</c:v>
                </c:pt>
                <c:pt idx="123">
                  <c:v>44007</c:v>
                </c:pt>
                <c:pt idx="124">
                  <c:v>44006</c:v>
                </c:pt>
                <c:pt idx="125">
                  <c:v>44005</c:v>
                </c:pt>
                <c:pt idx="126">
                  <c:v>44004</c:v>
                </c:pt>
                <c:pt idx="127">
                  <c:v>44001</c:v>
                </c:pt>
                <c:pt idx="128">
                  <c:v>44000</c:v>
                </c:pt>
                <c:pt idx="129">
                  <c:v>43999</c:v>
                </c:pt>
                <c:pt idx="130">
                  <c:v>43998</c:v>
                </c:pt>
                <c:pt idx="131">
                  <c:v>43997</c:v>
                </c:pt>
                <c:pt idx="132">
                  <c:v>43994</c:v>
                </c:pt>
                <c:pt idx="133">
                  <c:v>43993</c:v>
                </c:pt>
                <c:pt idx="134">
                  <c:v>43992</c:v>
                </c:pt>
                <c:pt idx="135">
                  <c:v>43991</c:v>
                </c:pt>
                <c:pt idx="136">
                  <c:v>43990</c:v>
                </c:pt>
                <c:pt idx="137">
                  <c:v>43987</c:v>
                </c:pt>
                <c:pt idx="138">
                  <c:v>43986</c:v>
                </c:pt>
                <c:pt idx="139">
                  <c:v>43985</c:v>
                </c:pt>
                <c:pt idx="140">
                  <c:v>43984</c:v>
                </c:pt>
                <c:pt idx="141">
                  <c:v>43983</c:v>
                </c:pt>
                <c:pt idx="142">
                  <c:v>43980</c:v>
                </c:pt>
                <c:pt idx="143">
                  <c:v>43979</c:v>
                </c:pt>
                <c:pt idx="144">
                  <c:v>43978</c:v>
                </c:pt>
                <c:pt idx="145">
                  <c:v>43977</c:v>
                </c:pt>
                <c:pt idx="146">
                  <c:v>43973</c:v>
                </c:pt>
                <c:pt idx="147">
                  <c:v>43972</c:v>
                </c:pt>
                <c:pt idx="148">
                  <c:v>43971</c:v>
                </c:pt>
                <c:pt idx="149">
                  <c:v>43970</c:v>
                </c:pt>
                <c:pt idx="150">
                  <c:v>43969</c:v>
                </c:pt>
                <c:pt idx="151">
                  <c:v>43966</c:v>
                </c:pt>
                <c:pt idx="152">
                  <c:v>43965</c:v>
                </c:pt>
                <c:pt idx="153">
                  <c:v>43964</c:v>
                </c:pt>
                <c:pt idx="154">
                  <c:v>43963</c:v>
                </c:pt>
                <c:pt idx="155">
                  <c:v>43962</c:v>
                </c:pt>
                <c:pt idx="156">
                  <c:v>43959</c:v>
                </c:pt>
                <c:pt idx="157">
                  <c:v>43958</c:v>
                </c:pt>
                <c:pt idx="158">
                  <c:v>43957</c:v>
                </c:pt>
                <c:pt idx="159">
                  <c:v>43956</c:v>
                </c:pt>
                <c:pt idx="160">
                  <c:v>43955</c:v>
                </c:pt>
                <c:pt idx="161">
                  <c:v>43952</c:v>
                </c:pt>
                <c:pt idx="162">
                  <c:v>43951</c:v>
                </c:pt>
                <c:pt idx="163">
                  <c:v>43950</c:v>
                </c:pt>
                <c:pt idx="164">
                  <c:v>43949</c:v>
                </c:pt>
                <c:pt idx="165">
                  <c:v>43948</c:v>
                </c:pt>
                <c:pt idx="166">
                  <c:v>43945</c:v>
                </c:pt>
                <c:pt idx="167">
                  <c:v>43944</c:v>
                </c:pt>
                <c:pt idx="168">
                  <c:v>43943</c:v>
                </c:pt>
                <c:pt idx="169">
                  <c:v>43942</c:v>
                </c:pt>
                <c:pt idx="170">
                  <c:v>43941</c:v>
                </c:pt>
                <c:pt idx="171">
                  <c:v>43938</c:v>
                </c:pt>
                <c:pt idx="172">
                  <c:v>43937</c:v>
                </c:pt>
                <c:pt idx="173">
                  <c:v>43936</c:v>
                </c:pt>
                <c:pt idx="174">
                  <c:v>43935</c:v>
                </c:pt>
                <c:pt idx="175">
                  <c:v>43934</c:v>
                </c:pt>
                <c:pt idx="176">
                  <c:v>43930</c:v>
                </c:pt>
                <c:pt idx="177">
                  <c:v>43929</c:v>
                </c:pt>
                <c:pt idx="178">
                  <c:v>43928</c:v>
                </c:pt>
                <c:pt idx="179">
                  <c:v>43927</c:v>
                </c:pt>
                <c:pt idx="180">
                  <c:v>43924</c:v>
                </c:pt>
                <c:pt idx="181">
                  <c:v>43923</c:v>
                </c:pt>
                <c:pt idx="182">
                  <c:v>43922</c:v>
                </c:pt>
                <c:pt idx="183">
                  <c:v>43921</c:v>
                </c:pt>
                <c:pt idx="184">
                  <c:v>43920</c:v>
                </c:pt>
                <c:pt idx="185">
                  <c:v>43917</c:v>
                </c:pt>
                <c:pt idx="186">
                  <c:v>43916</c:v>
                </c:pt>
                <c:pt idx="187">
                  <c:v>43915</c:v>
                </c:pt>
                <c:pt idx="188">
                  <c:v>43914</c:v>
                </c:pt>
                <c:pt idx="189">
                  <c:v>43913</c:v>
                </c:pt>
                <c:pt idx="190">
                  <c:v>43910</c:v>
                </c:pt>
                <c:pt idx="191">
                  <c:v>43909</c:v>
                </c:pt>
                <c:pt idx="192">
                  <c:v>43908</c:v>
                </c:pt>
                <c:pt idx="193">
                  <c:v>43907</c:v>
                </c:pt>
                <c:pt idx="194">
                  <c:v>43906</c:v>
                </c:pt>
                <c:pt idx="195">
                  <c:v>43903</c:v>
                </c:pt>
                <c:pt idx="196">
                  <c:v>43902</c:v>
                </c:pt>
                <c:pt idx="197">
                  <c:v>43901</c:v>
                </c:pt>
                <c:pt idx="198">
                  <c:v>43900</c:v>
                </c:pt>
                <c:pt idx="199">
                  <c:v>43899</c:v>
                </c:pt>
                <c:pt idx="200">
                  <c:v>43896</c:v>
                </c:pt>
                <c:pt idx="201">
                  <c:v>43895</c:v>
                </c:pt>
                <c:pt idx="202">
                  <c:v>43894</c:v>
                </c:pt>
                <c:pt idx="203">
                  <c:v>43893</c:v>
                </c:pt>
              </c:numCache>
            </c:numRef>
          </c:cat>
          <c:val>
            <c:numRef>
              <c:f>Sheet1!$F$3:$F$206</c:f>
              <c:numCache>
                <c:formatCode>0.00%</c:formatCode>
                <c:ptCount val="204"/>
                <c:pt idx="0">
                  <c:v>2.3540629935337952E-3</c:v>
                </c:pt>
                <c:pt idx="1">
                  <c:v>-9.9616626920621064E-4</c:v>
                </c:pt>
                <c:pt idx="2">
                  <c:v>1.221597849987107E-4</c:v>
                </c:pt>
                <c:pt idx="3">
                  <c:v>1.2584021362144783E-3</c:v>
                </c:pt>
                <c:pt idx="4">
                  <c:v>8.0755373338291248E-4</c:v>
                </c:pt>
                <c:pt idx="5">
                  <c:v>-5.3253140369022376E-4</c:v>
                </c:pt>
                <c:pt idx="6">
                  <c:v>-1.7470518500030381E-3</c:v>
                </c:pt>
                <c:pt idx="7">
                  <c:v>-1.7900524229638455E-3</c:v>
                </c:pt>
                <c:pt idx="8">
                  <c:v>-2.1376383881568507E-3</c:v>
                </c:pt>
                <c:pt idx="9">
                  <c:v>2.8654207392786593E-4</c:v>
                </c:pt>
                <c:pt idx="10">
                  <c:v>3.6306235201263451E-3</c:v>
                </c:pt>
                <c:pt idx="11">
                  <c:v>-1.6002560409662364E-4</c:v>
                </c:pt>
                <c:pt idx="12">
                  <c:v>2.3194381805296928E-3</c:v>
                </c:pt>
                <c:pt idx="13">
                  <c:v>-6.862969378084511E-4</c:v>
                </c:pt>
                <c:pt idx="14">
                  <c:v>4.8520291764403397E-3</c:v>
                </c:pt>
                <c:pt idx="15">
                  <c:v>2.3965489694840339E-3</c:v>
                </c:pt>
                <c:pt idx="16">
                  <c:v>2.549557014468455E-4</c:v>
                </c:pt>
                <c:pt idx="17">
                  <c:v>1.9442644199610733E-3</c:v>
                </c:pt>
                <c:pt idx="18">
                  <c:v>5.5583628094997188E-3</c:v>
                </c:pt>
                <c:pt idx="19">
                  <c:v>9.5569663458252077E-4</c:v>
                </c:pt>
                <c:pt idx="20">
                  <c:v>-3.7610848486939099E-3</c:v>
                </c:pt>
                <c:pt idx="21">
                  <c:v>3.1281152246399602E-3</c:v>
                </c:pt>
                <c:pt idx="22">
                  <c:v>-1.039248969411478E-4</c:v>
                </c:pt>
                <c:pt idx="23">
                  <c:v>2.4291216989976228E-4</c:v>
                </c:pt>
                <c:pt idx="24">
                  <c:v>-7.8269531805886096E-4</c:v>
                </c:pt>
                <c:pt idx="25">
                  <c:v>4.4462970682228745E-3</c:v>
                </c:pt>
                <c:pt idx="26">
                  <c:v>-9.9962083347695401E-4</c:v>
                </c:pt>
                <c:pt idx="27">
                  <c:v>7.6040370523981977E-4</c:v>
                </c:pt>
                <c:pt idx="28">
                  <c:v>7.9869946282159696E-3</c:v>
                </c:pt>
                <c:pt idx="29">
                  <c:v>-7.2298325722982386E-3</c:v>
                </c:pt>
                <c:pt idx="30">
                  <c:v>6.1839072048007785E-3</c:v>
                </c:pt>
                <c:pt idx="31">
                  <c:v>5.1122149305680813E-3</c:v>
                </c:pt>
                <c:pt idx="32">
                  <c:v>-4.2470026684706865E-3</c:v>
                </c:pt>
                <c:pt idx="33">
                  <c:v>-6.5159064775776815E-3</c:v>
                </c:pt>
                <c:pt idx="34">
                  <c:v>3.944773175542462E-3</c:v>
                </c:pt>
                <c:pt idx="35">
                  <c:v>-2.3100113542931385E-3</c:v>
                </c:pt>
                <c:pt idx="36">
                  <c:v>1.858947608027734E-3</c:v>
                </c:pt>
                <c:pt idx="37">
                  <c:v>3.1679746562026574E-3</c:v>
                </c:pt>
                <c:pt idx="38">
                  <c:v>6.2668190363842149E-4</c:v>
                </c:pt>
                <c:pt idx="39">
                  <c:v>2.8968920997102937E-3</c:v>
                </c:pt>
                <c:pt idx="40">
                  <c:v>-3.8597845538449718E-4</c:v>
                </c:pt>
                <c:pt idx="41">
                  <c:v>-6.0534843143549531E-4</c:v>
                </c:pt>
                <c:pt idx="42">
                  <c:v>5.0006850253459644E-3</c:v>
                </c:pt>
                <c:pt idx="43">
                  <c:v>6.4637197664720583E-3</c:v>
                </c:pt>
                <c:pt idx="44">
                  <c:v>3.2623030471299087E-3</c:v>
                </c:pt>
                <c:pt idx="45">
                  <c:v>-1.0377032168800116E-3</c:v>
                </c:pt>
                <c:pt idx="46">
                  <c:v>9.3080980452997627E-4</c:v>
                </c:pt>
                <c:pt idx="47">
                  <c:v>9.127290598890613E-4</c:v>
                </c:pt>
                <c:pt idx="48">
                  <c:v>-2.7506876719180415E-3</c:v>
                </c:pt>
                <c:pt idx="49">
                  <c:v>2.3992489307694655E-3</c:v>
                </c:pt>
                <c:pt idx="50">
                  <c:v>-2.0594494405163133E-4</c:v>
                </c:pt>
                <c:pt idx="51">
                  <c:v>-2.4717514124293887E-3</c:v>
                </c:pt>
                <c:pt idx="52">
                  <c:v>1.3962211725479335E-2</c:v>
                </c:pt>
                <c:pt idx="53">
                  <c:v>-2.3326753992464126E-3</c:v>
                </c:pt>
                <c:pt idx="54">
                  <c:v>1.7426882861039314E-3</c:v>
                </c:pt>
                <c:pt idx="55">
                  <c:v>4.3601482450392057E-4</c:v>
                </c:pt>
                <c:pt idx="56">
                  <c:v>6.9154351107522443E-3</c:v>
                </c:pt>
                <c:pt idx="57">
                  <c:v>5.6002297530155926E-3</c:v>
                </c:pt>
                <c:pt idx="58">
                  <c:v>1.8091990814835294E-3</c:v>
                </c:pt>
                <c:pt idx="59">
                  <c:v>5.0187765416066102E-3</c:v>
                </c:pt>
                <c:pt idx="60">
                  <c:v>2.100840336134409E-3</c:v>
                </c:pt>
                <c:pt idx="61">
                  <c:v>9.3656122989927738E-3</c:v>
                </c:pt>
                <c:pt idx="62">
                  <c:v>1.4179369018078392E-3</c:v>
                </c:pt>
                <c:pt idx="63">
                  <c:v>-8.2326526248261908E-3</c:v>
                </c:pt>
                <c:pt idx="64">
                  <c:v>6.4957264957265391E-3</c:v>
                </c:pt>
                <c:pt idx="65">
                  <c:v>-3.0799767290648304E-4</c:v>
                </c:pt>
                <c:pt idx="66">
                  <c:v>1.3935340022301198E-4</c:v>
                </c:pt>
                <c:pt idx="67">
                  <c:v>7.2621641249090679E-4</c:v>
                </c:pt>
                <c:pt idx="68">
                  <c:v>-1.4125343840606741E-3</c:v>
                </c:pt>
                <c:pt idx="69">
                  <c:v>-3.0045624837716353E-3</c:v>
                </c:pt>
                <c:pt idx="70">
                  <c:v>7.373374337693194E-3</c:v>
                </c:pt>
                <c:pt idx="71">
                  <c:v>2.619896659631729E-3</c:v>
                </c:pt>
                <c:pt idx="72">
                  <c:v>-2.3231414868105952E-3</c:v>
                </c:pt>
                <c:pt idx="73">
                  <c:v>5.6847905695252225E-3</c:v>
                </c:pt>
                <c:pt idx="74">
                  <c:v>1.9865988753830447E-3</c:v>
                </c:pt>
                <c:pt idx="75">
                  <c:v>-3.1242651258104603E-3</c:v>
                </c:pt>
                <c:pt idx="76">
                  <c:v>-1.3084723585213983E-3</c:v>
                </c:pt>
                <c:pt idx="77">
                  <c:v>-5.1605693061170833E-3</c:v>
                </c:pt>
                <c:pt idx="78">
                  <c:v>-2.9305460584156626E-4</c:v>
                </c:pt>
                <c:pt idx="79">
                  <c:v>6.8423967938474617E-4</c:v>
                </c:pt>
                <c:pt idx="80">
                  <c:v>1.1303084127240479E-3</c:v>
                </c:pt>
                <c:pt idx="81">
                  <c:v>3.2331070158415811E-4</c:v>
                </c:pt>
                <c:pt idx="82">
                  <c:v>4.0690424624269467E-3</c:v>
                </c:pt>
                <c:pt idx="83">
                  <c:v>1.6870100228243172E-3</c:v>
                </c:pt>
                <c:pt idx="84">
                  <c:v>1.3415791368083627E-3</c:v>
                </c:pt>
                <c:pt idx="85">
                  <c:v>3.1213421771361712E-3</c:v>
                </c:pt>
                <c:pt idx="86">
                  <c:v>6.1708346865864804E-3</c:v>
                </c:pt>
                <c:pt idx="87">
                  <c:v>1.1361791916896654E-3</c:v>
                </c:pt>
                <c:pt idx="88">
                  <c:v>-2.3464093327604332E-3</c:v>
                </c:pt>
                <c:pt idx="89">
                  <c:v>-1.1196733188434077E-3</c:v>
                </c:pt>
                <c:pt idx="90">
                  <c:v>1.9920969269455586E-3</c:v>
                </c:pt>
                <c:pt idx="91">
                  <c:v>3.2089851584436451E-3</c:v>
                </c:pt>
                <c:pt idx="92">
                  <c:v>-1.2282973143444887E-3</c:v>
                </c:pt>
                <c:pt idx="93">
                  <c:v>-5.456750202101947E-3</c:v>
                </c:pt>
                <c:pt idx="94">
                  <c:v>2.9812183245554144E-4</c:v>
                </c:pt>
                <c:pt idx="95">
                  <c:v>2.2773028812831798E-3</c:v>
                </c:pt>
                <c:pt idx="96">
                  <c:v>4.8787007952949693E-3</c:v>
                </c:pt>
                <c:pt idx="97">
                  <c:v>7.2073901126789479E-3</c:v>
                </c:pt>
                <c:pt idx="98">
                  <c:v>-2.3101058511188557E-3</c:v>
                </c:pt>
                <c:pt idx="99">
                  <c:v>-5.3516819571865415E-3</c:v>
                </c:pt>
                <c:pt idx="100">
                  <c:v>1.1484934468314729E-3</c:v>
                </c:pt>
                <c:pt idx="101">
                  <c:v>2.0740539254020585E-3</c:v>
                </c:pt>
                <c:pt idx="102">
                  <c:v>6.3889169104549258E-4</c:v>
                </c:pt>
                <c:pt idx="103">
                  <c:v>1.7631900176318866E-3</c:v>
                </c:pt>
                <c:pt idx="104">
                  <c:v>-4.4398907103824796E-3</c:v>
                </c:pt>
                <c:pt idx="105">
                  <c:v>2.3474178403755964E-3</c:v>
                </c:pt>
                <c:pt idx="106">
                  <c:v>3.0525644896179623E-3</c:v>
                </c:pt>
                <c:pt idx="107">
                  <c:v>2.6030963145636564E-3</c:v>
                </c:pt>
                <c:pt idx="108">
                  <c:v>3.4363080306438592E-5</c:v>
                </c:pt>
                <c:pt idx="109">
                  <c:v>8.5660442007875896E-4</c:v>
                </c:pt>
                <c:pt idx="110">
                  <c:v>6.6472224106356066E-3</c:v>
                </c:pt>
                <c:pt idx="111">
                  <c:v>2.0387712084039204E-3</c:v>
                </c:pt>
                <c:pt idx="112">
                  <c:v>9.6257427806929492E-3</c:v>
                </c:pt>
                <c:pt idx="113">
                  <c:v>2.2340608351949726E-3</c:v>
                </c:pt>
                <c:pt idx="114">
                  <c:v>2.4228378805435254E-3</c:v>
                </c:pt>
                <c:pt idx="115">
                  <c:v>1.9495844306870954E-3</c:v>
                </c:pt>
                <c:pt idx="116">
                  <c:v>6.864672806926821E-3</c:v>
                </c:pt>
                <c:pt idx="117">
                  <c:v>1.5858787836999025E-3</c:v>
                </c:pt>
                <c:pt idx="118">
                  <c:v>9.0307458982490166E-3</c:v>
                </c:pt>
                <c:pt idx="119">
                  <c:v>3.6550221409994798E-3</c:v>
                </c:pt>
                <c:pt idx="120">
                  <c:v>-1.5347824535103423E-3</c:v>
                </c:pt>
                <c:pt idx="121">
                  <c:v>2.962544967200382E-3</c:v>
                </c:pt>
                <c:pt idx="122">
                  <c:v>7.292913900076213E-3</c:v>
                </c:pt>
                <c:pt idx="123">
                  <c:v>-5.831953344373338E-3</c:v>
                </c:pt>
                <c:pt idx="124">
                  <c:v>1.2461515906758145E-3</c:v>
                </c:pt>
                <c:pt idx="125">
                  <c:v>3.1585158446427088E-3</c:v>
                </c:pt>
                <c:pt idx="126">
                  <c:v>1.9630127079243243E-3</c:v>
                </c:pt>
                <c:pt idx="127">
                  <c:v>5.7058326289095183E-3</c:v>
                </c:pt>
                <c:pt idx="128">
                  <c:v>2.539251099746002E-3</c:v>
                </c:pt>
                <c:pt idx="129">
                  <c:v>5.2871467639015344E-3</c:v>
                </c:pt>
                <c:pt idx="130">
                  <c:v>6.2915692971418549E-3</c:v>
                </c:pt>
                <c:pt idx="131">
                  <c:v>1.88672265177013E-3</c:v>
                </c:pt>
                <c:pt idx="132">
                  <c:v>-3.2645004555116354E-3</c:v>
                </c:pt>
                <c:pt idx="133">
                  <c:v>-4.5544253833309758E-4</c:v>
                </c:pt>
                <c:pt idx="134">
                  <c:v>1.5452693685467614E-3</c:v>
                </c:pt>
                <c:pt idx="135">
                  <c:v>-1.1747953008188034E-2</c:v>
                </c:pt>
                <c:pt idx="136">
                  <c:v>-2.8681242974727159E-2</c:v>
                </c:pt>
                <c:pt idx="137">
                  <c:v>-1.2130136025802835E-2</c:v>
                </c:pt>
                <c:pt idx="138">
                  <c:v>-1.0992242932245119E-2</c:v>
                </c:pt>
                <c:pt idx="139">
                  <c:v>-1.7730496453901381E-3</c:v>
                </c:pt>
                <c:pt idx="140">
                  <c:v>-1.3857677902621761E-2</c:v>
                </c:pt>
                <c:pt idx="141">
                  <c:v>-1.2042612320518667E-2</c:v>
                </c:pt>
                <c:pt idx="142">
                  <c:v>2.1976327254502122E-3</c:v>
                </c:pt>
                <c:pt idx="143">
                  <c:v>-9.1114336397356329E-3</c:v>
                </c:pt>
                <c:pt idx="144">
                  <c:v>-3.0248083738564323E-2</c:v>
                </c:pt>
                <c:pt idx="145">
                  <c:v>-1.4349527611969781E-2</c:v>
                </c:pt>
                <c:pt idx="146">
                  <c:v>-4.2269596054294173E-2</c:v>
                </c:pt>
                <c:pt idx="147">
                  <c:v>-6.5918653576437711E-2</c:v>
                </c:pt>
                <c:pt idx="148">
                  <c:v>-2.8117012212439705E-2</c:v>
                </c:pt>
                <c:pt idx="149">
                  <c:v>-2.8662822509364912E-2</c:v>
                </c:pt>
                <c:pt idx="150">
                  <c:v>-2.7820057500422699E-2</c:v>
                </c:pt>
                <c:pt idx="151">
                  <c:v>-1.0607086436470297E-2</c:v>
                </c:pt>
                <c:pt idx="152">
                  <c:v>-5.9560099423157575E-3</c:v>
                </c:pt>
                <c:pt idx="153">
                  <c:v>-1.7133264207771753E-2</c:v>
                </c:pt>
                <c:pt idx="154">
                  <c:v>-1.4710151940385101E-2</c:v>
                </c:pt>
                <c:pt idx="155">
                  <c:v>-4.1164609255889606E-2</c:v>
                </c:pt>
                <c:pt idx="156">
                  <c:v>-9.3554604861077559E-3</c:v>
                </c:pt>
                <c:pt idx="157">
                  <c:v>-1.8559984077225335E-2</c:v>
                </c:pt>
                <c:pt idx="158">
                  <c:v>-1.9360516280434184E-2</c:v>
                </c:pt>
                <c:pt idx="159">
                  <c:v>-1.4144271570014176E-2</c:v>
                </c:pt>
                <c:pt idx="160">
                  <c:v>-3.9970392301998531E-2</c:v>
                </c:pt>
                <c:pt idx="161">
                  <c:v>-1.4414802065404513E-2</c:v>
                </c:pt>
                <c:pt idx="162">
                  <c:v>-1.5724606884827845E-2</c:v>
                </c:pt>
                <c:pt idx="163">
                  <c:v>-4.5235468323558438E-2</c:v>
                </c:pt>
                <c:pt idx="164">
                  <c:v>-4.207436399217214E-2</c:v>
                </c:pt>
                <c:pt idx="165">
                  <c:v>-5.3391053391053274E-2</c:v>
                </c:pt>
                <c:pt idx="166">
                  <c:v>-5.8920477956324595E-2</c:v>
                </c:pt>
                <c:pt idx="167">
                  <c:v>-8.4634346754313861E-2</c:v>
                </c:pt>
                <c:pt idx="168">
                  <c:v>-8.4701815038893569E-2</c:v>
                </c:pt>
                <c:pt idx="169">
                  <c:v>-0.36474016512870316</c:v>
                </c:pt>
                <c:pt idx="170">
                  <c:v>-8.3815028901734118E-2</c:v>
                </c:pt>
                <c:pt idx="171">
                  <c:v>-1.2019230769230727E-2</c:v>
                </c:pt>
                <c:pt idx="172">
                  <c:v>-2.7332704995287595E-2</c:v>
                </c:pt>
                <c:pt idx="173">
                  <c:v>-2.3331023331023326E-2</c:v>
                </c:pt>
                <c:pt idx="174">
                  <c:v>-2.3051591657519306E-2</c:v>
                </c:pt>
                <c:pt idx="175">
                  <c:v>-1.3569078947368389E-2</c:v>
                </c:pt>
                <c:pt idx="176">
                  <c:v>-3.14830157415079E-2</c:v>
                </c:pt>
                <c:pt idx="177">
                  <c:v>-3.5679845708775415E-2</c:v>
                </c:pt>
                <c:pt idx="178">
                  <c:v>-3.9836567926455631E-2</c:v>
                </c:pt>
                <c:pt idx="179">
                  <c:v>-1.4251341847122127E-2</c:v>
                </c:pt>
                <c:pt idx="180">
                  <c:v>-4.939533299267572E-3</c:v>
                </c:pt>
                <c:pt idx="181">
                  <c:v>2.5924513915364107E-2</c:v>
                </c:pt>
                <c:pt idx="182">
                  <c:v>-4.0874524714828823E-2</c:v>
                </c:pt>
                <c:pt idx="183">
                  <c:v>7.7845313372755113E-3</c:v>
                </c:pt>
                <c:pt idx="184">
                  <c:v>-1.6261871704506669E-2</c:v>
                </c:pt>
                <c:pt idx="185">
                  <c:v>-3.0043008016629891E-3</c:v>
                </c:pt>
                <c:pt idx="186">
                  <c:v>-3.1502690129117168E-2</c:v>
                </c:pt>
                <c:pt idx="187">
                  <c:v>-1.1584270145652883E-3</c:v>
                </c:pt>
                <c:pt idx="188">
                  <c:v>-1.0726352573763121E-3</c:v>
                </c:pt>
                <c:pt idx="189">
                  <c:v>-8.262587941468634E-3</c:v>
                </c:pt>
                <c:pt idx="190">
                  <c:v>-5.3620316188470907E-2</c:v>
                </c:pt>
                <c:pt idx="191">
                  <c:v>-3.354942691208701E-4</c:v>
                </c:pt>
                <c:pt idx="192">
                  <c:v>-9.1366870967764385E-2</c:v>
                </c:pt>
                <c:pt idx="193">
                  <c:v>-8.415946323308332E-3</c:v>
                </c:pt>
                <c:pt idx="194">
                  <c:v>-6.9455944798742396E-3</c:v>
                </c:pt>
                <c:pt idx="195">
                  <c:v>-4.6265845628585517E-2</c:v>
                </c:pt>
                <c:pt idx="196">
                  <c:v>1.2863416069164774E-2</c:v>
                </c:pt>
                <c:pt idx="197">
                  <c:v>-3.2369570522064804E-3</c:v>
                </c:pt>
                <c:pt idx="198">
                  <c:v>-5.7683034897521579E-3</c:v>
                </c:pt>
                <c:pt idx="199">
                  <c:v>3.7455290908642929E-4</c:v>
                </c:pt>
                <c:pt idx="200">
                  <c:v>-1.0723159106117845E-2</c:v>
                </c:pt>
                <c:pt idx="201">
                  <c:v>-6.4505682903806885E-4</c:v>
                </c:pt>
                <c:pt idx="202">
                  <c:v>-7.3857929995881418E-3</c:v>
                </c:pt>
                <c:pt idx="203">
                  <c:v>-1.9141727293955997E-3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6BF-9FB9-D48E10F1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12303"/>
        <c:axId val="532913551"/>
      </c:lineChart>
      <c:dateAx>
        <c:axId val="53291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3551"/>
        <c:crosses val="autoZero"/>
        <c:auto val="1"/>
        <c:lblOffset val="100"/>
        <c:baseTimeUnit val="days"/>
      </c:dateAx>
      <c:valAx>
        <c:axId val="5329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[USO.xlsx]Sheet4!PivotTable1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Sum of Enter Position Holding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Sheet4!$A$4:$A$223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Sheet4!$C$4:$C$223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8-4D51-9A77-9467EBD9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13744"/>
        <c:axId val="1760909168"/>
      </c:areaChart>
      <c:barChart>
        <c:barDir val="col"/>
        <c:grouping val="clustered"/>
        <c:varyColors val="0"/>
        <c:ser>
          <c:idx val="2"/>
          <c:order val="2"/>
          <c:tx>
            <c:strRef>
              <c:f>Sheet4!$D$3</c:f>
              <c:strCache>
                <c:ptCount val="1"/>
                <c:pt idx="0">
                  <c:v>Sum of Close 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Sheet4!$D$4:$D$223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8-4D51-9A77-9467EBD9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913744"/>
        <c:axId val="1760909168"/>
      </c:barChart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TSM:TSMC Premium (TSM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Sheet4!$B$4:$B$223</c:f>
              <c:numCache>
                <c:formatCode>0%</c:formatCode>
                <c:ptCount val="219"/>
                <c:pt idx="0">
                  <c:v>5.0825859491778758E-2</c:v>
                </c:pt>
                <c:pt idx="1">
                  <c:v>5.3665969969969973E-2</c:v>
                </c:pt>
                <c:pt idx="2">
                  <c:v>6.6635071090047404E-2</c:v>
                </c:pt>
                <c:pt idx="3">
                  <c:v>2.303952499999995E-2</c:v>
                </c:pt>
                <c:pt idx="4">
                  <c:v>5.1479676190476331E-2</c:v>
                </c:pt>
                <c:pt idx="5">
                  <c:v>6.4916430769230704E-2</c:v>
                </c:pt>
                <c:pt idx="6">
                  <c:v>6.1695706870229072E-2</c:v>
                </c:pt>
                <c:pt idx="7">
                  <c:v>4.9420390977443551E-2</c:v>
                </c:pt>
                <c:pt idx="8">
                  <c:v>3.3840121951219659E-2</c:v>
                </c:pt>
                <c:pt idx="9">
                  <c:v>4.7601038167939036E-2</c:v>
                </c:pt>
                <c:pt idx="10">
                  <c:v>6.2498051282051215E-2</c:v>
                </c:pt>
                <c:pt idx="11">
                  <c:v>6.732360000000015E-2</c:v>
                </c:pt>
                <c:pt idx="12">
                  <c:v>6.2556023880597111E-2</c:v>
                </c:pt>
                <c:pt idx="13">
                  <c:v>4.304272238805984E-2</c:v>
                </c:pt>
                <c:pt idx="14">
                  <c:v>5.0251950310558957E-2</c:v>
                </c:pt>
                <c:pt idx="15">
                  <c:v>6.4742321592649255E-2</c:v>
                </c:pt>
                <c:pt idx="16">
                  <c:v>5.3703373271889232E-2</c:v>
                </c:pt>
                <c:pt idx="17">
                  <c:v>3.9447476923077041E-2</c:v>
                </c:pt>
                <c:pt idx="18">
                  <c:v>2.9294749999999814E-2</c:v>
                </c:pt>
                <c:pt idx="19">
                  <c:v>1.6850037267080786E-2</c:v>
                </c:pt>
                <c:pt idx="20">
                  <c:v>4.5898279434850808E-2</c:v>
                </c:pt>
                <c:pt idx="21">
                  <c:v>2.0638411392405187E-2</c:v>
                </c:pt>
                <c:pt idx="22">
                  <c:v>7.46E-2</c:v>
                </c:pt>
                <c:pt idx="23">
                  <c:v>3.3334223622047299E-2</c:v>
                </c:pt>
                <c:pt idx="24">
                  <c:v>6.544584087363492E-2</c:v>
                </c:pt>
                <c:pt idx="25">
                  <c:v>3.3368780185758506E-2</c:v>
                </c:pt>
                <c:pt idx="26">
                  <c:v>4.545587301587295E-2</c:v>
                </c:pt>
                <c:pt idx="27">
                  <c:v>1.7428837970540068E-2</c:v>
                </c:pt>
                <c:pt idx="28">
                  <c:v>6.2430084690553667E-2</c:v>
                </c:pt>
                <c:pt idx="29">
                  <c:v>4.2828026490066451E-2</c:v>
                </c:pt>
                <c:pt idx="30">
                  <c:v>-7.9508163265296083E-4</c:v>
                </c:pt>
                <c:pt idx="31">
                  <c:v>8.548348275862061E-2</c:v>
                </c:pt>
                <c:pt idx="32">
                  <c:v>-1.8013453887884334E-2</c:v>
                </c:pt>
                <c:pt idx="33">
                  <c:v>9.3743850746268675E-2</c:v>
                </c:pt>
                <c:pt idx="34">
                  <c:v>3.5868846153846112E-2</c:v>
                </c:pt>
                <c:pt idx="35">
                  <c:v>7.8278193548387165E-2</c:v>
                </c:pt>
                <c:pt idx="36">
                  <c:v>-1.7033703703703829E-3</c:v>
                </c:pt>
                <c:pt idx="37">
                  <c:v>7.3780188235293975E-2</c:v>
                </c:pt>
                <c:pt idx="38">
                  <c:v>0.10203220186915885</c:v>
                </c:pt>
                <c:pt idx="39">
                  <c:v>7.1737906137184115E-2</c:v>
                </c:pt>
                <c:pt idx="40">
                  <c:v>7.5909628571428689E-2</c:v>
                </c:pt>
                <c:pt idx="41">
                  <c:v>3.7209311355311359E-2</c:v>
                </c:pt>
                <c:pt idx="42">
                  <c:v>8.2466033644859937E-2</c:v>
                </c:pt>
                <c:pt idx="43">
                  <c:v>5.5845051094890685E-2</c:v>
                </c:pt>
                <c:pt idx="44">
                  <c:v>3.7849664825045926E-2</c:v>
                </c:pt>
                <c:pt idx="45">
                  <c:v>9.549475862068979E-2</c:v>
                </c:pt>
                <c:pt idx="46">
                  <c:v>5.7261540636042385E-2</c:v>
                </c:pt>
                <c:pt idx="47">
                  <c:v>6.2090449122807145E-2</c:v>
                </c:pt>
                <c:pt idx="48">
                  <c:v>2.6986883392225991E-2</c:v>
                </c:pt>
                <c:pt idx="49">
                  <c:v>5.2684919210053804E-2</c:v>
                </c:pt>
                <c:pt idx="50">
                  <c:v>6.7280400000000018E-2</c:v>
                </c:pt>
                <c:pt idx="51">
                  <c:v>3.938811826086952E-2</c:v>
                </c:pt>
                <c:pt idx="52">
                  <c:v>0.10125961605584655</c:v>
                </c:pt>
                <c:pt idx="53">
                  <c:v>5.2253931484502525E-2</c:v>
                </c:pt>
                <c:pt idx="54">
                  <c:v>3.8963888157894866E-2</c:v>
                </c:pt>
                <c:pt idx="55">
                  <c:v>4.7530074576271009E-2</c:v>
                </c:pt>
                <c:pt idx="56">
                  <c:v>8.3565918367346947E-2</c:v>
                </c:pt>
                <c:pt idx="57">
                  <c:v>7.1005780033841059E-2</c:v>
                </c:pt>
                <c:pt idx="58">
                  <c:v>7.8992108843537245E-2</c:v>
                </c:pt>
                <c:pt idx="59">
                  <c:v>7.8459932885905914E-2</c:v>
                </c:pt>
                <c:pt idx="60">
                  <c:v>6.6232445193929124E-2</c:v>
                </c:pt>
                <c:pt idx="61">
                  <c:v>8.7012655518394766E-2</c:v>
                </c:pt>
                <c:pt idx="62">
                  <c:v>3.9079724137931038E-2</c:v>
                </c:pt>
                <c:pt idx="63">
                  <c:v>5.3889627118644201E-2</c:v>
                </c:pt>
                <c:pt idx="64">
                  <c:v>4.518946869712348E-2</c:v>
                </c:pt>
                <c:pt idx="65">
                  <c:v>5.6548297297297268E-2</c:v>
                </c:pt>
                <c:pt idx="66">
                  <c:v>5.1349277310924313E-2</c:v>
                </c:pt>
                <c:pt idx="67">
                  <c:v>6.1579126050420152E-2</c:v>
                </c:pt>
                <c:pt idx="68">
                  <c:v>3.9678671096345486E-2</c:v>
                </c:pt>
                <c:pt idx="69">
                  <c:v>3.6204067796610229E-2</c:v>
                </c:pt>
                <c:pt idx="70">
                  <c:v>2.5189333333333286E-2</c:v>
                </c:pt>
                <c:pt idx="71">
                  <c:v>6.2591058020478041E-2</c:v>
                </c:pt>
                <c:pt idx="72">
                  <c:v>1.1471140939598445E-3</c:v>
                </c:pt>
                <c:pt idx="73">
                  <c:v>7.0704117241379372E-2</c:v>
                </c:pt>
                <c:pt idx="74">
                  <c:v>4.3391629502572915E-2</c:v>
                </c:pt>
                <c:pt idx="75">
                  <c:v>5.496163265306131E-2</c:v>
                </c:pt>
                <c:pt idx="76">
                  <c:v>2.0868235294117632E-2</c:v>
                </c:pt>
                <c:pt idx="77">
                  <c:v>2.5641232876712383E-2</c:v>
                </c:pt>
                <c:pt idx="78">
                  <c:v>3.05023350253808E-2</c:v>
                </c:pt>
                <c:pt idx="79">
                  <c:v>4.8097092748735415E-2</c:v>
                </c:pt>
                <c:pt idx="80">
                  <c:v>2.560938775510202E-2</c:v>
                </c:pt>
                <c:pt idx="81">
                  <c:v>3.2247616438356053E-2</c:v>
                </c:pt>
                <c:pt idx="82">
                  <c:v>3.2101177664974667E-2</c:v>
                </c:pt>
                <c:pt idx="83">
                  <c:v>4.9882806070826069E-2</c:v>
                </c:pt>
                <c:pt idx="84">
                  <c:v>5.4148837209302414E-2</c:v>
                </c:pt>
                <c:pt idx="85">
                  <c:v>6.0411241830065521E-2</c:v>
                </c:pt>
                <c:pt idx="86">
                  <c:v>5.1723916532905312E-2</c:v>
                </c:pt>
                <c:pt idx="87">
                  <c:v>3.6572723270440255E-2</c:v>
                </c:pt>
                <c:pt idx="88">
                  <c:v>5.4969053291536119E-2</c:v>
                </c:pt>
                <c:pt idx="89">
                  <c:v>5.5957736434108396E-2</c:v>
                </c:pt>
                <c:pt idx="90">
                  <c:v>1.9708305772230927E-2</c:v>
                </c:pt>
                <c:pt idx="91">
                  <c:v>5.0141772151898634E-2</c:v>
                </c:pt>
                <c:pt idx="92">
                  <c:v>7.2579373182552587E-2</c:v>
                </c:pt>
                <c:pt idx="93">
                  <c:v>5.0598857142857057E-2</c:v>
                </c:pt>
                <c:pt idx="94">
                  <c:v>6.4151873015872996E-2</c:v>
                </c:pt>
                <c:pt idx="95">
                  <c:v>5.6834054054053951E-2</c:v>
                </c:pt>
                <c:pt idx="96">
                  <c:v>4.0742505564387965E-2</c:v>
                </c:pt>
                <c:pt idx="97">
                  <c:v>6.2312820512820499E-2</c:v>
                </c:pt>
                <c:pt idx="98">
                  <c:v>6.4781561904761809E-2</c:v>
                </c:pt>
                <c:pt idx="99">
                  <c:v>5.2049411023622039E-2</c:v>
                </c:pt>
                <c:pt idx="100">
                  <c:v>6.4469692307692394E-2</c:v>
                </c:pt>
                <c:pt idx="101">
                  <c:v>6.691325239616619E-2</c:v>
                </c:pt>
                <c:pt idx="102">
                  <c:v>5.3469644094488178E-2</c:v>
                </c:pt>
                <c:pt idx="103">
                  <c:v>7.1690111801242296E-2</c:v>
                </c:pt>
                <c:pt idx="104">
                  <c:v>7.5650153846153811E-2</c:v>
                </c:pt>
                <c:pt idx="105">
                  <c:v>5.7017595273264554E-2</c:v>
                </c:pt>
                <c:pt idx="106">
                  <c:v>8.0402516129032264E-2</c:v>
                </c:pt>
                <c:pt idx="107">
                  <c:v>0.10448961159420311</c:v>
                </c:pt>
                <c:pt idx="108">
                  <c:v>7.9605480631276926E-2</c:v>
                </c:pt>
                <c:pt idx="109">
                  <c:v>8.0510753173483662E-2</c:v>
                </c:pt>
                <c:pt idx="110">
                  <c:v>8.5286206327372494E-2</c:v>
                </c:pt>
                <c:pt idx="111">
                  <c:v>7.3666082644628039E-2</c:v>
                </c:pt>
                <c:pt idx="112">
                  <c:v>9.71796811188812E-2</c:v>
                </c:pt>
                <c:pt idx="113">
                  <c:v>6.5765231607629593E-2</c:v>
                </c:pt>
                <c:pt idx="114">
                  <c:v>7.6307617486338852E-2</c:v>
                </c:pt>
                <c:pt idx="115">
                  <c:v>4.1547436031331486E-2</c:v>
                </c:pt>
                <c:pt idx="116">
                  <c:v>5.0507791666666746E-2</c:v>
                </c:pt>
                <c:pt idx="117">
                  <c:v>3.9352220183486386E-2</c:v>
                </c:pt>
                <c:pt idx="118">
                  <c:v>0.12768336787564794</c:v>
                </c:pt>
                <c:pt idx="119">
                  <c:v>0.14926183745583033</c:v>
                </c:pt>
                <c:pt idx="120">
                  <c:v>3.7058427586206921E-2</c:v>
                </c:pt>
                <c:pt idx="121">
                  <c:v>0.1462528530805689</c:v>
                </c:pt>
                <c:pt idx="122">
                  <c:v>7.8760327188940105E-2</c:v>
                </c:pt>
                <c:pt idx="123">
                  <c:v>8.7847675675675641E-2</c:v>
                </c:pt>
                <c:pt idx="124">
                  <c:v>0.11368843750000024</c:v>
                </c:pt>
                <c:pt idx="125">
                  <c:v>0.10720622796709756</c:v>
                </c:pt>
                <c:pt idx="126">
                  <c:v>0.11720834965034954</c:v>
                </c:pt>
                <c:pt idx="127">
                  <c:v>8.763084137931032E-2</c:v>
                </c:pt>
                <c:pt idx="128">
                  <c:v>8.7557796766743579E-2</c:v>
                </c:pt>
                <c:pt idx="129">
                  <c:v>7.7869033295063117E-2</c:v>
                </c:pt>
                <c:pt idx="130">
                  <c:v>6.7977846153846277E-2</c:v>
                </c:pt>
                <c:pt idx="131">
                  <c:v>0.11236947971360367</c:v>
                </c:pt>
                <c:pt idx="132">
                  <c:v>7.4297902097901991E-2</c:v>
                </c:pt>
                <c:pt idx="133">
                  <c:v>7.9450454332552711E-2</c:v>
                </c:pt>
                <c:pt idx="134">
                  <c:v>8.3431420689655145E-2</c:v>
                </c:pt>
                <c:pt idx="135">
                  <c:v>7.7665224018475643E-2</c:v>
                </c:pt>
                <c:pt idx="136">
                  <c:v>7.9571340350877318E-2</c:v>
                </c:pt>
                <c:pt idx="137">
                  <c:v>8.8036785542168872E-2</c:v>
                </c:pt>
                <c:pt idx="138">
                  <c:v>8.4838294464075537E-2</c:v>
                </c:pt>
                <c:pt idx="139">
                  <c:v>8.2662850467289717E-2</c:v>
                </c:pt>
                <c:pt idx="140">
                  <c:v>8.1617638665132386E-2</c:v>
                </c:pt>
                <c:pt idx="141">
                  <c:v>8.5610407239818942E-2</c:v>
                </c:pt>
                <c:pt idx="142">
                  <c:v>6.6606666666666703E-2</c:v>
                </c:pt>
                <c:pt idx="143">
                  <c:v>8.5033894252873443E-2</c:v>
                </c:pt>
                <c:pt idx="144">
                  <c:v>9.1290152403282532E-2</c:v>
                </c:pt>
                <c:pt idx="145">
                  <c:v>0.10056880459770112</c:v>
                </c:pt>
                <c:pt idx="146">
                  <c:v>0.11421001847575063</c:v>
                </c:pt>
                <c:pt idx="147">
                  <c:v>9.2653009174312073E-2</c:v>
                </c:pt>
                <c:pt idx="148">
                  <c:v>7.8767757575757491E-2</c:v>
                </c:pt>
                <c:pt idx="149">
                  <c:v>4.975803248259858E-2</c:v>
                </c:pt>
                <c:pt idx="150">
                  <c:v>8.8802716627634837E-2</c:v>
                </c:pt>
                <c:pt idx="151">
                  <c:v>6.2120965517241444E-2</c:v>
                </c:pt>
                <c:pt idx="152">
                  <c:v>5.7831211912943825E-2</c:v>
                </c:pt>
                <c:pt idx="153">
                  <c:v>6.7674603174603165E-2</c:v>
                </c:pt>
                <c:pt idx="154">
                  <c:v>0.12731660674157275</c:v>
                </c:pt>
                <c:pt idx="155">
                  <c:v>6.12324978165939E-2</c:v>
                </c:pt>
                <c:pt idx="156">
                  <c:v>6.3862055741360058E-2</c:v>
                </c:pt>
                <c:pt idx="157">
                  <c:v>4.7507454954955008E-2</c:v>
                </c:pt>
                <c:pt idx="158">
                  <c:v>6.0967350000000087E-2</c:v>
                </c:pt>
                <c:pt idx="159">
                  <c:v>6.933426086956529E-2</c:v>
                </c:pt>
                <c:pt idx="160">
                  <c:v>4.795659515570927E-2</c:v>
                </c:pt>
                <c:pt idx="161">
                  <c:v>8.4423432624113559E-2</c:v>
                </c:pt>
                <c:pt idx="162">
                  <c:v>8.8432377358490522E-2</c:v>
                </c:pt>
                <c:pt idx="163">
                  <c:v>7.5702609501738127E-2</c:v>
                </c:pt>
                <c:pt idx="164">
                  <c:v>8.3391874709976888E-2</c:v>
                </c:pt>
                <c:pt idx="165">
                  <c:v>8.3042775981523986E-2</c:v>
                </c:pt>
                <c:pt idx="166">
                  <c:v>0.12323851098265903</c:v>
                </c:pt>
                <c:pt idx="167">
                  <c:v>8.9997287827076278E-2</c:v>
                </c:pt>
                <c:pt idx="168">
                  <c:v>0.12478011738148975</c:v>
                </c:pt>
                <c:pt idx="169">
                  <c:v>0.11011761589403979</c:v>
                </c:pt>
                <c:pt idx="170">
                  <c:v>0.13040656086956526</c:v>
                </c:pt>
                <c:pt idx="171">
                  <c:v>0.11533890909090916</c:v>
                </c:pt>
                <c:pt idx="172">
                  <c:v>0.11002867102396507</c:v>
                </c:pt>
                <c:pt idx="173">
                  <c:v>0.11874609271523173</c:v>
                </c:pt>
                <c:pt idx="174">
                  <c:v>0.11153648106904246</c:v>
                </c:pt>
                <c:pt idx="175">
                  <c:v>9.9677044808743176E-2</c:v>
                </c:pt>
                <c:pt idx="176">
                  <c:v>0.12330909090909103</c:v>
                </c:pt>
                <c:pt idx="177">
                  <c:v>0.1096423487858722</c:v>
                </c:pt>
                <c:pt idx="178">
                  <c:v>0.11330713406593396</c:v>
                </c:pt>
                <c:pt idx="179">
                  <c:v>0.1182546814159291</c:v>
                </c:pt>
                <c:pt idx="180">
                  <c:v>0.10239612000000009</c:v>
                </c:pt>
                <c:pt idx="181">
                  <c:v>0.10915086800894835</c:v>
                </c:pt>
                <c:pt idx="182">
                  <c:v>8.0116418918918963E-2</c:v>
                </c:pt>
                <c:pt idx="183">
                  <c:v>0.1110294416475972</c:v>
                </c:pt>
                <c:pt idx="184">
                  <c:v>0.10987966666666682</c:v>
                </c:pt>
                <c:pt idx="185">
                  <c:v>0.12420817910447735</c:v>
                </c:pt>
                <c:pt idx="186">
                  <c:v>0.13762364625850343</c:v>
                </c:pt>
                <c:pt idx="187">
                  <c:v>0.13510062222222219</c:v>
                </c:pt>
                <c:pt idx="188">
                  <c:v>0.14330789356984508</c:v>
                </c:pt>
                <c:pt idx="189">
                  <c:v>0.15416993149171265</c:v>
                </c:pt>
                <c:pt idx="190">
                  <c:v>0.11173906652126497</c:v>
                </c:pt>
                <c:pt idx="191">
                  <c:v>0.11128000886917944</c:v>
                </c:pt>
                <c:pt idx="192">
                  <c:v>0.13399149234135654</c:v>
                </c:pt>
                <c:pt idx="193">
                  <c:v>0.11823938864628825</c:v>
                </c:pt>
                <c:pt idx="194">
                  <c:v>0.14846232900432899</c:v>
                </c:pt>
                <c:pt idx="195">
                  <c:v>0.16822740909090905</c:v>
                </c:pt>
                <c:pt idx="196">
                  <c:v>0.12411444284243034</c:v>
                </c:pt>
                <c:pt idx="197">
                  <c:v>0.11151600804828976</c:v>
                </c:pt>
                <c:pt idx="198">
                  <c:v>0.12426437142857139</c:v>
                </c:pt>
                <c:pt idx="199">
                  <c:v>0.11446239754098353</c:v>
                </c:pt>
                <c:pt idx="200">
                  <c:v>0.12755619335347412</c:v>
                </c:pt>
                <c:pt idx="201">
                  <c:v>0.11905977235772358</c:v>
                </c:pt>
                <c:pt idx="202">
                  <c:v>0.1402526488706366</c:v>
                </c:pt>
                <c:pt idx="203">
                  <c:v>0.1511185930470349</c:v>
                </c:pt>
                <c:pt idx="204">
                  <c:v>0.15398273465140466</c:v>
                </c:pt>
                <c:pt idx="205">
                  <c:v>0.17380456326530624</c:v>
                </c:pt>
                <c:pt idx="206">
                  <c:v>0.13627204008016047</c:v>
                </c:pt>
                <c:pt idx="207">
                  <c:v>0.13762334004024157</c:v>
                </c:pt>
                <c:pt idx="208">
                  <c:v>0.16313706958250496</c:v>
                </c:pt>
                <c:pt idx="209">
                  <c:v>0.16838574319066146</c:v>
                </c:pt>
                <c:pt idx="210">
                  <c:v>0.13869436641221378</c:v>
                </c:pt>
                <c:pt idx="211">
                  <c:v>0.13456346153846166</c:v>
                </c:pt>
                <c:pt idx="212">
                  <c:v>0.14714072265625</c:v>
                </c:pt>
                <c:pt idx="213">
                  <c:v>0.13614469379844962</c:v>
                </c:pt>
                <c:pt idx="214">
                  <c:v>0.14625426771653549</c:v>
                </c:pt>
                <c:pt idx="215">
                  <c:v>0.17287946428571432</c:v>
                </c:pt>
                <c:pt idx="216">
                  <c:v>0.15609046874999999</c:v>
                </c:pt>
                <c:pt idx="217">
                  <c:v>0.15132653543307106</c:v>
                </c:pt>
                <c:pt idx="218">
                  <c:v>0.15133298823529406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8-4D51-9A77-9467EBD9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11248"/>
        <c:axId val="1760900848"/>
      </c:lineChart>
      <c:catAx>
        <c:axId val="17609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0848"/>
        <c:crosses val="autoZero"/>
        <c:auto val="1"/>
        <c:lblAlgn val="ctr"/>
        <c:lblOffset val="100"/>
        <c:noMultiLvlLbl val="0"/>
      </c:catAx>
      <c:valAx>
        <c:axId val="176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11248"/>
        <c:crosses val="autoZero"/>
        <c:crossBetween val="between"/>
      </c:valAx>
      <c:valAx>
        <c:axId val="17609091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13744"/>
        <c:crosses val="max"/>
        <c:crossBetween val="between"/>
      </c:valAx>
      <c:catAx>
        <c:axId val="176091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0909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2</xdr:row>
      <xdr:rowOff>104775</xdr:rowOff>
    </xdr:from>
    <xdr:to>
      <xdr:col>30</xdr:col>
      <xdr:colOff>381000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EDFAA-1CE7-4793-896C-0994E4A0D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0</xdr:rowOff>
    </xdr:from>
    <xdr:to>
      <xdr:col>19</xdr:col>
      <xdr:colOff>104774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5D078-690A-4E32-8304-31F8AE1EC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6.727618865742" createdVersion="6" refreshedVersion="6" minRefreshableVersion="3" recordCount="229" xr:uid="{4362068E-3436-4699-B61A-891D1826ED76}">
  <cacheSource type="worksheet">
    <worksheetSource ref="B3:W232" sheet="Sheet3"/>
  </cacheSource>
  <cacheFields count="23">
    <cacheField name="Timestamp" numFmtId="14">
      <sharedItems containsSemiMixedTypes="0" containsNonDate="0" containsDate="1" containsString="0" minDate="2020-01-02T00:00:00" maxDate="2020-12-19T00:00:00" count="229"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8T00:00:00"/>
        <d v="2020-10-07T00:00:00"/>
        <d v="2020-10-06T00:00:00"/>
        <d v="2020-10-05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</sharedItems>
      <fieldGroup par="22" base="0">
        <rangePr groupBy="days" startDate="2020-01-02T00:00:00" endDate="2020-12-19T00:00:00"/>
        <groupItems count="368">
          <s v="&lt;02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020"/>
        </groupItems>
      </fieldGroup>
    </cacheField>
    <cacheField name="Trade Close" numFmtId="0">
      <sharedItems containsSemiMixedTypes="0" containsString="0" containsNumber="1" minValue="248" maxValue="524"/>
    </cacheField>
    <cacheField name="Trade Close2" numFmtId="0">
      <sharedItems containsSemiMixedTypes="0" containsString="0" containsNumber="1" minValue="43.89" maxValue="106.39"/>
    </cacheField>
    <cacheField name="Trade Open" numFmtId="0">
      <sharedItems containsSemiMixedTypes="0" containsString="0" containsNumber="1" minValue="43.74" maxValue="107.78"/>
    </cacheField>
    <cacheField name="Bid Close" numFmtId="0">
      <sharedItems containsSemiMixedTypes="0" containsString="0" containsNumber="1" minValue="28.114000000000001" maxValue="30.463999999999999"/>
    </cacheField>
    <cacheField name="ORD:ADR Conversion Rate" numFmtId="0">
      <sharedItems containsSemiMixedTypes="0" containsString="0" containsNumber="1" containsInteger="1" minValue="5" maxValue="5"/>
    </cacheField>
    <cacheField name="TSMC in USD" numFmtId="0">
      <sharedItems containsSemiMixedTypes="0" containsString="0" containsNumber="1" minValue="40.70378151260504" maxValue="92.772918805991296"/>
    </cacheField>
    <cacheField name="TSM:TSMC Premium (TSM " numFmtId="10">
      <sharedItems containsSemiMixedTypes="0" containsString="0" containsNumber="1" minValue="-1.8013453887884334E-2" maxValue="0.17380456326530624"/>
    </cacheField>
    <cacheField name="Premium/Discount Rolling 5 days" numFmtId="10">
      <sharedItems containsString="0" containsBlank="1" containsNumber="1" minValue="3.0143656740009649E-2" maxValue="0.15584455123177493"/>
    </cacheField>
    <cacheField name="Premium/Discount Rolling 10 days" numFmtId="10">
      <sharedItems containsString="0" containsBlank="1" containsNumber="1" minValue="3.5317039362937772E-2" maxValue="0.15146167933638624"/>
    </cacheField>
    <cacheField name="Premium/Discount Rolling 30 days" numFmtId="10">
      <sharedItems containsString="0" containsBlank="1" containsNumber="1" minValue="4.3002887157225785E-2" maxValue="0.1406020472808335"/>
    </cacheField>
    <cacheField name="Enter Position Holding Period" numFmtId="0">
      <sharedItems containsString="0" containsBlank="1" containsNumber="1" containsInteger="1" minValue="0" maxValue="1"/>
    </cacheField>
    <cacheField name="Enter Position Day" numFmtId="0">
      <sharedItems containsString="0" containsBlank="1" containsNumber="1" containsInteger="1" minValue="0" maxValue="1"/>
    </cacheField>
    <cacheField name="Enter Long TSMC" numFmtId="0">
      <sharedItems containsSemiMixedTypes="0" containsString="0" containsNumber="1" containsInteger="1" minValue="0" maxValue="1046025"/>
    </cacheField>
    <cacheField name="Enter Short TSM" numFmtId="0">
      <sharedItems containsSemiMixedTypes="0" containsString="0" containsNumber="1" containsInteger="1" minValue="-209205" maxValue="0"/>
    </cacheField>
    <cacheField name="Daily TSMC Position" numFmtId="0">
      <sharedItems containsSemiMixedTypes="0" containsString="0" containsNumber="1" containsInteger="1" minValue="0" maxValue="1046025"/>
    </cacheField>
    <cacheField name="Daily TSM Position" numFmtId="0">
      <sharedItems containsSemiMixedTypes="0" containsString="0" containsNumber="1" containsInteger="1" minValue="-209205" maxValue="0"/>
    </cacheField>
    <cacheField name="Close Position" numFmtId="0">
      <sharedItems containsString="0" containsBlank="1" containsNumber="1" containsInteger="1" minValue="0" maxValue="1"/>
    </cacheField>
    <cacheField name="Exit Short TSMC " numFmtId="0">
      <sharedItems containsString="0" containsBlank="1" containsNumber="1" containsInteger="1" minValue="-1046025" maxValue="0"/>
    </cacheField>
    <cacheField name="Exit Long TSM" numFmtId="0">
      <sharedItems containsString="0" containsBlank="1" containsNumber="1" containsInteger="1" minValue="0" maxValue="209205"/>
    </cacheField>
    <cacheField name="TSMC Long Delta" numFmtId="0">
      <sharedItems containsString="0" containsBlank="1" containsNumber="1" minValue="0" maxValue="288887187.5"/>
    </cacheField>
    <cacheField name="Daily Position Value" numFmtId="165">
      <sharedItems containsSemiMixedTypes="0" containsString="0" containsNumber="1" minValue="0" maxValue="1515560.7964353096"/>
    </cacheField>
    <cacheField name="Months" numFmtId="0" databaseField="0">
      <fieldGroup base="0">
        <rangePr groupBy="months" startDate="2020-01-02T00:00:00" endDate="2020-12-19T00:00:00"/>
        <groupItems count="14">
          <s v="&lt;0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n v="510"/>
    <n v="104.28"/>
    <n v="104"/>
    <n v="28.154"/>
    <n v="5"/>
    <n v="90.573275555871277"/>
    <n v="0.15133298823529406"/>
    <n v="0.15253908599675409"/>
    <n v="0.15146167933638624"/>
    <n v="0.1406020472808335"/>
    <n v="0"/>
    <n v="0"/>
    <n v="0"/>
    <n v="0"/>
    <n v="0"/>
    <n v="0"/>
    <n v="1"/>
    <n v="-473260"/>
    <n v="94652"/>
    <n v="242309120"/>
    <n v="0"/>
  </r>
  <r>
    <x v="1"/>
    <n v="508"/>
    <n v="103.9"/>
    <n v="104.9"/>
    <n v="28.146000000000001"/>
    <n v="5"/>
    <n v="90.243729126696508"/>
    <n v="0.15132653543307106"/>
    <n v="0.15170192344138989"/>
    <n v="0.15009135979710328"/>
    <n v="0.14006118350713853"/>
    <n v="1"/>
    <n v="0"/>
    <n v="0"/>
    <n v="0"/>
    <n v="473260"/>
    <n v="-94652"/>
    <n v="0"/>
    <n v="0"/>
    <n v="0"/>
    <n v="242309120"/>
    <n v="1292593.3506999221"/>
  </r>
  <r>
    <x v="2"/>
    <n v="512"/>
    <n v="105.2"/>
    <n v="105.65"/>
    <n v="28.132999999999999"/>
    <n v="5"/>
    <n v="90.996338819180323"/>
    <n v="0.15609046874999999"/>
    <n v="0.14739652199908221"/>
    <n v="0.14810951693011934"/>
    <n v="0.13944562275742198"/>
    <n v="1"/>
    <n v="1"/>
    <n v="473260"/>
    <n v="-94652"/>
    <n v="473260"/>
    <n v="-94652"/>
    <n v="0"/>
    <n v="0"/>
    <n v="0"/>
    <n v="242309120"/>
    <n v="1344404.9380869437"/>
  </r>
  <r>
    <x v="3"/>
    <n v="504"/>
    <n v="105.09"/>
    <n v="105.68"/>
    <n v="28.125"/>
    <n v="5"/>
    <n v="89.6"/>
    <n v="0.17287946428571432"/>
    <n v="0.14055950242438212"/>
    <n v="0.14820202682807854"/>
    <n v="0.13782324658471409"/>
    <n v="0"/>
    <n v="0"/>
    <n v="0"/>
    <n v="0"/>
    <n v="0"/>
    <n v="0"/>
    <n v="0"/>
    <n v="0"/>
    <n v="0"/>
    <n v="242407540"/>
    <n v="0"/>
  </r>
  <r>
    <x v="4"/>
    <n v="508"/>
    <n v="103.56"/>
    <n v="103.77"/>
    <n v="28.114000000000001"/>
    <n v="5"/>
    <n v="90.346446610229776"/>
    <n v="0.14625426771653549"/>
    <n v="0.14498579751920732"/>
    <n v="0.14897487352156544"/>
    <n v="0.1366107598830518"/>
    <n v="0"/>
    <n v="0"/>
    <n v="0"/>
    <n v="0"/>
    <n v="0"/>
    <n v="0"/>
    <n v="0"/>
    <n v="0"/>
    <n v="0"/>
    <n v="242407540"/>
    <n v="0"/>
  </r>
  <r>
    <x v="5"/>
    <n v="516"/>
    <n v="104.03"/>
    <n v="104.01"/>
    <n v="28.177"/>
    <n v="5"/>
    <n v="91.564041594208049"/>
    <n v="0.13614469379844962"/>
    <n v="0.15038427267601837"/>
    <n v="0.15047226344642398"/>
    <n v="0.13577358481135671"/>
    <n v="0"/>
    <n v="0"/>
    <n v="0"/>
    <n v="0"/>
    <n v="0"/>
    <n v="0"/>
    <n v="0"/>
    <n v="0"/>
    <n v="0"/>
    <n v="242407540"/>
    <n v="0"/>
  </r>
  <r>
    <x v="6"/>
    <n v="512"/>
    <n v="104.23"/>
    <n v="103"/>
    <n v="28.175000000000001"/>
    <n v="5"/>
    <n v="90.860692102928127"/>
    <n v="0.14714072265625"/>
    <n v="0.14848079615281667"/>
    <n v="0.14978345606786264"/>
    <n v="0.13353944135344567"/>
    <n v="0"/>
    <n v="0"/>
    <n v="0"/>
    <n v="0"/>
    <n v="0"/>
    <n v="0"/>
    <n v="0"/>
    <n v="0"/>
    <n v="0"/>
    <n v="242407540"/>
    <n v="0"/>
  </r>
  <r>
    <x v="7"/>
    <n v="520"/>
    <n v="104.42"/>
    <n v="106.01"/>
    <n v="28.25"/>
    <n v="5"/>
    <n v="92.035398230088489"/>
    <n v="0.13456346153846166"/>
    <n v="0.14882251186115644"/>
    <n v="0.14823308714978883"/>
    <n v="0.13269235490246187"/>
    <n v="0"/>
    <n v="0"/>
    <n v="0"/>
    <n v="0"/>
    <n v="0"/>
    <n v="0"/>
    <n v="1"/>
    <n v="-471610"/>
    <n v="94322"/>
    <n v="242407540"/>
    <n v="0"/>
  </r>
  <r>
    <x v="8"/>
    <n v="524"/>
    <n v="105.64"/>
    <n v="107.78"/>
    <n v="28.241"/>
    <n v="5"/>
    <n v="92.772918805991296"/>
    <n v="0.13869436641221378"/>
    <n v="0.15584455123177493"/>
    <n v="0.14711926984391485"/>
    <n v="0.1314824133553881"/>
    <n v="1"/>
    <n v="0"/>
    <n v="0"/>
    <n v="0"/>
    <n v="471610"/>
    <n v="-94322"/>
    <n v="0"/>
    <n v="0"/>
    <n v="0"/>
    <n v="242407540"/>
    <n v="1213648.8323812895"/>
  </r>
  <r>
    <x v="9"/>
    <n v="514"/>
    <n v="106.39"/>
    <n v="106.02"/>
    <n v="28.224"/>
    <n v="5"/>
    <n v="91.057256235827666"/>
    <n v="0.16838574319066146"/>
    <n v="0.15296394952392359"/>
    <n v="0.14172693527894706"/>
    <n v="0.12981137796289702"/>
    <n v="1"/>
    <n v="1"/>
    <n v="471610"/>
    <n v="-94322"/>
    <n v="471610"/>
    <n v="-94322"/>
    <n v="0"/>
    <n v="0"/>
    <n v="0"/>
    <n v="242407540"/>
    <n v="1446215.0573242623"/>
  </r>
  <r>
    <x v="10"/>
    <n v="503"/>
    <n v="103.73"/>
    <n v="101.51"/>
    <n v="28.201000000000001"/>
    <n v="5"/>
    <n v="89.181234707989077"/>
    <n v="0.16313706958250496"/>
    <n v="0.15056025421682956"/>
    <n v="0.1378396654635537"/>
    <n v="0.12815038011234464"/>
    <n v="0"/>
    <n v="0"/>
    <n v="0"/>
    <n v="0"/>
    <n v="0"/>
    <n v="0"/>
    <n v="0"/>
    <n v="0"/>
    <n v="0"/>
    <n v="248123490"/>
    <n v="0"/>
  </r>
  <r>
    <x v="11"/>
    <n v="497"/>
    <n v="99.5"/>
    <n v="101.06"/>
    <n v="28.411999999999999"/>
    <n v="5"/>
    <n v="87.463043784316483"/>
    <n v="0.13762334004024157"/>
    <n v="0.15108611598290858"/>
    <n v="0.13522893226435853"/>
    <n v="0.12721768040386569"/>
    <n v="0"/>
    <n v="0"/>
    <n v="0"/>
    <n v="0"/>
    <n v="0"/>
    <n v="0"/>
    <n v="1"/>
    <n v="-507410"/>
    <n v="101482"/>
    <n v="248123490"/>
    <n v="0"/>
  </r>
  <r>
    <x v="12"/>
    <n v="499"/>
    <n v="99.54"/>
    <n v="102"/>
    <n v="28.481000000000002"/>
    <n v="5"/>
    <n v="87.602261156560516"/>
    <n v="0.13627204008016047"/>
    <n v="0.1476436624384212"/>
    <n v="0.13401317254058551"/>
    <n v="0.12678558209816337"/>
    <n v="1"/>
    <n v="0"/>
    <n v="0"/>
    <n v="0"/>
    <n v="507410"/>
    <n v="-101482"/>
    <n v="0"/>
    <n v="0"/>
    <n v="0"/>
    <n v="248123490"/>
    <n v="1211465.6133099273"/>
  </r>
  <r>
    <x v="13"/>
    <n v="490"/>
    <n v="100.86"/>
    <n v="98.69"/>
    <n v="28.513000000000002"/>
    <n v="5"/>
    <n v="85.925718093501203"/>
    <n v="0.17380456326530624"/>
    <n v="0.13839398845605477"/>
    <n v="0.1334554571231458"/>
    <n v="0.12431466481627791"/>
    <n v="1"/>
    <n v="0"/>
    <n v="0"/>
    <n v="0"/>
    <n v="507410"/>
    <n v="-101482"/>
    <n v="0"/>
    <n v="0"/>
    <n v="0"/>
    <n v="248123490"/>
    <n v="1515560.7964353096"/>
  </r>
  <r>
    <x v="14"/>
    <n v="480.5"/>
    <n v="97.02"/>
    <n v="97.56"/>
    <n v="28.576000000000001"/>
    <n v="5"/>
    <n v="84.074048152295632"/>
    <n v="0.15398273465140466"/>
    <n v="0.13048992103397056"/>
    <n v="0.13290341655843824"/>
    <n v="0.12289978969686584"/>
    <n v="1"/>
    <n v="0"/>
    <n v="0"/>
    <n v="0"/>
    <n v="507410"/>
    <n v="-101482"/>
    <n v="0"/>
    <n v="0"/>
    <n v="0"/>
    <n v="248123490"/>
    <n v="1313781.0854087342"/>
  </r>
  <r>
    <x v="15"/>
    <n v="489"/>
    <n v="98.74"/>
    <n v="98.54"/>
    <n v="28.504000000000001"/>
    <n v="5"/>
    <n v="85.777434746000552"/>
    <n v="0.1511185930470349"/>
    <n v="0.12511907671027783"/>
    <n v="0.12961549611836357"/>
    <n v="0.1218207063524724"/>
    <n v="1"/>
    <n v="1"/>
    <n v="507410"/>
    <n v="-101482"/>
    <n v="507410"/>
    <n v="-101482"/>
    <n v="0"/>
    <n v="0"/>
    <n v="0"/>
    <n v="248123490"/>
    <n v="1315467.0471063703"/>
  </r>
  <r>
    <x v="16"/>
    <n v="487"/>
    <n v="97.49"/>
    <n v="96.2"/>
    <n v="28.48"/>
    <n v="5"/>
    <n v="85.498595505617971"/>
    <n v="0.1402526488706366"/>
    <n v="0.11937174854580848"/>
    <n v="0.12898938046543557"/>
    <n v="0.12081324042425003"/>
    <n v="0"/>
    <n v="0"/>
    <n v="0"/>
    <n v="0"/>
    <n v="0"/>
    <n v="0"/>
    <n v="0"/>
    <n v="0"/>
    <n v="0"/>
    <n v="250985460"/>
    <n v="0"/>
  </r>
  <r>
    <x v="17"/>
    <n v="492"/>
    <n v="96.64"/>
    <n v="98.49"/>
    <n v="28.486000000000001"/>
    <n v="5"/>
    <n v="86.358211051042616"/>
    <n v="0.11905977235772358"/>
    <n v="0.12038268264274983"/>
    <n v="0.12821140411658113"/>
    <n v="0.12068921164868954"/>
    <n v="0"/>
    <n v="0"/>
    <n v="0"/>
    <n v="0"/>
    <n v="0"/>
    <n v="0"/>
    <n v="0"/>
    <n v="0"/>
    <n v="0"/>
    <n v="250985460"/>
    <n v="0"/>
  </r>
  <r>
    <x v="18"/>
    <n v="496.5"/>
    <n v="98.13"/>
    <n v="97.16"/>
    <n v="28.524999999999999"/>
    <n v="5"/>
    <n v="87.028921998247156"/>
    <n v="0.12755619335347412"/>
    <n v="0.12851692579023682"/>
    <n v="0.12662969143336023"/>
    <n v="0.12078422389922591"/>
    <n v="0"/>
    <n v="0"/>
    <n v="0"/>
    <n v="0"/>
    <n v="0"/>
    <n v="0"/>
    <n v="0"/>
    <n v="0"/>
    <n v="0"/>
    <n v="250985460"/>
    <n v="0"/>
  </r>
  <r>
    <x v="19"/>
    <n v="488"/>
    <n v="95.33"/>
    <n v="96.66"/>
    <n v="28.524999999999999"/>
    <n v="5"/>
    <n v="85.539000876424197"/>
    <n v="0.11446239754098353"/>
    <n v="0.13531691208290592"/>
    <n v="0.13060044482843314"/>
    <n v="0.12063939784432778"/>
    <n v="0"/>
    <n v="0"/>
    <n v="0"/>
    <n v="0"/>
    <n v="0"/>
    <n v="0"/>
    <n v="0"/>
    <n v="0"/>
    <n v="0"/>
    <n v="250985460"/>
    <n v="0"/>
  </r>
  <r>
    <x v="20"/>
    <n v="490"/>
    <n v="96.61"/>
    <n v="96.77"/>
    <n v="28.510999999999999"/>
    <n v="5"/>
    <n v="85.931745642032908"/>
    <n v="0.12426437142857139"/>
    <n v="0.13411191552644927"/>
    <n v="0.13250479704256052"/>
    <n v="0.12065658937609175"/>
    <n v="0"/>
    <n v="0"/>
    <n v="0"/>
    <n v="0"/>
    <n v="0"/>
    <n v="0"/>
    <n v="0"/>
    <n v="0"/>
    <n v="0"/>
    <n v="250985460"/>
    <n v="0"/>
  </r>
  <r>
    <x v="21"/>
    <n v="497"/>
    <n v="96.93"/>
    <n v="98.52"/>
    <n v="28.495999999999999"/>
    <n v="5"/>
    <n v="87.205221785513757"/>
    <n v="0.11151600804828976"/>
    <n v="0.13860701238506262"/>
    <n v="0.13486325845995376"/>
    <n v="0.11993929870205129"/>
    <n v="0"/>
    <n v="0"/>
    <n v="0"/>
    <n v="0"/>
    <n v="0"/>
    <n v="0"/>
    <n v="1"/>
    <n v="-518565"/>
    <n v="103713"/>
    <n v="250985460"/>
    <n v="0"/>
  </r>
  <r>
    <x v="22"/>
    <n v="485.5"/>
    <n v="95.71"/>
    <n v="97.98"/>
    <n v="28.510999999999999"/>
    <n v="5"/>
    <n v="85.142576549401994"/>
    <n v="0.12411444284243034"/>
    <n v="0.13604012559041245"/>
    <n v="0.13621417880156106"/>
    <n v="0.11991010097339223"/>
    <n v="1"/>
    <n v="0"/>
    <n v="0"/>
    <n v="0"/>
    <n v="518565"/>
    <n v="-103713"/>
    <n v="0"/>
    <n v="0"/>
    <n v="0"/>
    <n v="250985460"/>
    <n v="1095979.1883318704"/>
  </r>
  <r>
    <x v="23"/>
    <n v="484"/>
    <n v="99.27"/>
    <n v="96.42"/>
    <n v="28.478999999999999"/>
    <n v="5"/>
    <n v="84.974893781382775"/>
    <n v="0.16822740909090905"/>
    <n v="0.12474245707648364"/>
    <n v="0.13181225580291789"/>
    <n v="0.1170706132030794"/>
    <n v="1"/>
    <n v="1"/>
    <n v="518565"/>
    <n v="-103713"/>
    <n v="518565"/>
    <n v="-103713"/>
    <n v="0"/>
    <n v="0"/>
    <n v="0"/>
    <n v="250985460"/>
    <n v="1482588.3512514476"/>
  </r>
  <r>
    <x v="24"/>
    <n v="462"/>
    <n v="93.22"/>
    <n v="91.54"/>
    <n v="28.459"/>
    <n v="5"/>
    <n v="81.169401595277421"/>
    <n v="0.14846232900432899"/>
    <n v="0.12588397757396036"/>
    <n v="0.12795398956915166"/>
    <n v="0.11490159805993434"/>
    <n v="0"/>
    <n v="0"/>
    <n v="0"/>
    <n v="0"/>
    <n v="0"/>
    <n v="0"/>
    <n v="1"/>
    <n v="-550175"/>
    <n v="110035"/>
    <n v="251980150"/>
    <n v="0"/>
  </r>
  <r>
    <x v="25"/>
    <n v="458"/>
    <n v="89.82"/>
    <n v="90.88"/>
    <n v="28.51"/>
    <n v="5"/>
    <n v="80.322693791652043"/>
    <n v="0.11823938864628825"/>
    <n v="0.13089767855867174"/>
    <n v="0.12723299486928258"/>
    <n v="0.11348370542178267"/>
    <n v="1"/>
    <n v="1"/>
    <n v="550175"/>
    <n v="-110035"/>
    <n v="550175"/>
    <n v="-110035"/>
    <n v="0"/>
    <n v="0"/>
    <n v="0"/>
    <n v="251980150"/>
    <n v="1045036.0886355657"/>
  </r>
  <r>
    <x v="26"/>
    <n v="457"/>
    <n v="90.88"/>
    <n v="89.5"/>
    <n v="28.512"/>
    <n v="5"/>
    <n v="80.14169472502806"/>
    <n v="0.13399149234135654"/>
    <n v="0.13111950453484486"/>
    <n v="0.1218454875270388"/>
    <n v="0.11196506825568715"/>
    <n v="0"/>
    <n v="0"/>
    <n v="0"/>
    <n v="0"/>
    <n v="0"/>
    <n v="0"/>
    <n v="0"/>
    <n v="0"/>
    <n v="0"/>
    <n v="255832560"/>
    <n v="0"/>
  </r>
  <r>
    <x v="27"/>
    <n v="451"/>
    <n v="87.66"/>
    <n v="88.4"/>
    <n v="28.587"/>
    <n v="5"/>
    <n v="78.882009304928815"/>
    <n v="0.11128000886917944"/>
    <n v="0.13638823201270966"/>
    <n v="0.1216325734410157"/>
    <n v="0.11106984904751828"/>
    <n v="0"/>
    <n v="0"/>
    <n v="0"/>
    <n v="0"/>
    <n v="0"/>
    <n v="0"/>
    <n v="1"/>
    <n v="-592205"/>
    <n v="118441"/>
    <n v="255832560"/>
    <n v="0"/>
  </r>
  <r>
    <x v="28"/>
    <n v="458.5"/>
    <n v="89.03"/>
    <n v="92.2"/>
    <n v="28.626999999999999"/>
    <n v="5"/>
    <n v="80.081741013728305"/>
    <n v="0.11173906652126497"/>
    <n v="0.13888205452935215"/>
    <n v="0.12069827878888921"/>
    <n v="0.10894376666866641"/>
    <n v="1"/>
    <n v="0"/>
    <n v="0"/>
    <n v="0"/>
    <n v="592205"/>
    <n v="-118441"/>
    <n v="0"/>
    <n v="0"/>
    <n v="0"/>
    <n v="255832560"/>
    <n v="1059840.7425930072"/>
  </r>
  <r>
    <x v="29"/>
    <n v="452.5"/>
    <n v="91.41"/>
    <n v="89.81"/>
    <n v="28.567"/>
    <n v="5"/>
    <n v="79.199775965274611"/>
    <n v="0.15416993149171265"/>
    <n v="0.13002400156434296"/>
    <n v="0.11710675378131086"/>
    <n v="0.1061159109812615"/>
    <n v="1"/>
    <n v="0"/>
    <n v="0"/>
    <n v="0"/>
    <n v="592205"/>
    <n v="-118441"/>
    <n v="0"/>
    <n v="0"/>
    <n v="0"/>
    <n v="255832560"/>
    <n v="1446191.1448969096"/>
  </r>
  <r>
    <x v="30"/>
    <n v="451"/>
    <n v="90.43"/>
    <n v="90.42"/>
    <n v="28.51"/>
    <n v="5"/>
    <n v="79.095054366888803"/>
    <n v="0.14330789356984508"/>
    <n v="0.12356831117989339"/>
    <n v="0.11410667783091974"/>
    <n v="0.10337122619560001"/>
    <n v="1"/>
    <n v="0"/>
    <n v="0"/>
    <n v="0"/>
    <n v="592205"/>
    <n v="-118441"/>
    <n v="0"/>
    <n v="0"/>
    <n v="0"/>
    <n v="255832560"/>
    <n v="1342522.2957313228"/>
  </r>
  <r>
    <x v="31"/>
    <n v="450"/>
    <n v="89.45"/>
    <n v="88.72"/>
    <n v="28.552"/>
    <n v="5"/>
    <n v="78.803586438778368"/>
    <n v="0.13510062222222219"/>
    <n v="0.11257147051923275"/>
    <n v="0.11156085048728474"/>
    <n v="0.10045145395335779"/>
    <n v="1"/>
    <n v="0"/>
    <n v="0"/>
    <n v="0"/>
    <n v="592205"/>
    <n v="-118441"/>
    <n v="0"/>
    <n v="0"/>
    <n v="0"/>
    <n v="255832560"/>
    <n v="1260971.8686046526"/>
  </r>
  <r>
    <x v="32"/>
    <n v="441"/>
    <n v="87.69"/>
    <n v="86.19"/>
    <n v="28.606000000000002"/>
    <n v="5"/>
    <n v="77.081731105362508"/>
    <n v="0.13762364625850343"/>
    <n v="0.10687691486932174"/>
    <n v="0.1101293949523435"/>
    <n v="9.7992734269453E-2"/>
    <n v="1"/>
    <n v="0"/>
    <n v="0"/>
    <n v="0"/>
    <n v="592205"/>
    <n v="-118441"/>
    <n v="0"/>
    <n v="0"/>
    <n v="0"/>
    <n v="255832560"/>
    <n v="1256453.9761497583"/>
  </r>
  <r>
    <x v="33"/>
    <n v="435.5"/>
    <n v="85.71"/>
    <n v="84.6"/>
    <n v="28.561"/>
    <n v="5"/>
    <n v="76.240327719617667"/>
    <n v="0.12420817910447735"/>
    <n v="0.10251450304842628"/>
    <n v="0.10767628152277009"/>
    <n v="9.5893544893190227E-2"/>
    <n v="1"/>
    <n v="0"/>
    <n v="0"/>
    <n v="0"/>
    <n v="592205"/>
    <n v="-118441"/>
    <n v="0"/>
    <n v="0"/>
    <n v="0"/>
    <n v="255832560"/>
    <n v="1121597.4545607641"/>
  </r>
  <r>
    <x v="34"/>
    <n v="432"/>
    <n v="83.87"/>
    <n v="84.43"/>
    <n v="28.584"/>
    <n v="5"/>
    <n v="75.566750629722918"/>
    <n v="0.10987966666666682"/>
    <n v="0.10418950599827874"/>
    <n v="0.10784196296300766"/>
    <n v="9.6474776229020426E-2"/>
    <n v="1"/>
    <n v="1"/>
    <n v="592205"/>
    <n v="-118441"/>
    <n v="592205"/>
    <n v="-118441"/>
    <n v="0"/>
    <n v="0"/>
    <n v="0"/>
    <n v="255832560"/>
    <n v="983445.15866498649"/>
  </r>
  <r>
    <x v="35"/>
    <n v="437"/>
    <n v="84.89"/>
    <n v="84.27"/>
    <n v="28.597000000000001"/>
    <n v="5"/>
    <n v="76.406616078609645"/>
    <n v="0.1110294416475972"/>
    <n v="0.10464504448194609"/>
    <n v="0.10861362806977111"/>
    <n v="9.5029614946587265E-2"/>
    <n v="0"/>
    <n v="0"/>
    <n v="0"/>
    <n v="0"/>
    <n v="0"/>
    <n v="0"/>
    <n v="0"/>
    <n v="0"/>
    <n v="0"/>
    <n v="257998500"/>
    <n v="0"/>
  </r>
  <r>
    <x v="36"/>
    <n v="444"/>
    <n v="83.85"/>
    <n v="85.15"/>
    <n v="28.597000000000001"/>
    <n v="5"/>
    <n v="77.630520683987825"/>
    <n v="8.0116418918918963E-2"/>
    <n v="0.11055023045533674"/>
    <n v="0.11160485328027572"/>
    <n v="9.4286774713054744E-2"/>
    <n v="0"/>
    <n v="0"/>
    <n v="0"/>
    <n v="0"/>
    <n v="0"/>
    <n v="0"/>
    <n v="0"/>
    <n v="0"/>
    <n v="0"/>
    <n v="257998500"/>
    <n v="0"/>
  </r>
  <r>
    <x v="37"/>
    <n v="447"/>
    <n v="86.71"/>
    <n v="86.96"/>
    <n v="28.588999999999999"/>
    <n v="5"/>
    <n v="78.176921193466029"/>
    <n v="0.10915086800894835"/>
    <n v="0.11338187503536527"/>
    <n v="0.1122236573884718"/>
    <n v="9.2719111296664533E-2"/>
    <n v="0"/>
    <n v="0"/>
    <n v="0"/>
    <n v="0"/>
    <n v="0"/>
    <n v="0"/>
    <n v="1"/>
    <n v="-573330"/>
    <n v="114666"/>
    <n v="257998500"/>
    <n v="0"/>
  </r>
  <r>
    <x v="38"/>
    <n v="450"/>
    <n v="86.73"/>
    <n v="87.21"/>
    <n v="28.599"/>
    <n v="5"/>
    <n v="78.674079513269689"/>
    <n v="0.10239612000000009"/>
    <n v="0.1128380599971139"/>
    <n v="0.11502470147542831"/>
    <n v="9.2265997850919032E-2"/>
    <n v="1"/>
    <n v="1"/>
    <n v="573330"/>
    <n v="-114666"/>
    <n v="573330"/>
    <n v="-114666"/>
    <n v="0"/>
    <n v="0"/>
    <n v="0"/>
    <n v="257998500"/>
    <n v="923740.17853141762"/>
  </r>
  <r>
    <x v="39"/>
    <n v="452"/>
    <n v="88.31"/>
    <n v="88.25"/>
    <n v="28.617999999999999"/>
    <n v="5"/>
    <n v="78.971276818785384"/>
    <n v="0.1182546814159291"/>
    <n v="0.11149441992773657"/>
    <n v="0.11421099492323938"/>
    <n v="8.9982776219808006E-2"/>
    <n v="0"/>
    <n v="0"/>
    <n v="0"/>
    <n v="0"/>
    <n v="0"/>
    <n v="0"/>
    <n v="0"/>
    <n v="0"/>
    <n v="0"/>
    <n v="257385540"/>
    <n v="0"/>
  </r>
  <r>
    <x v="40"/>
    <n v="455"/>
    <n v="88.21"/>
    <n v="88.44"/>
    <n v="28.713000000000001"/>
    <n v="5"/>
    <n v="79.232403440950094"/>
    <n v="0.11330713406593396"/>
    <n v="0.11258221165759612"/>
    <n v="0.11535829325479496"/>
    <n v="8.8831463670135447E-2"/>
    <n v="0"/>
    <n v="0"/>
    <n v="0"/>
    <n v="0"/>
    <n v="0"/>
    <n v="0"/>
    <n v="1"/>
    <n v="-568180"/>
    <n v="113636"/>
    <n v="257385540"/>
    <n v="0"/>
  </r>
  <r>
    <x v="41"/>
    <n v="453"/>
    <n v="87.64"/>
    <n v="88"/>
    <n v="28.678000000000001"/>
    <n v="5"/>
    <n v="78.980403096450232"/>
    <n v="0.1096423487858722"/>
    <n v="0.11265947610521469"/>
    <n v="0.11339378715891538"/>
    <n v="8.8265152349750117E-2"/>
    <n v="1"/>
    <n v="1"/>
    <n v="568180"/>
    <n v="-113636"/>
    <n v="568180"/>
    <n v="-113636"/>
    <n v="0"/>
    <n v="0"/>
    <n v="0"/>
    <n v="257385540"/>
    <n v="984041.95373178087"/>
  </r>
  <r>
    <x v="42"/>
    <n v="451"/>
    <n v="88.26"/>
    <n v="87.79"/>
    <n v="28.7"/>
    <n v="5"/>
    <n v="78.571428571428569"/>
    <n v="0.12330909090909103"/>
    <n v="0.11106543974157831"/>
    <n v="0.11338672916627217"/>
    <n v="8.7961849935305439E-2"/>
    <n v="0"/>
    <n v="0"/>
    <n v="0"/>
    <n v="0"/>
    <n v="0"/>
    <n v="0"/>
    <n v="0"/>
    <n v="0"/>
    <n v="0"/>
    <n v="253530095"/>
    <n v="0"/>
  </r>
  <r>
    <x v="43"/>
    <n v="457.5"/>
    <n v="87.56"/>
    <n v="88.34"/>
    <n v="28.728999999999999"/>
    <n v="5"/>
    <n v="79.623377075429005"/>
    <n v="9.9677044808743176E-2"/>
    <n v="0.11721134295374273"/>
    <n v="0.11172330228355025"/>
    <n v="8.7991575261604046E-2"/>
    <n v="0"/>
    <n v="0"/>
    <n v="0"/>
    <n v="0"/>
    <n v="0"/>
    <n v="0"/>
    <n v="1"/>
    <n v="-564655"/>
    <n v="112931"/>
    <n v="253530095"/>
    <n v="0"/>
  </r>
  <r>
    <x v="44"/>
    <n v="449"/>
    <n v="86.7"/>
    <n v="88.55"/>
    <n v="28.782"/>
    <n v="5"/>
    <n v="78.000138975748726"/>
    <n v="0.11153648106904246"/>
    <n v="0.1169275699187422"/>
    <n v="0.10890884164764369"/>
    <n v="8.731669763941205E-2"/>
    <n v="1"/>
    <n v="1"/>
    <n v="564655"/>
    <n v="-112931"/>
    <n v="564655"/>
    <n v="-112931"/>
    <n v="0"/>
    <n v="0"/>
    <n v="0"/>
    <n v="253530095"/>
    <n v="982484.00532972068"/>
  </r>
  <r>
    <x v="45"/>
    <n v="453"/>
    <n v="88.15"/>
    <n v="87.29"/>
    <n v="28.745999999999999"/>
    <n v="5"/>
    <n v="78.793571279482364"/>
    <n v="0.11874609271523173"/>
    <n v="0.11813437485199381"/>
    <n v="0.10460449332629433"/>
    <n v="8.6192957690666788E-2"/>
    <n v="0"/>
    <n v="0"/>
    <n v="0"/>
    <n v="0"/>
    <n v="0"/>
    <n v="0"/>
    <n v="0"/>
    <n v="0"/>
    <n v="0"/>
    <n v="254896305"/>
    <n v="0"/>
  </r>
  <r>
    <x v="46"/>
    <n v="459"/>
    <n v="88.6"/>
    <n v="89.65"/>
    <n v="28.753"/>
    <n v="5"/>
    <n v="79.817758146975962"/>
    <n v="0.11002867102396507"/>
    <n v="0.11412809821261605"/>
    <n v="0.10244486395974688"/>
    <n v="8.4745557545423511E-2"/>
    <n v="0"/>
    <n v="0"/>
    <n v="0"/>
    <n v="0"/>
    <n v="0"/>
    <n v="0"/>
    <n v="1"/>
    <n v="-562685"/>
    <n v="112537"/>
    <n v="254896305"/>
    <n v="0"/>
  </r>
  <r>
    <x v="47"/>
    <n v="462"/>
    <n v="89.64"/>
    <n v="90.5"/>
    <n v="28.742000000000001"/>
    <n v="5"/>
    <n v="80.370189965903549"/>
    <n v="0.11533890909090916"/>
    <n v="0.11570801859096602"/>
    <n v="9.9353316313067319E-2"/>
    <n v="8.3754607483720489E-2"/>
    <n v="1"/>
    <n v="0"/>
    <n v="0"/>
    <n v="0"/>
    <n v="562685"/>
    <n v="-112537"/>
    <n v="0"/>
    <n v="0"/>
    <n v="0"/>
    <n v="254896305"/>
    <n v="1043196.6118071117"/>
  </r>
  <r>
    <x v="48"/>
    <n v="460"/>
    <n v="90.91"/>
    <n v="89.12"/>
    <n v="28.599"/>
    <n v="5"/>
    <n v="80.422392391342356"/>
    <n v="0.13040656086956526"/>
    <n v="0.10623526161335776"/>
    <n v="9.1108319741681723E-2"/>
    <n v="8.2128310076906075E-2"/>
    <n v="1"/>
    <n v="0"/>
    <n v="0"/>
    <n v="0"/>
    <n v="562685"/>
    <n v="-112537"/>
    <n v="0"/>
    <n v="0"/>
    <n v="0"/>
    <n v="254896305"/>
    <n v="1180243.897455506"/>
  </r>
  <r>
    <x v="49"/>
    <n v="453"/>
    <n v="87.8"/>
    <n v="88.86"/>
    <n v="28.638000000000002"/>
    <n v="5"/>
    <n v="79.090718625602335"/>
    <n v="0.11011761589403979"/>
    <n v="0.10089011337654519"/>
    <n v="8.7029984239234276E-2"/>
    <n v="8.1213151229347719E-2"/>
    <n v="1"/>
    <n v="1"/>
    <n v="562685"/>
    <n v="-112537"/>
    <n v="562685"/>
    <n v="-112537"/>
    <n v="0"/>
    <n v="0"/>
    <n v="0"/>
    <n v="254896305"/>
    <n v="980116.3980305884"/>
  </r>
  <r>
    <x v="50"/>
    <n v="443"/>
    <n v="86.92"/>
    <n v="84.78"/>
    <n v="28.663"/>
    <n v="5"/>
    <n v="77.277326169626349"/>
    <n v="0.12478011738148975"/>
    <n v="9.1074611800594868E-2"/>
    <n v="8.0648707501085298E-2"/>
    <n v="7.9881757132100592E-2"/>
    <n v="0"/>
    <n v="0"/>
    <n v="0"/>
    <n v="0"/>
    <n v="0"/>
    <n v="0"/>
    <n v="0"/>
    <n v="0"/>
    <n v="0"/>
    <n v="271518390"/>
    <n v="0"/>
  </r>
  <r>
    <x v="51"/>
    <n v="439.5"/>
    <n v="83.12"/>
    <n v="83.77"/>
    <n v="28.817"/>
    <n v="5"/>
    <n v="76.257070479231004"/>
    <n v="8.9997287827076278E-2"/>
    <n v="9.0761629706877706E-2"/>
    <n v="7.6399724213873171E-2"/>
    <n v="7.9816407055937011E-2"/>
    <n v="0"/>
    <n v="0"/>
    <n v="0"/>
    <n v="0"/>
    <n v="0"/>
    <n v="0"/>
    <n v="0"/>
    <n v="0"/>
    <n v="0"/>
    <n v="271518390"/>
    <n v="0"/>
  </r>
  <r>
    <x v="52"/>
    <n v="432.5"/>
    <n v="84.54"/>
    <n v="81.55"/>
    <n v="28.731999999999999"/>
    <n v="5"/>
    <n v="75.264513434498127"/>
    <n v="0.12323851098265903"/>
    <n v="8.2998614035168616E-2"/>
    <n v="7.0462078689743274E-2"/>
    <n v="7.8360834701544271E-2"/>
    <n v="0"/>
    <n v="0"/>
    <n v="0"/>
    <n v="0"/>
    <n v="0"/>
    <n v="0"/>
    <n v="0"/>
    <n v="0"/>
    <n v="0"/>
    <n v="271518390"/>
    <n v="0"/>
  </r>
  <r>
    <x v="53"/>
    <n v="433"/>
    <n v="81.069999999999993"/>
    <n v="80.59"/>
    <n v="28.922999999999998"/>
    <n v="5"/>
    <n v="74.853922483836399"/>
    <n v="8.3042775981523986E-2"/>
    <n v="7.5981377870005667E-2"/>
    <n v="6.8281050873250274E-2"/>
    <n v="7.8181582969442651E-2"/>
    <n v="0"/>
    <n v="0"/>
    <n v="0"/>
    <n v="0"/>
    <n v="0"/>
    <n v="0"/>
    <n v="0"/>
    <n v="0"/>
    <n v="0"/>
    <n v="271518390"/>
    <n v="0"/>
  </r>
  <r>
    <x v="54"/>
    <n v="431"/>
    <n v="80.510000000000005"/>
    <n v="79.7"/>
    <n v="28.998999999999999"/>
    <n v="5"/>
    <n v="74.312907341632467"/>
    <n v="8.3391874709976888E-2"/>
    <n v="7.3169855101923351E-2"/>
    <n v="7.2673524076409854E-2"/>
    <n v="7.8182901168765265E-2"/>
    <n v="0"/>
    <n v="0"/>
    <n v="0"/>
    <n v="0"/>
    <n v="0"/>
    <n v="0"/>
    <n v="0"/>
    <n v="0"/>
    <n v="0"/>
    <n v="271518390"/>
    <n v="0"/>
  </r>
  <r>
    <x v="55"/>
    <n v="431.5"/>
    <n v="79.77"/>
    <n v="80.31"/>
    <n v="29.094000000000001"/>
    <n v="5"/>
    <n v="74.156183405513161"/>
    <n v="7.5702609501738127E-2"/>
    <n v="7.0222803201575743E-2"/>
    <n v="7.1870723443696355E-2"/>
    <n v="7.8307829329792439E-2"/>
    <n v="0"/>
    <n v="0"/>
    <n v="0"/>
    <n v="0"/>
    <n v="0"/>
    <n v="0"/>
    <n v="0"/>
    <n v="0"/>
    <n v="0"/>
    <n v="271518390"/>
    <n v="0"/>
  </r>
  <r>
    <x v="56"/>
    <n v="424"/>
    <n v="78.88"/>
    <n v="78.17"/>
    <n v="29.253"/>
    <n v="5"/>
    <n v="72.47119953509042"/>
    <n v="8.8432377358490522E-2"/>
    <n v="6.2037818720868644E-2"/>
    <n v="6.8810606899141688E-2"/>
    <n v="7.7836680154439453E-2"/>
    <n v="0"/>
    <n v="0"/>
    <n v="0"/>
    <n v="0"/>
    <n v="0"/>
    <n v="0"/>
    <n v="0"/>
    <n v="0"/>
    <n v="0"/>
    <n v="271518390"/>
    <n v="0"/>
  </r>
  <r>
    <x v="57"/>
    <n v="423"/>
    <n v="78.38"/>
    <n v="76.819999999999993"/>
    <n v="29.262"/>
    <n v="5"/>
    <n v="72.278039778552383"/>
    <n v="8.4423432624113559E-2"/>
    <n v="5.7925543344317945E-2"/>
    <n v="6.6580360188454479E-2"/>
    <n v="7.8768215057422458E-2"/>
    <n v="0"/>
    <n v="0"/>
    <n v="0"/>
    <n v="0"/>
    <n v="0"/>
    <n v="0"/>
    <n v="0"/>
    <n v="0"/>
    <n v="0"/>
    <n v="271518390"/>
    <n v="0"/>
  </r>
  <r>
    <x v="58"/>
    <n v="433.5"/>
    <n v="77.92"/>
    <n v="79.7"/>
    <n v="29.151"/>
    <n v="5"/>
    <n v="74.35422455490378"/>
    <n v="4.795659515570927E-2"/>
    <n v="6.0580723876494866E-2"/>
    <n v="7.0664972335647031E-2"/>
    <n v="7.9435590090693703E-2"/>
    <n v="0"/>
    <n v="0"/>
    <n v="0"/>
    <n v="0"/>
    <n v="0"/>
    <n v="0"/>
    <n v="0"/>
    <n v="0"/>
    <n v="0"/>
    <n v="271518390"/>
    <n v="0"/>
  </r>
  <r>
    <x v="59"/>
    <n v="437"/>
    <n v="80.48"/>
    <n v="80.83"/>
    <n v="29.032"/>
    <n v="5"/>
    <n v="75.261780104712045"/>
    <n v="6.933426086956529E-2"/>
    <n v="7.2177193050896357E-2"/>
    <n v="6.8707349496950371E-2"/>
    <n v="7.9720082504876957E-2"/>
    <n v="0"/>
    <n v="0"/>
    <n v="0"/>
    <n v="0"/>
    <n v="0"/>
    <n v="0"/>
    <n v="0"/>
    <n v="0"/>
    <n v="0"/>
    <n v="271518390"/>
    <n v="0"/>
  </r>
  <r>
    <x v="60"/>
    <n v="440"/>
    <n v="80.59"/>
    <n v="79.8"/>
    <n v="28.963000000000001"/>
    <n v="5"/>
    <n v="75.958982149639198"/>
    <n v="6.0967350000000087E-2"/>
    <n v="7.3518643685816981E-2"/>
    <n v="7.0487390254526106E-2"/>
    <n v="8.0606430730435094E-2"/>
    <n v="0"/>
    <n v="0"/>
    <n v="0"/>
    <n v="0"/>
    <n v="0"/>
    <n v="0"/>
    <n v="0"/>
    <n v="0"/>
    <n v="0"/>
    <n v="271518390"/>
    <n v="0"/>
  </r>
  <r>
    <x v="61"/>
    <n v="444"/>
    <n v="80.23"/>
    <n v="82.37"/>
    <n v="28.984999999999999"/>
    <n v="5"/>
    <n v="76.5913403484561"/>
    <n v="4.7507454954955008E-2"/>
    <n v="7.5583395077414739E-2"/>
    <n v="7.5001945676461818E-2"/>
    <n v="8.194387694458026E-2"/>
    <n v="0"/>
    <n v="0"/>
    <n v="0"/>
    <n v="0"/>
    <n v="0"/>
    <n v="0"/>
    <n v="0"/>
    <n v="0"/>
    <n v="0"/>
    <n v="271518390"/>
    <n v="0"/>
  </r>
  <r>
    <x v="62"/>
    <n v="448.5"/>
    <n v="81.91"/>
    <n v="81"/>
    <n v="29.126000000000001"/>
    <n v="5"/>
    <n v="76.993064615807185"/>
    <n v="6.3862055741360058E-2"/>
    <n v="7.5235177032591014E-2"/>
    <n v="8.0036741949900875E-2"/>
    <n v="8.3722086741546561E-2"/>
    <n v="0"/>
    <n v="0"/>
    <n v="0"/>
    <n v="0"/>
    <n v="0"/>
    <n v="0"/>
    <n v="0"/>
    <n v="0"/>
    <n v="0"/>
    <n v="271518390"/>
    <n v="0"/>
  </r>
  <r>
    <x v="63"/>
    <n v="458"/>
    <n v="83.13"/>
    <n v="86.49"/>
    <n v="29.234000000000002"/>
    <n v="5"/>
    <n v="78.333447355818564"/>
    <n v="6.12324978165939E-2"/>
    <n v="8.0749220794799209E-2"/>
    <n v="8.3970372628011589E-2"/>
    <n v="8.5254544413230021E-2"/>
    <n v="0"/>
    <n v="0"/>
    <n v="0"/>
    <n v="0"/>
    <n v="0"/>
    <n v="0"/>
    <n v="0"/>
    <n v="0"/>
    <n v="0"/>
    <n v="271518390"/>
    <n v="0"/>
  </r>
  <r>
    <x v="64"/>
    <n v="445"/>
    <n v="85.85"/>
    <n v="81.56"/>
    <n v="29.216999999999999"/>
    <n v="5"/>
    <n v="76.154293733100602"/>
    <n v="0.12731660674157275"/>
    <n v="6.523750594300437E-2"/>
    <n v="8.0367727194182573E-2"/>
    <n v="8.4800272105177613E-2"/>
    <n v="0"/>
    <n v="0"/>
    <n v="0"/>
    <n v="0"/>
    <n v="0"/>
    <n v="0"/>
    <n v="0"/>
    <n v="0"/>
    <n v="0"/>
    <n v="271518390"/>
    <n v="0"/>
  </r>
  <r>
    <x v="65"/>
    <n v="441"/>
    <n v="80.5"/>
    <n v="80.5"/>
    <n v="29.245000000000001"/>
    <n v="5"/>
    <n v="75.397503846811418"/>
    <n v="6.7674603174603165E-2"/>
    <n v="6.745613682323523E-2"/>
    <n v="8.2103656302009595E-2"/>
    <n v="8.5472707855213353E-2"/>
    <n v="0"/>
    <n v="0"/>
    <n v="0"/>
    <n v="0"/>
    <n v="0"/>
    <n v="0"/>
    <n v="0"/>
    <n v="0"/>
    <n v="0"/>
    <n v="271518390"/>
    <n v="0"/>
  </r>
  <r>
    <x v="66"/>
    <n v="436.5"/>
    <n v="78.819999999999993"/>
    <n v="80.010000000000005"/>
    <n v="29.291"/>
    <n v="5"/>
    <n v="74.510941927554541"/>
    <n v="5.7831211912943825E-2"/>
    <n v="7.4420496275508882E-2"/>
    <n v="8.2981201777381886E-2"/>
    <n v="8.617034503107987E-2"/>
    <n v="0"/>
    <n v="0"/>
    <n v="0"/>
    <n v="0"/>
    <n v="0"/>
    <n v="0"/>
    <n v="0"/>
    <n v="0"/>
    <n v="0"/>
    <n v="271518390"/>
    <n v="0"/>
  </r>
  <r>
    <x v="67"/>
    <n v="435"/>
    <n v="78.900000000000006"/>
    <n v="80.739999999999995"/>
    <n v="29.279"/>
    <n v="5"/>
    <n v="74.28532395232078"/>
    <n v="6.2120965517241444E-2"/>
    <n v="8.4838306867210722E-2"/>
    <n v="8.5330145949639641E-2"/>
    <n v="8.8974741283190786E-2"/>
    <n v="0"/>
    <n v="0"/>
    <n v="0"/>
    <n v="0"/>
    <n v="0"/>
    <n v="0"/>
    <n v="0"/>
    <n v="0"/>
    <n v="0"/>
    <n v="271518390"/>
    <n v="0"/>
  </r>
  <r>
    <x v="68"/>
    <n v="427"/>
    <n v="79.400000000000006"/>
    <n v="78.62"/>
    <n v="29.277000000000001"/>
    <n v="5"/>
    <n v="72.92413840215869"/>
    <n v="8.8802716627634837E-2"/>
    <n v="8.7191524461223982E-2"/>
    <n v="8.4611638153389387E-2"/>
    <n v="8.7249931648476553E-2"/>
    <n v="0"/>
    <n v="0"/>
    <n v="0"/>
    <n v="0"/>
    <n v="0"/>
    <n v="0"/>
    <n v="0"/>
    <n v="0"/>
    <n v="0"/>
    <n v="271518390"/>
    <n v="0"/>
  </r>
  <r>
    <x v="69"/>
    <n v="431"/>
    <n v="77.319999999999993"/>
    <n v="78.02"/>
    <n v="29.257999999999999"/>
    <n v="5"/>
    <n v="73.655068699159202"/>
    <n v="4.975803248259858E-2"/>
    <n v="9.5497948445360775E-2"/>
    <n v="8.7902119951858509E-2"/>
    <n v="9.0566725147584279E-2"/>
    <n v="0"/>
    <n v="0"/>
    <n v="0"/>
    <n v="0"/>
    <n v="0"/>
    <n v="0"/>
    <n v="0"/>
    <n v="0"/>
    <n v="0"/>
    <n v="271518390"/>
    <n v="0"/>
  </r>
  <r>
    <x v="70"/>
    <n v="429"/>
    <n v="78.91"/>
    <n v="80.5"/>
    <n v="29.324000000000002"/>
    <n v="5"/>
    <n v="73.148274450961665"/>
    <n v="7.8767757575757491E-2"/>
    <n v="9.675117578078396E-2"/>
    <n v="8.8509173640690303E-2"/>
    <n v="9.2197245490913945E-2"/>
    <n v="0"/>
    <n v="0"/>
    <n v="0"/>
    <n v="0"/>
    <n v="0"/>
    <n v="0"/>
    <n v="0"/>
    <n v="0"/>
    <n v="0"/>
    <n v="271518390"/>
    <n v="0"/>
  </r>
  <r>
    <x v="71"/>
    <n v="436"/>
    <n v="81.180000000000007"/>
    <n v="81.12"/>
    <n v="29.341999999999999"/>
    <n v="5"/>
    <n v="74.296230659123438"/>
    <n v="9.2653009174312073E-2"/>
    <n v="9.1541907279254889E-2"/>
    <n v="8.8047551277475988E-2"/>
    <n v="9.0420552524553083E-2"/>
    <n v="0"/>
    <n v="0"/>
    <n v="0"/>
    <n v="0"/>
    <n v="0"/>
    <n v="0"/>
    <n v="0"/>
    <n v="0"/>
    <n v="0"/>
    <n v="271518390"/>
    <n v="0"/>
  </r>
  <r>
    <x v="72"/>
    <n v="433"/>
    <n v="82.17"/>
    <n v="81.349999999999994"/>
    <n v="29.356999999999999"/>
    <n v="5"/>
    <n v="73.747317505194673"/>
    <n v="0.11421001847575063"/>
    <n v="8.5821985032068546E-2"/>
    <n v="8.4583683464988652E-2"/>
    <n v="8.8297144964250285E-2"/>
    <n v="0"/>
    <n v="0"/>
    <n v="0"/>
    <n v="0"/>
    <n v="0"/>
    <n v="0"/>
    <n v="0"/>
    <n v="0"/>
    <n v="0"/>
    <n v="271518390"/>
    <n v="0"/>
  </r>
  <r>
    <x v="73"/>
    <n v="435"/>
    <n v="81.55"/>
    <n v="80.12"/>
    <n v="29.353000000000002"/>
    <n v="5"/>
    <n v="74.098047899703602"/>
    <n v="0.10056880459770112"/>
    <n v="8.2031751845554807E-2"/>
    <n v="8.2293325407066104E-2"/>
    <n v="8.6329766012037984E-2"/>
    <n v="0"/>
    <n v="0"/>
    <n v="0"/>
    <n v="0"/>
    <n v="0"/>
    <n v="0"/>
    <n v="0"/>
    <n v="0"/>
    <n v="0"/>
    <n v="271518390"/>
    <n v="0"/>
  </r>
  <r>
    <x v="74"/>
    <n v="426.5"/>
    <n v="79.25"/>
    <n v="79"/>
    <n v="29.364999999999998"/>
    <n v="5"/>
    <n v="72.620466541801463"/>
    <n v="9.1290152403282532E-2"/>
    <n v="8.0306291458356244E-2"/>
    <n v="8.1507452235703368E-2"/>
    <n v="8.5830348181473198E-2"/>
    <n v="0"/>
    <n v="0"/>
    <n v="0"/>
    <n v="0"/>
    <n v="0"/>
    <n v="0"/>
    <n v="0"/>
    <n v="0"/>
    <n v="0"/>
    <n v="271518390"/>
    <n v="0"/>
  </r>
  <r>
    <x v="75"/>
    <n v="435"/>
    <n v="80.44"/>
    <n v="80.06"/>
    <n v="29.338000000000001"/>
    <n v="5"/>
    <n v="74.135932919762766"/>
    <n v="8.5033894252873443E-2"/>
    <n v="8.026717150059666E-2"/>
    <n v="8.0949108243671297E-2"/>
    <n v="8.5188059426631713E-2"/>
    <n v="0"/>
    <n v="0"/>
    <n v="0"/>
    <n v="0"/>
    <n v="0"/>
    <n v="0"/>
    <n v="0"/>
    <n v="0"/>
    <n v="0"/>
    <n v="271518390"/>
    <n v="0"/>
  </r>
  <r>
    <x v="76"/>
    <n v="444"/>
    <n v="80.599999999999994"/>
    <n v="82.18"/>
    <n v="29.378"/>
    <n v="5"/>
    <n v="75.566750629722918"/>
    <n v="6.6606666666666703E-2"/>
    <n v="8.4553195275697088E-2"/>
    <n v="8.1718231786794826E-2"/>
    <n v="8.6207159908372216E-2"/>
    <n v="0"/>
    <n v="0"/>
    <n v="0"/>
    <n v="0"/>
    <n v="0"/>
    <n v="0"/>
    <n v="0"/>
    <n v="0"/>
    <n v="0"/>
    <n v="271518390"/>
    <n v="0"/>
  </r>
  <r>
    <x v="77"/>
    <n v="442"/>
    <n v="81.75"/>
    <n v="81.25"/>
    <n v="29.347999999999999"/>
    <n v="5"/>
    <n v="75.30325746217801"/>
    <n v="8.5610407239818942E-2"/>
    <n v="8.3345381897908771E-2"/>
    <n v="8.4394139034173296E-2"/>
    <n v="8.5809015755199197E-2"/>
    <n v="0"/>
    <n v="0"/>
    <n v="0"/>
    <n v="0"/>
    <n v="0"/>
    <n v="0"/>
    <n v="0"/>
    <n v="0"/>
    <n v="0"/>
    <n v="271518390"/>
    <n v="0"/>
  </r>
  <r>
    <x v="78"/>
    <n v="434.5"/>
    <n v="80.040000000000006"/>
    <n v="79.849999999999994"/>
    <n v="29.358000000000001"/>
    <n v="5"/>
    <n v="74.000272498126577"/>
    <n v="8.1617638665132386E-2"/>
    <n v="8.2554898968577414E-2"/>
    <n v="8.3030159783044691E-2"/>
    <n v="8.5931301343940517E-2"/>
    <n v="0"/>
    <n v="0"/>
    <n v="0"/>
    <n v="0"/>
    <n v="0"/>
    <n v="0"/>
    <n v="0"/>
    <n v="0"/>
    <n v="0"/>
    <n v="271518390"/>
    <n v="0"/>
  </r>
  <r>
    <x v="79"/>
    <n v="428"/>
    <n v="78.900000000000006"/>
    <n v="79.73"/>
    <n v="29.364999999999998"/>
    <n v="5"/>
    <n v="72.875872637493615"/>
    <n v="8.2662850467289717E-2"/>
    <n v="8.2708613013050505E-2"/>
    <n v="8.2550778065822034E-2"/>
    <n v="8.5859564767480315E-2"/>
    <n v="0"/>
    <n v="0"/>
    <n v="0"/>
    <n v="0"/>
    <n v="0"/>
    <n v="0"/>
    <n v="0"/>
    <n v="0"/>
    <n v="0"/>
    <n v="271518390"/>
    <n v="0"/>
  </r>
  <r>
    <x v="80"/>
    <n v="424.5"/>
    <n v="78.34"/>
    <n v="78.02"/>
    <n v="29.391999999999999"/>
    <n v="5"/>
    <n v="72.213527490473595"/>
    <n v="8.4838294464075537E-2"/>
    <n v="8.1631044986745935E-2"/>
    <n v="8.2822728296088832E-2"/>
    <n v="8.5685137639720355E-2"/>
    <n v="0"/>
    <n v="0"/>
    <n v="0"/>
    <n v="0"/>
    <n v="0"/>
    <n v="0"/>
    <n v="0"/>
    <n v="0"/>
    <n v="0"/>
    <n v="271518390"/>
    <n v="0"/>
  </r>
  <r>
    <x v="81"/>
    <n v="415"/>
    <n v="76.81"/>
    <n v="76.319999999999993"/>
    <n v="29.393000000000001"/>
    <n v="5"/>
    <n v="70.595039635287307"/>
    <n v="8.8036785542168872E-2"/>
    <n v="7.8883268297892564E-2"/>
    <n v="8.2782133879802974E-2"/>
    <n v="8.6233565174788154E-2"/>
    <n v="0"/>
    <n v="0"/>
    <n v="0"/>
    <n v="0"/>
    <n v="0"/>
    <n v="0"/>
    <n v="0"/>
    <n v="0"/>
    <n v="0"/>
    <n v="271518390"/>
    <n v="0"/>
  </r>
  <r>
    <x v="82"/>
    <n v="427.5"/>
    <n v="78.540000000000006"/>
    <n v="79.010000000000005"/>
    <n v="29.381"/>
    <n v="5"/>
    <n v="72.751097648139947"/>
    <n v="7.9571340350877318E-2"/>
    <n v="8.5442896170437835E-2"/>
    <n v="8.6545834809750199E-2"/>
    <n v="8.6261271034060005E-2"/>
    <n v="0"/>
    <n v="0"/>
    <n v="0"/>
    <n v="0"/>
    <n v="0"/>
    <n v="0"/>
    <n v="0"/>
    <n v="0"/>
    <n v="0"/>
    <n v="271518390"/>
    <n v="0"/>
  </r>
  <r>
    <x v="83"/>
    <n v="433"/>
    <n v="79.41"/>
    <n v="80.22"/>
    <n v="29.381"/>
    <n v="5"/>
    <n v="73.687076682209593"/>
    <n v="7.7665224018475643E-2"/>
    <n v="8.3505420597511953E-2"/>
    <n v="8.9499935204612385E-2"/>
    <n v="8.5573016742552979E-2"/>
    <n v="0"/>
    <n v="0"/>
    <n v="0"/>
    <n v="0"/>
    <n v="0"/>
    <n v="0"/>
    <n v="0"/>
    <n v="0"/>
    <n v="0"/>
    <n v="271518390"/>
    <n v="0"/>
  </r>
  <r>
    <x v="84"/>
    <n v="435"/>
    <n v="80.19"/>
    <n v="79.8"/>
    <n v="29.385999999999999"/>
    <n v="5"/>
    <n v="74.014836997209557"/>
    <n v="8.3431420689655145E-2"/>
    <n v="8.2392943118593548E-2"/>
    <n v="9.2525636885646897E-2"/>
    <n v="8.531364118110292E-2"/>
    <n v="0"/>
    <n v="0"/>
    <n v="0"/>
    <n v="0"/>
    <n v="0"/>
    <n v="0"/>
    <n v="0"/>
    <n v="0"/>
    <n v="0"/>
    <n v="271518390"/>
    <n v="0"/>
  </r>
  <r>
    <x v="85"/>
    <n v="427"/>
    <n v="78.41"/>
    <n v="78.42"/>
    <n v="29.391999999999999"/>
    <n v="5"/>
    <n v="72.638813282525859"/>
    <n v="7.9450454332552711E-2"/>
    <n v="8.401441160543173E-2"/>
    <n v="9.3365359019959196E-2"/>
    <n v="8.5054963096725916E-2"/>
    <n v="0"/>
    <n v="0"/>
    <n v="0"/>
    <n v="0"/>
    <n v="0"/>
    <n v="0"/>
    <n v="1"/>
    <n v="-632910"/>
    <n v="126582"/>
    <n v="271518390"/>
    <n v="0"/>
  </r>
  <r>
    <x v="86"/>
    <n v="429"/>
    <n v="78.3"/>
    <n v="79"/>
    <n v="29.43"/>
    <n v="5"/>
    <n v="72.884811416921508"/>
    <n v="7.4297902097901991E-2"/>
    <n v="8.6680999461713398E-2"/>
    <n v="9.381160152906301E-2"/>
    <n v="8.4360687829945463E-2"/>
    <n v="1"/>
    <n v="1"/>
    <n v="632910"/>
    <n v="-126582"/>
    <n v="632910"/>
    <n v="-126582"/>
    <n v="0"/>
    <n v="0"/>
    <n v="0"/>
    <n v="271518390"/>
    <n v="685465.40122324042"/>
  </r>
  <r>
    <x v="87"/>
    <n v="419"/>
    <n v="79.39"/>
    <n v="78.16"/>
    <n v="29.353999999999999"/>
    <n v="5"/>
    <n v="71.370171015875187"/>
    <n v="0.11236947971360367"/>
    <n v="8.7648773449062564E-2"/>
    <n v="9.7199938865759533E-2"/>
    <n v="8.2845480252697529E-2"/>
    <n v="0"/>
    <n v="0"/>
    <n v="0"/>
    <n v="0"/>
    <n v="0"/>
    <n v="0"/>
    <n v="0"/>
    <n v="0"/>
    <n v="0"/>
    <n v="268184140"/>
    <n v="0"/>
  </r>
  <r>
    <x v="88"/>
    <n v="429"/>
    <n v="77.94"/>
    <n v="79.09"/>
    <n v="29.391999999999999"/>
    <n v="5"/>
    <n v="72.97904191616766"/>
    <n v="6.7977846153846277E-2"/>
    <n v="9.5494449811712817E-2"/>
    <n v="9.4107997008995595E-2"/>
    <n v="8.2728541791159099E-2"/>
    <n v="0"/>
    <n v="0"/>
    <n v="0"/>
    <n v="0"/>
    <n v="0"/>
    <n v="0"/>
    <n v="0"/>
    <n v="0"/>
    <n v="0"/>
    <n v="268184140"/>
    <n v="0"/>
  </r>
  <r>
    <x v="89"/>
    <n v="435.5"/>
    <n v="79.87"/>
    <n v="80.55"/>
    <n v="29.385999999999999"/>
    <n v="5"/>
    <n v="74.099911522493713"/>
    <n v="7.7869033295063117E-2"/>
    <n v="0.10265833065270025"/>
    <n v="0.10124727742507231"/>
    <n v="8.1867887715444385E-2"/>
    <n v="0"/>
    <n v="0"/>
    <n v="0"/>
    <n v="0"/>
    <n v="0"/>
    <n v="0"/>
    <n v="0"/>
    <n v="0"/>
    <n v="0"/>
    <n v="268184140"/>
    <n v="0"/>
  </r>
  <r>
    <x v="90"/>
    <n v="433"/>
    <n v="80.03"/>
    <n v="80.489999999999995"/>
    <n v="29.420999999999999"/>
    <n v="5"/>
    <n v="73.586893715373378"/>
    <n v="8.7557796766743579E-2"/>
    <n v="0.10271630643448666"/>
    <n v="0.10525983453596274"/>
    <n v="8.1108679886711652E-2"/>
    <n v="0"/>
    <n v="0"/>
    <n v="0"/>
    <n v="0"/>
    <n v="0"/>
    <n v="0"/>
    <n v="1"/>
    <n v="-630280"/>
    <n v="126056"/>
    <n v="268184140"/>
    <n v="0"/>
  </r>
  <r>
    <x v="91"/>
    <n v="435"/>
    <n v="80.52"/>
    <n v="82.04"/>
    <n v="29.379000000000001"/>
    <n v="5"/>
    <n v="74.032472174001839"/>
    <n v="8.763084137931032E-2"/>
    <n v="0.10094220359641262"/>
    <n v="0.10043197241638036"/>
    <n v="8.0264745857828654E-2"/>
    <n v="1"/>
    <n v="0"/>
    <n v="0"/>
    <n v="0"/>
    <n v="630280"/>
    <n v="-126056"/>
    <n v="0"/>
    <n v="0"/>
    <n v="0"/>
    <n v="268184140"/>
    <n v="817791.80763402395"/>
  </r>
  <r>
    <x v="92"/>
    <n v="429"/>
    <n v="81.63"/>
    <n v="80.98"/>
    <n v="29.356999999999999"/>
    <n v="5"/>
    <n v="73.066048983206727"/>
    <n v="0.11720834965034954"/>
    <n v="0.10675110428245649"/>
    <n v="9.3761916618012073E-2"/>
    <n v="7.7715884388296602E-2"/>
    <n v="1"/>
    <n v="0"/>
    <n v="0"/>
    <n v="0"/>
    <n v="630280"/>
    <n v="-126056"/>
    <n v="0"/>
    <n v="0"/>
    <n v="0"/>
    <n v="268184140"/>
    <n v="1079537.4093728922"/>
  </r>
  <r>
    <x v="93"/>
    <n v="425.5"/>
    <n v="80.19"/>
    <n v="79.33"/>
    <n v="29.375"/>
    <n v="5"/>
    <n v="72.425531914893611"/>
    <n v="0.10720622796709756"/>
    <n v="9.2721544206278358E-2"/>
    <n v="8.7196037424435463E-2"/>
    <n v="7.6036811924528491E-2"/>
    <n v="1"/>
    <n v="1"/>
    <n v="630280"/>
    <n v="-126056"/>
    <n v="630280"/>
    <n v="-126056"/>
    <n v="0"/>
    <n v="0"/>
    <n v="0"/>
    <n v="268184140"/>
    <n v="978757.78893617168"/>
  </r>
  <r>
    <x v="94"/>
    <n v="416"/>
    <n v="78.95"/>
    <n v="77.77"/>
    <n v="29.341000000000001"/>
    <n v="5"/>
    <n v="70.890562693841375"/>
    <n v="0.11368843750000024"/>
    <n v="9.9836224197444381E-2"/>
    <n v="8.345795542306933E-2"/>
    <n v="7.4385593108390921E-2"/>
    <n v="0"/>
    <n v="0"/>
    <n v="0"/>
    <n v="0"/>
    <n v="0"/>
    <n v="0"/>
    <n v="0"/>
    <n v="0"/>
    <n v="0"/>
    <n v="271215280"/>
    <n v="0"/>
  </r>
  <r>
    <x v="95"/>
    <n v="425.5"/>
    <n v="78.89"/>
    <n v="79.63"/>
    <n v="29.337"/>
    <n v="5"/>
    <n v="72.519344172887486"/>
    <n v="8.7847675675675641E-2"/>
    <n v="0.10780336263743884"/>
    <n v="8.1249711016264728E-2"/>
    <n v="7.3143965823963611E-2"/>
    <n v="0"/>
    <n v="0"/>
    <n v="0"/>
    <n v="0"/>
    <n v="0"/>
    <n v="0"/>
    <n v="1"/>
    <n v="-624920"/>
    <n v="124984"/>
    <n v="271215280"/>
    <n v="0"/>
  </r>
  <r>
    <x v="96"/>
    <n v="434"/>
    <n v="79.930000000000007"/>
    <n v="80.010000000000005"/>
    <n v="29.286999999999999"/>
    <n v="5"/>
    <n v="74.094308054768334"/>
    <n v="7.8760327188940105E-2"/>
    <n v="9.9921741236348088E-2"/>
    <n v="8.309164640925884E-2"/>
    <n v="7.2937934023750692E-2"/>
    <n v="1"/>
    <n v="1"/>
    <n v="624920"/>
    <n v="-124984"/>
    <n v="624920"/>
    <n v="-124984"/>
    <n v="0"/>
    <n v="0"/>
    <n v="0"/>
    <n v="271215280"/>
    <n v="729368.12208283693"/>
  </r>
  <r>
    <x v="97"/>
    <n v="422"/>
    <n v="82.67"/>
    <n v="77.11"/>
    <n v="29.256"/>
    <n v="5"/>
    <n v="72.121957888980035"/>
    <n v="0.1462528530805689"/>
    <n v="8.0772728953567657E-2"/>
    <n v="7.5832969365664749E-2"/>
    <n v="6.9734231326128382E-2"/>
    <n v="0"/>
    <n v="0"/>
    <n v="0"/>
    <n v="0"/>
    <n v="0"/>
    <n v="0"/>
    <n v="1"/>
    <n v="-614555"/>
    <n v="122911"/>
    <n v="260878597.5"/>
    <n v="0"/>
  </r>
  <r>
    <x v="98"/>
    <n v="435"/>
    <n v="76.92"/>
    <n v="79.344999999999999"/>
    <n v="29.324000000000002"/>
    <n v="5"/>
    <n v="74.17132724048561"/>
    <n v="3.7058427586206921E-2"/>
    <n v="8.1670530642592581E-2"/>
    <n v="8.0655747239781306E-2"/>
    <n v="6.9155893932329168E-2"/>
    <n v="1"/>
    <n v="0"/>
    <n v="0"/>
    <n v="0"/>
    <n v="614555"/>
    <n v="-122911"/>
    <n v="0"/>
    <n v="0"/>
    <n v="0"/>
    <n v="260878597.5"/>
    <n v="337842.11754467525"/>
  </r>
  <r>
    <x v="99"/>
    <n v="424.5"/>
    <n v="83.25"/>
    <n v="81.36"/>
    <n v="29.300999999999998"/>
    <n v="5"/>
    <n v="72.437800757653321"/>
    <n v="0.14926183745583033"/>
    <n v="6.7079686648694278E-2"/>
    <n v="7.3780638811546645E-2"/>
    <n v="6.6045757231605093E-2"/>
    <n v="1"/>
    <n v="1"/>
    <n v="614555"/>
    <n v="-122911"/>
    <n v="614555"/>
    <n v="-122911"/>
    <n v="0"/>
    <n v="0"/>
    <n v="0"/>
    <n v="260878597.5"/>
    <n v="1328938.2210760713"/>
  </r>
  <r>
    <x v="100"/>
    <n v="386"/>
    <n v="73.900000000000006"/>
    <n v="71.400000000000006"/>
    <n v="29.451000000000001"/>
    <n v="5"/>
    <n v="65.532579538895106"/>
    <n v="0.12768336787564794"/>
    <n v="5.4696059395090611E-2"/>
    <n v="6.8972850087109544E-2"/>
    <n v="6.3621946745468033E-2"/>
    <n v="0"/>
    <n v="0"/>
    <n v="0"/>
    <n v="0"/>
    <n v="0"/>
    <n v="0"/>
    <n v="0"/>
    <n v="0"/>
    <n v="0"/>
    <n v="272618610"/>
    <n v="0"/>
  </r>
  <r>
    <x v="101"/>
    <n v="381.5"/>
    <n v="67.37"/>
    <n v="68.260000000000005"/>
    <n v="29.428000000000001"/>
    <n v="5"/>
    <n v="64.819219790675547"/>
    <n v="3.9352220183486386E-2"/>
    <n v="6.6261551582169578E-2"/>
    <n v="7.5486589228181217E-2"/>
    <n v="6.3529296848366501E-2"/>
    <n v="0"/>
    <n v="0"/>
    <n v="0"/>
    <n v="0"/>
    <n v="0"/>
    <n v="0"/>
    <n v="0"/>
    <n v="0"/>
    <n v="0"/>
    <n v="272618610"/>
    <n v="0"/>
  </r>
  <r>
    <x v="102"/>
    <n v="384"/>
    <n v="68.53"/>
    <n v="68.099999999999994"/>
    <n v="29.431999999999999"/>
    <n v="5"/>
    <n v="65.235118238651808"/>
    <n v="5.0507791666666746E-2"/>
    <n v="7.089320977776184E-2"/>
    <n v="7.8476061674417757E-2"/>
    <n v="6.3569834343907783E-2"/>
    <n v="0"/>
    <n v="0"/>
    <n v="0"/>
    <n v="0"/>
    <n v="0"/>
    <n v="0"/>
    <n v="0"/>
    <n v="0"/>
    <n v="0"/>
    <n v="272618610"/>
    <n v="0"/>
  </r>
  <r>
    <x v="103"/>
    <n v="383"/>
    <n v="67.81"/>
    <n v="68.84"/>
    <n v="29.414000000000001"/>
    <n v="5"/>
    <n v="65.105052016046784"/>
    <n v="4.1547436031331486E-2"/>
    <n v="7.964096383697003E-2"/>
    <n v="8.0023077598611075E-2"/>
    <n v="6.4198627870532252E-2"/>
    <n v="0"/>
    <n v="0"/>
    <n v="0"/>
    <n v="0"/>
    <n v="0"/>
    <n v="0"/>
    <n v="0"/>
    <n v="0"/>
    <n v="0"/>
    <n v="272618610"/>
    <n v="0"/>
  </r>
  <r>
    <x v="104"/>
    <n v="366"/>
    <n v="66.89"/>
    <n v="66.7"/>
    <n v="29.446000000000002"/>
    <n v="5"/>
    <n v="62.147660123616106"/>
    <n v="7.6307617486338852E-2"/>
    <n v="8.0481590974398998E-2"/>
    <n v="7.995733123459256E-2"/>
    <n v="6.3460001861297702E-2"/>
    <n v="0"/>
    <n v="0"/>
    <n v="0"/>
    <n v="0"/>
    <n v="0"/>
    <n v="0"/>
    <n v="1"/>
    <n v="-742830"/>
    <n v="148566"/>
    <n v="272618610"/>
    <n v="0"/>
  </r>
  <r>
    <x v="105"/>
    <n v="367"/>
    <n v="66.400000000000006"/>
    <n v="67.31"/>
    <n v="29.452999999999999"/>
    <n v="5"/>
    <n v="62.302651682341356"/>
    <n v="6.5765231607629593E-2"/>
    <n v="8.324964077912847E-2"/>
    <n v="8.0549819253953839E-2"/>
    <n v="6.2930587676737593E-2"/>
    <n v="1"/>
    <n v="1"/>
    <n v="742830"/>
    <n v="-148566"/>
    <n v="742830"/>
    <n v="-148566"/>
    <n v="0"/>
    <n v="0"/>
    <n v="0"/>
    <n v="272618610"/>
    <n v="608726.65016127378"/>
  </r>
  <r>
    <x v="106"/>
    <n v="357.5"/>
    <n v="66.59"/>
    <n v="65.38"/>
    <n v="29.452000000000002"/>
    <n v="5"/>
    <n v="60.69197338041559"/>
    <n v="9.71796811188812E-2"/>
    <n v="8.4711626874192841E-2"/>
    <n v="7.6178815551514539E-2"/>
    <n v="6.0761304228274041E-2"/>
    <n v="0"/>
    <n v="0"/>
    <n v="0"/>
    <n v="0"/>
    <n v="0"/>
    <n v="0"/>
    <n v="1"/>
    <n v="-794280"/>
    <n v="158856"/>
    <n v="274026600"/>
    <n v="0"/>
  </r>
  <r>
    <x v="107"/>
    <n v="363"/>
    <n v="66.06"/>
    <n v="67.180000000000007"/>
    <n v="29.498999999999999"/>
    <n v="5"/>
    <n v="61.527509407098549"/>
    <n v="7.3666082644628039E-2"/>
    <n v="8.6058913571073689E-2"/>
    <n v="7.5503532526668346E-2"/>
    <n v="5.9380688688064974E-2"/>
    <n v="1"/>
    <n v="0"/>
    <n v="0"/>
    <n v="0"/>
    <n v="794280"/>
    <n v="-158856"/>
    <n v="0"/>
    <n v="0"/>
    <n v="0"/>
    <n v="274026600"/>
    <n v="720013.3256259542"/>
  </r>
  <r>
    <x v="108"/>
    <n v="363.5"/>
    <n v="66.959999999999994"/>
    <n v="66"/>
    <n v="29.457999999999998"/>
    <n v="5"/>
    <n v="61.698010727136946"/>
    <n v="8.5286206327372494E-2"/>
    <n v="8.0405191360252107E-2"/>
    <n v="7.3421881124700342E-2"/>
    <n v="5.7391461402322624E-2"/>
    <n v="1"/>
    <n v="0"/>
    <n v="0"/>
    <n v="0"/>
    <n v="794280"/>
    <n v="-158856"/>
    <n v="0"/>
    <n v="0"/>
    <n v="0"/>
    <n v="274026600"/>
    <n v="835898.56792993285"/>
  </r>
  <r>
    <x v="109"/>
    <n v="354.5"/>
    <n v="65.069999999999993"/>
    <n v="65.2"/>
    <n v="29.433"/>
    <n v="5"/>
    <n v="60.221520062514863"/>
    <n v="8.0510753173483662E-2"/>
    <n v="7.9433071494786137E-2"/>
    <n v="7.0575746909714174E-2"/>
    <n v="5.6311006054831012E-2"/>
    <n v="1"/>
    <n v="0"/>
    <n v="0"/>
    <n v="0"/>
    <n v="794280"/>
    <n v="-158856"/>
    <n v="0"/>
    <n v="0"/>
    <n v="0"/>
    <n v="274026600"/>
    <n v="770210.1289491374"/>
  </r>
  <r>
    <x v="110"/>
    <n v="348.5"/>
    <n v="63.85"/>
    <n v="64.47"/>
    <n v="29.463000000000001"/>
    <n v="5"/>
    <n v="59.141974680107253"/>
    <n v="7.9605480631276926E-2"/>
    <n v="7.7849997728779208E-2"/>
    <n v="6.9093355037062668E-2"/>
    <n v="5.4674234534634478E-2"/>
    <n v="1"/>
    <n v="0"/>
    <n v="0"/>
    <n v="0"/>
    <n v="794280"/>
    <n v="-158856"/>
    <n v="0"/>
    <n v="0"/>
    <n v="0"/>
    <n v="274026600"/>
    <n v="747898.07021688297"/>
  </r>
  <r>
    <x v="111"/>
    <n v="345"/>
    <n v="64.78"/>
    <n v="62.95"/>
    <n v="29.411000000000001"/>
    <n v="5"/>
    <n v="58.651524939648425"/>
    <n v="0.10448961159420311"/>
    <n v="6.7646004228836223E-2"/>
    <n v="6.4875675928924403E-2"/>
    <n v="5.2045955244051451E-2"/>
    <n v="1"/>
    <n v="1"/>
    <n v="794280"/>
    <n v="-158856"/>
    <n v="794280"/>
    <n v="-158856"/>
    <n v="0"/>
    <n v="0"/>
    <n v="0"/>
    <n v="274026600"/>
    <n v="973545.03418720886"/>
  </r>
  <r>
    <x v="112"/>
    <n v="341"/>
    <n v="62.59"/>
    <n v="61.64"/>
    <n v="29.431000000000001"/>
    <n v="5"/>
    <n v="57.932112398491384"/>
    <n v="8.0402516129032264E-2"/>
    <n v="6.4948151482263003E-2"/>
    <n v="6.0909674872459976E-2"/>
    <n v="5.0061479216220964E-2"/>
    <n v="0"/>
    <n v="0"/>
    <n v="0"/>
    <n v="0"/>
    <n v="0"/>
    <n v="0"/>
    <n v="1"/>
    <n v="-824130"/>
    <n v="164826"/>
    <n v="278555940"/>
    <n v="0"/>
  </r>
  <r>
    <x v="113"/>
    <n v="338.5"/>
    <n v="60.71"/>
    <n v="61.26"/>
    <n v="29.468"/>
    <n v="5"/>
    <n v="57.435183928329032"/>
    <n v="5.7017595273264554E-2"/>
    <n v="6.6438570889148577E-2"/>
    <n v="6.0891320750538915E-2"/>
    <n v="4.9992947128880853E-2"/>
    <n v="1"/>
    <n v="0"/>
    <n v="0"/>
    <n v="0"/>
    <n v="824130"/>
    <n v="-164826"/>
    <n v="0"/>
    <n v="0"/>
    <n v="0"/>
    <n v="278555940"/>
    <n v="539774.83382923901"/>
  </r>
  <r>
    <x v="114"/>
    <n v="338"/>
    <n v="61.88"/>
    <n v="60.67"/>
    <n v="29.376999999999999"/>
    <n v="5"/>
    <n v="57.52799809374681"/>
    <n v="7.5650153846153811E-2"/>
    <n v="6.1718422324642218E-2"/>
    <n v="5.9741492667510832E-2"/>
    <n v="4.8917662984094827E-2"/>
    <n v="1"/>
    <n v="1"/>
    <n v="824130"/>
    <n v="-164826"/>
    <n v="824130"/>
    <n v="-164826"/>
    <n v="0"/>
    <n v="0"/>
    <n v="0"/>
    <n v="278555940"/>
    <n v="717323.06620008871"/>
  </r>
  <r>
    <x v="115"/>
    <n v="322"/>
    <n v="58.62"/>
    <n v="57.95"/>
    <n v="29.434000000000001"/>
    <n v="5"/>
    <n v="54.698647822246379"/>
    <n v="7.1690111801242296E-2"/>
    <n v="6.033671234534612E-2"/>
    <n v="5.7632367201672308E-2"/>
    <n v="4.8884796498766064E-2"/>
    <n v="0"/>
    <n v="0"/>
    <n v="0"/>
    <n v="0"/>
    <n v="0"/>
    <n v="0"/>
    <n v="1"/>
    <n v="-888890"/>
    <n v="177778"/>
    <n v="278222570"/>
    <n v="0"/>
  </r>
  <r>
    <x v="116"/>
    <n v="317.5"/>
    <n v="56.82"/>
    <n v="56.97"/>
    <n v="29.433"/>
    <n v="5"/>
    <n v="53.936058166004145"/>
    <n v="5.3469644094488178E-2"/>
    <n v="6.2105347629012583E-2"/>
    <n v="5.9543340110478751E-2"/>
    <n v="4.714071216541512E-2"/>
    <n v="1"/>
    <n v="0"/>
    <n v="0"/>
    <n v="0"/>
    <n v="888890"/>
    <n v="-177778"/>
    <n v="0"/>
    <n v="0"/>
    <n v="0"/>
    <n v="278222570"/>
    <n v="512701.41136411577"/>
  </r>
  <r>
    <x v="117"/>
    <n v="313"/>
    <n v="56.77"/>
    <n v="56.25"/>
    <n v="29.411999999999999"/>
    <n v="5"/>
    <n v="53.209574323405413"/>
    <n v="6.691325239616619E-2"/>
    <n v="5.6871198262656943E-2"/>
    <n v="5.7866192086051996E-2"/>
    <n v="4.6996639019558847E-2"/>
    <n v="1"/>
    <n v="1"/>
    <n v="888890"/>
    <n v="-177778"/>
    <n v="888890"/>
    <n v="-177778"/>
    <n v="0"/>
    <n v="0"/>
    <n v="0"/>
    <n v="278222570"/>
    <n v="632965.3559336327"/>
  </r>
  <r>
    <x v="118"/>
    <n v="312"/>
    <n v="56.39"/>
    <n v="56.34"/>
    <n v="29.448"/>
    <n v="5"/>
    <n v="52.974735126324369"/>
    <n v="6.4469692307692394E-2"/>
    <n v="5.5344070611929252E-2"/>
    <n v="5.3390053432505843E-2"/>
    <n v="4.5687293720413545E-2"/>
    <n v="0"/>
    <n v="0"/>
    <n v="0"/>
    <n v="0"/>
    <n v="0"/>
    <n v="0"/>
    <n v="1"/>
    <n v="-882770"/>
    <n v="176554"/>
    <n v="278072550"/>
    <n v="0"/>
  </r>
  <r>
    <x v="119"/>
    <n v="317.5"/>
    <n v="56.58"/>
    <n v="56.71"/>
    <n v="29.518000000000001"/>
    <n v="5"/>
    <n v="53.780743952842329"/>
    <n v="5.2049411023622039E-2"/>
    <n v="5.7764563010379445E-2"/>
    <n v="5.3780885973554481E-2"/>
    <n v="4.5159115612846482E-2"/>
    <n v="1"/>
    <n v="0"/>
    <n v="0"/>
    <n v="0"/>
    <n v="882770"/>
    <n v="-176554"/>
    <n v="0"/>
    <n v="0"/>
    <n v="0"/>
    <n v="278072550"/>
    <n v="494219.85214987583"/>
  </r>
  <r>
    <x v="120"/>
    <n v="315"/>
    <n v="56.76"/>
    <n v="56.64"/>
    <n v="29.545999999999999"/>
    <n v="5"/>
    <n v="53.306708183848912"/>
    <n v="6.4781561904761809E-2"/>
    <n v="5.4928022057998495E-2"/>
    <n v="5.2799635112231916E-2"/>
    <n v="4.4322352585899269E-2"/>
    <n v="1"/>
    <n v="1"/>
    <n v="882770"/>
    <n v="-176554"/>
    <n v="882770"/>
    <n v="-176554"/>
    <n v="0"/>
    <n v="0"/>
    <n v="0"/>
    <n v="278072550"/>
    <n v="609692.4833087381"/>
  </r>
  <r>
    <x v="121"/>
    <n v="312"/>
    <n v="56"/>
    <n v="55.5"/>
    <n v="29.593"/>
    <n v="5"/>
    <n v="52.715169127834287"/>
    <n v="6.2312820512820499E-2"/>
    <n v="5.6981332591944912E-2"/>
    <n v="5.022562538799389E-2"/>
    <n v="4.4297896103819262E-2"/>
    <n v="0"/>
    <n v="0"/>
    <n v="0"/>
    <n v="0"/>
    <n v="0"/>
    <n v="0"/>
    <n v="1"/>
    <n v="-892220"/>
    <n v="178444"/>
    <n v="280603190"/>
    <n v="0"/>
  </r>
  <r>
    <x v="122"/>
    <n v="314.5"/>
    <n v="55.31"/>
    <n v="56.48"/>
    <n v="29.588999999999999"/>
    <n v="5"/>
    <n v="53.144749738078339"/>
    <n v="4.0742505564387965E-2"/>
    <n v="5.8861185909447042E-2"/>
    <n v="5.1323766484845622E-2"/>
    <n v="4.465145516203714E-2"/>
    <n v="1"/>
    <n v="0"/>
    <n v="0"/>
    <n v="0"/>
    <n v="892220"/>
    <n v="-178444"/>
    <n v="0"/>
    <n v="0"/>
    <n v="0"/>
    <n v="280603190"/>
    <n v="386375.91773834825"/>
  </r>
  <r>
    <x v="123"/>
    <n v="314.5"/>
    <n v="56.15"/>
    <n v="56.04"/>
    <n v="29.597000000000001"/>
    <n v="5"/>
    <n v="53.130384836300976"/>
    <n v="5.6834054054053951E-2"/>
    <n v="5.1436036253082441E-2"/>
    <n v="5.1681485262446779E-2"/>
    <n v="4.4641929936811917E-2"/>
    <n v="1"/>
    <n v="1"/>
    <n v="892220"/>
    <n v="-178444"/>
    <n v="892220"/>
    <n v="-178444"/>
    <n v="0"/>
    <n v="0"/>
    <n v="0"/>
    <n v="280603190"/>
    <n v="538832.20827110857"/>
  </r>
  <r>
    <x v="124"/>
    <n v="315"/>
    <n v="56.6"/>
    <n v="56.15"/>
    <n v="29.611999999999998"/>
    <n v="5"/>
    <n v="53.187896798595169"/>
    <n v="6.4151873015872996E-2"/>
    <n v="4.9797208936729523E-2"/>
    <n v="5.0681181681789721E-2"/>
    <n v="4.4009849792853599E-2"/>
    <n v="0"/>
    <n v="0"/>
    <n v="0"/>
    <n v="0"/>
    <n v="0"/>
    <n v="0"/>
    <n v="1"/>
    <n v="-913910"/>
    <n v="182782"/>
    <n v="282855145"/>
    <n v="0"/>
  </r>
  <r>
    <x v="125"/>
    <n v="315"/>
    <n v="55.8"/>
    <n v="56.59"/>
    <n v="29.654"/>
    <n v="5"/>
    <n v="53.112564915357119"/>
    <n v="5.0598857142857057E-2"/>
    <n v="5.067124816646533E-2"/>
    <n v="5.0609576574586625E-2"/>
    <n v="4.4119542125379836E-2"/>
    <n v="1"/>
    <n v="0"/>
    <n v="0"/>
    <n v="0"/>
    <n v="913910"/>
    <n v="-182782"/>
    <n v="0"/>
    <n v="0"/>
    <n v="0"/>
    <n v="282855145"/>
    <n v="491214.75964119472"/>
  </r>
  <r>
    <x v="126"/>
    <n v="309.5"/>
    <n v="56.02"/>
    <n v="54.71"/>
    <n v="29.629000000000001"/>
    <n v="5"/>
    <n v="52.229234871241012"/>
    <n v="7.2579373182552587E-2"/>
    <n v="4.3469918184042868E-2"/>
    <n v="4.6561757022828831E-2"/>
    <n v="4.3002887157225785E-2"/>
    <n v="1"/>
    <n v="1"/>
    <n v="913910"/>
    <n v="-182782"/>
    <n v="913910"/>
    <n v="-182782"/>
    <n v="0"/>
    <n v="0"/>
    <n v="0"/>
    <n v="282855145"/>
    <n v="692883.63176482543"/>
  </r>
  <r>
    <x v="127"/>
    <n v="316"/>
    <n v="56"/>
    <n v="56.5"/>
    <n v="29.629000000000001"/>
    <n v="5"/>
    <n v="53.326133180330082"/>
    <n v="5.0141772151898634E-2"/>
    <n v="4.3786347060244202E-2"/>
    <n v="4.4772341451474573E-2"/>
    <n v="4.4231916602775659E-2"/>
    <n v="0"/>
    <n v="0"/>
    <n v="0"/>
    <n v="0"/>
    <n v="0"/>
    <n v="0"/>
    <n v="0"/>
    <n v="0"/>
    <n v="0"/>
    <n v="280904295"/>
    <n v="0"/>
  </r>
  <r>
    <x v="128"/>
    <n v="320.5"/>
    <n v="55.04"/>
    <n v="55.85"/>
    <n v="29.689"/>
    <n v="5"/>
    <n v="53.976220148876685"/>
    <n v="1.9708305772230927E-2"/>
    <n v="5.1926934271811123E-2"/>
    <n v="4.5362449649761681E-2"/>
    <n v="4.5782721250165595E-2"/>
    <n v="0"/>
    <n v="0"/>
    <n v="0"/>
    <n v="0"/>
    <n v="0"/>
    <n v="0"/>
    <n v="0"/>
    <n v="0"/>
    <n v="0"/>
    <n v="280904295"/>
    <n v="0"/>
  </r>
  <r>
    <x v="129"/>
    <n v="322.5"/>
    <n v="57.55"/>
    <n v="56.82"/>
    <n v="29.587"/>
    <n v="5"/>
    <n v="54.500287288336096"/>
    <n v="5.5957736434108396E-2"/>
    <n v="5.1565154426849925E-2"/>
    <n v="4.4576385281224387E-2"/>
    <n v="4.6532794465225513E-2"/>
    <n v="0"/>
    <n v="0"/>
    <n v="0"/>
    <n v="0"/>
    <n v="0"/>
    <n v="0"/>
    <n v="0"/>
    <n v="0"/>
    <n v="0"/>
    <n v="280904295"/>
    <n v="0"/>
  </r>
  <r>
    <x v="130"/>
    <n v="319"/>
    <n v="56.61"/>
    <n v="55.29"/>
    <n v="29.724"/>
    <n v="5"/>
    <n v="53.660341811330909"/>
    <n v="5.4969053291536119E-2"/>
    <n v="5.0547904982707913E-2"/>
    <n v="4.212971345460885E-2"/>
    <n v="4.7333562983625552E-2"/>
    <n v="0"/>
    <n v="0"/>
    <n v="0"/>
    <n v="0"/>
    <n v="0"/>
    <n v="0"/>
    <n v="0"/>
    <n v="0"/>
    <n v="0"/>
    <n v="280904295"/>
    <n v="0"/>
  </r>
  <r>
    <x v="131"/>
    <n v="318"/>
    <n v="55.57"/>
    <n v="55.74"/>
    <n v="29.658999999999999"/>
    <n v="5"/>
    <n v="53.609359722175398"/>
    <n v="3.6572723270440255E-2"/>
    <n v="4.9653595861614795E-2"/>
    <n v="4.1036564415236065E-2"/>
    <n v="4.8481331542405574E-2"/>
    <n v="0"/>
    <n v="0"/>
    <n v="0"/>
    <n v="0"/>
    <n v="0"/>
    <n v="0"/>
    <n v="0"/>
    <n v="0"/>
    <n v="0"/>
    <n v="280904295"/>
    <n v="0"/>
  </r>
  <r>
    <x v="132"/>
    <n v="311.5"/>
    <n v="55.2"/>
    <n v="55.5"/>
    <n v="29.675000000000001"/>
    <n v="5"/>
    <n v="52.485256950294861"/>
    <n v="5.1723916532905312E-2"/>
    <n v="4.5758335842704945E-2"/>
    <n v="3.79509962913573E-2"/>
    <n v="4.954273160355363E-2"/>
    <n v="0"/>
    <n v="0"/>
    <n v="0"/>
    <n v="0"/>
    <n v="0"/>
    <n v="0"/>
    <n v="0"/>
    <n v="0"/>
    <n v="0"/>
    <n v="280904295"/>
    <n v="0"/>
  </r>
  <r>
    <x v="133"/>
    <n v="306"/>
    <n v="54.28"/>
    <n v="53.06"/>
    <n v="29.89"/>
    <n v="5"/>
    <n v="51.187688190030109"/>
    <n v="6.0411241830065521E-2"/>
    <n v="3.8797965027712246E-2"/>
    <n v="3.7406035373656873E-2"/>
    <n v="4.9113359361760485E-2"/>
    <n v="0"/>
    <n v="0"/>
    <n v="0"/>
    <n v="0"/>
    <n v="0"/>
    <n v="0"/>
    <n v="0"/>
    <n v="0"/>
    <n v="0"/>
    <n v="280904295"/>
    <n v="0"/>
  </r>
  <r>
    <x v="134"/>
    <n v="301"/>
    <n v="53.06"/>
    <n v="52.64"/>
    <n v="29.9"/>
    <n v="5"/>
    <n v="50.334448160535118"/>
    <n v="5.4148837209302414E-2"/>
    <n v="3.7587616135598842E-2"/>
    <n v="3.6330314602983929E-2"/>
    <n v="4.8607194393380231E-2"/>
    <n v="0"/>
    <n v="0"/>
    <n v="0"/>
    <n v="0"/>
    <n v="0"/>
    <n v="0"/>
    <n v="0"/>
    <n v="0"/>
    <n v="0"/>
    <n v="280904295"/>
    <n v="0"/>
  </r>
  <r>
    <x v="135"/>
    <n v="296.5"/>
    <n v="52.01"/>
    <n v="51.45"/>
    <n v="29.925999999999998"/>
    <n v="5"/>
    <n v="49.538862527568007"/>
    <n v="4.9882806070826069E-2"/>
    <n v="3.3711521926509794E-2"/>
    <n v="3.8412445720039254E-2"/>
    <n v="4.8686231907169447E-2"/>
    <n v="0"/>
    <n v="0"/>
    <n v="0"/>
    <n v="0"/>
    <n v="0"/>
    <n v="0"/>
    <n v="0"/>
    <n v="0"/>
    <n v="0"/>
    <n v="280904295"/>
    <n v="0"/>
  </r>
  <r>
    <x v="136"/>
    <n v="295.5"/>
    <n v="51.03"/>
    <n v="50.91"/>
    <n v="29.882999999999999"/>
    <n v="5"/>
    <n v="49.442827025399055"/>
    <n v="3.2101177664974667E-2"/>
    <n v="3.2419532968857336E-2"/>
    <n v="3.5317039362937772E-2"/>
    <n v="5.0991513186865171E-2"/>
    <n v="0"/>
    <n v="0"/>
    <n v="0"/>
    <n v="0"/>
    <n v="0"/>
    <n v="0"/>
    <n v="0"/>
    <n v="0"/>
    <n v="0"/>
    <n v="280904295"/>
    <n v="0"/>
  </r>
  <r>
    <x v="137"/>
    <n v="292"/>
    <n v="50.33"/>
    <n v="50.34"/>
    <n v="29.943999999999999"/>
    <n v="5"/>
    <n v="48.757681004541816"/>
    <n v="3.2247616438356053E-2"/>
    <n v="3.0143656740009649E-2"/>
    <n v="3.8351383521149973E-2"/>
    <n v="5.1229529914282292E-2"/>
    <n v="0"/>
    <n v="0"/>
    <n v="0"/>
    <n v="0"/>
    <n v="0"/>
    <n v="0"/>
    <n v="0"/>
    <n v="0"/>
    <n v="0"/>
    <n v="280904295"/>
    <n v="0"/>
  </r>
  <r>
    <x v="138"/>
    <n v="294"/>
    <n v="50.28"/>
    <n v="51.46"/>
    <n v="29.984999999999999"/>
    <n v="5"/>
    <n v="49.024512256128062"/>
    <n v="2.560938775510202E-2"/>
    <n v="3.6014105719601508E-2"/>
    <n v="3.8309378078973097E-2"/>
    <n v="5.261856365577889E-2"/>
    <n v="0"/>
    <n v="0"/>
    <n v="0"/>
    <n v="0"/>
    <n v="0"/>
    <n v="0"/>
    <n v="0"/>
    <n v="0"/>
    <n v="0"/>
    <n v="280904295"/>
    <n v="0"/>
  </r>
  <r>
    <x v="139"/>
    <n v="296.5"/>
    <n v="51.74"/>
    <n v="51.03"/>
    <n v="30.030999999999999"/>
    <n v="5"/>
    <n v="49.365655489327693"/>
    <n v="4.8097092748735415E-2"/>
    <n v="3.5073013070369009E-2"/>
    <n v="3.7120075583760584E-2"/>
    <n v="5.2771491204489505E-2"/>
    <n v="0"/>
    <n v="0"/>
    <n v="0"/>
    <n v="0"/>
    <n v="0"/>
    <n v="0"/>
    <n v="0"/>
    <n v="0"/>
    <n v="0"/>
    <n v="280904295"/>
    <n v="0"/>
  </r>
  <r>
    <x v="140"/>
    <n v="295.5"/>
    <n v="50.82"/>
    <n v="51.3"/>
    <n v="29.96"/>
    <n v="5"/>
    <n v="49.315754339118826"/>
    <n v="3.05023350253808E-2"/>
    <n v="4.3113369513568721E-2"/>
    <n v="3.8037709190857048E-2"/>
    <n v="5.2654309483384343E-2"/>
    <n v="0"/>
    <n v="0"/>
    <n v="0"/>
    <n v="0"/>
    <n v="0"/>
    <n v="0"/>
    <n v="0"/>
    <n v="0"/>
    <n v="0"/>
    <n v="280904295"/>
    <n v="0"/>
  </r>
  <r>
    <x v="141"/>
    <n v="292"/>
    <n v="49.8"/>
    <n v="50.84"/>
    <n v="30.068999999999999"/>
    <n v="5"/>
    <n v="48.554990189231432"/>
    <n v="2.5641232876712383E-2"/>
    <n v="3.8214545757018215E-2"/>
    <n v="4.1631498508227824E-2"/>
    <n v="5.3869283358254166E-2"/>
    <n v="0"/>
    <n v="0"/>
    <n v="0"/>
    <n v="0"/>
    <n v="0"/>
    <n v="0"/>
    <n v="0"/>
    <n v="0"/>
    <n v="0"/>
    <n v="280904295"/>
    <n v="0"/>
  </r>
  <r>
    <x v="142"/>
    <n v="297.5"/>
    <n v="50.75"/>
    <n v="52.1"/>
    <n v="29.922000000000001"/>
    <n v="5"/>
    <n v="49.712586057081744"/>
    <n v="2.0868235294117632E-2"/>
    <n v="4.6559110302290298E-2"/>
    <n v="4.4679602709908492E-2"/>
    <n v="5.5082393536318323E-2"/>
    <n v="0"/>
    <n v="0"/>
    <n v="0"/>
    <n v="0"/>
    <n v="0"/>
    <n v="0"/>
    <n v="0"/>
    <n v="0"/>
    <n v="0"/>
    <n v="280904295"/>
    <n v="0"/>
  </r>
  <r>
    <x v="143"/>
    <n v="294"/>
    <n v="51.84"/>
    <n v="51.58"/>
    <n v="29.914999999999999"/>
    <n v="5"/>
    <n v="49.139227812134379"/>
    <n v="5.496163265306131E-2"/>
    <n v="4.0604650438344693E-2"/>
    <n v="4.483826917433209E-2"/>
    <n v="5.6433497735239278E-2"/>
    <n v="0"/>
    <n v="0"/>
    <n v="0"/>
    <n v="0"/>
    <n v="0"/>
    <n v="0"/>
    <n v="0"/>
    <n v="0"/>
    <n v="0"/>
    <n v="280904295"/>
    <n v="0"/>
  </r>
  <r>
    <x v="144"/>
    <n v="291.5"/>
    <n v="50.81"/>
    <n v="51.35"/>
    <n v="29.93"/>
    <n v="5"/>
    <n v="48.696959572335452"/>
    <n v="4.3391629502572915E-2"/>
    <n v="3.9167138097152152E-2"/>
    <n v="4.5018053093787147E-2"/>
    <n v="5.6248765579321708E-2"/>
    <n v="0"/>
    <n v="0"/>
    <n v="0"/>
    <n v="0"/>
    <n v="0"/>
    <n v="0"/>
    <n v="0"/>
    <n v="0"/>
    <n v="0"/>
    <n v="280904295"/>
    <n v="0"/>
  </r>
  <r>
    <x v="145"/>
    <n v="290"/>
    <n v="51.87"/>
    <n v="50.94"/>
    <n v="29.931000000000001"/>
    <n v="5"/>
    <n v="48.444756272760678"/>
    <n v="7.0704117241379372E-2"/>
    <n v="3.2962048868145376E-2"/>
    <n v="4.333660408151363E-2"/>
    <n v="5.5753463374438754E-2"/>
    <n v="0"/>
    <n v="0"/>
    <n v="0"/>
    <n v="0"/>
    <n v="0"/>
    <n v="0"/>
    <n v="0"/>
    <n v="0"/>
    <n v="0"/>
    <n v="280904295"/>
    <n v="0"/>
  </r>
  <r>
    <x v="146"/>
    <n v="298"/>
    <n v="49.8"/>
    <n v="50.56"/>
    <n v="29.954000000000001"/>
    <n v="5"/>
    <n v="49.742939173399208"/>
    <n v="1.1471140939598445E-3"/>
    <n v="4.504845125943744E-2"/>
    <n v="4.7129865085910751E-2"/>
    <n v="5.8464094026135421E-2"/>
    <n v="0"/>
    <n v="0"/>
    <n v="0"/>
    <n v="0"/>
    <n v="0"/>
    <n v="0"/>
    <n v="0"/>
    <n v="0"/>
    <n v="0"/>
    <n v="280904295"/>
    <n v="0"/>
  </r>
  <r>
    <x v="147"/>
    <n v="293"/>
    <n v="52.1"/>
    <n v="50.43"/>
    <n v="29.879000000000001"/>
    <n v="5"/>
    <n v="49.031092071354458"/>
    <n v="6.2591058020478041E-2"/>
    <n v="4.2800095117526693E-2"/>
    <n v="4.9572024835702423E-2"/>
    <n v="5.76180358039632E-2"/>
    <n v="0"/>
    <n v="0"/>
    <n v="0"/>
    <n v="0"/>
    <n v="0"/>
    <n v="0"/>
    <n v="0"/>
    <n v="0"/>
    <n v="0"/>
    <n v="280904295"/>
    <n v="0"/>
  </r>
  <r>
    <x v="148"/>
    <n v="297"/>
    <n v="50.92"/>
    <n v="51.91"/>
    <n v="29.898"/>
    <n v="5"/>
    <n v="49.668874172185433"/>
    <n v="2.5189333333333286E-2"/>
    <n v="4.9071887910319488E-2"/>
    <n v="5.3676336021762007E-2"/>
    <n v="5.9308712311899714E-2"/>
    <n v="0"/>
    <n v="0"/>
    <n v="0"/>
    <n v="0"/>
    <n v="0"/>
    <n v="0"/>
    <n v="0"/>
    <n v="0"/>
    <n v="0"/>
    <n v="280904295"/>
    <n v="0"/>
  </r>
  <r>
    <x v="149"/>
    <n v="295"/>
    <n v="51.1"/>
    <n v="52.64"/>
    <n v="29.91"/>
    <n v="5"/>
    <n v="49.314610498161151"/>
    <n v="3.6204067796610229E-2"/>
    <n v="5.0868968090422143E-2"/>
    <n v="5.7901922530691576E-2"/>
    <n v="6.049317358991884E-2"/>
    <n v="0"/>
    <n v="0"/>
    <n v="0"/>
    <n v="0"/>
    <n v="0"/>
    <n v="0"/>
    <n v="0"/>
    <n v="0"/>
    <n v="0"/>
    <n v="280904295"/>
    <n v="0"/>
  </r>
  <r>
    <x v="150"/>
    <n v="301"/>
    <n v="52.4"/>
    <n v="52.61"/>
    <n v="29.861000000000001"/>
    <n v="5"/>
    <n v="50.40018753558153"/>
    <n v="3.9678671096345486E-2"/>
    <n v="5.3711159294881884E-2"/>
    <n v="6.183326630541075E-2"/>
    <n v="6.2571624615679292E-2"/>
    <n v="0"/>
    <n v="0"/>
    <n v="0"/>
    <n v="0"/>
    <n v="0"/>
    <n v="0"/>
    <n v="0"/>
    <n v="0"/>
    <n v="0"/>
    <n v="280904295"/>
    <n v="0"/>
  </r>
  <r>
    <x v="151"/>
    <n v="297.5"/>
    <n v="52.91"/>
    <n v="52.62"/>
    <n v="29.844999999999999"/>
    <n v="5"/>
    <n v="49.840844362539791"/>
    <n v="6.1579126050420152E-2"/>
    <n v="4.9211278912384061E-2"/>
    <n v="6.2775931703752841E-2"/>
    <n v="6.2978326688508418E-2"/>
    <n v="0"/>
    <n v="0"/>
    <n v="0"/>
    <n v="0"/>
    <n v="0"/>
    <n v="0"/>
    <n v="0"/>
    <n v="0"/>
    <n v="0"/>
    <n v="280904295"/>
    <n v="0"/>
  </r>
  <r>
    <x v="152"/>
    <n v="297.5"/>
    <n v="52.33"/>
    <n v="52.95"/>
    <n v="29.885000000000002"/>
    <n v="5"/>
    <n v="49.774134181027271"/>
    <n v="5.1349277310924313E-2"/>
    <n v="5.6343954553878153E-2"/>
    <n v="6.5997595809395099E-2"/>
    <n v="6.1209905099131927E-2"/>
    <n v="0"/>
    <n v="0"/>
    <n v="0"/>
    <n v="0"/>
    <n v="0"/>
    <n v="0"/>
    <n v="0"/>
    <n v="0"/>
    <n v="0"/>
    <n v="280904295"/>
    <n v="0"/>
  </r>
  <r>
    <x v="153"/>
    <n v="296"/>
    <n v="52.13"/>
    <n v="52.11"/>
    <n v="29.995999999999999"/>
    <n v="5"/>
    <n v="49.339911988265101"/>
    <n v="5.6548297297297268E-2"/>
    <n v="5.8280784133204519E-2"/>
    <n v="6.5095773537292484E-2"/>
    <n v="6.1934234974168258E-2"/>
    <n v="0"/>
    <n v="0"/>
    <n v="0"/>
    <n v="0"/>
    <n v="0"/>
    <n v="0"/>
    <n v="0"/>
    <n v="0"/>
    <n v="0"/>
    <n v="280904295"/>
    <n v="0"/>
  </r>
  <r>
    <x v="154"/>
    <n v="295.5"/>
    <n v="51.71"/>
    <n v="52.21"/>
    <n v="29.864000000000001"/>
    <n v="5"/>
    <n v="49.474283418162337"/>
    <n v="4.518946869712348E-2"/>
    <n v="6.4934876970961009E-2"/>
    <n v="6.4473215483369622E-2"/>
    <n v="6.1623547556059012E-2"/>
    <n v="0"/>
    <n v="0"/>
    <n v="0"/>
    <n v="0"/>
    <n v="0"/>
    <n v="0"/>
    <n v="0"/>
    <n v="0"/>
    <n v="0"/>
    <n v="280904295"/>
    <n v="0"/>
  </r>
  <r>
    <x v="155"/>
    <n v="295"/>
    <n v="52.15"/>
    <n v="51.79"/>
    <n v="29.808"/>
    <n v="5"/>
    <n v="49.483360171765966"/>
    <n v="5.3889627118644201E-2"/>
    <n v="6.9955373315939623E-2"/>
    <n v="6.4309645919955444E-2"/>
    <n v="6.295202167697983E-2"/>
    <n v="0"/>
    <n v="0"/>
    <n v="0"/>
    <n v="0"/>
    <n v="0"/>
    <n v="0"/>
    <n v="1"/>
    <n v="-922510"/>
    <n v="184502"/>
    <n v="280904295"/>
    <n v="0"/>
  </r>
  <r>
    <x v="156"/>
    <n v="304.5"/>
    <n v="53.13"/>
    <n v="54.2"/>
    <n v="29.776"/>
    <n v="5"/>
    <n v="51.131783987103709"/>
    <n v="3.9079724137931038E-2"/>
    <n v="7.6340584495121627E-2"/>
    <n v="7.0527635111747006E-2"/>
    <n v="6.1048915742785974E-2"/>
    <n v="1"/>
    <n v="1"/>
    <n v="922510"/>
    <n v="-184502"/>
    <n v="922510"/>
    <n v="-184502"/>
    <n v="0"/>
    <n v="0"/>
    <n v="0"/>
    <n v="280904295"/>
    <n v="368674.85081139207"/>
  </r>
  <r>
    <x v="157"/>
    <n v="299"/>
    <n v="54.48"/>
    <n v="53.75"/>
    <n v="29.829000000000001"/>
    <n v="5"/>
    <n v="50.119011700023464"/>
    <n v="8.7012655518394766E-2"/>
    <n v="7.5651237064912058E-2"/>
    <n v="6.5765181385994478E-2"/>
    <n v="6.0997943317460175E-2"/>
    <n v="0"/>
    <n v="0"/>
    <n v="0"/>
    <n v="0"/>
    <n v="0"/>
    <n v="0"/>
    <n v="1"/>
    <n v="-946790"/>
    <n v="189358"/>
    <n v="279776445"/>
    <n v="0"/>
  </r>
  <r>
    <x v="158"/>
    <n v="296.5"/>
    <n v="52.76"/>
    <n v="53.51"/>
    <n v="29.96"/>
    <n v="5"/>
    <n v="49.482643524699597"/>
    <n v="6.6232445193929124E-2"/>
    <n v="7.1910762941380435E-2"/>
    <n v="6.5869976866601565E-2"/>
    <n v="5.8763692423240768E-2"/>
    <n v="1"/>
    <n v="0"/>
    <n v="0"/>
    <n v="0"/>
    <n v="946790"/>
    <n v="-189358"/>
    <n v="0"/>
    <n v="0"/>
    <n v="0"/>
    <n v="279776445"/>
    <n v="620593.66744993441"/>
  </r>
  <r>
    <x v="159"/>
    <n v="298"/>
    <n v="53.51"/>
    <n v="53.15"/>
    <n v="30.03"/>
    <n v="5"/>
    <n v="49.617049617049616"/>
    <n v="7.8459932885905914E-2"/>
    <n v="6.4011553995778223E-2"/>
    <n v="6.3292475499016357E-2"/>
    <n v="5.7575962210046121E-2"/>
    <n v="1"/>
    <n v="0"/>
    <n v="0"/>
    <n v="0"/>
    <n v="946790"/>
    <n v="-189358"/>
    <n v="0"/>
    <n v="0"/>
    <n v="0"/>
    <n v="279776445"/>
    <n v="737161.29861471988"/>
  </r>
  <r>
    <x v="160"/>
    <n v="294"/>
    <n v="52.73"/>
    <n v="52.6"/>
    <n v="30.08"/>
    <n v="5"/>
    <n v="48.869680851063833"/>
    <n v="7.8992108843537245E-2"/>
    <n v="5.8663918523971278E-2"/>
    <n v="5.809195295388523E-2"/>
    <n v="5.7023894738279998E-2"/>
    <n v="1"/>
    <n v="0"/>
    <n v="0"/>
    <n v="0"/>
    <n v="946790"/>
    <n v="-189358"/>
    <n v="0"/>
    <n v="0"/>
    <n v="0"/>
    <n v="279776445"/>
    <n v="730982.31340425462"/>
  </r>
  <r>
    <x v="161"/>
    <n v="295.5"/>
    <n v="52.64"/>
    <n v="52.81"/>
    <n v="30.061"/>
    <n v="5"/>
    <n v="49.150061541532217"/>
    <n v="7.1005780033841059E-2"/>
    <n v="6.4714685728372384E-2"/>
    <n v="5.7200419862781834E-2"/>
    <n v="5.5237996669503305E-2"/>
    <n v="1"/>
    <n v="1"/>
    <n v="946790"/>
    <n v="-189358"/>
    <n v="946790"/>
    <n v="-189358"/>
    <n v="0"/>
    <n v="0"/>
    <n v="0"/>
    <n v="279776445"/>
    <n v="660847.76661854237"/>
  </r>
  <r>
    <x v="162"/>
    <n v="294"/>
    <n v="52.95"/>
    <n v="52.48"/>
    <n v="30.082000000000001"/>
    <n v="5"/>
    <n v="48.866431753207898"/>
    <n v="8.3565918367346947E-2"/>
    <n v="5.5879125707076892E-2"/>
    <n v="5.456998208965138E-2"/>
    <n v="5.3967661824454179E-2"/>
    <n v="0"/>
    <n v="0"/>
    <n v="0"/>
    <n v="0"/>
    <n v="0"/>
    <n v="0"/>
    <n v="0"/>
    <n v="0"/>
    <n v="0"/>
    <n v="283114050"/>
    <n v="0"/>
  </r>
  <r>
    <x v="163"/>
    <n v="295"/>
    <n v="51.37"/>
    <n v="51.6"/>
    <n v="30.077999999999999"/>
    <n v="5"/>
    <n v="49.039164838087643"/>
    <n v="4.7530074576271009E-2"/>
    <n v="5.9829190791822695E-2"/>
    <n v="5.9366450494093261E-2"/>
    <n v="5.3495618678103755E-2"/>
    <n v="0"/>
    <n v="0"/>
    <n v="0"/>
    <n v="0"/>
    <n v="0"/>
    <n v="0"/>
    <n v="0"/>
    <n v="0"/>
    <n v="0"/>
    <n v="283114050"/>
    <n v="0"/>
  </r>
  <r>
    <x v="164"/>
    <n v="304"/>
    <n v="52.59"/>
    <n v="53"/>
    <n v="30.029"/>
    <n v="5"/>
    <n v="50.617736188351259"/>
    <n v="3.8963888157894866E-2"/>
    <n v="6.2573397002254477E-2"/>
    <n v="5.9255028160808368E-2"/>
    <n v="5.4378350435295084E-2"/>
    <n v="0"/>
    <n v="0"/>
    <n v="0"/>
    <n v="0"/>
    <n v="0"/>
    <n v="0"/>
    <n v="1"/>
    <n v="-923700"/>
    <n v="184740"/>
    <n v="283114050"/>
    <n v="0"/>
  </r>
  <r>
    <x v="165"/>
    <n v="306.5"/>
    <n v="53.69"/>
    <n v="54.13"/>
    <n v="30.035"/>
    <n v="5"/>
    <n v="51.023805560179788"/>
    <n v="5.2253931484502525E-2"/>
    <n v="5.7519987383799175E-2"/>
    <n v="5.9614140121847181E-2"/>
    <n v="5.3747693506546589E-2"/>
    <n v="1"/>
    <n v="1"/>
    <n v="923700"/>
    <n v="-184740"/>
    <n v="923700"/>
    <n v="-184740"/>
    <n v="0"/>
    <n v="0"/>
    <n v="0"/>
    <n v="283114050"/>
    <n v="492552.76081238501"/>
  </r>
  <r>
    <x v="166"/>
    <n v="286.5"/>
    <n v="52.4"/>
    <n v="51.81"/>
    <n v="30.106000000000002"/>
    <n v="5"/>
    <n v="47.581877366637876"/>
    <n v="0.10125961605584655"/>
    <n v="4.9686153997191299E-2"/>
    <n v="5.7734781880748522E-2"/>
    <n v="5.2859039638018371E-2"/>
    <n v="0"/>
    <n v="0"/>
    <n v="0"/>
    <n v="0"/>
    <n v="0"/>
    <n v="0"/>
    <n v="1"/>
    <n v="-1004825"/>
    <n v="200965"/>
    <n v="288887187.5"/>
    <n v="0"/>
  </r>
  <r>
    <x v="167"/>
    <n v="287.5"/>
    <n v="49.66"/>
    <n v="49.76"/>
    <n v="30.087"/>
    <n v="5"/>
    <n v="47.778110147239673"/>
    <n v="3.938811826086952E-2"/>
    <n v="5.3260838472225867E-2"/>
    <n v="5.7516901190192704E-2"/>
    <n v="5.2234049409069547E-2"/>
    <n v="1"/>
    <n v="1"/>
    <n v="1004825"/>
    <n v="-200965"/>
    <n v="1004825"/>
    <n v="-200965"/>
    <n v="0"/>
    <n v="0"/>
    <n v="0"/>
    <n v="288887187.5"/>
    <n v="378193.99425997771"/>
  </r>
  <r>
    <x v="168"/>
    <n v="285"/>
    <n v="50.63"/>
    <n v="50"/>
    <n v="30.039000000000001"/>
    <n v="5"/>
    <n v="47.438330170777988"/>
    <n v="6.7280400000000018E-2"/>
    <n v="5.8903710196363826E-2"/>
    <n v="5.837982404733557E-2"/>
    <n v="5.152131205689791E-2"/>
    <n v="0"/>
    <n v="0"/>
    <n v="0"/>
    <n v="0"/>
    <n v="0"/>
    <n v="0"/>
    <n v="0"/>
    <n v="0"/>
    <n v="0"/>
    <n v="275882550"/>
    <n v="0"/>
  </r>
  <r>
    <x v="169"/>
    <n v="278.5"/>
    <n v="48.75"/>
    <n v="48.74"/>
    <n v="30.068999999999999"/>
    <n v="5"/>
    <n v="46.310153314044364"/>
    <n v="5.2684919210053804E-2"/>
    <n v="5.5936659319362245E-2"/>
    <n v="6.0285122740048602E-2"/>
    <n v="5.0326815992132151E-2"/>
    <n v="0"/>
    <n v="0"/>
    <n v="0"/>
    <n v="0"/>
    <n v="0"/>
    <n v="0"/>
    <n v="0"/>
    <n v="0"/>
    <n v="0"/>
    <n v="275882550"/>
    <n v="0"/>
  </r>
  <r>
    <x v="170"/>
    <n v="283"/>
    <n v="48.33"/>
    <n v="50.28"/>
    <n v="30.068000000000001"/>
    <n v="5"/>
    <n v="47.059997339364109"/>
    <n v="2.6986883392225991E-2"/>
    <n v="6.1708292859895188E-2"/>
    <n v="6.7789654587741888E-2"/>
    <n v="5.0403744879057945E-2"/>
    <n v="0"/>
    <n v="0"/>
    <n v="0"/>
    <n v="0"/>
    <n v="0"/>
    <n v="0"/>
    <n v="0"/>
    <n v="0"/>
    <n v="0"/>
    <n v="275882550"/>
    <n v="0"/>
  </r>
  <r>
    <x v="171"/>
    <n v="285"/>
    <n v="50.27"/>
    <n v="50.21"/>
    <n v="30.106999999999999"/>
    <n v="5"/>
    <n v="47.331185438602319"/>
    <n v="6.2090449122807145E-2"/>
    <n v="6.5783409764305745E-2"/>
    <n v="6.8958628498990565E-2"/>
    <n v="4.9648979139066934E-2"/>
    <n v="0"/>
    <n v="0"/>
    <n v="0"/>
    <n v="0"/>
    <n v="0"/>
    <n v="0"/>
    <n v="1"/>
    <n v="-974850"/>
    <n v="194970"/>
    <n v="275882550"/>
    <n v="0"/>
  </r>
  <r>
    <x v="172"/>
    <n v="283"/>
    <n v="49.72"/>
    <n v="51.29"/>
    <n v="30.088999999999999"/>
    <n v="5"/>
    <n v="47.02715278008575"/>
    <n v="5.7261540636042385E-2"/>
    <n v="6.1772963908159541E-2"/>
    <n v="6.3062137398349288E-2"/>
    <n v="4.9530373560261833E-2"/>
    <n v="1"/>
    <n v="1"/>
    <n v="974850"/>
    <n v="-194970"/>
    <n v="974850"/>
    <n v="-194970"/>
    <n v="0"/>
    <n v="0"/>
    <n v="0"/>
    <n v="275882550"/>
    <n v="525024.42246668227"/>
  </r>
  <r>
    <x v="173"/>
    <n v="275.5"/>
    <n v="49.97"/>
    <n v="48.63"/>
    <n v="30.199000000000002"/>
    <n v="5"/>
    <n v="45.614093181893438"/>
    <n v="9.549475862068979E-2"/>
    <n v="5.7855937898307321E-2"/>
    <n v="6.1340480891119029E-2"/>
    <n v="4.8505292325993807E-2"/>
    <n v="0"/>
    <n v="0"/>
    <n v="0"/>
    <n v="0"/>
    <n v="0"/>
    <n v="0"/>
    <n v="0"/>
    <n v="0"/>
    <n v="0"/>
    <n v="286610850"/>
    <n v="0"/>
  </r>
  <r>
    <x v="174"/>
    <n v="271.5"/>
    <n v="46.51"/>
    <n v="46.83"/>
    <n v="30.292000000000002"/>
    <n v="5"/>
    <n v="44.813812227650864"/>
    <n v="3.7849664825045926E-2"/>
    <n v="6.463358616073496E-2"/>
    <n v="6.1142399023999053E-2"/>
    <n v="4.891870184217758E-2"/>
    <n v="0"/>
    <n v="0"/>
    <n v="0"/>
    <n v="0"/>
    <n v="0"/>
    <n v="0"/>
    <n v="1"/>
    <n v="-1046025"/>
    <n v="209205"/>
    <n v="286610850"/>
    <n v="0"/>
  </r>
  <r>
    <x v="175"/>
    <n v="274"/>
    <n v="47.79"/>
    <n v="47.8"/>
    <n v="30.268000000000001"/>
    <n v="5"/>
    <n v="45.262323245671993"/>
    <n v="5.5845051094890685E-2"/>
    <n v="7.3871016315588595E-2"/>
    <n v="6.4932278989136852E-2"/>
    <n v="4.8491957551949891E-2"/>
    <n v="1"/>
    <n v="1"/>
    <n v="1046025"/>
    <n v="-209205"/>
    <n v="1046025"/>
    <n v="-209205"/>
    <n v="0"/>
    <n v="0"/>
    <n v="0"/>
    <n v="286610850"/>
    <n v="528802.61538918875"/>
  </r>
  <r>
    <x v="176"/>
    <n v="267.5"/>
    <n v="47.82"/>
    <n v="47.18"/>
    <n v="30.276"/>
    <n v="5"/>
    <n v="44.176905799973575"/>
    <n v="8.2466033644859937E-2"/>
    <n v="7.2133847233675399E-2"/>
    <n v="5.4884330235862422E-2"/>
    <n v="4.7828290559807786E-2"/>
    <n v="0"/>
    <n v="0"/>
    <n v="0"/>
    <n v="0"/>
    <n v="0"/>
    <n v="0"/>
    <n v="1"/>
    <n v="-1018330"/>
    <n v="203666"/>
    <n v="285132400"/>
    <n v="0"/>
  </r>
  <r>
    <x v="177"/>
    <n v="273"/>
    <n v="46.91"/>
    <n v="47.23"/>
    <n v="30.181000000000001"/>
    <n v="5"/>
    <n v="45.227129651104995"/>
    <n v="3.7209311355311359E-2"/>
    <n v="6.4351310888539043E-2"/>
    <n v="5.971174737619335E-2"/>
    <n v="4.8832100181297425E-2"/>
    <n v="1"/>
    <n v="0"/>
    <n v="0"/>
    <n v="0"/>
    <n v="1018330"/>
    <n v="-203666"/>
    <n v="0"/>
    <n v="0"/>
    <n v="0"/>
    <n v="285132400"/>
    <n v="342743.47247804888"/>
  </r>
  <r>
    <x v="178"/>
    <n v="280"/>
    <n v="49.87"/>
    <n v="49.1"/>
    <n v="30.204000000000001"/>
    <n v="5"/>
    <n v="46.351476625612499"/>
    <n v="7.5909628571428689E-2"/>
    <n v="6.4825023883930744E-2"/>
    <n v="5.2041276355785183E-2"/>
    <n v="4.838504760498484E-2"/>
    <n v="1"/>
    <n v="1"/>
    <n v="1018330"/>
    <n v="-203666"/>
    <n v="1018330"/>
    <n v="-203666"/>
    <n v="0"/>
    <n v="0"/>
    <n v="0"/>
    <n v="285132400"/>
    <n v="716603.58156800456"/>
  </r>
  <r>
    <x v="179"/>
    <n v="277"/>
    <n v="49"/>
    <n v="49.3"/>
    <n v="30.292999999999999"/>
    <n v="5"/>
    <n v="45.720133364143535"/>
    <n v="7.1737906137184115E-2"/>
    <n v="5.7651211887263146E-2"/>
    <n v="4.9150288391073417E-2"/>
    <n v="4.758048533934333E-2"/>
    <n v="0"/>
    <n v="0"/>
    <n v="0"/>
    <n v="0"/>
    <n v="0"/>
    <n v="0"/>
    <n v="0"/>
    <n v="0"/>
    <n v="0"/>
    <n v="285826432.5"/>
    <n v="0"/>
  </r>
  <r>
    <x v="180"/>
    <n v="267.5"/>
    <n v="48.87"/>
    <n v="48"/>
    <n v="30.161000000000001"/>
    <n v="5"/>
    <n v="44.345346639700274"/>
    <n v="0.10203220186915885"/>
    <n v="5.5993541662685109E-2"/>
    <n v="4.5190076673212898E-2"/>
    <n v="4.5307416008745362E-2"/>
    <n v="0"/>
    <n v="0"/>
    <n v="0"/>
    <n v="0"/>
    <n v="0"/>
    <n v="0"/>
    <n v="0"/>
    <n v="0"/>
    <n v="0"/>
    <n v="285826432.5"/>
    <n v="0"/>
  </r>
  <r>
    <x v="181"/>
    <n v="255"/>
    <n v="45.26"/>
    <n v="45.12"/>
    <n v="30.248999999999999"/>
    <n v="5"/>
    <n v="42.150153724090053"/>
    <n v="7.3780188235293975E-2"/>
    <n v="3.7634813238049444E-2"/>
    <n v="3.9554941646737507E-2"/>
    <n v="4.4495422766817012E-2"/>
    <n v="0"/>
    <n v="0"/>
    <n v="0"/>
    <n v="0"/>
    <n v="0"/>
    <n v="0"/>
    <n v="0"/>
    <n v="0"/>
    <n v="0"/>
    <n v="285826432.5"/>
    <n v="0"/>
  </r>
  <r>
    <x v="182"/>
    <n v="270"/>
    <n v="44.53"/>
    <n v="48.02"/>
    <n v="30.265000000000001"/>
    <n v="5"/>
    <n v="44.605980505534447"/>
    <n v="-1.7033703703703829E-3"/>
    <n v="5.5072183863847643E-2"/>
    <n v="4.427086598536184E-2"/>
    <n v="4.6608725341503655E-2"/>
    <n v="0"/>
    <n v="0"/>
    <n v="0"/>
    <n v="0"/>
    <n v="0"/>
    <n v="0"/>
    <n v="0"/>
    <n v="0"/>
    <n v="0"/>
    <n v="285826432.5"/>
    <n v="0"/>
  </r>
  <r>
    <x v="183"/>
    <n v="248"/>
    <n v="43.89"/>
    <n v="43.74"/>
    <n v="30.463999999999999"/>
    <n v="5"/>
    <n v="40.70378151260504"/>
    <n v="7.8278193548387165E-2"/>
    <n v="3.9257528827639623E-2"/>
    <n v="3.9779924649098977E-2"/>
    <n v="4.616333324886511E-2"/>
    <n v="0"/>
    <n v="0"/>
    <n v="0"/>
    <n v="0"/>
    <n v="0"/>
    <n v="0"/>
    <n v="0"/>
    <n v="0"/>
    <n v="0"/>
    <n v="285826432.5"/>
    <n v="0"/>
  </r>
  <r>
    <x v="184"/>
    <n v="260"/>
    <n v="44.37"/>
    <n v="43.8"/>
    <n v="30.35"/>
    <n v="5"/>
    <n v="42.833607907742994"/>
    <n v="3.5868846153846112E-2"/>
    <n v="4.0649364894883688E-2"/>
    <n v="4.2737624121077858E-2"/>
    <n v="4.6683694250086123E-2"/>
    <n v="0"/>
    <n v="0"/>
    <n v="0"/>
    <n v="0"/>
    <n v="0"/>
    <n v="0"/>
    <n v="0"/>
    <n v="0"/>
    <n v="0"/>
    <n v="285826432.5"/>
    <n v="0"/>
  </r>
  <r>
    <x v="185"/>
    <n v="268"/>
    <n v="48.54"/>
    <n v="45.75"/>
    <n v="30.193999999999999"/>
    <n v="5"/>
    <n v="44.379678081738092"/>
    <n v="9.3743850746268675E-2"/>
    <n v="3.4386611683740687E-2"/>
    <n v="3.6696661408655719E-2"/>
    <n v="4.4326883391877167E-2"/>
    <n v="0"/>
    <n v="0"/>
    <n v="0"/>
    <n v="0"/>
    <n v="0"/>
    <n v="0"/>
    <n v="0"/>
    <n v="0"/>
    <n v="0"/>
    <n v="285826432.5"/>
    <n v="0"/>
  </r>
  <r>
    <x v="186"/>
    <n v="276.5"/>
    <n v="44.9"/>
    <n v="46.34"/>
    <n v="30.236000000000001"/>
    <n v="5"/>
    <n v="45.72364069321339"/>
    <n v="-1.8013453887884334E-2"/>
    <n v="4.147507005542557E-2"/>
    <n v="4.5958006797444148E-2"/>
    <n v="4.7148500891141552E-2"/>
    <n v="0"/>
    <n v="0"/>
    <n v="0"/>
    <n v="0"/>
    <n v="0"/>
    <n v="0"/>
    <n v="0"/>
    <n v="0"/>
    <n v="0"/>
    <n v="285826432.5"/>
    <n v="0"/>
  </r>
  <r>
    <x v="187"/>
    <n v="290"/>
    <n v="52.23"/>
    <n v="51.9"/>
    <n v="30.135000000000002"/>
    <n v="5"/>
    <n v="48.116807698689229"/>
    <n v="8.548348275862061E-2"/>
    <n v="3.3469548106876038E-2"/>
    <n v="3.9473499660822607E-2"/>
    <n v="4.6087917131519864E-2"/>
    <n v="0"/>
    <n v="0"/>
    <n v="0"/>
    <n v="0"/>
    <n v="0"/>
    <n v="0"/>
    <n v="0"/>
    <n v="0"/>
    <n v="0"/>
    <n v="285826432.5"/>
    <n v="0"/>
  </r>
  <r>
    <x v="188"/>
    <n v="294"/>
    <n v="48.69"/>
    <n v="49.66"/>
    <n v="30.167000000000002"/>
    <n v="5"/>
    <n v="48.728743328802992"/>
    <n v="-7.9508163265296083E-4"/>
    <n v="4.0302320470558331E-2"/>
    <n v="4.4142835767572983E-2"/>
    <n v="4.7808615169000923E-2"/>
    <n v="0"/>
    <n v="0"/>
    <n v="0"/>
    <n v="0"/>
    <n v="0"/>
    <n v="0"/>
    <n v="0"/>
    <n v="0"/>
    <n v="0"/>
    <n v="285826432.5"/>
    <n v="0"/>
  </r>
  <r>
    <x v="189"/>
    <n v="302"/>
    <n v="52.24"/>
    <n v="53.11"/>
    <n v="30.143000000000001"/>
    <n v="5"/>
    <n v="50.094549314932152"/>
    <n v="4.2828026490066451E-2"/>
    <n v="4.4825883347272021E-2"/>
    <n v="4.154503684527442E-2"/>
    <n v="4.7297423109528121E-2"/>
    <n v="0"/>
    <n v="0"/>
    <n v="0"/>
    <n v="0"/>
    <n v="0"/>
    <n v="0"/>
    <n v="0"/>
    <n v="0"/>
    <n v="0"/>
    <n v="285826432.5"/>
    <n v="0"/>
  </r>
  <r>
    <x v="190"/>
    <n v="307"/>
    <n v="54.51"/>
    <n v="53.71"/>
    <n v="29.917999999999999"/>
    <n v="5"/>
    <n v="51.306905541814295"/>
    <n v="6.2430084690553667E-2"/>
    <n v="3.9006711133570751E-2"/>
    <n v="3.8231503376219035E-2"/>
    <n v="4.6635077704621414E-2"/>
    <n v="0"/>
    <n v="0"/>
    <n v="0"/>
    <n v="0"/>
    <n v="0"/>
    <n v="0"/>
    <n v="0"/>
    <n v="0"/>
    <n v="0"/>
    <n v="285826432.5"/>
    <n v="0"/>
  </r>
  <r>
    <x v="191"/>
    <n v="305.5"/>
    <n v="51.83"/>
    <n v="51.55"/>
    <n v="29.984999999999999"/>
    <n v="5"/>
    <n v="50.942137735534438"/>
    <n v="1.7428837970540068E-2"/>
    <n v="5.0440943539462733E-2"/>
    <n v="4.0433367271472731E-2"/>
    <n v="4.7744937717609272E-2"/>
    <n v="0"/>
    <n v="0"/>
    <n v="0"/>
    <n v="0"/>
    <n v="0"/>
    <n v="0"/>
    <n v="0"/>
    <n v="0"/>
    <n v="0"/>
    <n v="285826432.5"/>
    <n v="0"/>
  </r>
  <r>
    <x v="192"/>
    <n v="315"/>
    <n v="55.07"/>
    <n v="54.6"/>
    <n v="29.9"/>
    <n v="5"/>
    <n v="52.675585284280942"/>
    <n v="4.545587301587295E-2"/>
    <n v="4.5477451214769184E-2"/>
    <n v="4.1258117297074362E-2"/>
    <n v="4.7524697276873994E-2"/>
    <n v="0"/>
    <n v="0"/>
    <n v="0"/>
    <n v="0"/>
    <n v="0"/>
    <n v="0"/>
    <n v="0"/>
    <n v="0"/>
    <n v="0"/>
    <n v="285826432.5"/>
    <n v="0"/>
  </r>
  <r>
    <x v="193"/>
    <n v="323"/>
    <n v="55.73"/>
    <n v="56.11"/>
    <n v="29.946000000000002"/>
    <n v="5"/>
    <n v="53.930408067855467"/>
    <n v="3.3368780185758506E-2"/>
    <n v="4.7983351064587641E-2"/>
    <n v="4.4395471437763435E-2"/>
    <n v="4.8140891320064751E-2"/>
    <n v="0"/>
    <n v="0"/>
    <n v="0"/>
    <n v="0"/>
    <n v="0"/>
    <n v="0"/>
    <n v="0"/>
    <n v="0"/>
    <n v="0"/>
    <n v="285826432.5"/>
    <n v="0"/>
  </r>
  <r>
    <x v="194"/>
    <n v="320.5"/>
    <n v="57.08"/>
    <n v="55.97"/>
    <n v="29.911999999999999"/>
    <n v="5"/>
    <n v="53.573816528483555"/>
    <n v="6.544584087363492E-2"/>
    <n v="3.8264190343276813E-2"/>
    <n v="4.2876082381455835E-2"/>
    <n v="4.8306328389577886E-2"/>
    <n v="0"/>
    <n v="0"/>
    <n v="0"/>
    <n v="0"/>
    <n v="0"/>
    <n v="0"/>
    <n v="0"/>
    <n v="0"/>
    <n v="0"/>
    <n v="285826432.5"/>
    <n v="0"/>
  </r>
  <r>
    <x v="195"/>
    <n v="317.5"/>
    <n v="54.88"/>
    <n v="56.3"/>
    <n v="29.890999999999998"/>
    <n v="5"/>
    <n v="53.109631661704192"/>
    <n v="3.3334223622047299E-2"/>
    <n v="3.7456295618867319E-2"/>
    <n v="4.3846932258057095E-2"/>
    <n v="4.9306962614821731E-2"/>
    <n v="0"/>
    <n v="0"/>
    <n v="0"/>
    <n v="0"/>
    <n v="0"/>
    <n v="0"/>
    <n v="0"/>
    <n v="0"/>
    <n v="0"/>
    <n v="285826432.5"/>
    <n v="0"/>
  </r>
  <r>
    <x v="196"/>
    <n v="311"/>
    <n v="55.98"/>
    <n v="54.37"/>
    <n v="29.85"/>
    <n v="5"/>
    <n v="52.093802345058627"/>
    <n v="7.46E-2"/>
    <n v="3.0425791003482729E-2"/>
    <n v="4.2642534646116802E-2"/>
    <n v="4.8123786711207282E-2"/>
    <n v="0"/>
    <n v="0"/>
    <n v="0"/>
    <n v="0"/>
    <n v="0"/>
    <n v="0"/>
    <n v="0"/>
    <n v="0"/>
    <n v="0"/>
    <n v="285826432.5"/>
    <n v="0"/>
  </r>
  <r>
    <x v="197"/>
    <n v="316"/>
    <n v="53.29"/>
    <n v="54.2"/>
    <n v="30.260999999999999"/>
    <n v="5"/>
    <n v="52.212418624632363"/>
    <n v="2.0638411392405187E-2"/>
    <n v="3.7038783379379533E-2"/>
    <n v="4.7311053506876297E-2"/>
    <n v="4.8355911142457006E-2"/>
    <n v="0"/>
    <n v="0"/>
    <n v="0"/>
    <n v="0"/>
    <n v="0"/>
    <n v="0"/>
    <n v="0"/>
    <n v="0"/>
    <n v="0"/>
    <n v="285826432.5"/>
    <n v="0"/>
  </r>
  <r>
    <x v="198"/>
    <n v="318.5"/>
    <n v="55.03"/>
    <n v="54.49"/>
    <n v="30.266999999999999"/>
    <n v="5"/>
    <n v="52.615059305514258"/>
    <n v="4.5898279434850808E-2"/>
    <n v="4.0807591810939223E-2"/>
    <n v="4.8971030691596341E-2"/>
    <n v="4.8899114610656179E-2"/>
    <n v="0"/>
    <n v="0"/>
    <n v="0"/>
    <n v="0"/>
    <n v="0"/>
    <n v="0"/>
    <n v="0"/>
    <n v="0"/>
    <n v="0"/>
    <n v="285826432.5"/>
    <n v="0"/>
  </r>
  <r>
    <x v="199"/>
    <n v="322"/>
    <n v="53.86"/>
    <n v="55.33"/>
    <n v="30.396000000000001"/>
    <n v="5"/>
    <n v="52.967495723121459"/>
    <n v="1.6850037267080786E-2"/>
    <n v="4.7487974419634857E-2"/>
    <n v="5.2046130781682166E-2"/>
    <m/>
    <n v="0"/>
    <n v="0"/>
    <n v="0"/>
    <n v="0"/>
    <n v="0"/>
    <n v="0"/>
    <n v="0"/>
    <n v="0"/>
    <n v="0"/>
    <n v="285826432.5"/>
    <n v="0"/>
  </r>
  <r>
    <x v="200"/>
    <n v="320"/>
    <n v="54.12"/>
    <n v="53.55"/>
    <n v="30.43"/>
    <n v="5"/>
    <n v="52.579691094314825"/>
    <n v="2.9294749999999814E-2"/>
    <n v="5.0237568897246863E-2"/>
    <n v="5.2500667976804152E-2"/>
    <m/>
    <n v="0"/>
    <n v="0"/>
    <n v="0"/>
    <n v="0"/>
    <n v="0"/>
    <n v="0"/>
    <n v="0"/>
    <n v="0"/>
    <n v="0"/>
    <n v="285826432.5"/>
    <n v="0"/>
  </r>
  <r>
    <x v="201"/>
    <n v="325"/>
    <n v="55.59"/>
    <n v="56.65"/>
    <n v="30.385000000000002"/>
    <n v="5"/>
    <n v="53.480335691953265"/>
    <n v="3.9447476923077041E-2"/>
    <n v="5.4859278288750882E-2"/>
    <n v="5.3497959382240799E-2"/>
    <m/>
    <n v="0"/>
    <n v="0"/>
    <n v="0"/>
    <n v="0"/>
    <n v="0"/>
    <n v="0"/>
    <n v="1"/>
    <n v="-878115"/>
    <n v="175623"/>
    <n v="285826432.5"/>
    <n v="0"/>
  </r>
  <r>
    <x v="202"/>
    <n v="325.5"/>
    <n v="56.48"/>
    <n v="56.94"/>
    <n v="30.363"/>
    <n v="5"/>
    <n v="53.601422784309854"/>
    <n v="5.3703373271889232E-2"/>
    <n v="5.758332363437306E-2"/>
    <n v="5.4297192742074785E-2"/>
    <m/>
    <n v="1"/>
    <n v="1"/>
    <n v="878115"/>
    <n v="-175623"/>
    <n v="878115"/>
    <n v="-175623"/>
    <n v="0"/>
    <n v="0"/>
    <n v="0"/>
    <n v="285826432.5"/>
    <n v="505544.36635114998"/>
  </r>
  <r>
    <x v="203"/>
    <n v="326.5"/>
    <n v="57.64"/>
    <n v="57.25"/>
    <n v="30.155999999999999"/>
    <n v="5"/>
    <n v="54.135163814829554"/>
    <n v="6.4742321592649255E-2"/>
    <n v="5.7134469572253453E-2"/>
    <n v="5.4314603659732931E-2"/>
    <m/>
    <n v="0"/>
    <n v="0"/>
    <n v="0"/>
    <n v="0"/>
    <n v="0"/>
    <n v="0"/>
    <n v="0"/>
    <n v="0"/>
    <n v="0"/>
    <n v="282699800"/>
    <n v="0"/>
  </r>
  <r>
    <x v="204"/>
    <n v="322"/>
    <n v="56.18"/>
    <n v="56.1"/>
    <n v="30.097999999999999"/>
    <n v="5"/>
    <n v="53.491926373845438"/>
    <n v="5.0251950310558957E-2"/>
    <n v="5.6604287143729469E-2"/>
    <n v="5.443737624772467E-2"/>
    <m/>
    <n v="0"/>
    <n v="0"/>
    <n v="0"/>
    <n v="0"/>
    <n v="0"/>
    <n v="0"/>
    <n v="1"/>
    <n v="-843880"/>
    <n v="168776"/>
    <n v="282699800"/>
    <n v="0"/>
  </r>
  <r>
    <x v="205"/>
    <n v="335"/>
    <n v="58.19"/>
    <n v="59.02"/>
    <n v="30.024000000000001"/>
    <n v="5"/>
    <n v="55.78870237143618"/>
    <n v="4.304272238805984E-2"/>
    <n v="5.4763767056361434E-2"/>
    <n v="5.2437056508918681E-2"/>
    <m/>
    <n v="1"/>
    <n v="0"/>
    <n v="0"/>
    <n v="0"/>
    <n v="843880"/>
    <n v="-168776"/>
    <n v="0"/>
    <n v="0"/>
    <n v="0"/>
    <n v="282699800"/>
    <n v="405281.40855848603"/>
  </r>
  <r>
    <x v="206"/>
    <n v="335"/>
    <n v="59.33"/>
    <n v="59.13"/>
    <n v="29.998000000000001"/>
    <n v="5"/>
    <n v="55.837055803720247"/>
    <n v="6.2556023880597111E-2"/>
    <n v="5.2136640475730724E-2"/>
    <n v="5.2844961229863707E-2"/>
    <m/>
    <n v="1"/>
    <n v="0"/>
    <n v="0"/>
    <n v="0"/>
    <n v="843880"/>
    <n v="-168776"/>
    <n v="0"/>
    <n v="0"/>
    <n v="0"/>
    <n v="282699800"/>
    <n v="589525.14967131242"/>
  </r>
  <r>
    <x v="207"/>
    <n v="335"/>
    <n v="59.63"/>
    <n v="59.25"/>
    <n v="29.981000000000002"/>
    <n v="5"/>
    <n v="55.868716854007538"/>
    <n v="6.732360000000015E-2"/>
    <n v="5.1011061849776509E-2"/>
    <n v="5.1479198226860687E-2"/>
    <m/>
    <n v="1"/>
    <n v="1"/>
    <n v="843880"/>
    <n v="-168776"/>
    <n v="843880"/>
    <n v="-168776"/>
    <n v="0"/>
    <n v="0"/>
    <n v="0"/>
    <n v="282699800"/>
    <n v="634814.32424802519"/>
  </r>
  <r>
    <x v="208"/>
    <n v="331.5"/>
    <n v="58.66"/>
    <n v="57.95"/>
    <n v="30.021999999999998"/>
    <n v="5"/>
    <n v="55.209513023782563"/>
    <n v="6.2498051282051215E-2"/>
    <n v="5.1494737747212402E-2"/>
    <n v="5.0311979047833445E-2"/>
    <m/>
    <n v="0"/>
    <n v="0"/>
    <n v="0"/>
    <n v="0"/>
    <n v="0"/>
    <n v="0"/>
    <n v="0"/>
    <n v="0"/>
    <n v="0"/>
    <n v="285488125"/>
    <n v="0"/>
  </r>
  <r>
    <x v="209"/>
    <n v="327.5"/>
    <n v="57.02"/>
    <n v="56.44"/>
    <n v="30.085000000000001"/>
    <n v="5"/>
    <n v="54.429117500415487"/>
    <n v="4.7601038167939036E-2"/>
    <n v="5.2270465351719864E-2"/>
    <n v="4.8301101701627783E-2"/>
    <m/>
    <n v="0"/>
    <n v="0"/>
    <n v="0"/>
    <n v="0"/>
    <n v="0"/>
    <n v="0"/>
    <n v="0"/>
    <n v="0"/>
    <n v="0"/>
    <n v="285488125"/>
    <n v="0"/>
  </r>
  <r>
    <x v="210"/>
    <n v="328"/>
    <n v="56.2"/>
    <n v="57.14"/>
    <n v="30.169"/>
    <n v="5"/>
    <n v="54.360436209353971"/>
    <n v="3.3840121951219659E-2"/>
    <n v="5.011034596147592E-2"/>
    <n v="4.9173061760841061E-2"/>
    <m/>
    <n v="0"/>
    <n v="0"/>
    <n v="0"/>
    <n v="0"/>
    <n v="0"/>
    <n v="0"/>
    <n v="1"/>
    <n v="-878425"/>
    <n v="175685"/>
    <n v="285488125"/>
    <n v="0"/>
  </r>
  <r>
    <x v="211"/>
    <n v="332.5"/>
    <n v="58.02"/>
    <n v="58.27"/>
    <n v="30.07"/>
    <n v="5"/>
    <n v="55.287662121715996"/>
    <n v="4.9420390977443551E-2"/>
    <n v="5.3553281983996691E-2"/>
    <n v="4.9303486499114292E-2"/>
    <m/>
    <n v="1"/>
    <n v="0"/>
    <n v="0"/>
    <n v="0"/>
    <n v="878425"/>
    <n v="-175685"/>
    <n v="0"/>
    <n v="0"/>
    <n v="0"/>
    <n v="285488125"/>
    <n v="480030.78014632687"/>
  </r>
  <r>
    <x v="212"/>
    <n v="327.5"/>
    <n v="57.92"/>
    <n v="58.1"/>
    <n v="30.015999999999998"/>
    <n v="5"/>
    <n v="54.554237739872072"/>
    <n v="6.1695706870229072E-2"/>
    <n v="5.1947334603944871E-2"/>
    <n v="4.7018781791472827E-2"/>
    <m/>
    <n v="1"/>
    <n v="0"/>
    <n v="0"/>
    <n v="0"/>
    <n v="878425"/>
    <n v="-175685"/>
    <n v="0"/>
    <n v="0"/>
    <n v="0"/>
    <n v="285488125"/>
    <n v="591313.94267057627"/>
  </r>
  <r>
    <x v="213"/>
    <n v="325"/>
    <n v="57.52"/>
    <n v="56.92"/>
    <n v="30.085000000000001"/>
    <n v="5"/>
    <n v="54.013628053847434"/>
    <n v="6.4916430769230704E-2"/>
    <n v="4.9129220348454482E-2"/>
    <n v="4.5712598862697892E-2"/>
    <m/>
    <n v="1"/>
    <n v="1"/>
    <n v="878425"/>
    <n v="-175685"/>
    <n v="878425"/>
    <n v="-175685"/>
    <n v="0"/>
    <n v="0"/>
    <n v="0"/>
    <n v="285488125"/>
    <n v="616016.95535981469"/>
  </r>
  <r>
    <x v="214"/>
    <n v="315"/>
    <n v="54.77"/>
    <n v="54.35"/>
    <n v="30.236999999999998"/>
    <n v="5"/>
    <n v="52.088500843337634"/>
    <n v="5.1479676190476331E-2"/>
    <n v="4.4331738051535695E-2"/>
    <n v="4.7605526539553147E-2"/>
    <m/>
    <n v="0"/>
    <n v="0"/>
    <n v="0"/>
    <n v="0"/>
    <n v="0"/>
    <n v="0"/>
    <n v="1"/>
    <n v="-852660"/>
    <n v="170532"/>
    <n v="283935780"/>
    <n v="0"/>
  </r>
  <r>
    <x v="215"/>
    <n v="320"/>
    <n v="53.94"/>
    <n v="55.43"/>
    <n v="30.346"/>
    <n v="5"/>
    <n v="52.725235615896658"/>
    <n v="2.303952499999995E-2"/>
    <n v="4.8235777560206208E-2"/>
    <n v="5.1636899077489432E-2"/>
    <m/>
    <n v="1"/>
    <n v="0"/>
    <n v="0"/>
    <n v="0"/>
    <n v="852660"/>
    <n v="-170532"/>
    <n v="0"/>
    <n v="0"/>
    <n v="0"/>
    <n v="283935780"/>
    <n v="207156.19994991086"/>
  </r>
  <r>
    <x v="216"/>
    <n v="316.5"/>
    <n v="55.8"/>
    <n v="55.08"/>
    <n v="30.25"/>
    <n v="5"/>
    <n v="52.314049586776861"/>
    <n v="6.6635071090047404E-2"/>
    <n v="4.5053691014231886E-2"/>
    <n v="4.8883864257641331E-2"/>
    <m/>
    <n v="1"/>
    <n v="0"/>
    <n v="0"/>
    <n v="0"/>
    <n v="852660"/>
    <n v="-170532"/>
    <n v="0"/>
    <n v="0"/>
    <n v="0"/>
    <n v="283935780"/>
    <n v="594466.09586776793"/>
  </r>
  <r>
    <x v="217"/>
    <n v="333"/>
    <n v="58.58"/>
    <n v="58.64"/>
    <n v="29.948"/>
    <n v="5"/>
    <n v="55.596367036196071"/>
    <n v="5.3665969969969973E-2"/>
    <n v="4.2090228979000791E-2"/>
    <n v="4.6277481693634034E-2"/>
    <m/>
    <n v="1"/>
    <n v="1"/>
    <n v="852660"/>
    <n v="-170532"/>
    <n v="852660"/>
    <n v="-170532"/>
    <n v="0"/>
    <n v="0"/>
    <n v="0"/>
    <n v="283935780"/>
    <n v="508804.89658341184"/>
  </r>
  <r>
    <x v="218"/>
    <n v="334.5"/>
    <n v="58.75"/>
    <n v="59.2"/>
    <n v="29.914999999999999"/>
    <n v="5"/>
    <n v="55.908407153601871"/>
    <n v="5.0825859491778758E-2"/>
    <n v="4.229597737694131E-2"/>
    <n v="4.7414334092538743E-2"/>
    <m/>
    <n v="0"/>
    <n v="0"/>
    <n v="0"/>
    <n v="0"/>
    <n v="0"/>
    <n v="0"/>
    <n v="0"/>
    <n v="0"/>
    <n v="0"/>
    <n v="0"/>
    <n v="0"/>
  </r>
  <r>
    <x v="219"/>
    <n v="340"/>
    <n v="58.39"/>
    <n v="59.67"/>
    <n v="29.914999999999999"/>
    <n v="5"/>
    <n v="56.827678422196222"/>
    <n v="2.7492264705882397E-2"/>
    <n v="5.0879315027570593E-2"/>
    <m/>
    <m/>
    <m/>
    <m/>
    <n v="0"/>
    <n v="0"/>
    <n v="0"/>
    <n v="0"/>
    <m/>
    <m/>
    <m/>
    <m/>
    <n v="0"/>
  </r>
  <r>
    <x v="220"/>
    <n v="346"/>
    <n v="60.32"/>
    <n v="60.16"/>
    <n v="29.901"/>
    <n v="5"/>
    <n v="57.857596735895122"/>
    <n v="4.2559722543352496E-2"/>
    <n v="5.5038020594772655E-2"/>
    <m/>
    <m/>
    <m/>
    <m/>
    <n v="0"/>
    <n v="0"/>
    <n v="0"/>
    <n v="0"/>
    <m/>
    <m/>
    <m/>
    <m/>
    <n v="0"/>
  </r>
  <r>
    <x v="221"/>
    <n v="341.5"/>
    <n v="60.06"/>
    <n v="60.15"/>
    <n v="29.872"/>
    <n v="5"/>
    <n v="57.160551687198712"/>
    <n v="5.0724638360175822E-2"/>
    <n v="5.2714037501050769E-2"/>
    <m/>
    <m/>
    <m/>
    <m/>
    <n v="0"/>
    <n v="0"/>
    <n v="0"/>
    <n v="0"/>
    <m/>
    <m/>
    <m/>
    <m/>
    <n v="0"/>
  </r>
  <r>
    <x v="222"/>
    <n v="339.5"/>
    <n v="58.86"/>
    <n v="59.7"/>
    <n v="29.96"/>
    <n v="5"/>
    <n v="56.658878504672899"/>
    <n v="3.8848659793814466E-2"/>
    <n v="5.0464734408267285E-2"/>
    <m/>
    <m/>
    <m/>
    <m/>
    <n v="0"/>
    <n v="0"/>
    <n v="0"/>
    <n v="0"/>
    <m/>
    <m/>
    <m/>
    <m/>
    <n v="0"/>
  </r>
  <r>
    <x v="223"/>
    <n v="337.5"/>
    <n v="59.23"/>
    <n v="59.69"/>
    <n v="29.968"/>
    <n v="5"/>
    <n v="56.310064068339564"/>
    <n v="5.1854601481481355E-2"/>
    <n v="5.2532690808136183E-2"/>
    <m/>
    <m/>
    <m/>
    <m/>
    <n v="0"/>
    <n v="0"/>
    <n v="0"/>
    <n v="0"/>
    <m/>
    <m/>
    <m/>
    <m/>
    <n v="0"/>
  </r>
  <r>
    <x v="224"/>
    <n v="329.5"/>
    <n v="58.75"/>
    <n v="58.19"/>
    <n v="30.016999999999999"/>
    <n v="5"/>
    <n v="54.885564846586938"/>
    <n v="7.0408952959028825E-2"/>
    <m/>
    <m/>
    <m/>
    <m/>
    <m/>
    <n v="0"/>
    <n v="0"/>
    <n v="0"/>
    <n v="0"/>
    <m/>
    <m/>
    <m/>
    <m/>
    <n v="0"/>
  </r>
  <r>
    <x v="225"/>
    <n v="329.5"/>
    <n v="58.32"/>
    <n v="57.45"/>
    <n v="30.039000000000001"/>
    <n v="5"/>
    <n v="54.845367688671388"/>
    <n v="6.3353250379362791E-2"/>
    <m/>
    <m/>
    <m/>
    <m/>
    <m/>
    <n v="0"/>
    <n v="0"/>
    <n v="0"/>
    <n v="0"/>
    <m/>
    <m/>
    <m/>
    <m/>
    <n v="0"/>
  </r>
  <r>
    <x v="226"/>
    <n v="332"/>
    <n v="57.39"/>
    <n v="57.6"/>
    <n v="30.056000000000001"/>
    <n v="5"/>
    <n v="55.230236891136542"/>
    <n v="3.9104722891566412E-2"/>
    <m/>
    <m/>
    <m/>
    <m/>
    <m/>
    <n v="0"/>
    <n v="0"/>
    <n v="0"/>
    <n v="0"/>
    <m/>
    <m/>
    <m/>
    <m/>
    <n v="0"/>
  </r>
  <r>
    <x v="227"/>
    <n v="339.5"/>
    <n v="58.06"/>
    <n v="58.97"/>
    <n v="30.044"/>
    <n v="5"/>
    <n v="56.500465983224601"/>
    <n v="2.7602144329897049E-2"/>
    <m/>
    <m/>
    <m/>
    <m/>
    <m/>
    <n v="0"/>
    <n v="0"/>
    <n v="0"/>
    <n v="0"/>
    <m/>
    <m/>
    <m/>
    <m/>
    <n v="0"/>
  </r>
  <r>
    <x v="228"/>
    <n v="339"/>
    <n v="60.04"/>
    <n v="59.6"/>
    <n v="29.986999999999998"/>
    <n v="5"/>
    <n v="56.524493947377202"/>
    <n v="6.2194383480825843E-2"/>
    <m/>
    <m/>
    <m/>
    <m/>
    <m/>
    <n v="0"/>
    <n v="0"/>
    <n v="0"/>
    <n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F3398-9326-409A-BFCB-EC00EC0A181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223" firstHeaderRow="0" firstDataRow="1" firstDataCol="1"/>
  <pivotFields count="23">
    <pivotField axis="axisRow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0">
    <i>
      <x v="16"/>
    </i>
    <i>
      <x v="17"/>
    </i>
    <i>
      <x v="30"/>
    </i>
    <i>
      <x v="31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4"/>
    </i>
    <i>
      <x v="45"/>
    </i>
    <i>
      <x v="49"/>
    </i>
    <i>
      <x v="50"/>
    </i>
    <i>
      <x v="51"/>
    </i>
    <i>
      <x v="52"/>
    </i>
    <i>
      <x v="55"/>
    </i>
    <i>
      <x v="56"/>
    </i>
    <i>
      <x v="57"/>
    </i>
    <i>
      <x v="58"/>
    </i>
    <i>
      <x v="62"/>
    </i>
    <i>
      <x v="63"/>
    </i>
    <i>
      <x v="64"/>
    </i>
    <i>
      <x v="65"/>
    </i>
    <i>
      <x v="66"/>
    </i>
    <i>
      <x v="69"/>
    </i>
    <i>
      <x v="70"/>
    </i>
    <i>
      <x v="71"/>
    </i>
    <i>
      <x v="72"/>
    </i>
    <i>
      <x v="73"/>
    </i>
    <i>
      <x v="76"/>
    </i>
    <i>
      <x v="77"/>
    </i>
    <i>
      <x v="78"/>
    </i>
    <i>
      <x v="79"/>
    </i>
    <i>
      <x v="80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7"/>
    </i>
    <i>
      <x v="98"/>
    </i>
    <i>
      <x v="99"/>
    </i>
    <i>
      <x v="100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5"/>
    </i>
    <i>
      <x v="118"/>
    </i>
    <i>
      <x v="119"/>
    </i>
    <i>
      <x v="120"/>
    </i>
    <i>
      <x v="121"/>
    </i>
    <i>
      <x v="125"/>
    </i>
    <i>
      <x v="126"/>
    </i>
    <i>
      <x v="127"/>
    </i>
    <i>
      <x v="128"/>
    </i>
    <i>
      <x v="129"/>
    </i>
    <i>
      <x v="132"/>
    </i>
    <i>
      <x v="133"/>
    </i>
    <i>
      <x v="134"/>
    </i>
    <i>
      <x v="135"/>
    </i>
    <i>
      <x v="136"/>
    </i>
    <i>
      <x v="139"/>
    </i>
    <i>
      <x v="140"/>
    </i>
    <i>
      <x v="141"/>
    </i>
    <i>
      <x v="142"/>
    </i>
    <i>
      <x v="143"/>
    </i>
    <i>
      <x v="147"/>
    </i>
    <i>
      <x v="148"/>
    </i>
    <i>
      <x v="149"/>
    </i>
    <i>
      <x v="150"/>
    </i>
    <i>
      <x v="153"/>
    </i>
    <i>
      <x v="154"/>
    </i>
    <i>
      <x v="155"/>
    </i>
    <i>
      <x v="156"/>
    </i>
    <i>
      <x v="157"/>
    </i>
    <i>
      <x v="160"/>
    </i>
    <i>
      <x v="161"/>
    </i>
    <i>
      <x v="162"/>
    </i>
    <i>
      <x v="163"/>
    </i>
    <i>
      <x v="164"/>
    </i>
    <i>
      <x v="167"/>
    </i>
    <i>
      <x v="168"/>
    </i>
    <i>
      <x v="169"/>
    </i>
    <i>
      <x v="170"/>
    </i>
    <i>
      <x v="171"/>
    </i>
    <i>
      <x v="174"/>
    </i>
    <i>
      <x v="175"/>
    </i>
    <i>
      <x v="176"/>
    </i>
    <i>
      <x v="181"/>
    </i>
    <i>
      <x v="182"/>
    </i>
    <i>
      <x v="183"/>
    </i>
    <i>
      <x v="184"/>
    </i>
    <i>
      <x v="188"/>
    </i>
    <i>
      <x v="189"/>
    </i>
    <i>
      <x v="190"/>
    </i>
    <i>
      <x v="191"/>
    </i>
    <i>
      <x v="192"/>
    </i>
    <i>
      <x v="195"/>
    </i>
    <i>
      <x v="196"/>
    </i>
    <i>
      <x v="197"/>
    </i>
    <i>
      <x v="198"/>
    </i>
    <i>
      <x v="199"/>
    </i>
    <i>
      <x v="202"/>
    </i>
    <i>
      <x v="203"/>
    </i>
    <i>
      <x v="204"/>
    </i>
    <i>
      <x v="205"/>
    </i>
    <i>
      <x v="206"/>
    </i>
    <i>
      <x v="209"/>
    </i>
    <i>
      <x v="210"/>
    </i>
    <i>
      <x v="211"/>
    </i>
    <i>
      <x v="212"/>
    </i>
    <i>
      <x v="213"/>
    </i>
    <i>
      <x v="216"/>
    </i>
    <i>
      <x v="217"/>
    </i>
    <i>
      <x v="218"/>
    </i>
    <i>
      <x v="219"/>
    </i>
    <i>
      <x v="220"/>
    </i>
    <i>
      <x v="223"/>
    </i>
    <i>
      <x v="224"/>
    </i>
    <i>
      <x v="225"/>
    </i>
    <i>
      <x v="226"/>
    </i>
    <i>
      <x v="227"/>
    </i>
    <i>
      <x v="230"/>
    </i>
    <i>
      <x v="231"/>
    </i>
    <i>
      <x v="232"/>
    </i>
    <i>
      <x v="233"/>
    </i>
    <i>
      <x v="234"/>
    </i>
    <i>
      <x v="237"/>
    </i>
    <i>
      <x v="238"/>
    </i>
    <i>
      <x v="239"/>
    </i>
    <i>
      <x v="240"/>
    </i>
    <i>
      <x v="241"/>
    </i>
    <i>
      <x v="244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5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9"/>
    </i>
    <i>
      <x v="280"/>
    </i>
    <i>
      <x v="281"/>
    </i>
    <i>
      <x v="282"/>
    </i>
    <i>
      <x v="286"/>
    </i>
    <i>
      <x v="287"/>
    </i>
    <i>
      <x v="288"/>
    </i>
    <i>
      <x v="289"/>
    </i>
    <i>
      <x v="290"/>
    </i>
    <i>
      <x v="293"/>
    </i>
    <i>
      <x v="294"/>
    </i>
    <i>
      <x v="295"/>
    </i>
    <i>
      <x v="296"/>
    </i>
    <i>
      <x v="297"/>
    </i>
    <i>
      <x v="300"/>
    </i>
    <i>
      <x v="301"/>
    </i>
    <i>
      <x v="302"/>
    </i>
    <i>
      <x v="303"/>
    </i>
    <i>
      <x v="304"/>
    </i>
    <i>
      <x v="307"/>
    </i>
    <i>
      <x v="308"/>
    </i>
    <i>
      <x v="309"/>
    </i>
    <i>
      <x v="310"/>
    </i>
    <i>
      <x v="311"/>
    </i>
    <i>
      <x v="314"/>
    </i>
    <i>
      <x v="315"/>
    </i>
    <i>
      <x v="316"/>
    </i>
    <i>
      <x v="317"/>
    </i>
    <i>
      <x v="318"/>
    </i>
    <i>
      <x v="321"/>
    </i>
    <i>
      <x v="322"/>
    </i>
    <i>
      <x v="323"/>
    </i>
    <i>
      <x v="324"/>
    </i>
    <i>
      <x v="325"/>
    </i>
    <i>
      <x v="328"/>
    </i>
    <i>
      <x v="329"/>
    </i>
    <i>
      <x v="330"/>
    </i>
    <i>
      <x v="332"/>
    </i>
    <i>
      <x v="335"/>
    </i>
    <i>
      <x v="336"/>
    </i>
    <i>
      <x v="337"/>
    </i>
    <i>
      <x v="338"/>
    </i>
    <i>
      <x v="339"/>
    </i>
    <i>
      <x v="342"/>
    </i>
    <i>
      <x v="343"/>
    </i>
    <i>
      <x v="344"/>
    </i>
    <i>
      <x v="345"/>
    </i>
    <i>
      <x v="346"/>
    </i>
    <i>
      <x v="349"/>
    </i>
    <i>
      <x v="350"/>
    </i>
    <i>
      <x v="351"/>
    </i>
    <i>
      <x v="352"/>
    </i>
    <i>
      <x v="3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SM:TSMC Premium (TSM " fld="7" baseField="0" baseItem="0" numFmtId="9"/>
    <dataField name="Sum of Enter Position Holding Period" fld="11" baseField="0" baseItem="0"/>
    <dataField name="Sum of Close Position" fld="17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3197-5115-490B-A1AC-1CD26AD9BFF9}">
  <sheetPr codeName="Sheet1"/>
  <dimension ref="B1:F207"/>
  <sheetViews>
    <sheetView workbookViewId="0">
      <selection activeCell="G5" sqref="G5"/>
    </sheetView>
  </sheetViews>
  <sheetFormatPr defaultRowHeight="15" x14ac:dyDescent="0.25"/>
  <cols>
    <col min="2" max="2" width="14" customWidth="1"/>
    <col min="4" max="4" width="16.5703125" hidden="1" customWidth="1"/>
    <col min="6" max="6" width="9.140625" style="3"/>
  </cols>
  <sheetData>
    <row r="1" spans="2:6" x14ac:dyDescent="0.25">
      <c r="B1" t="str">
        <f>_xll.RHistory("USO",".Timestamp;.Close","START:01-Mar-2020 END:18-Dec-2020 INTERVAL:1D",,"TSREPEAT:NO CH:Fd",B2)</f>
        <v>Updated at 14:41:07</v>
      </c>
      <c r="D1" t="str">
        <f>_xll.RHistory("USO","NAV.Timestamp;NAV.Value","START:01-Mar-2020 END:18-Dec-2020 INTERVAL:1D",,"TSREPEAT:NO CH:Fd",D2)</f>
        <v>Updated at 14:41:08</v>
      </c>
    </row>
    <row r="2" spans="2:6" x14ac:dyDescent="0.25">
      <c r="B2" t="s">
        <v>0</v>
      </c>
      <c r="C2" t="s">
        <v>1</v>
      </c>
      <c r="D2" t="s">
        <v>0</v>
      </c>
      <c r="E2" t="s">
        <v>2</v>
      </c>
      <c r="F2" s="3" t="s">
        <v>3</v>
      </c>
    </row>
    <row r="3" spans="2:6" x14ac:dyDescent="0.25">
      <c r="B3" s="1">
        <v>44183</v>
      </c>
      <c r="C3">
        <v>33.479999999999997</v>
      </c>
      <c r="D3" s="1">
        <v>44183</v>
      </c>
      <c r="E3">
        <v>33.558999999999997</v>
      </c>
      <c r="F3" s="3">
        <f t="shared" ref="F3:F66" si="0">(E3-C3)/E3</f>
        <v>2.3540629935337952E-3</v>
      </c>
    </row>
    <row r="4" spans="2:6" x14ac:dyDescent="0.25">
      <c r="B4" s="1">
        <v>44182</v>
      </c>
      <c r="C4">
        <v>33.159999999999997</v>
      </c>
      <c r="D4" s="1">
        <v>44182</v>
      </c>
      <c r="E4">
        <v>33.127000000000002</v>
      </c>
      <c r="F4" s="3">
        <f t="shared" si="0"/>
        <v>-9.9616626920621064E-4</v>
      </c>
    </row>
    <row r="5" spans="2:6" x14ac:dyDescent="0.25">
      <c r="B5" s="1">
        <v>44181</v>
      </c>
      <c r="C5">
        <v>32.74</v>
      </c>
      <c r="D5" s="1">
        <v>44181</v>
      </c>
      <c r="E5">
        <v>32.744</v>
      </c>
      <c r="F5" s="3">
        <f t="shared" si="0"/>
        <v>1.221597849987107E-4</v>
      </c>
    </row>
    <row r="6" spans="2:6" x14ac:dyDescent="0.25">
      <c r="B6" s="1">
        <v>44180</v>
      </c>
      <c r="C6">
        <v>32.54</v>
      </c>
      <c r="D6" s="1">
        <v>44180</v>
      </c>
      <c r="E6">
        <v>32.581000000000003</v>
      </c>
      <c r="F6" s="3">
        <f t="shared" si="0"/>
        <v>1.2584021362144783E-3</v>
      </c>
    </row>
    <row r="7" spans="2:6" x14ac:dyDescent="0.25">
      <c r="B7" s="1">
        <v>44179</v>
      </c>
      <c r="C7">
        <v>32.17</v>
      </c>
      <c r="D7" s="1">
        <v>44179</v>
      </c>
      <c r="E7">
        <v>32.195999999999998</v>
      </c>
      <c r="F7" s="3">
        <f t="shared" si="0"/>
        <v>8.0755373338291248E-4</v>
      </c>
    </row>
    <row r="8" spans="2:6" x14ac:dyDescent="0.25">
      <c r="B8" s="1">
        <v>44176</v>
      </c>
      <c r="C8">
        <v>31.94</v>
      </c>
      <c r="D8" s="1">
        <v>44176</v>
      </c>
      <c r="E8">
        <v>31.922999999999998</v>
      </c>
      <c r="F8" s="3">
        <f t="shared" si="0"/>
        <v>-5.3253140369022376E-4</v>
      </c>
    </row>
    <row r="9" spans="2:6" x14ac:dyDescent="0.25">
      <c r="B9" s="1">
        <v>44175</v>
      </c>
      <c r="C9">
        <v>32.11</v>
      </c>
      <c r="D9" s="1">
        <v>44175</v>
      </c>
      <c r="E9">
        <v>32.054000000000002</v>
      </c>
      <c r="F9" s="3">
        <f t="shared" si="0"/>
        <v>-1.7470518500030381E-3</v>
      </c>
    </row>
    <row r="10" spans="2:6" x14ac:dyDescent="0.25">
      <c r="B10" s="1">
        <v>44174</v>
      </c>
      <c r="C10">
        <v>31.34</v>
      </c>
      <c r="D10" s="1">
        <v>44174</v>
      </c>
      <c r="E10">
        <v>31.283999999999999</v>
      </c>
      <c r="F10" s="3">
        <f t="shared" si="0"/>
        <v>-1.7900524229638455E-3</v>
      </c>
    </row>
    <row r="11" spans="2:6" x14ac:dyDescent="0.25">
      <c r="B11" s="1">
        <v>44173</v>
      </c>
      <c r="C11">
        <v>31.41</v>
      </c>
      <c r="D11" s="1">
        <v>44173</v>
      </c>
      <c r="E11">
        <v>31.343</v>
      </c>
      <c r="F11" s="3">
        <f t="shared" si="0"/>
        <v>-2.1376383881568507E-3</v>
      </c>
    </row>
    <row r="12" spans="2:6" x14ac:dyDescent="0.25">
      <c r="B12" s="1">
        <v>44172</v>
      </c>
      <c r="C12">
        <v>31.4</v>
      </c>
      <c r="D12" s="1">
        <v>44172</v>
      </c>
      <c r="E12">
        <v>31.408999999999999</v>
      </c>
      <c r="F12" s="3">
        <f t="shared" si="0"/>
        <v>2.8654207392786593E-4</v>
      </c>
    </row>
    <row r="13" spans="2:6" x14ac:dyDescent="0.25">
      <c r="B13" s="1">
        <v>44169</v>
      </c>
      <c r="C13">
        <v>31.56</v>
      </c>
      <c r="D13" s="1">
        <v>44169</v>
      </c>
      <c r="E13">
        <v>31.675000000000001</v>
      </c>
      <c r="F13" s="3">
        <f t="shared" si="0"/>
        <v>3.6306235201263451E-3</v>
      </c>
    </row>
    <row r="14" spans="2:6" x14ac:dyDescent="0.25">
      <c r="B14" s="1">
        <v>44168</v>
      </c>
      <c r="C14">
        <v>31.25</v>
      </c>
      <c r="D14" s="1">
        <v>44168</v>
      </c>
      <c r="E14">
        <v>31.245000000000001</v>
      </c>
      <c r="F14" s="3">
        <f t="shared" si="0"/>
        <v>-1.6002560409662364E-4</v>
      </c>
    </row>
    <row r="15" spans="2:6" x14ac:dyDescent="0.25">
      <c r="B15" s="1">
        <v>44167</v>
      </c>
      <c r="C15">
        <v>30.97</v>
      </c>
      <c r="D15" s="1">
        <v>44167</v>
      </c>
      <c r="E15">
        <v>31.042000000000002</v>
      </c>
      <c r="F15" s="3">
        <f t="shared" si="0"/>
        <v>2.3194381805296928E-3</v>
      </c>
    </row>
    <row r="16" spans="2:6" x14ac:dyDescent="0.25">
      <c r="B16" s="1">
        <v>44166</v>
      </c>
      <c r="C16">
        <v>30.62</v>
      </c>
      <c r="D16" s="1">
        <v>44166</v>
      </c>
      <c r="E16">
        <v>30.599</v>
      </c>
      <c r="F16" s="3">
        <f t="shared" si="0"/>
        <v>-6.862969378084511E-4</v>
      </c>
    </row>
    <row r="17" spans="2:6" x14ac:dyDescent="0.25">
      <c r="B17" s="1">
        <v>44165</v>
      </c>
      <c r="C17">
        <v>30.97</v>
      </c>
      <c r="D17" s="1">
        <v>44165</v>
      </c>
      <c r="E17">
        <v>31.120999999999999</v>
      </c>
      <c r="F17" s="3">
        <f t="shared" si="0"/>
        <v>4.8520291764403397E-3</v>
      </c>
    </row>
    <row r="18" spans="2:6" x14ac:dyDescent="0.25">
      <c r="B18" s="1">
        <v>44162</v>
      </c>
      <c r="C18">
        <v>31.22</v>
      </c>
      <c r="D18" s="1">
        <v>44162</v>
      </c>
      <c r="E18">
        <v>31.295000000000002</v>
      </c>
      <c r="F18" s="3">
        <f t="shared" si="0"/>
        <v>2.3965489694840339E-3</v>
      </c>
    </row>
    <row r="19" spans="2:6" x14ac:dyDescent="0.25">
      <c r="B19" s="1">
        <v>44160</v>
      </c>
      <c r="C19">
        <v>31.37</v>
      </c>
      <c r="D19" s="1">
        <v>44160</v>
      </c>
      <c r="E19">
        <v>31.378</v>
      </c>
      <c r="F19" s="3">
        <f t="shared" si="0"/>
        <v>2.549557014468455E-4</v>
      </c>
    </row>
    <row r="20" spans="2:6" x14ac:dyDescent="0.25">
      <c r="B20" s="1">
        <v>44159</v>
      </c>
      <c r="C20">
        <v>30.8</v>
      </c>
      <c r="D20" s="1">
        <v>44159</v>
      </c>
      <c r="E20">
        <v>30.86</v>
      </c>
      <c r="F20" s="3">
        <f t="shared" si="0"/>
        <v>1.9442644199610733E-3</v>
      </c>
    </row>
    <row r="21" spans="2:6" x14ac:dyDescent="0.25">
      <c r="B21" s="1">
        <v>44158</v>
      </c>
      <c r="C21">
        <v>29.52</v>
      </c>
      <c r="D21" s="1">
        <v>44158</v>
      </c>
      <c r="E21">
        <v>29.684999999999999</v>
      </c>
      <c r="F21" s="3">
        <f t="shared" si="0"/>
        <v>5.5583628094997188E-3</v>
      </c>
    </row>
    <row r="22" spans="2:6" x14ac:dyDescent="0.25">
      <c r="B22" s="1">
        <v>44155</v>
      </c>
      <c r="C22">
        <v>29.27</v>
      </c>
      <c r="D22" s="1">
        <v>44155</v>
      </c>
      <c r="E22">
        <v>29.297999999999998</v>
      </c>
      <c r="F22" s="3">
        <f t="shared" si="0"/>
        <v>9.5569663458252077E-4</v>
      </c>
    </row>
    <row r="23" spans="2:6" x14ac:dyDescent="0.25">
      <c r="B23" s="1">
        <v>44154</v>
      </c>
      <c r="C23">
        <v>29.09</v>
      </c>
      <c r="D23" s="1">
        <v>44154</v>
      </c>
      <c r="E23">
        <v>28.981000000000002</v>
      </c>
      <c r="F23" s="3">
        <f t="shared" si="0"/>
        <v>-3.7610848486939099E-3</v>
      </c>
    </row>
    <row r="24" spans="2:6" x14ac:dyDescent="0.25">
      <c r="B24" s="1">
        <v>44153</v>
      </c>
      <c r="C24">
        <v>29</v>
      </c>
      <c r="D24" s="1">
        <v>44153</v>
      </c>
      <c r="E24">
        <v>29.091000000000001</v>
      </c>
      <c r="F24" s="3">
        <f t="shared" si="0"/>
        <v>3.1281152246399602E-3</v>
      </c>
    </row>
    <row r="25" spans="2:6" x14ac:dyDescent="0.25">
      <c r="B25" s="1">
        <v>44152</v>
      </c>
      <c r="C25">
        <v>28.87</v>
      </c>
      <c r="D25" s="1">
        <v>44152</v>
      </c>
      <c r="E25">
        <v>28.867000000000001</v>
      </c>
      <c r="F25" s="3">
        <f t="shared" si="0"/>
        <v>-1.039248969411478E-4</v>
      </c>
    </row>
    <row r="26" spans="2:6" x14ac:dyDescent="0.25">
      <c r="B26" s="1">
        <v>44151</v>
      </c>
      <c r="C26">
        <v>28.81</v>
      </c>
      <c r="D26" s="1">
        <v>44151</v>
      </c>
      <c r="E26">
        <v>28.817</v>
      </c>
      <c r="F26" s="3">
        <f t="shared" si="0"/>
        <v>2.4291216989976228E-4</v>
      </c>
    </row>
    <row r="27" spans="2:6" x14ac:dyDescent="0.25">
      <c r="B27" s="1">
        <v>44148</v>
      </c>
      <c r="C27">
        <v>28.13</v>
      </c>
      <c r="D27" s="1">
        <v>44148</v>
      </c>
      <c r="E27">
        <v>28.108000000000001</v>
      </c>
      <c r="F27" s="3">
        <f t="shared" si="0"/>
        <v>-7.8269531805886096E-4</v>
      </c>
    </row>
    <row r="28" spans="2:6" x14ac:dyDescent="0.25">
      <c r="B28" s="1">
        <v>44147</v>
      </c>
      <c r="C28">
        <v>28.66</v>
      </c>
      <c r="D28" s="1">
        <v>44147</v>
      </c>
      <c r="E28">
        <v>28.788</v>
      </c>
      <c r="F28" s="3">
        <f t="shared" si="0"/>
        <v>4.4462970682228745E-3</v>
      </c>
    </row>
    <row r="29" spans="2:6" x14ac:dyDescent="0.25">
      <c r="B29" s="1">
        <v>44146</v>
      </c>
      <c r="C29">
        <v>29.04</v>
      </c>
      <c r="D29" s="1">
        <v>44146</v>
      </c>
      <c r="E29">
        <v>29.010999999999999</v>
      </c>
      <c r="F29" s="3">
        <f t="shared" si="0"/>
        <v>-9.9962083347695401E-4</v>
      </c>
    </row>
    <row r="30" spans="2:6" x14ac:dyDescent="0.25">
      <c r="B30" s="1">
        <v>44145</v>
      </c>
      <c r="C30">
        <v>28.91</v>
      </c>
      <c r="D30" s="1">
        <v>44145</v>
      </c>
      <c r="E30">
        <v>28.931999999999999</v>
      </c>
      <c r="F30" s="3">
        <f t="shared" si="0"/>
        <v>7.6040370523981977E-4</v>
      </c>
    </row>
    <row r="31" spans="2:6" x14ac:dyDescent="0.25">
      <c r="B31" s="1">
        <v>44144</v>
      </c>
      <c r="C31">
        <v>28.07</v>
      </c>
      <c r="D31" s="1">
        <v>44144</v>
      </c>
      <c r="E31">
        <v>28.295999999999999</v>
      </c>
      <c r="F31" s="3">
        <f t="shared" si="0"/>
        <v>7.9869946282159696E-3</v>
      </c>
    </row>
    <row r="32" spans="2:6" x14ac:dyDescent="0.25">
      <c r="B32" s="1">
        <v>44141</v>
      </c>
      <c r="C32">
        <v>26.47</v>
      </c>
      <c r="D32" s="1">
        <v>44141</v>
      </c>
      <c r="E32">
        <v>26.28</v>
      </c>
      <c r="F32" s="3">
        <f t="shared" si="0"/>
        <v>-7.2298325722982386E-3</v>
      </c>
    </row>
    <row r="33" spans="2:6" x14ac:dyDescent="0.25">
      <c r="B33" s="1">
        <v>44140</v>
      </c>
      <c r="C33">
        <v>27.16</v>
      </c>
      <c r="D33" s="1">
        <v>44140</v>
      </c>
      <c r="E33">
        <v>27.329000000000001</v>
      </c>
      <c r="F33" s="3">
        <f t="shared" si="0"/>
        <v>6.1839072048007785E-3</v>
      </c>
    </row>
    <row r="34" spans="2:6" x14ac:dyDescent="0.25">
      <c r="B34" s="1">
        <v>44139</v>
      </c>
      <c r="C34">
        <v>27.44</v>
      </c>
      <c r="D34" s="1">
        <v>44139</v>
      </c>
      <c r="E34">
        <v>27.581</v>
      </c>
      <c r="F34" s="3">
        <f t="shared" si="0"/>
        <v>5.1122149305680813E-3</v>
      </c>
    </row>
    <row r="35" spans="2:6" x14ac:dyDescent="0.25">
      <c r="B35" s="1">
        <v>44138</v>
      </c>
      <c r="C35">
        <v>26.72</v>
      </c>
      <c r="D35" s="1">
        <v>44138</v>
      </c>
      <c r="E35">
        <v>26.606999999999999</v>
      </c>
      <c r="F35" s="3">
        <f t="shared" si="0"/>
        <v>-4.2470026684706865E-3</v>
      </c>
    </row>
    <row r="36" spans="2:6" x14ac:dyDescent="0.25">
      <c r="B36" s="1">
        <v>44137</v>
      </c>
      <c r="C36">
        <v>26.26</v>
      </c>
      <c r="D36" s="1">
        <v>44137</v>
      </c>
      <c r="E36">
        <v>26.09</v>
      </c>
      <c r="F36" s="3">
        <f t="shared" si="0"/>
        <v>-6.5159064775776815E-3</v>
      </c>
    </row>
    <row r="37" spans="2:6" x14ac:dyDescent="0.25">
      <c r="B37" s="1">
        <v>44134</v>
      </c>
      <c r="C37">
        <v>25.25</v>
      </c>
      <c r="D37" s="1">
        <v>44134</v>
      </c>
      <c r="E37">
        <v>25.35</v>
      </c>
      <c r="F37" s="3">
        <f t="shared" si="0"/>
        <v>3.944773175542462E-3</v>
      </c>
    </row>
    <row r="38" spans="2:6" x14ac:dyDescent="0.25">
      <c r="B38" s="1">
        <v>44133</v>
      </c>
      <c r="C38">
        <v>25.6</v>
      </c>
      <c r="D38" s="1">
        <v>44133</v>
      </c>
      <c r="E38">
        <v>25.541</v>
      </c>
      <c r="F38" s="3">
        <f t="shared" si="0"/>
        <v>-2.3100113542931385E-3</v>
      </c>
    </row>
    <row r="39" spans="2:6" x14ac:dyDescent="0.25">
      <c r="B39" s="1">
        <v>44132</v>
      </c>
      <c r="C39">
        <v>26.31</v>
      </c>
      <c r="D39" s="1">
        <v>44132</v>
      </c>
      <c r="E39">
        <v>26.359000000000002</v>
      </c>
      <c r="F39" s="3">
        <f t="shared" si="0"/>
        <v>1.858947608027734E-3</v>
      </c>
    </row>
    <row r="40" spans="2:6" x14ac:dyDescent="0.25">
      <c r="B40" s="1">
        <v>44131</v>
      </c>
      <c r="C40">
        <v>27.69</v>
      </c>
      <c r="D40" s="1">
        <v>44131</v>
      </c>
      <c r="E40">
        <v>27.777999999999999</v>
      </c>
      <c r="F40" s="3">
        <f t="shared" si="0"/>
        <v>3.1679746562026574E-3</v>
      </c>
    </row>
    <row r="41" spans="2:6" x14ac:dyDescent="0.25">
      <c r="B41" s="1">
        <v>44130</v>
      </c>
      <c r="C41">
        <v>27.11</v>
      </c>
      <c r="D41" s="1">
        <v>44130</v>
      </c>
      <c r="E41">
        <v>27.126999999999999</v>
      </c>
      <c r="F41" s="3">
        <f t="shared" si="0"/>
        <v>6.2668190363842149E-4</v>
      </c>
    </row>
    <row r="42" spans="2:6" x14ac:dyDescent="0.25">
      <c r="B42" s="1">
        <v>44127</v>
      </c>
      <c r="C42">
        <v>27.88</v>
      </c>
      <c r="D42" s="1">
        <v>44127</v>
      </c>
      <c r="E42">
        <v>27.960999999999999</v>
      </c>
      <c r="F42" s="3">
        <f t="shared" si="0"/>
        <v>2.8968920997102937E-3</v>
      </c>
    </row>
    <row r="43" spans="2:6" x14ac:dyDescent="0.25">
      <c r="B43" s="1">
        <v>44126</v>
      </c>
      <c r="C43">
        <v>28.51</v>
      </c>
      <c r="D43" s="1">
        <v>44126</v>
      </c>
      <c r="E43">
        <v>28.498999999999999</v>
      </c>
      <c r="F43" s="3">
        <f t="shared" si="0"/>
        <v>-3.8597845538449718E-4</v>
      </c>
    </row>
    <row r="44" spans="2:6" x14ac:dyDescent="0.25">
      <c r="B44" s="1">
        <v>44125</v>
      </c>
      <c r="C44">
        <v>28.1</v>
      </c>
      <c r="D44" s="1">
        <v>44125</v>
      </c>
      <c r="E44">
        <v>28.082999999999998</v>
      </c>
      <c r="F44" s="3">
        <f t="shared" si="0"/>
        <v>-6.0534843143549531E-4</v>
      </c>
    </row>
    <row r="45" spans="2:6" x14ac:dyDescent="0.25">
      <c r="B45" s="1">
        <v>44124</v>
      </c>
      <c r="C45">
        <v>29.05</v>
      </c>
      <c r="D45" s="1">
        <v>44124</v>
      </c>
      <c r="E45">
        <v>29.196000000000002</v>
      </c>
      <c r="F45" s="3">
        <f t="shared" si="0"/>
        <v>5.0006850253459644E-3</v>
      </c>
    </row>
    <row r="46" spans="2:6" x14ac:dyDescent="0.25">
      <c r="B46" s="1">
        <v>44123</v>
      </c>
      <c r="C46">
        <v>28.59</v>
      </c>
      <c r="D46" s="1">
        <v>44123</v>
      </c>
      <c r="E46">
        <v>28.776</v>
      </c>
      <c r="F46" s="3">
        <f t="shared" si="0"/>
        <v>6.4637197664720583E-3</v>
      </c>
    </row>
    <row r="47" spans="2:6" x14ac:dyDescent="0.25">
      <c r="B47" s="1">
        <v>44120</v>
      </c>
      <c r="C47">
        <v>28.72</v>
      </c>
      <c r="D47" s="1">
        <v>44120</v>
      </c>
      <c r="E47">
        <v>28.814</v>
      </c>
      <c r="F47" s="3">
        <f t="shared" si="0"/>
        <v>3.2623030471299087E-3</v>
      </c>
    </row>
    <row r="48" spans="2:6" x14ac:dyDescent="0.25">
      <c r="B48" s="1">
        <v>44119</v>
      </c>
      <c r="C48">
        <v>28.94</v>
      </c>
      <c r="D48" s="1">
        <v>44119</v>
      </c>
      <c r="E48">
        <v>28.91</v>
      </c>
      <c r="F48" s="3">
        <f t="shared" si="0"/>
        <v>-1.0377032168800116E-3</v>
      </c>
    </row>
    <row r="49" spans="2:6" x14ac:dyDescent="0.25">
      <c r="B49" s="1">
        <v>44118</v>
      </c>
      <c r="C49">
        <v>28.98</v>
      </c>
      <c r="D49" s="1">
        <v>44118</v>
      </c>
      <c r="E49">
        <v>29.007000000000001</v>
      </c>
      <c r="F49" s="3">
        <f t="shared" si="0"/>
        <v>9.3080980452997627E-4</v>
      </c>
    </row>
    <row r="50" spans="2:6" x14ac:dyDescent="0.25">
      <c r="B50" s="1">
        <v>44117</v>
      </c>
      <c r="C50">
        <v>28.46</v>
      </c>
      <c r="D50" s="1">
        <v>44117</v>
      </c>
      <c r="E50">
        <v>28.486000000000001</v>
      </c>
      <c r="F50" s="3">
        <f t="shared" si="0"/>
        <v>9.127290598890613E-4</v>
      </c>
    </row>
    <row r="51" spans="2:6" x14ac:dyDescent="0.25">
      <c r="B51" s="1">
        <v>44116</v>
      </c>
      <c r="C51">
        <v>28.07</v>
      </c>
      <c r="D51" s="1">
        <v>44116</v>
      </c>
      <c r="E51">
        <v>27.992999999999999</v>
      </c>
      <c r="F51" s="3">
        <f t="shared" si="0"/>
        <v>-2.7506876719180415E-3</v>
      </c>
    </row>
    <row r="52" spans="2:6" x14ac:dyDescent="0.25">
      <c r="B52" s="1">
        <v>44113</v>
      </c>
      <c r="C52">
        <v>28.69</v>
      </c>
      <c r="D52" s="1">
        <v>44113</v>
      </c>
      <c r="E52">
        <v>28.759</v>
      </c>
      <c r="F52" s="3">
        <f t="shared" si="0"/>
        <v>2.3992489307694655E-3</v>
      </c>
    </row>
    <row r="53" spans="2:6" x14ac:dyDescent="0.25">
      <c r="B53" s="1">
        <v>44112</v>
      </c>
      <c r="C53">
        <v>29.14</v>
      </c>
      <c r="D53" s="1">
        <v>44112</v>
      </c>
      <c r="E53">
        <v>29.134</v>
      </c>
      <c r="F53" s="3">
        <f t="shared" si="0"/>
        <v>-2.0594494405163133E-4</v>
      </c>
    </row>
    <row r="54" spans="2:6" x14ac:dyDescent="0.25">
      <c r="B54" s="1">
        <v>44111</v>
      </c>
      <c r="C54">
        <v>28.39</v>
      </c>
      <c r="D54" s="1">
        <v>44111</v>
      </c>
      <c r="E54">
        <v>28.32</v>
      </c>
      <c r="F54" s="3">
        <f t="shared" si="0"/>
        <v>-2.4717514124293887E-3</v>
      </c>
    </row>
    <row r="55" spans="2:6" x14ac:dyDescent="0.25">
      <c r="B55" s="1">
        <v>44110</v>
      </c>
      <c r="C55">
        <v>28.39</v>
      </c>
      <c r="D55" s="1">
        <v>44110</v>
      </c>
      <c r="E55">
        <v>28.792000000000002</v>
      </c>
      <c r="F55" s="3">
        <f t="shared" si="0"/>
        <v>1.3962211725479335E-2</v>
      </c>
    </row>
    <row r="56" spans="2:6" x14ac:dyDescent="0.25">
      <c r="B56" s="1">
        <v>44109</v>
      </c>
      <c r="C56">
        <v>27.93</v>
      </c>
      <c r="D56" s="1">
        <v>44109</v>
      </c>
      <c r="E56">
        <v>27.864999999999998</v>
      </c>
      <c r="F56" s="3">
        <f t="shared" si="0"/>
        <v>-2.3326753992464126E-3</v>
      </c>
    </row>
    <row r="57" spans="2:6" x14ac:dyDescent="0.25">
      <c r="B57" s="1">
        <v>44106</v>
      </c>
      <c r="C57">
        <v>26.35</v>
      </c>
      <c r="D57" s="1">
        <v>44106</v>
      </c>
      <c r="E57">
        <v>26.396000000000001</v>
      </c>
      <c r="F57" s="3">
        <f t="shared" si="0"/>
        <v>1.7426882861039314E-3</v>
      </c>
    </row>
    <row r="58" spans="2:6" x14ac:dyDescent="0.25">
      <c r="B58" s="1">
        <v>44105</v>
      </c>
      <c r="C58">
        <v>27.51</v>
      </c>
      <c r="D58" s="1">
        <v>44105</v>
      </c>
      <c r="E58">
        <v>27.521999999999998</v>
      </c>
      <c r="F58" s="3">
        <f t="shared" si="0"/>
        <v>4.3601482450392057E-4</v>
      </c>
    </row>
    <row r="59" spans="2:6" x14ac:dyDescent="0.25">
      <c r="B59" s="1">
        <v>44104</v>
      </c>
      <c r="C59">
        <v>28.29</v>
      </c>
      <c r="D59" s="1">
        <v>44104</v>
      </c>
      <c r="E59">
        <v>28.486999999999998</v>
      </c>
      <c r="F59" s="3">
        <f t="shared" si="0"/>
        <v>6.9154351107522443E-3</v>
      </c>
    </row>
    <row r="60" spans="2:6" x14ac:dyDescent="0.25">
      <c r="B60" s="1">
        <v>44103</v>
      </c>
      <c r="C60">
        <v>27.7</v>
      </c>
      <c r="D60" s="1">
        <v>44103</v>
      </c>
      <c r="E60">
        <v>27.856000000000002</v>
      </c>
      <c r="F60" s="3">
        <f t="shared" si="0"/>
        <v>5.6002297530155926E-3</v>
      </c>
    </row>
    <row r="61" spans="2:6" x14ac:dyDescent="0.25">
      <c r="B61" s="1">
        <v>44102</v>
      </c>
      <c r="C61">
        <v>28.69</v>
      </c>
      <c r="D61" s="1">
        <v>44102</v>
      </c>
      <c r="E61">
        <v>28.742000000000001</v>
      </c>
      <c r="F61" s="3">
        <f t="shared" si="0"/>
        <v>1.8091990814835294E-3</v>
      </c>
    </row>
    <row r="62" spans="2:6" x14ac:dyDescent="0.25">
      <c r="B62" s="1">
        <v>44099</v>
      </c>
      <c r="C62">
        <v>28.35</v>
      </c>
      <c r="D62" s="1">
        <v>44099</v>
      </c>
      <c r="E62">
        <v>28.492999999999999</v>
      </c>
      <c r="F62" s="3">
        <f t="shared" si="0"/>
        <v>5.0187765416066102E-3</v>
      </c>
    </row>
    <row r="63" spans="2:6" x14ac:dyDescent="0.25">
      <c r="B63" s="1">
        <v>44098</v>
      </c>
      <c r="C63">
        <v>28.5</v>
      </c>
      <c r="D63" s="1">
        <v>44098</v>
      </c>
      <c r="E63">
        <v>28.56</v>
      </c>
      <c r="F63" s="3">
        <f t="shared" si="0"/>
        <v>2.100840336134409E-3</v>
      </c>
    </row>
    <row r="64" spans="2:6" x14ac:dyDescent="0.25">
      <c r="B64" s="1">
        <v>44097</v>
      </c>
      <c r="C64">
        <v>28.03</v>
      </c>
      <c r="D64" s="1">
        <v>44097</v>
      </c>
      <c r="E64">
        <v>28.295000000000002</v>
      </c>
      <c r="F64" s="3">
        <f t="shared" si="0"/>
        <v>9.3656122989927738E-3</v>
      </c>
    </row>
    <row r="65" spans="2:6" x14ac:dyDescent="0.25">
      <c r="B65" s="1">
        <v>44096</v>
      </c>
      <c r="C65">
        <v>28.17</v>
      </c>
      <c r="D65" s="1">
        <v>44096</v>
      </c>
      <c r="E65">
        <v>28.21</v>
      </c>
      <c r="F65" s="3">
        <f t="shared" si="0"/>
        <v>1.4179369018078392E-3</v>
      </c>
    </row>
    <row r="66" spans="2:6" x14ac:dyDescent="0.25">
      <c r="B66" s="1">
        <v>44095</v>
      </c>
      <c r="C66">
        <v>28.29</v>
      </c>
      <c r="D66" s="1">
        <v>44095</v>
      </c>
      <c r="E66">
        <v>28.059000000000001</v>
      </c>
      <c r="F66" s="3">
        <f t="shared" si="0"/>
        <v>-8.2326526248261908E-3</v>
      </c>
    </row>
    <row r="67" spans="2:6" x14ac:dyDescent="0.25">
      <c r="B67" s="1">
        <v>44092</v>
      </c>
      <c r="C67">
        <v>29.06</v>
      </c>
      <c r="D67" s="1">
        <v>44092</v>
      </c>
      <c r="E67">
        <v>29.25</v>
      </c>
      <c r="F67" s="3">
        <f t="shared" ref="F67:F130" si="1">(E67-C67)/E67</f>
        <v>6.4957264957265391E-3</v>
      </c>
    </row>
    <row r="68" spans="2:6" x14ac:dyDescent="0.25">
      <c r="B68" s="1">
        <v>44091</v>
      </c>
      <c r="C68">
        <v>29.23</v>
      </c>
      <c r="D68" s="1">
        <v>44091</v>
      </c>
      <c r="E68">
        <v>29.221</v>
      </c>
      <c r="F68" s="3">
        <f t="shared" si="1"/>
        <v>-3.0799767290648304E-4</v>
      </c>
    </row>
    <row r="69" spans="2:6" x14ac:dyDescent="0.25">
      <c r="B69" s="1">
        <v>44090</v>
      </c>
      <c r="C69">
        <v>28.7</v>
      </c>
      <c r="D69" s="1">
        <v>44090</v>
      </c>
      <c r="E69">
        <v>28.704000000000001</v>
      </c>
      <c r="F69" s="3">
        <f t="shared" si="1"/>
        <v>1.3935340022301198E-4</v>
      </c>
    </row>
    <row r="70" spans="2:6" x14ac:dyDescent="0.25">
      <c r="B70" s="1">
        <v>44089</v>
      </c>
      <c r="C70">
        <v>27.52</v>
      </c>
      <c r="D70" s="1">
        <v>44089</v>
      </c>
      <c r="E70">
        <v>27.54</v>
      </c>
      <c r="F70" s="3">
        <f t="shared" si="1"/>
        <v>7.2621641249090679E-4</v>
      </c>
    </row>
    <row r="71" spans="2:6" x14ac:dyDescent="0.25">
      <c r="B71" s="1">
        <v>44088</v>
      </c>
      <c r="C71">
        <v>26.94</v>
      </c>
      <c r="D71" s="1">
        <v>44088</v>
      </c>
      <c r="E71">
        <v>26.902000000000001</v>
      </c>
      <c r="F71" s="3">
        <f t="shared" si="1"/>
        <v>-1.4125343840606741E-3</v>
      </c>
    </row>
    <row r="72" spans="2:6" x14ac:dyDescent="0.25">
      <c r="B72" s="1">
        <v>44085</v>
      </c>
      <c r="C72">
        <v>27.04</v>
      </c>
      <c r="D72" s="1">
        <v>44085</v>
      </c>
      <c r="E72">
        <v>26.959</v>
      </c>
      <c r="F72" s="3">
        <f t="shared" si="1"/>
        <v>-3.0045624837716353E-3</v>
      </c>
    </row>
    <row r="73" spans="2:6" x14ac:dyDescent="0.25">
      <c r="B73" s="1">
        <v>44084</v>
      </c>
      <c r="C73">
        <v>26.79</v>
      </c>
      <c r="D73" s="1">
        <v>44084</v>
      </c>
      <c r="E73">
        <v>26.989000000000001</v>
      </c>
      <c r="F73" s="3">
        <f t="shared" si="1"/>
        <v>7.373374337693194E-3</v>
      </c>
    </row>
    <row r="74" spans="2:6" x14ac:dyDescent="0.25">
      <c r="B74" s="1">
        <v>44083</v>
      </c>
      <c r="C74">
        <v>27.41</v>
      </c>
      <c r="D74" s="1">
        <v>44083</v>
      </c>
      <c r="E74">
        <v>27.481999999999999</v>
      </c>
      <c r="F74" s="3">
        <f t="shared" si="1"/>
        <v>2.619896659631729E-3</v>
      </c>
    </row>
    <row r="75" spans="2:6" x14ac:dyDescent="0.25">
      <c r="B75" s="1">
        <v>44082</v>
      </c>
      <c r="C75">
        <v>26.75</v>
      </c>
      <c r="D75" s="1">
        <v>44082</v>
      </c>
      <c r="E75">
        <v>26.687999999999999</v>
      </c>
      <c r="F75" s="3">
        <f t="shared" si="1"/>
        <v>-2.3231414868105952E-3</v>
      </c>
    </row>
    <row r="76" spans="2:6" x14ac:dyDescent="0.25">
      <c r="B76" s="1">
        <v>44078</v>
      </c>
      <c r="C76">
        <v>28.51</v>
      </c>
      <c r="D76" s="1">
        <v>44078</v>
      </c>
      <c r="E76">
        <v>28.672999999999998</v>
      </c>
      <c r="F76" s="3">
        <f t="shared" si="1"/>
        <v>5.6847905695252225E-3</v>
      </c>
    </row>
    <row r="77" spans="2:6" x14ac:dyDescent="0.25">
      <c r="B77" s="1">
        <v>44077</v>
      </c>
      <c r="C77">
        <v>29.64</v>
      </c>
      <c r="D77" s="1">
        <v>44077</v>
      </c>
      <c r="E77">
        <v>29.699000000000002</v>
      </c>
      <c r="F77" s="3">
        <f t="shared" si="1"/>
        <v>1.9865988753830447E-3</v>
      </c>
    </row>
    <row r="78" spans="2:6" x14ac:dyDescent="0.25">
      <c r="B78" s="1">
        <v>44076</v>
      </c>
      <c r="C78">
        <v>29.86</v>
      </c>
      <c r="D78" s="1">
        <v>44076</v>
      </c>
      <c r="E78">
        <v>29.766999999999999</v>
      </c>
      <c r="F78" s="3">
        <f t="shared" si="1"/>
        <v>-3.1242651258104603E-3</v>
      </c>
    </row>
    <row r="79" spans="2:6" x14ac:dyDescent="0.25">
      <c r="B79" s="1">
        <v>44075</v>
      </c>
      <c r="C79">
        <v>30.61</v>
      </c>
      <c r="D79" s="1">
        <v>44075</v>
      </c>
      <c r="E79">
        <v>30.57</v>
      </c>
      <c r="F79" s="3">
        <f t="shared" si="1"/>
        <v>-1.3084723585213983E-3</v>
      </c>
    </row>
    <row r="80" spans="2:6" x14ac:dyDescent="0.25">
      <c r="B80" s="1">
        <v>44074</v>
      </c>
      <c r="C80">
        <v>30.58</v>
      </c>
      <c r="D80" s="1">
        <v>44074</v>
      </c>
      <c r="E80">
        <v>30.422999999999998</v>
      </c>
      <c r="F80" s="3">
        <f t="shared" si="1"/>
        <v>-5.1605693061170833E-3</v>
      </c>
    </row>
    <row r="81" spans="2:6" x14ac:dyDescent="0.25">
      <c r="B81" s="1">
        <v>44071</v>
      </c>
      <c r="C81">
        <v>30.72</v>
      </c>
      <c r="D81" s="1">
        <v>44071</v>
      </c>
      <c r="E81">
        <v>30.710999999999999</v>
      </c>
      <c r="F81" s="3">
        <f t="shared" si="1"/>
        <v>-2.9305460584156626E-4</v>
      </c>
    </row>
    <row r="82" spans="2:6" x14ac:dyDescent="0.25">
      <c r="B82" s="1">
        <v>44070</v>
      </c>
      <c r="C82">
        <v>30.67</v>
      </c>
      <c r="D82" s="1">
        <v>44070</v>
      </c>
      <c r="E82">
        <v>30.690999999999999</v>
      </c>
      <c r="F82" s="3">
        <f t="shared" si="1"/>
        <v>6.8423967938474617E-4</v>
      </c>
    </row>
    <row r="83" spans="2:6" x14ac:dyDescent="0.25">
      <c r="B83" s="1">
        <v>44069</v>
      </c>
      <c r="C83">
        <v>30.93</v>
      </c>
      <c r="D83" s="1">
        <v>44069</v>
      </c>
      <c r="E83">
        <v>30.965</v>
      </c>
      <c r="F83" s="3">
        <f t="shared" si="1"/>
        <v>1.1303084127240479E-3</v>
      </c>
    </row>
    <row r="84" spans="2:6" x14ac:dyDescent="0.25">
      <c r="B84" s="1">
        <v>44068</v>
      </c>
      <c r="C84">
        <v>30.92</v>
      </c>
      <c r="D84" s="1">
        <v>44068</v>
      </c>
      <c r="E84">
        <v>30.93</v>
      </c>
      <c r="F84" s="3">
        <f t="shared" si="1"/>
        <v>3.2331070158415811E-4</v>
      </c>
    </row>
    <row r="85" spans="2:6" x14ac:dyDescent="0.25">
      <c r="B85" s="1">
        <v>44067</v>
      </c>
      <c r="C85">
        <v>30.35</v>
      </c>
      <c r="D85" s="1">
        <v>44067</v>
      </c>
      <c r="E85">
        <v>30.474</v>
      </c>
      <c r="F85" s="3">
        <f t="shared" si="1"/>
        <v>4.0690424624269467E-3</v>
      </c>
    </row>
    <row r="86" spans="2:6" x14ac:dyDescent="0.25">
      <c r="B86" s="1">
        <v>44064</v>
      </c>
      <c r="C86">
        <v>30.18</v>
      </c>
      <c r="D86" s="1">
        <v>44064</v>
      </c>
      <c r="E86">
        <v>30.231000000000002</v>
      </c>
      <c r="F86" s="3">
        <f t="shared" si="1"/>
        <v>1.6870100228243172E-3</v>
      </c>
    </row>
    <row r="87" spans="2:6" x14ac:dyDescent="0.25">
      <c r="B87" s="1">
        <v>44063</v>
      </c>
      <c r="C87">
        <v>30.52</v>
      </c>
      <c r="D87" s="1">
        <v>44063</v>
      </c>
      <c r="E87">
        <v>30.561</v>
      </c>
      <c r="F87" s="3">
        <f t="shared" si="1"/>
        <v>1.3415791368083627E-3</v>
      </c>
    </row>
    <row r="88" spans="2:6" x14ac:dyDescent="0.25">
      <c r="B88" s="1">
        <v>44062</v>
      </c>
      <c r="C88">
        <v>30.66</v>
      </c>
      <c r="D88" s="1">
        <v>44062</v>
      </c>
      <c r="E88">
        <v>30.756</v>
      </c>
      <c r="F88" s="3">
        <f t="shared" si="1"/>
        <v>3.1213421771361712E-3</v>
      </c>
    </row>
    <row r="89" spans="2:6" x14ac:dyDescent="0.25">
      <c r="B89" s="1">
        <v>44061</v>
      </c>
      <c r="C89">
        <v>30.6</v>
      </c>
      <c r="D89" s="1">
        <v>44061</v>
      </c>
      <c r="E89">
        <v>30.79</v>
      </c>
      <c r="F89" s="3">
        <f t="shared" si="1"/>
        <v>6.1708346865864804E-3</v>
      </c>
    </row>
    <row r="90" spans="2:6" x14ac:dyDescent="0.25">
      <c r="B90" s="1">
        <v>44060</v>
      </c>
      <c r="C90">
        <v>30.77</v>
      </c>
      <c r="D90" s="1">
        <v>44060</v>
      </c>
      <c r="E90">
        <v>30.805</v>
      </c>
      <c r="F90" s="3">
        <f t="shared" si="1"/>
        <v>1.1361791916896654E-3</v>
      </c>
    </row>
    <row r="91" spans="2:6" x14ac:dyDescent="0.25">
      <c r="B91" s="1">
        <v>44057</v>
      </c>
      <c r="C91">
        <v>30.33</v>
      </c>
      <c r="D91" s="1">
        <v>44057</v>
      </c>
      <c r="E91">
        <v>30.259</v>
      </c>
      <c r="F91" s="3">
        <f t="shared" si="1"/>
        <v>-2.3464093327604332E-3</v>
      </c>
    </row>
    <row r="92" spans="2:6" x14ac:dyDescent="0.25">
      <c r="B92" s="1">
        <v>44056</v>
      </c>
      <c r="C92">
        <v>30.4</v>
      </c>
      <c r="D92" s="1">
        <v>44056</v>
      </c>
      <c r="E92">
        <v>30.366</v>
      </c>
      <c r="F92" s="3">
        <f t="shared" si="1"/>
        <v>-1.1196733188434077E-3</v>
      </c>
    </row>
    <row r="93" spans="2:6" x14ac:dyDescent="0.25">
      <c r="B93" s="1">
        <v>44055</v>
      </c>
      <c r="C93">
        <v>30.56</v>
      </c>
      <c r="D93" s="1">
        <v>44055</v>
      </c>
      <c r="E93">
        <v>30.620999999999999</v>
      </c>
      <c r="F93" s="3">
        <f t="shared" si="1"/>
        <v>1.9920969269455586E-3</v>
      </c>
    </row>
    <row r="94" spans="2:6" x14ac:dyDescent="0.25">
      <c r="B94" s="1">
        <v>44054</v>
      </c>
      <c r="C94">
        <v>29.82</v>
      </c>
      <c r="D94" s="1">
        <v>44054</v>
      </c>
      <c r="E94">
        <v>29.916</v>
      </c>
      <c r="F94" s="3">
        <f t="shared" si="1"/>
        <v>3.2089851584436451E-3</v>
      </c>
    </row>
    <row r="95" spans="2:6" x14ac:dyDescent="0.25">
      <c r="B95" s="1">
        <v>44053</v>
      </c>
      <c r="C95">
        <v>30.16</v>
      </c>
      <c r="D95" s="1">
        <v>44053</v>
      </c>
      <c r="E95">
        <v>30.123000000000001</v>
      </c>
      <c r="F95" s="3">
        <f t="shared" si="1"/>
        <v>-1.2282973143444887E-3</v>
      </c>
    </row>
    <row r="96" spans="2:6" x14ac:dyDescent="0.25">
      <c r="B96" s="1">
        <v>44050</v>
      </c>
      <c r="C96">
        <v>29.85</v>
      </c>
      <c r="D96" s="1">
        <v>44050</v>
      </c>
      <c r="E96">
        <v>29.687999999999999</v>
      </c>
      <c r="F96" s="3">
        <f t="shared" si="1"/>
        <v>-5.456750202101947E-3</v>
      </c>
    </row>
    <row r="97" spans="2:6" x14ac:dyDescent="0.25">
      <c r="B97" s="1">
        <v>44049</v>
      </c>
      <c r="C97">
        <v>30.18</v>
      </c>
      <c r="D97" s="1">
        <v>44049</v>
      </c>
      <c r="E97">
        <v>30.189</v>
      </c>
      <c r="F97" s="3">
        <f t="shared" si="1"/>
        <v>2.9812183245554144E-4</v>
      </c>
    </row>
    <row r="98" spans="2:6" x14ac:dyDescent="0.25">
      <c r="B98" s="1">
        <v>44048</v>
      </c>
      <c r="C98">
        <v>30.23</v>
      </c>
      <c r="D98" s="1">
        <v>44048</v>
      </c>
      <c r="E98">
        <v>30.298999999999999</v>
      </c>
      <c r="F98" s="3">
        <f t="shared" si="1"/>
        <v>2.2773028812831798E-3</v>
      </c>
    </row>
    <row r="99" spans="2:6" x14ac:dyDescent="0.25">
      <c r="B99" s="1">
        <v>44047</v>
      </c>
      <c r="C99">
        <v>29.78</v>
      </c>
      <c r="D99" s="1">
        <v>44047</v>
      </c>
      <c r="E99">
        <v>29.925999999999998</v>
      </c>
      <c r="F99" s="3">
        <f t="shared" si="1"/>
        <v>4.8787007952949693E-3</v>
      </c>
    </row>
    <row r="100" spans="2:6" x14ac:dyDescent="0.25">
      <c r="B100" s="1">
        <v>44046</v>
      </c>
      <c r="C100">
        <v>29.34</v>
      </c>
      <c r="D100" s="1">
        <v>44046</v>
      </c>
      <c r="E100">
        <v>29.553000000000001</v>
      </c>
      <c r="F100" s="3">
        <f t="shared" si="1"/>
        <v>7.2073901126789479E-3</v>
      </c>
    </row>
    <row r="101" spans="2:6" x14ac:dyDescent="0.25">
      <c r="B101" s="1">
        <v>44043</v>
      </c>
      <c r="C101">
        <v>29.07</v>
      </c>
      <c r="D101" s="1">
        <v>44043</v>
      </c>
      <c r="E101">
        <v>29.003</v>
      </c>
      <c r="F101" s="3">
        <f t="shared" si="1"/>
        <v>-2.3101058511188557E-3</v>
      </c>
    </row>
    <row r="102" spans="2:6" x14ac:dyDescent="0.25">
      <c r="B102" s="1">
        <v>44042</v>
      </c>
      <c r="C102">
        <v>28.93</v>
      </c>
      <c r="D102" s="1">
        <v>44042</v>
      </c>
      <c r="E102">
        <v>28.776</v>
      </c>
      <c r="F102" s="3">
        <f t="shared" si="1"/>
        <v>-5.3516819571865415E-3</v>
      </c>
    </row>
    <row r="103" spans="2:6" x14ac:dyDescent="0.25">
      <c r="B103" s="1">
        <v>44041</v>
      </c>
      <c r="C103">
        <v>29.57</v>
      </c>
      <c r="D103" s="1">
        <v>44041</v>
      </c>
      <c r="E103">
        <v>29.603999999999999</v>
      </c>
      <c r="F103" s="3">
        <f t="shared" si="1"/>
        <v>1.1484934468314729E-3</v>
      </c>
    </row>
    <row r="104" spans="2:6" x14ac:dyDescent="0.25">
      <c r="B104" s="1">
        <v>44040</v>
      </c>
      <c r="C104">
        <v>29.35</v>
      </c>
      <c r="D104" s="1">
        <v>44040</v>
      </c>
      <c r="E104">
        <v>29.411000000000001</v>
      </c>
      <c r="F104" s="3">
        <f t="shared" si="1"/>
        <v>2.0740539254020585E-3</v>
      </c>
    </row>
    <row r="105" spans="2:6" x14ac:dyDescent="0.25">
      <c r="B105" s="1">
        <v>44039</v>
      </c>
      <c r="C105">
        <v>29.72</v>
      </c>
      <c r="D105" s="1">
        <v>44039</v>
      </c>
      <c r="E105">
        <v>29.739000000000001</v>
      </c>
      <c r="F105" s="3">
        <f t="shared" si="1"/>
        <v>6.3889169104549258E-4</v>
      </c>
    </row>
    <row r="106" spans="2:6" x14ac:dyDescent="0.25">
      <c r="B106" s="1">
        <v>44036</v>
      </c>
      <c r="C106">
        <v>29.44</v>
      </c>
      <c r="D106" s="1">
        <v>44036</v>
      </c>
      <c r="E106">
        <v>29.492000000000001</v>
      </c>
      <c r="F106" s="3">
        <f t="shared" si="1"/>
        <v>1.7631900176318866E-3</v>
      </c>
    </row>
    <row r="107" spans="2:6" x14ac:dyDescent="0.25">
      <c r="B107" s="1">
        <v>44035</v>
      </c>
      <c r="C107">
        <v>29.41</v>
      </c>
      <c r="D107" s="1">
        <v>44035</v>
      </c>
      <c r="E107">
        <v>29.28</v>
      </c>
      <c r="F107" s="3">
        <f t="shared" si="1"/>
        <v>-4.4398907103824796E-3</v>
      </c>
    </row>
    <row r="108" spans="2:6" x14ac:dyDescent="0.25">
      <c r="B108" s="1">
        <v>44034</v>
      </c>
      <c r="C108">
        <v>29.75</v>
      </c>
      <c r="D108" s="1">
        <v>44034</v>
      </c>
      <c r="E108">
        <v>29.82</v>
      </c>
      <c r="F108" s="3">
        <f t="shared" si="1"/>
        <v>2.3474178403755964E-3</v>
      </c>
    </row>
    <row r="109" spans="2:6" x14ac:dyDescent="0.25">
      <c r="B109" s="1">
        <v>44033</v>
      </c>
      <c r="C109">
        <v>29.72</v>
      </c>
      <c r="D109" s="1">
        <v>44033</v>
      </c>
      <c r="E109">
        <v>29.811</v>
      </c>
      <c r="F109" s="3">
        <f t="shared" si="1"/>
        <v>3.0525644896179623E-3</v>
      </c>
    </row>
    <row r="110" spans="2:6" x14ac:dyDescent="0.25">
      <c r="B110" s="1">
        <v>44032</v>
      </c>
      <c r="C110">
        <v>29.12</v>
      </c>
      <c r="D110" s="1">
        <v>44032</v>
      </c>
      <c r="E110">
        <v>29.196000000000002</v>
      </c>
      <c r="F110" s="3">
        <f t="shared" si="1"/>
        <v>2.6030963145636564E-3</v>
      </c>
    </row>
    <row r="111" spans="2:6" x14ac:dyDescent="0.25">
      <c r="B111" s="1">
        <v>44029</v>
      </c>
      <c r="C111">
        <v>29.1</v>
      </c>
      <c r="D111" s="1">
        <v>44029</v>
      </c>
      <c r="E111">
        <v>29.100999999999999</v>
      </c>
      <c r="F111" s="3">
        <f t="shared" si="1"/>
        <v>3.4363080306438592E-5</v>
      </c>
    </row>
    <row r="112" spans="2:6" x14ac:dyDescent="0.25">
      <c r="B112" s="1">
        <v>44028</v>
      </c>
      <c r="C112">
        <v>29.16</v>
      </c>
      <c r="D112" s="1">
        <v>44028</v>
      </c>
      <c r="E112">
        <v>29.184999999999999</v>
      </c>
      <c r="F112" s="3">
        <f t="shared" si="1"/>
        <v>8.5660442007875896E-4</v>
      </c>
    </row>
    <row r="113" spans="2:6" x14ac:dyDescent="0.25">
      <c r="B113" s="1">
        <v>44027</v>
      </c>
      <c r="C113">
        <v>29.29</v>
      </c>
      <c r="D113" s="1">
        <v>44027</v>
      </c>
      <c r="E113">
        <v>29.486000000000001</v>
      </c>
      <c r="F113" s="3">
        <f t="shared" si="1"/>
        <v>6.6472224106356066E-3</v>
      </c>
    </row>
    <row r="114" spans="2:6" x14ac:dyDescent="0.25">
      <c r="B114" s="1">
        <v>44026</v>
      </c>
      <c r="C114">
        <v>28.88</v>
      </c>
      <c r="D114" s="1">
        <v>44026</v>
      </c>
      <c r="E114">
        <v>28.939</v>
      </c>
      <c r="F114" s="3">
        <f t="shared" si="1"/>
        <v>2.0387712084039204E-3</v>
      </c>
    </row>
    <row r="115" spans="2:6" x14ac:dyDescent="0.25">
      <c r="B115" s="1">
        <v>44025</v>
      </c>
      <c r="C115">
        <v>28.5</v>
      </c>
      <c r="D115" s="1">
        <v>44025</v>
      </c>
      <c r="E115">
        <v>28.777000000000001</v>
      </c>
      <c r="F115" s="3">
        <f t="shared" si="1"/>
        <v>9.6257427806929492E-3</v>
      </c>
    </row>
    <row r="116" spans="2:6" x14ac:dyDescent="0.25">
      <c r="B116" s="1">
        <v>44022</v>
      </c>
      <c r="C116">
        <v>29.03</v>
      </c>
      <c r="D116" s="1">
        <v>44022</v>
      </c>
      <c r="E116">
        <v>29.094999999999999</v>
      </c>
      <c r="F116" s="3">
        <f t="shared" si="1"/>
        <v>2.2340608351949726E-3</v>
      </c>
    </row>
    <row r="117" spans="2:6" x14ac:dyDescent="0.25">
      <c r="B117" s="1">
        <v>44021</v>
      </c>
      <c r="C117">
        <v>28.41</v>
      </c>
      <c r="D117" s="1">
        <v>44021</v>
      </c>
      <c r="E117">
        <v>28.478999999999999</v>
      </c>
      <c r="F117" s="3">
        <f t="shared" si="1"/>
        <v>2.4228378805435254E-3</v>
      </c>
    </row>
    <row r="118" spans="2:6" x14ac:dyDescent="0.25">
      <c r="B118" s="1">
        <v>44020</v>
      </c>
      <c r="C118">
        <v>29.18</v>
      </c>
      <c r="D118" s="1">
        <v>44020</v>
      </c>
      <c r="E118">
        <v>29.236999999999998</v>
      </c>
      <c r="F118" s="3">
        <f t="shared" si="1"/>
        <v>1.9495844306870954E-3</v>
      </c>
    </row>
    <row r="119" spans="2:6" x14ac:dyDescent="0.25">
      <c r="B119" s="1">
        <v>44019</v>
      </c>
      <c r="C119">
        <v>28.79</v>
      </c>
      <c r="D119" s="1">
        <v>44019</v>
      </c>
      <c r="E119">
        <v>28.989000000000001</v>
      </c>
      <c r="F119" s="3">
        <f t="shared" si="1"/>
        <v>6.864672806926821E-3</v>
      </c>
    </row>
    <row r="120" spans="2:6" x14ac:dyDescent="0.25">
      <c r="B120" s="1">
        <v>44018</v>
      </c>
      <c r="C120">
        <v>28.96</v>
      </c>
      <c r="D120" s="1">
        <v>44018</v>
      </c>
      <c r="E120">
        <v>29.006</v>
      </c>
      <c r="F120" s="3">
        <f t="shared" si="1"/>
        <v>1.5858787836999025E-3</v>
      </c>
    </row>
    <row r="121" spans="2:6" x14ac:dyDescent="0.25">
      <c r="B121" s="1">
        <v>44014</v>
      </c>
      <c r="C121">
        <v>28.75</v>
      </c>
      <c r="D121" s="1">
        <v>44014</v>
      </c>
      <c r="E121">
        <v>29.012</v>
      </c>
      <c r="F121" s="3">
        <f t="shared" si="1"/>
        <v>9.0307458982490166E-3</v>
      </c>
    </row>
    <row r="122" spans="2:6" x14ac:dyDescent="0.25">
      <c r="B122" s="1">
        <v>44013</v>
      </c>
      <c r="C122">
        <v>28.35</v>
      </c>
      <c r="D122" s="1">
        <v>44013</v>
      </c>
      <c r="E122">
        <v>28.454000000000001</v>
      </c>
      <c r="F122" s="3">
        <f t="shared" si="1"/>
        <v>3.6550221409994798E-3</v>
      </c>
    </row>
    <row r="123" spans="2:6" x14ac:dyDescent="0.25">
      <c r="B123" s="1">
        <v>44012</v>
      </c>
      <c r="C123">
        <v>28.06</v>
      </c>
      <c r="D123" s="1">
        <v>44012</v>
      </c>
      <c r="E123">
        <v>28.016999999999999</v>
      </c>
      <c r="F123" s="3">
        <f t="shared" si="1"/>
        <v>-1.5347824535103423E-3</v>
      </c>
    </row>
    <row r="124" spans="2:6" x14ac:dyDescent="0.25">
      <c r="B124" s="1">
        <v>44011</v>
      </c>
      <c r="C124">
        <v>28.27</v>
      </c>
      <c r="D124" s="1">
        <v>44011</v>
      </c>
      <c r="E124">
        <v>28.353999999999999</v>
      </c>
      <c r="F124" s="3">
        <f t="shared" si="1"/>
        <v>2.962544967200382E-3</v>
      </c>
    </row>
    <row r="125" spans="2:6" x14ac:dyDescent="0.25">
      <c r="B125" s="1">
        <v>44008</v>
      </c>
      <c r="C125">
        <v>27.36</v>
      </c>
      <c r="D125" s="1">
        <v>44008</v>
      </c>
      <c r="E125">
        <v>27.561</v>
      </c>
      <c r="F125" s="3">
        <f t="shared" si="1"/>
        <v>7.292913900076213E-3</v>
      </c>
    </row>
    <row r="126" spans="2:6" x14ac:dyDescent="0.25">
      <c r="B126" s="1">
        <v>44007</v>
      </c>
      <c r="C126">
        <v>27.94</v>
      </c>
      <c r="D126" s="1">
        <v>44007</v>
      </c>
      <c r="E126">
        <v>27.777999999999999</v>
      </c>
      <c r="F126" s="3">
        <f t="shared" si="1"/>
        <v>-5.831953344373338E-3</v>
      </c>
    </row>
    <row r="127" spans="2:6" x14ac:dyDescent="0.25">
      <c r="B127" s="1">
        <v>44006</v>
      </c>
      <c r="C127">
        <v>27.25</v>
      </c>
      <c r="D127" s="1">
        <v>44006</v>
      </c>
      <c r="E127">
        <v>27.283999999999999</v>
      </c>
      <c r="F127" s="3">
        <f t="shared" si="1"/>
        <v>1.2461515906758145E-3</v>
      </c>
    </row>
    <row r="128" spans="2:6" x14ac:dyDescent="0.25">
      <c r="B128" s="1">
        <v>44005</v>
      </c>
      <c r="C128">
        <v>28.72</v>
      </c>
      <c r="D128" s="1">
        <v>44005</v>
      </c>
      <c r="E128">
        <v>28.811</v>
      </c>
      <c r="F128" s="3">
        <f t="shared" si="1"/>
        <v>3.1585158446427088E-3</v>
      </c>
    </row>
    <row r="129" spans="2:6" x14ac:dyDescent="0.25">
      <c r="B129" s="1">
        <v>44004</v>
      </c>
      <c r="C129">
        <v>28.98</v>
      </c>
      <c r="D129" s="1">
        <v>44004</v>
      </c>
      <c r="E129">
        <v>29.036999999999999</v>
      </c>
      <c r="F129" s="3">
        <f t="shared" si="1"/>
        <v>1.9630127079243243E-3</v>
      </c>
    </row>
    <row r="130" spans="2:6" x14ac:dyDescent="0.25">
      <c r="B130" s="1">
        <v>44001</v>
      </c>
      <c r="C130">
        <v>28.23</v>
      </c>
      <c r="D130" s="1">
        <v>44001</v>
      </c>
      <c r="E130">
        <v>28.391999999999999</v>
      </c>
      <c r="F130" s="3">
        <f t="shared" si="1"/>
        <v>5.7058326289095183E-3</v>
      </c>
    </row>
    <row r="131" spans="2:6" x14ac:dyDescent="0.25">
      <c r="B131" s="1">
        <v>44000</v>
      </c>
      <c r="C131">
        <v>27.89</v>
      </c>
      <c r="D131" s="1">
        <v>44000</v>
      </c>
      <c r="E131">
        <v>27.960999999999999</v>
      </c>
      <c r="F131" s="3">
        <f t="shared" ref="F131:F194" si="2">(E131-C131)/E131</f>
        <v>2.539251099746002E-3</v>
      </c>
    </row>
    <row r="132" spans="2:6" x14ac:dyDescent="0.25">
      <c r="B132" s="1">
        <v>43999</v>
      </c>
      <c r="C132">
        <v>27.28</v>
      </c>
      <c r="D132" s="1">
        <v>43999</v>
      </c>
      <c r="E132">
        <v>27.425000000000001</v>
      </c>
      <c r="F132" s="3">
        <f t="shared" si="2"/>
        <v>5.2871467639015344E-3</v>
      </c>
    </row>
    <row r="133" spans="2:6" x14ac:dyDescent="0.25">
      <c r="B133" s="1">
        <v>43998</v>
      </c>
      <c r="C133">
        <v>27.64</v>
      </c>
      <c r="D133" s="1">
        <v>43998</v>
      </c>
      <c r="E133">
        <v>27.815000000000001</v>
      </c>
      <c r="F133" s="3">
        <f t="shared" si="2"/>
        <v>6.2915692971418549E-3</v>
      </c>
    </row>
    <row r="134" spans="2:6" x14ac:dyDescent="0.25">
      <c r="B134" s="1">
        <v>43997</v>
      </c>
      <c r="C134">
        <v>26.98</v>
      </c>
      <c r="D134" s="1">
        <v>43997</v>
      </c>
      <c r="E134">
        <v>27.030999999999999</v>
      </c>
      <c r="F134" s="3">
        <f t="shared" si="2"/>
        <v>1.88672265177013E-3</v>
      </c>
    </row>
    <row r="135" spans="2:6" x14ac:dyDescent="0.25">
      <c r="B135" s="1">
        <v>43994</v>
      </c>
      <c r="C135">
        <v>26.43</v>
      </c>
      <c r="D135" s="1">
        <v>43994</v>
      </c>
      <c r="E135">
        <v>26.344000000000001</v>
      </c>
      <c r="F135" s="3">
        <f t="shared" si="2"/>
        <v>-3.2645004555116354E-3</v>
      </c>
    </row>
    <row r="136" spans="2:6" x14ac:dyDescent="0.25">
      <c r="B136" s="1">
        <v>43993</v>
      </c>
      <c r="C136">
        <v>26.36</v>
      </c>
      <c r="D136" s="1">
        <v>43993</v>
      </c>
      <c r="E136">
        <v>26.347999999999999</v>
      </c>
      <c r="F136" s="3">
        <f t="shared" si="2"/>
        <v>-4.5544253833309758E-4</v>
      </c>
    </row>
    <row r="137" spans="2:6" x14ac:dyDescent="0.25">
      <c r="B137" s="1">
        <v>43992</v>
      </c>
      <c r="C137">
        <v>28.43</v>
      </c>
      <c r="D137" s="1">
        <v>43992</v>
      </c>
      <c r="E137">
        <v>28.474</v>
      </c>
      <c r="F137" s="3">
        <f t="shared" si="2"/>
        <v>1.5452693685467614E-3</v>
      </c>
    </row>
    <row r="138" spans="2:6" x14ac:dyDescent="0.25">
      <c r="B138" s="1">
        <v>43991</v>
      </c>
      <c r="C138">
        <v>28.42</v>
      </c>
      <c r="D138" s="1">
        <v>43991</v>
      </c>
      <c r="E138">
        <v>28.09</v>
      </c>
      <c r="F138" s="3">
        <f t="shared" si="2"/>
        <v>-1.1747953008188034E-2</v>
      </c>
    </row>
    <row r="139" spans="2:6" x14ac:dyDescent="0.25">
      <c r="B139" s="1">
        <v>43990</v>
      </c>
      <c r="C139">
        <v>28.37</v>
      </c>
      <c r="D139" s="1">
        <v>43990</v>
      </c>
      <c r="E139">
        <v>27.579000000000001</v>
      </c>
      <c r="F139" s="3">
        <f t="shared" si="2"/>
        <v>-2.8681242974727159E-2</v>
      </c>
    </row>
    <row r="140" spans="2:6" x14ac:dyDescent="0.25">
      <c r="B140" s="1">
        <v>43987</v>
      </c>
      <c r="C140">
        <v>28.87</v>
      </c>
      <c r="D140" s="1">
        <v>43987</v>
      </c>
      <c r="E140">
        <v>28.524000000000001</v>
      </c>
      <c r="F140" s="3">
        <f t="shared" si="2"/>
        <v>-1.2130136025802835E-2</v>
      </c>
    </row>
    <row r="141" spans="2:6" x14ac:dyDescent="0.25">
      <c r="B141" s="1">
        <v>43986</v>
      </c>
      <c r="C141">
        <v>27.5</v>
      </c>
      <c r="D141" s="1">
        <v>43986</v>
      </c>
      <c r="E141">
        <v>27.201000000000001</v>
      </c>
      <c r="F141" s="3">
        <f t="shared" si="2"/>
        <v>-1.0992242932245119E-2</v>
      </c>
    </row>
    <row r="142" spans="2:6" x14ac:dyDescent="0.25">
      <c r="B142" s="1">
        <v>43985</v>
      </c>
      <c r="C142">
        <v>27.12</v>
      </c>
      <c r="D142" s="1">
        <v>43985</v>
      </c>
      <c r="E142">
        <v>27.071999999999999</v>
      </c>
      <c r="F142" s="3">
        <f t="shared" si="2"/>
        <v>-1.7730496453901381E-3</v>
      </c>
    </row>
    <row r="143" spans="2:6" x14ac:dyDescent="0.25">
      <c r="B143" s="1">
        <v>43984</v>
      </c>
      <c r="C143">
        <v>27.07</v>
      </c>
      <c r="D143" s="1">
        <v>43984</v>
      </c>
      <c r="E143">
        <v>26.7</v>
      </c>
      <c r="F143" s="3">
        <f t="shared" si="2"/>
        <v>-1.3857677902621761E-2</v>
      </c>
    </row>
    <row r="144" spans="2:6" x14ac:dyDescent="0.25">
      <c r="B144" s="1">
        <v>43983</v>
      </c>
      <c r="C144">
        <v>26.22</v>
      </c>
      <c r="D144" s="1">
        <v>43983</v>
      </c>
      <c r="E144">
        <v>25.908000000000001</v>
      </c>
      <c r="F144" s="3">
        <f t="shared" si="2"/>
        <v>-1.2042612320518667E-2</v>
      </c>
    </row>
    <row r="145" spans="2:6" x14ac:dyDescent="0.25">
      <c r="B145" s="1">
        <v>43980</v>
      </c>
      <c r="C145">
        <v>25.88</v>
      </c>
      <c r="D145" s="1">
        <v>43980</v>
      </c>
      <c r="E145">
        <v>25.937000000000001</v>
      </c>
      <c r="F145" s="3">
        <f t="shared" si="2"/>
        <v>2.1976327254502122E-3</v>
      </c>
    </row>
    <row r="146" spans="2:6" x14ac:dyDescent="0.25">
      <c r="B146" s="1">
        <v>43979</v>
      </c>
      <c r="C146">
        <v>25.03</v>
      </c>
      <c r="D146" s="1">
        <v>43979</v>
      </c>
      <c r="E146">
        <v>24.803999999999998</v>
      </c>
      <c r="F146" s="3">
        <f t="shared" si="2"/>
        <v>-9.1114336397356329E-3</v>
      </c>
    </row>
    <row r="147" spans="2:6" x14ac:dyDescent="0.25">
      <c r="B147" s="1">
        <v>43978</v>
      </c>
      <c r="C147">
        <v>25</v>
      </c>
      <c r="D147" s="1">
        <v>43978</v>
      </c>
      <c r="E147">
        <v>24.265999999999998</v>
      </c>
      <c r="F147" s="3">
        <f t="shared" si="2"/>
        <v>-3.0248083738564323E-2</v>
      </c>
    </row>
    <row r="148" spans="2:6" x14ac:dyDescent="0.25">
      <c r="B148" s="1">
        <v>43977</v>
      </c>
      <c r="C148">
        <v>25.66</v>
      </c>
      <c r="D148" s="1">
        <v>43977</v>
      </c>
      <c r="E148">
        <v>25.297000000000001</v>
      </c>
      <c r="F148" s="3">
        <f t="shared" si="2"/>
        <v>-1.4349527611969781E-2</v>
      </c>
    </row>
    <row r="149" spans="2:6" x14ac:dyDescent="0.25">
      <c r="B149" s="1">
        <v>43973</v>
      </c>
      <c r="C149">
        <v>25.57</v>
      </c>
      <c r="D149" s="1">
        <v>43973</v>
      </c>
      <c r="E149">
        <v>24.533000000000001</v>
      </c>
      <c r="F149" s="3">
        <f t="shared" si="2"/>
        <v>-4.2269596054294173E-2</v>
      </c>
    </row>
    <row r="150" spans="2:6" x14ac:dyDescent="0.25">
      <c r="B150" s="1">
        <v>43972</v>
      </c>
      <c r="C150">
        <v>26.6</v>
      </c>
      <c r="D150" s="1">
        <v>43972</v>
      </c>
      <c r="E150">
        <v>24.954999999999998</v>
      </c>
      <c r="F150" s="3">
        <f t="shared" si="2"/>
        <v>-6.5918653576437711E-2</v>
      </c>
    </row>
    <row r="151" spans="2:6" x14ac:dyDescent="0.25">
      <c r="B151" s="1">
        <v>43971</v>
      </c>
      <c r="C151">
        <v>25.34</v>
      </c>
      <c r="D151" s="1">
        <v>43971</v>
      </c>
      <c r="E151">
        <v>24.646999999999998</v>
      </c>
      <c r="F151" s="3">
        <f t="shared" si="2"/>
        <v>-2.8117012212439705E-2</v>
      </c>
    </row>
    <row r="152" spans="2:6" x14ac:dyDescent="0.25">
      <c r="B152" s="1">
        <v>43970</v>
      </c>
      <c r="C152">
        <v>24.44</v>
      </c>
      <c r="D152" s="1">
        <v>43970</v>
      </c>
      <c r="E152">
        <v>23.759</v>
      </c>
      <c r="F152" s="3">
        <f t="shared" si="2"/>
        <v>-2.8662822509364912E-2</v>
      </c>
    </row>
    <row r="153" spans="2:6" x14ac:dyDescent="0.25">
      <c r="B153" s="1">
        <v>43969</v>
      </c>
      <c r="C153">
        <v>24.31</v>
      </c>
      <c r="D153" s="1">
        <v>43969</v>
      </c>
      <c r="E153">
        <v>23.652000000000001</v>
      </c>
      <c r="F153" s="3">
        <f t="shared" si="2"/>
        <v>-2.7820057500422699E-2</v>
      </c>
    </row>
    <row r="154" spans="2:6" x14ac:dyDescent="0.25">
      <c r="B154" s="1">
        <v>43966</v>
      </c>
      <c r="C154">
        <v>22.39</v>
      </c>
      <c r="D154" s="1">
        <v>43966</v>
      </c>
      <c r="E154">
        <v>22.155000000000001</v>
      </c>
      <c r="F154" s="3">
        <f t="shared" si="2"/>
        <v>-1.0607086436470297E-2</v>
      </c>
    </row>
    <row r="155" spans="2:6" x14ac:dyDescent="0.25">
      <c r="B155" s="1">
        <v>43965</v>
      </c>
      <c r="C155">
        <v>21.45</v>
      </c>
      <c r="D155" s="1">
        <v>43965</v>
      </c>
      <c r="E155">
        <v>21.323</v>
      </c>
      <c r="F155" s="3">
        <f t="shared" si="2"/>
        <v>-5.9560099423157575E-3</v>
      </c>
    </row>
    <row r="156" spans="2:6" x14ac:dyDescent="0.25">
      <c r="B156" s="1">
        <v>43964</v>
      </c>
      <c r="C156">
        <v>20.6</v>
      </c>
      <c r="D156" s="1">
        <v>43964</v>
      </c>
      <c r="E156">
        <v>20.253</v>
      </c>
      <c r="F156" s="3">
        <f t="shared" si="2"/>
        <v>-1.7133264207771753E-2</v>
      </c>
    </row>
    <row r="157" spans="2:6" x14ac:dyDescent="0.25">
      <c r="B157" s="1">
        <v>43963</v>
      </c>
      <c r="C157">
        <v>20.97</v>
      </c>
      <c r="D157" s="1">
        <v>43963</v>
      </c>
      <c r="E157">
        <v>20.666</v>
      </c>
      <c r="F157" s="3">
        <f t="shared" si="2"/>
        <v>-1.4710151940385101E-2</v>
      </c>
    </row>
    <row r="158" spans="2:6" x14ac:dyDescent="0.25">
      <c r="B158" s="1">
        <v>43962</v>
      </c>
      <c r="C158">
        <v>21.17</v>
      </c>
      <c r="D158" s="1">
        <v>43962</v>
      </c>
      <c r="E158">
        <v>20.332999999999998</v>
      </c>
      <c r="F158" s="3">
        <f t="shared" si="2"/>
        <v>-4.1164609255889606E-2</v>
      </c>
    </row>
    <row r="159" spans="2:6" x14ac:dyDescent="0.25">
      <c r="B159" s="1">
        <v>43959</v>
      </c>
      <c r="C159">
        <v>21.47</v>
      </c>
      <c r="D159" s="1">
        <v>43959</v>
      </c>
      <c r="E159">
        <v>21.271000000000001</v>
      </c>
      <c r="F159" s="3">
        <f t="shared" si="2"/>
        <v>-9.3554604861077559E-3</v>
      </c>
    </row>
    <row r="160" spans="2:6" x14ac:dyDescent="0.25">
      <c r="B160" s="1">
        <v>43958</v>
      </c>
      <c r="C160">
        <v>20.47</v>
      </c>
      <c r="D160" s="1">
        <v>43958</v>
      </c>
      <c r="E160">
        <v>20.097000000000001</v>
      </c>
      <c r="F160" s="3">
        <f t="shared" si="2"/>
        <v>-1.8559984077225335E-2</v>
      </c>
    </row>
    <row r="161" spans="2:6" x14ac:dyDescent="0.25">
      <c r="B161" s="1">
        <v>43957</v>
      </c>
      <c r="C161">
        <v>20.85</v>
      </c>
      <c r="D161" s="1">
        <v>43957</v>
      </c>
      <c r="E161">
        <v>20.454000000000001</v>
      </c>
      <c r="F161" s="3">
        <f t="shared" si="2"/>
        <v>-1.9360516280434184E-2</v>
      </c>
    </row>
    <row r="162" spans="2:6" x14ac:dyDescent="0.25">
      <c r="B162" s="1">
        <v>43956</v>
      </c>
      <c r="C162">
        <v>21.51</v>
      </c>
      <c r="D162" s="1">
        <v>43956</v>
      </c>
      <c r="E162">
        <v>21.21</v>
      </c>
      <c r="F162" s="3">
        <f t="shared" si="2"/>
        <v>-1.4144271570014176E-2</v>
      </c>
    </row>
    <row r="163" spans="2:6" x14ac:dyDescent="0.25">
      <c r="B163" s="1">
        <v>43955</v>
      </c>
      <c r="C163">
        <v>19.670000000000002</v>
      </c>
      <c r="D163" s="1">
        <v>43955</v>
      </c>
      <c r="E163">
        <v>18.914000000000001</v>
      </c>
      <c r="F163" s="3">
        <f t="shared" si="2"/>
        <v>-3.9970392301998531E-2</v>
      </c>
    </row>
    <row r="164" spans="2:6" x14ac:dyDescent="0.25">
      <c r="B164" s="1">
        <v>43952</v>
      </c>
      <c r="C164">
        <v>18.86</v>
      </c>
      <c r="D164" s="1">
        <v>43952</v>
      </c>
      <c r="E164">
        <v>18.591999999999999</v>
      </c>
      <c r="F164" s="3">
        <f t="shared" si="2"/>
        <v>-1.4414802065404513E-2</v>
      </c>
    </row>
    <row r="165" spans="2:6" x14ac:dyDescent="0.25">
      <c r="B165" s="1">
        <v>43951</v>
      </c>
      <c r="C165">
        <v>19.12</v>
      </c>
      <c r="D165" s="1">
        <v>43951</v>
      </c>
      <c r="E165">
        <v>18.824000000000002</v>
      </c>
      <c r="F165" s="3">
        <f t="shared" si="2"/>
        <v>-1.5724606884827845E-2</v>
      </c>
    </row>
    <row r="166" spans="2:6" x14ac:dyDescent="0.25">
      <c r="B166" s="1">
        <v>43950</v>
      </c>
      <c r="C166">
        <v>18</v>
      </c>
      <c r="D166" s="1">
        <v>43950</v>
      </c>
      <c r="E166">
        <v>17.221</v>
      </c>
      <c r="F166" s="3">
        <f t="shared" si="2"/>
        <v>-4.5235468323558438E-2</v>
      </c>
    </row>
    <row r="167" spans="2:6" x14ac:dyDescent="0.25">
      <c r="B167" s="1">
        <v>43949</v>
      </c>
      <c r="C167">
        <v>17.04</v>
      </c>
      <c r="D167" s="1">
        <v>43949</v>
      </c>
      <c r="E167">
        <v>16.352</v>
      </c>
      <c r="F167" s="3">
        <f t="shared" si="2"/>
        <v>-4.207436399217214E-2</v>
      </c>
    </row>
    <row r="168" spans="2:6" x14ac:dyDescent="0.25">
      <c r="B168" s="1">
        <v>43948</v>
      </c>
      <c r="C168">
        <v>17.52</v>
      </c>
      <c r="D168" s="1">
        <v>43948</v>
      </c>
      <c r="E168">
        <v>16.632000000000001</v>
      </c>
      <c r="F168" s="3">
        <f t="shared" si="2"/>
        <v>-5.3391053391053274E-2</v>
      </c>
    </row>
    <row r="169" spans="2:6" x14ac:dyDescent="0.25">
      <c r="B169" s="1">
        <v>43945</v>
      </c>
      <c r="C169">
        <v>20.56</v>
      </c>
      <c r="D169" s="1">
        <v>43945</v>
      </c>
      <c r="E169">
        <v>19.416</v>
      </c>
      <c r="F169" s="3">
        <f t="shared" si="2"/>
        <v>-5.8920477956324595E-2</v>
      </c>
    </row>
    <row r="170" spans="2:6" x14ac:dyDescent="0.25">
      <c r="B170" s="1">
        <v>43944</v>
      </c>
      <c r="C170">
        <v>21.12</v>
      </c>
      <c r="D170" s="1">
        <v>43944</v>
      </c>
      <c r="E170">
        <v>19.472000000000001</v>
      </c>
      <c r="F170" s="3">
        <f t="shared" si="2"/>
        <v>-8.4634346754313861E-2</v>
      </c>
    </row>
    <row r="171" spans="2:6" x14ac:dyDescent="0.25">
      <c r="B171" s="1">
        <v>43943</v>
      </c>
      <c r="C171">
        <v>20.079999999999998</v>
      </c>
      <c r="D171" s="1">
        <v>43943</v>
      </c>
      <c r="E171">
        <v>18.512</v>
      </c>
      <c r="F171" s="3">
        <f t="shared" si="2"/>
        <v>-8.4701815038893569E-2</v>
      </c>
    </row>
    <row r="172" spans="2:6" x14ac:dyDescent="0.25">
      <c r="B172" s="1">
        <v>43942</v>
      </c>
      <c r="C172">
        <v>22.48</v>
      </c>
      <c r="D172" s="1">
        <v>43942</v>
      </c>
      <c r="E172">
        <v>16.472000000000001</v>
      </c>
      <c r="F172" s="3">
        <f t="shared" si="2"/>
        <v>-0.36474016512870316</v>
      </c>
    </row>
    <row r="173" spans="2:6" x14ac:dyDescent="0.25">
      <c r="B173" s="1">
        <v>43941</v>
      </c>
      <c r="C173">
        <v>30</v>
      </c>
      <c r="D173" s="1">
        <v>43941</v>
      </c>
      <c r="E173">
        <v>27.68</v>
      </c>
      <c r="F173" s="3">
        <f t="shared" si="2"/>
        <v>-8.3815028901734118E-2</v>
      </c>
    </row>
    <row r="174" spans="2:6" x14ac:dyDescent="0.25">
      <c r="B174" s="1">
        <v>43938</v>
      </c>
      <c r="C174">
        <v>33.68</v>
      </c>
      <c r="D174" s="1">
        <v>43938</v>
      </c>
      <c r="E174">
        <v>33.28</v>
      </c>
      <c r="F174" s="3">
        <f t="shared" si="2"/>
        <v>-1.2019230769230727E-2</v>
      </c>
    </row>
    <row r="175" spans="2:6" x14ac:dyDescent="0.25">
      <c r="B175" s="1">
        <v>43937</v>
      </c>
      <c r="C175">
        <v>34.880000000000003</v>
      </c>
      <c r="D175" s="1">
        <v>43937</v>
      </c>
      <c r="E175">
        <v>33.951999999999998</v>
      </c>
      <c r="F175" s="3">
        <f t="shared" si="2"/>
        <v>-2.7332704995287595E-2</v>
      </c>
    </row>
    <row r="176" spans="2:6" x14ac:dyDescent="0.25">
      <c r="B176" s="1">
        <v>43936</v>
      </c>
      <c r="C176">
        <v>35.44</v>
      </c>
      <c r="D176" s="1">
        <v>43936</v>
      </c>
      <c r="E176">
        <v>34.631999999999998</v>
      </c>
      <c r="F176" s="3">
        <f t="shared" si="2"/>
        <v>-2.3331023331023326E-2</v>
      </c>
    </row>
    <row r="177" spans="2:6" x14ac:dyDescent="0.25">
      <c r="B177" s="1">
        <v>43935</v>
      </c>
      <c r="C177">
        <v>37.28</v>
      </c>
      <c r="D177" s="1">
        <v>43935</v>
      </c>
      <c r="E177">
        <v>36.44</v>
      </c>
      <c r="F177" s="3">
        <f t="shared" si="2"/>
        <v>-2.3051591657519306E-2</v>
      </c>
    </row>
    <row r="178" spans="2:6" x14ac:dyDescent="0.25">
      <c r="B178" s="1">
        <v>43934</v>
      </c>
      <c r="C178">
        <v>39.44</v>
      </c>
      <c r="D178" s="1">
        <v>43934</v>
      </c>
      <c r="E178">
        <v>38.911999999999999</v>
      </c>
      <c r="F178" s="3">
        <f t="shared" si="2"/>
        <v>-1.3569078947368389E-2</v>
      </c>
    </row>
    <row r="179" spans="2:6" x14ac:dyDescent="0.25">
      <c r="B179" s="1">
        <v>43930</v>
      </c>
      <c r="C179">
        <v>39.840000000000003</v>
      </c>
      <c r="D179" s="1">
        <v>43930</v>
      </c>
      <c r="E179">
        <v>38.624000000000002</v>
      </c>
      <c r="F179" s="3">
        <f t="shared" si="2"/>
        <v>-3.14830157415079E-2</v>
      </c>
    </row>
    <row r="180" spans="2:6" x14ac:dyDescent="0.25">
      <c r="B180" s="1">
        <v>43929</v>
      </c>
      <c r="C180">
        <v>42.96</v>
      </c>
      <c r="D180" s="1">
        <v>43929</v>
      </c>
      <c r="E180">
        <v>41.48</v>
      </c>
      <c r="F180" s="3">
        <f t="shared" si="2"/>
        <v>-3.5679845708775415E-2</v>
      </c>
    </row>
    <row r="181" spans="2:6" x14ac:dyDescent="0.25">
      <c r="B181" s="1">
        <v>43928</v>
      </c>
      <c r="C181">
        <v>40.72</v>
      </c>
      <c r="D181" s="1">
        <v>43928</v>
      </c>
      <c r="E181">
        <v>39.159999999999997</v>
      </c>
      <c r="F181" s="3">
        <f t="shared" si="2"/>
        <v>-3.9836567926455631E-2</v>
      </c>
    </row>
    <row r="182" spans="2:6" x14ac:dyDescent="0.25">
      <c r="B182" s="1">
        <v>43927</v>
      </c>
      <c r="C182">
        <v>43.84</v>
      </c>
      <c r="D182" s="1">
        <v>43927</v>
      </c>
      <c r="E182">
        <v>43.223999999999997</v>
      </c>
      <c r="F182" s="3">
        <f t="shared" si="2"/>
        <v>-1.4251341847122127E-2</v>
      </c>
    </row>
    <row r="183" spans="2:6" x14ac:dyDescent="0.25">
      <c r="B183" s="1">
        <v>43924</v>
      </c>
      <c r="C183">
        <v>47.2</v>
      </c>
      <c r="D183" s="1">
        <v>43924</v>
      </c>
      <c r="E183">
        <v>46.968000000000004</v>
      </c>
      <c r="F183" s="3">
        <f t="shared" si="2"/>
        <v>-4.939533299267572E-3</v>
      </c>
    </row>
    <row r="184" spans="2:6" x14ac:dyDescent="0.25">
      <c r="B184" s="1">
        <v>43923</v>
      </c>
      <c r="C184">
        <v>40.880000000000003</v>
      </c>
      <c r="D184" s="1">
        <v>43923</v>
      </c>
      <c r="E184">
        <v>41.968000000000004</v>
      </c>
      <c r="F184" s="3">
        <f t="shared" si="2"/>
        <v>2.5924513915364107E-2</v>
      </c>
    </row>
    <row r="185" spans="2:6" x14ac:dyDescent="0.25">
      <c r="B185" s="1">
        <v>43922</v>
      </c>
      <c r="C185">
        <v>35.04</v>
      </c>
      <c r="D185" s="1">
        <v>43922</v>
      </c>
      <c r="E185">
        <v>33.664000000000001</v>
      </c>
      <c r="F185" s="3">
        <f t="shared" si="2"/>
        <v>-4.0874524714828823E-2</v>
      </c>
    </row>
    <row r="186" spans="2:6" x14ac:dyDescent="0.25">
      <c r="B186" s="1">
        <v>43921</v>
      </c>
      <c r="C186">
        <v>33.68</v>
      </c>
      <c r="D186" s="1">
        <v>43921</v>
      </c>
      <c r="E186">
        <v>33.944240000000001</v>
      </c>
      <c r="F186" s="3">
        <f t="shared" si="2"/>
        <v>7.7845313372755113E-3</v>
      </c>
    </row>
    <row r="187" spans="2:6" x14ac:dyDescent="0.25">
      <c r="B187" s="1">
        <v>43920</v>
      </c>
      <c r="C187">
        <v>33.840000000000003</v>
      </c>
      <c r="D187" s="1">
        <v>43920</v>
      </c>
      <c r="E187">
        <v>33.298504000000001</v>
      </c>
      <c r="F187" s="3">
        <f t="shared" si="2"/>
        <v>-1.6261871704506669E-2</v>
      </c>
    </row>
    <row r="188" spans="2:6" x14ac:dyDescent="0.25">
      <c r="B188" s="1">
        <v>43917</v>
      </c>
      <c r="C188">
        <v>35.76</v>
      </c>
      <c r="D188" s="1">
        <v>43917</v>
      </c>
      <c r="E188">
        <v>35.652887999999997</v>
      </c>
      <c r="F188" s="3">
        <f t="shared" si="2"/>
        <v>-3.0043008016629891E-3</v>
      </c>
    </row>
    <row r="189" spans="2:6" x14ac:dyDescent="0.25">
      <c r="B189" s="1">
        <v>43916</v>
      </c>
      <c r="C189">
        <v>38.64</v>
      </c>
      <c r="D189" s="1">
        <v>43916</v>
      </c>
      <c r="E189">
        <v>37.459912000000003</v>
      </c>
      <c r="F189" s="3">
        <f t="shared" si="2"/>
        <v>-3.1502690129117168E-2</v>
      </c>
    </row>
    <row r="190" spans="2:6" x14ac:dyDescent="0.25">
      <c r="B190" s="1">
        <v>43915</v>
      </c>
      <c r="C190">
        <v>40.64</v>
      </c>
      <c r="D190" s="1">
        <v>43915</v>
      </c>
      <c r="E190">
        <v>40.592976</v>
      </c>
      <c r="F190" s="3">
        <f t="shared" si="2"/>
        <v>-1.1584270145652883E-3</v>
      </c>
    </row>
    <row r="191" spans="2:6" x14ac:dyDescent="0.25">
      <c r="B191" s="1">
        <v>43914</v>
      </c>
      <c r="C191">
        <v>39.840000000000003</v>
      </c>
      <c r="D191" s="1">
        <v>43914</v>
      </c>
      <c r="E191">
        <v>39.797311999999998</v>
      </c>
      <c r="F191" s="3">
        <f t="shared" si="2"/>
        <v>-1.0726352573763121E-3</v>
      </c>
    </row>
    <row r="192" spans="2:6" x14ac:dyDescent="0.25">
      <c r="B192" s="1">
        <v>43913</v>
      </c>
      <c r="C192">
        <v>39.04</v>
      </c>
      <c r="D192" s="1">
        <v>43913</v>
      </c>
      <c r="E192">
        <v>38.720072000000002</v>
      </c>
      <c r="F192" s="3">
        <f t="shared" si="2"/>
        <v>-8.262587941468634E-3</v>
      </c>
    </row>
    <row r="193" spans="2:6" x14ac:dyDescent="0.25">
      <c r="B193" s="1">
        <v>43910</v>
      </c>
      <c r="C193">
        <v>39.520000000000003</v>
      </c>
      <c r="D193" s="1">
        <v>43910</v>
      </c>
      <c r="E193">
        <v>37.508768000000003</v>
      </c>
      <c r="F193" s="3">
        <f t="shared" si="2"/>
        <v>-5.3620316188470907E-2</v>
      </c>
    </row>
    <row r="194" spans="2:6" x14ac:dyDescent="0.25">
      <c r="B194" s="1">
        <v>43909</v>
      </c>
      <c r="C194">
        <v>42.96</v>
      </c>
      <c r="D194" s="1">
        <v>43909</v>
      </c>
      <c r="E194">
        <v>42.945591999999998</v>
      </c>
      <c r="F194" s="3">
        <f t="shared" si="2"/>
        <v>-3.354942691208701E-4</v>
      </c>
    </row>
    <row r="195" spans="2:6" x14ac:dyDescent="0.25">
      <c r="B195" s="1">
        <v>43908</v>
      </c>
      <c r="C195">
        <v>37.68</v>
      </c>
      <c r="D195" s="1">
        <v>43908</v>
      </c>
      <c r="E195">
        <v>34.525511999999999</v>
      </c>
      <c r="F195" s="3">
        <f t="shared" ref="F195:F206" si="3">(E195-C195)/E195</f>
        <v>-9.1366870967764385E-2</v>
      </c>
    </row>
    <row r="196" spans="2:6" x14ac:dyDescent="0.25">
      <c r="B196" s="1">
        <v>43907</v>
      </c>
      <c r="C196">
        <v>45.68</v>
      </c>
      <c r="D196" s="1">
        <v>43907</v>
      </c>
      <c r="E196">
        <v>45.298768000000003</v>
      </c>
      <c r="F196" s="3">
        <f t="shared" si="3"/>
        <v>-8.415946323308332E-3</v>
      </c>
    </row>
    <row r="197" spans="2:6" x14ac:dyDescent="0.25">
      <c r="B197" s="1">
        <v>43906</v>
      </c>
      <c r="C197">
        <v>48.4</v>
      </c>
      <c r="D197" s="1">
        <v>43906</v>
      </c>
      <c r="E197">
        <v>48.066152000000002</v>
      </c>
      <c r="F197" s="3">
        <f t="shared" si="3"/>
        <v>-6.9455944798742396E-3</v>
      </c>
    </row>
    <row r="198" spans="2:6" x14ac:dyDescent="0.25">
      <c r="B198" s="1">
        <v>43903</v>
      </c>
      <c r="C198">
        <v>55.68</v>
      </c>
      <c r="D198" s="1">
        <v>43903</v>
      </c>
      <c r="E198">
        <v>53.217832000000001</v>
      </c>
      <c r="F198" s="3">
        <f t="shared" si="3"/>
        <v>-4.6265845628585517E-2</v>
      </c>
    </row>
    <row r="199" spans="2:6" x14ac:dyDescent="0.25">
      <c r="B199" s="1">
        <v>43902</v>
      </c>
      <c r="C199">
        <v>52.32</v>
      </c>
      <c r="D199" s="1">
        <v>43902</v>
      </c>
      <c r="E199">
        <v>53.001784000000001</v>
      </c>
      <c r="F199" s="3">
        <f t="shared" si="3"/>
        <v>1.2863416069164774E-2</v>
      </c>
    </row>
    <row r="200" spans="2:6" x14ac:dyDescent="0.25">
      <c r="B200" s="1">
        <v>43901</v>
      </c>
      <c r="C200">
        <v>55.52</v>
      </c>
      <c r="D200" s="1">
        <v>43901</v>
      </c>
      <c r="E200">
        <v>55.340864000000003</v>
      </c>
      <c r="F200" s="3">
        <f t="shared" si="3"/>
        <v>-3.2369570522064804E-3</v>
      </c>
    </row>
    <row r="201" spans="2:6" x14ac:dyDescent="0.25">
      <c r="B201" s="1">
        <v>43900</v>
      </c>
      <c r="C201">
        <v>57.92</v>
      </c>
      <c r="D201" s="1">
        <v>43900</v>
      </c>
      <c r="E201">
        <v>57.587815999999997</v>
      </c>
      <c r="F201" s="3">
        <f t="shared" si="3"/>
        <v>-5.7683034897521579E-3</v>
      </c>
    </row>
    <row r="202" spans="2:6" x14ac:dyDescent="0.25">
      <c r="B202" s="1">
        <v>43899</v>
      </c>
      <c r="C202">
        <v>52.16</v>
      </c>
      <c r="D202" s="1">
        <v>43899</v>
      </c>
      <c r="E202">
        <v>52.179544</v>
      </c>
      <c r="F202" s="3">
        <f t="shared" si="3"/>
        <v>3.7455290908642929E-4</v>
      </c>
    </row>
    <row r="203" spans="2:6" x14ac:dyDescent="0.25">
      <c r="B203" s="1">
        <v>43896</v>
      </c>
      <c r="C203">
        <v>69.84</v>
      </c>
      <c r="D203" s="1">
        <v>43896</v>
      </c>
      <c r="E203">
        <v>69.099040000000002</v>
      </c>
      <c r="F203" s="3">
        <f t="shared" si="3"/>
        <v>-1.0723159106117845E-2</v>
      </c>
    </row>
    <row r="204" spans="2:6" x14ac:dyDescent="0.25">
      <c r="B204" s="1">
        <v>43895</v>
      </c>
      <c r="C204">
        <v>76.88</v>
      </c>
      <c r="D204" s="1">
        <v>43895</v>
      </c>
      <c r="E204">
        <v>76.830439999999996</v>
      </c>
      <c r="F204" s="3">
        <f t="shared" si="3"/>
        <v>-6.4505682903806885E-4</v>
      </c>
    </row>
    <row r="205" spans="2:6" x14ac:dyDescent="0.25">
      <c r="B205" s="1">
        <v>43894</v>
      </c>
      <c r="C205">
        <v>78.88</v>
      </c>
      <c r="D205" s="1">
        <v>43894</v>
      </c>
      <c r="E205">
        <v>78.301680000000005</v>
      </c>
      <c r="F205" s="3">
        <f t="shared" si="3"/>
        <v>-7.3857929995881418E-3</v>
      </c>
    </row>
    <row r="206" spans="2:6" x14ac:dyDescent="0.25">
      <c r="B206" s="1">
        <v>43893</v>
      </c>
      <c r="C206">
        <v>79.12</v>
      </c>
      <c r="D206" s="1">
        <v>43893</v>
      </c>
      <c r="E206">
        <v>78.96884</v>
      </c>
      <c r="F206" s="3">
        <f t="shared" si="3"/>
        <v>-1.9141727293955997E-3</v>
      </c>
    </row>
    <row r="207" spans="2:6" x14ac:dyDescent="0.25">
      <c r="B207" s="1">
        <v>43892</v>
      </c>
      <c r="C207">
        <v>79.36</v>
      </c>
      <c r="D207" s="1">
        <v>43892</v>
      </c>
      <c r="E207">
        <v>78.247112000000001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6386-B55E-4039-8167-5ED72864177A}">
  <sheetPr codeName="Sheet2"/>
  <dimension ref="A1:H259"/>
  <sheetViews>
    <sheetView workbookViewId="0">
      <selection activeCell="F1" activeCellId="1" sqref="B1:B1048576 F1:F1048576"/>
    </sheetView>
  </sheetViews>
  <sheetFormatPr defaultRowHeight="15" x14ac:dyDescent="0.25"/>
  <cols>
    <col min="1" max="1" width="18.5703125" bestFit="1" customWidth="1"/>
    <col min="2" max="2" width="10.85546875" bestFit="1" customWidth="1"/>
    <col min="3" max="4" width="11.28515625" bestFit="1" customWidth="1"/>
    <col min="5" max="5" width="20.7109375" customWidth="1"/>
    <col min="6" max="6" width="24.42578125" bestFit="1" customWidth="1"/>
    <col min="7" max="7" width="12" bestFit="1" customWidth="1"/>
    <col min="8" max="8" width="19" bestFit="1" customWidth="1"/>
  </cols>
  <sheetData>
    <row r="1" spans="1:8" x14ac:dyDescent="0.25">
      <c r="A1" t="str">
        <f>_xll.RHistory("2330.TW;TSM;TWD=",".Timestamp;.Close;.Open","START:01-Jan-2020 END:19-Dec-2020 INTERVAL:1D",,"TSREPEAT:NO CH:IN;Fd",B2)</f>
        <v>Updated at 14:41:08</v>
      </c>
    </row>
    <row r="2" spans="1:8" x14ac:dyDescent="0.25">
      <c r="C2" t="s">
        <v>4</v>
      </c>
      <c r="D2" t="s">
        <v>4</v>
      </c>
      <c r="E2" t="s">
        <v>5</v>
      </c>
      <c r="F2" t="s">
        <v>5</v>
      </c>
      <c r="G2" t="s">
        <v>6</v>
      </c>
      <c r="H2" t="s">
        <v>6</v>
      </c>
    </row>
    <row r="3" spans="1:8" x14ac:dyDescent="0.25">
      <c r="B3" t="s">
        <v>0</v>
      </c>
      <c r="C3" t="s">
        <v>1</v>
      </c>
      <c r="D3" t="s">
        <v>14</v>
      </c>
      <c r="E3" t="s">
        <v>1</v>
      </c>
      <c r="F3" t="s">
        <v>14</v>
      </c>
      <c r="G3" t="s">
        <v>7</v>
      </c>
      <c r="H3" t="s">
        <v>15</v>
      </c>
    </row>
    <row r="4" spans="1:8" x14ac:dyDescent="0.25">
      <c r="B4" s="1">
        <v>44183</v>
      </c>
      <c r="C4">
        <v>510</v>
      </c>
      <c r="D4">
        <v>508</v>
      </c>
      <c r="E4">
        <v>104.28</v>
      </c>
      <c r="F4">
        <v>104</v>
      </c>
      <c r="G4">
        <v>28.154</v>
      </c>
      <c r="H4">
        <v>28.129000000000001</v>
      </c>
    </row>
    <row r="5" spans="1:8" x14ac:dyDescent="0.25">
      <c r="B5" s="1">
        <v>44182</v>
      </c>
      <c r="C5">
        <v>508</v>
      </c>
      <c r="D5">
        <v>515</v>
      </c>
      <c r="E5">
        <v>103.9</v>
      </c>
      <c r="F5">
        <v>104.9</v>
      </c>
      <c r="G5">
        <v>28.146000000000001</v>
      </c>
      <c r="H5">
        <v>28.1</v>
      </c>
    </row>
    <row r="6" spans="1:8" x14ac:dyDescent="0.25">
      <c r="B6" s="1">
        <v>44181</v>
      </c>
      <c r="C6">
        <v>512</v>
      </c>
      <c r="D6">
        <v>509</v>
      </c>
      <c r="E6">
        <v>105.2</v>
      </c>
      <c r="F6">
        <v>105.65</v>
      </c>
      <c r="G6">
        <v>28.132999999999999</v>
      </c>
      <c r="H6">
        <v>28.114999999999998</v>
      </c>
    </row>
    <row r="7" spans="1:8" x14ac:dyDescent="0.25">
      <c r="B7" s="1">
        <v>44180</v>
      </c>
      <c r="C7">
        <v>504</v>
      </c>
      <c r="D7">
        <v>507</v>
      </c>
      <c r="E7">
        <v>105.09</v>
      </c>
      <c r="F7">
        <v>105.68</v>
      </c>
      <c r="G7">
        <v>28.125</v>
      </c>
      <c r="H7">
        <v>28.122</v>
      </c>
    </row>
    <row r="8" spans="1:8" x14ac:dyDescent="0.25">
      <c r="B8" s="1">
        <v>44179</v>
      </c>
      <c r="C8">
        <v>508</v>
      </c>
      <c r="D8">
        <v>512</v>
      </c>
      <c r="E8">
        <v>103.56</v>
      </c>
      <c r="F8">
        <v>103.77</v>
      </c>
      <c r="G8">
        <v>28.114000000000001</v>
      </c>
      <c r="H8">
        <v>28.177</v>
      </c>
    </row>
    <row r="9" spans="1:8" x14ac:dyDescent="0.25">
      <c r="B9" s="1">
        <v>44176</v>
      </c>
      <c r="C9">
        <v>516</v>
      </c>
      <c r="D9">
        <v>517</v>
      </c>
      <c r="E9">
        <v>104.03</v>
      </c>
      <c r="F9">
        <v>104.01</v>
      </c>
      <c r="G9">
        <v>28.177</v>
      </c>
      <c r="H9">
        <v>28.195</v>
      </c>
    </row>
    <row r="10" spans="1:8" x14ac:dyDescent="0.25">
      <c r="B10" s="1">
        <v>44175</v>
      </c>
      <c r="C10">
        <v>512</v>
      </c>
      <c r="D10">
        <v>511</v>
      </c>
      <c r="E10">
        <v>104.23</v>
      </c>
      <c r="F10">
        <v>103</v>
      </c>
      <c r="G10">
        <v>28.175000000000001</v>
      </c>
      <c r="H10">
        <v>28.259</v>
      </c>
    </row>
    <row r="11" spans="1:8" x14ac:dyDescent="0.25">
      <c r="B11" s="1">
        <v>44174</v>
      </c>
      <c r="C11">
        <v>520</v>
      </c>
      <c r="D11">
        <v>521</v>
      </c>
      <c r="E11">
        <v>104.42</v>
      </c>
      <c r="F11">
        <v>106.01</v>
      </c>
      <c r="G11">
        <v>28.25</v>
      </c>
      <c r="H11">
        <v>28.23</v>
      </c>
    </row>
    <row r="12" spans="1:8" x14ac:dyDescent="0.25">
      <c r="B12" s="1">
        <v>44173</v>
      </c>
      <c r="C12">
        <v>524</v>
      </c>
      <c r="D12">
        <v>514</v>
      </c>
      <c r="E12">
        <v>105.64</v>
      </c>
      <c r="F12">
        <v>107.78</v>
      </c>
      <c r="G12">
        <v>28.241</v>
      </c>
      <c r="H12">
        <v>28.224</v>
      </c>
    </row>
    <row r="13" spans="1:8" x14ac:dyDescent="0.25">
      <c r="B13" s="2">
        <v>44172</v>
      </c>
      <c r="C13">
        <v>514</v>
      </c>
      <c r="D13">
        <v>512</v>
      </c>
      <c r="E13">
        <v>106.39</v>
      </c>
      <c r="F13">
        <v>106.02</v>
      </c>
      <c r="G13">
        <v>28.224</v>
      </c>
      <c r="H13">
        <v>28.201000000000001</v>
      </c>
    </row>
    <row r="14" spans="1:8" x14ac:dyDescent="0.25">
      <c r="B14" s="2">
        <v>44169</v>
      </c>
      <c r="C14">
        <v>503</v>
      </c>
      <c r="D14">
        <v>498.5</v>
      </c>
      <c r="E14">
        <v>103.73</v>
      </c>
      <c r="F14">
        <v>101.51</v>
      </c>
      <c r="G14">
        <v>28.201000000000001</v>
      </c>
      <c r="H14">
        <v>28.411000000000001</v>
      </c>
    </row>
    <row r="15" spans="1:8" x14ac:dyDescent="0.25">
      <c r="B15" s="2">
        <v>44168</v>
      </c>
      <c r="C15">
        <v>497</v>
      </c>
      <c r="D15">
        <v>499.5</v>
      </c>
      <c r="E15">
        <v>99.5</v>
      </c>
      <c r="F15">
        <v>101.06</v>
      </c>
      <c r="G15">
        <v>28.411999999999999</v>
      </c>
      <c r="H15">
        <v>28.497</v>
      </c>
    </row>
    <row r="16" spans="1:8" x14ac:dyDescent="0.25">
      <c r="B16" s="1">
        <v>44167</v>
      </c>
      <c r="C16">
        <v>499</v>
      </c>
      <c r="D16">
        <v>499.5</v>
      </c>
      <c r="E16">
        <v>99.54</v>
      </c>
      <c r="F16">
        <v>102</v>
      </c>
      <c r="G16">
        <v>28.481000000000002</v>
      </c>
      <c r="H16">
        <v>28.512</v>
      </c>
    </row>
    <row r="17" spans="2:8" x14ac:dyDescent="0.25">
      <c r="B17" s="1">
        <v>44166</v>
      </c>
      <c r="C17">
        <v>490</v>
      </c>
      <c r="D17">
        <v>489.5</v>
      </c>
      <c r="E17">
        <v>100.86</v>
      </c>
      <c r="F17">
        <v>98.69</v>
      </c>
      <c r="G17">
        <v>28.513000000000002</v>
      </c>
      <c r="H17">
        <v>28.596</v>
      </c>
    </row>
    <row r="18" spans="2:8" x14ac:dyDescent="0.25">
      <c r="B18" s="1">
        <v>44165</v>
      </c>
      <c r="C18">
        <v>480.5</v>
      </c>
      <c r="D18">
        <v>493</v>
      </c>
      <c r="E18">
        <v>97.02</v>
      </c>
      <c r="F18">
        <v>97.56</v>
      </c>
      <c r="G18">
        <v>28.576000000000001</v>
      </c>
      <c r="H18">
        <v>28.513999999999999</v>
      </c>
    </row>
    <row r="19" spans="2:8" x14ac:dyDescent="0.25">
      <c r="B19" s="1">
        <v>44162</v>
      </c>
      <c r="C19">
        <v>489</v>
      </c>
      <c r="D19">
        <v>487.5</v>
      </c>
      <c r="E19">
        <v>98.74</v>
      </c>
      <c r="F19">
        <v>98.54</v>
      </c>
      <c r="G19">
        <v>28.504000000000001</v>
      </c>
      <c r="H19">
        <v>28.489000000000001</v>
      </c>
    </row>
    <row r="20" spans="2:8" x14ac:dyDescent="0.25">
      <c r="B20" s="1">
        <v>44161</v>
      </c>
      <c r="C20">
        <v>489</v>
      </c>
      <c r="D20">
        <v>489</v>
      </c>
      <c r="G20">
        <v>28.498999999999999</v>
      </c>
      <c r="H20">
        <v>28.48</v>
      </c>
    </row>
    <row r="21" spans="2:8" x14ac:dyDescent="0.25">
      <c r="B21" s="1">
        <v>44160</v>
      </c>
      <c r="C21">
        <v>487</v>
      </c>
      <c r="D21">
        <v>495</v>
      </c>
      <c r="E21">
        <v>97.49</v>
      </c>
      <c r="F21">
        <v>96.2</v>
      </c>
      <c r="G21">
        <v>28.48</v>
      </c>
      <c r="H21">
        <v>28.475999999999999</v>
      </c>
    </row>
    <row r="22" spans="2:8" x14ac:dyDescent="0.25">
      <c r="B22" s="1">
        <v>44159</v>
      </c>
      <c r="C22">
        <v>492</v>
      </c>
      <c r="D22">
        <v>499.5</v>
      </c>
      <c r="E22">
        <v>96.64</v>
      </c>
      <c r="F22">
        <v>98.49</v>
      </c>
      <c r="G22">
        <v>28.486000000000001</v>
      </c>
      <c r="H22">
        <v>28.535</v>
      </c>
    </row>
    <row r="23" spans="2:8" x14ac:dyDescent="0.25">
      <c r="B23" s="1">
        <v>44158</v>
      </c>
      <c r="C23">
        <v>496.5</v>
      </c>
      <c r="D23">
        <v>494.5</v>
      </c>
      <c r="E23">
        <v>98.13</v>
      </c>
      <c r="F23">
        <v>97.16</v>
      </c>
      <c r="G23">
        <v>28.524999999999999</v>
      </c>
      <c r="H23">
        <v>28.530999999999999</v>
      </c>
    </row>
    <row r="24" spans="2:8" x14ac:dyDescent="0.25">
      <c r="B24" s="1">
        <v>44155</v>
      </c>
      <c r="C24">
        <v>488</v>
      </c>
      <c r="D24">
        <v>486</v>
      </c>
      <c r="E24">
        <v>95.33</v>
      </c>
      <c r="F24">
        <v>96.66</v>
      </c>
      <c r="G24">
        <v>28.524999999999999</v>
      </c>
      <c r="H24">
        <v>28.539000000000001</v>
      </c>
    </row>
    <row r="25" spans="2:8" x14ac:dyDescent="0.25">
      <c r="B25" s="1">
        <v>44154</v>
      </c>
      <c r="C25">
        <v>490</v>
      </c>
      <c r="D25">
        <v>499</v>
      </c>
      <c r="E25">
        <v>96.61</v>
      </c>
      <c r="F25">
        <v>96.77</v>
      </c>
      <c r="G25">
        <v>28.510999999999999</v>
      </c>
      <c r="H25">
        <v>28.495999999999999</v>
      </c>
    </row>
    <row r="26" spans="2:8" x14ac:dyDescent="0.25">
      <c r="B26" s="1">
        <v>44153</v>
      </c>
      <c r="C26">
        <v>497</v>
      </c>
      <c r="D26">
        <v>490</v>
      </c>
      <c r="E26">
        <v>96.93</v>
      </c>
      <c r="F26">
        <v>98.52</v>
      </c>
      <c r="G26">
        <v>28.495999999999999</v>
      </c>
      <c r="H26">
        <v>28.501000000000001</v>
      </c>
    </row>
    <row r="27" spans="2:8" x14ac:dyDescent="0.25">
      <c r="B27" s="1">
        <v>44152</v>
      </c>
      <c r="C27">
        <v>485.5</v>
      </c>
      <c r="D27">
        <v>502</v>
      </c>
      <c r="E27">
        <v>95.71</v>
      </c>
      <c r="F27">
        <v>97.98</v>
      </c>
      <c r="G27">
        <v>28.510999999999999</v>
      </c>
      <c r="H27">
        <v>28.478999999999999</v>
      </c>
    </row>
    <row r="28" spans="2:8" x14ac:dyDescent="0.25">
      <c r="B28" s="1">
        <v>44151</v>
      </c>
      <c r="C28">
        <v>484</v>
      </c>
      <c r="D28">
        <v>470</v>
      </c>
      <c r="E28">
        <v>99.27</v>
      </c>
      <c r="F28">
        <v>96.42</v>
      </c>
      <c r="G28">
        <v>28.478999999999999</v>
      </c>
      <c r="H28">
        <v>28.45</v>
      </c>
    </row>
    <row r="29" spans="2:8" x14ac:dyDescent="0.25">
      <c r="B29" s="1">
        <v>44148</v>
      </c>
      <c r="C29">
        <v>462</v>
      </c>
      <c r="D29">
        <v>459</v>
      </c>
      <c r="E29">
        <v>93.22</v>
      </c>
      <c r="F29">
        <v>91.54</v>
      </c>
      <c r="G29">
        <v>28.459</v>
      </c>
      <c r="H29">
        <v>28.524000000000001</v>
      </c>
    </row>
    <row r="30" spans="2:8" x14ac:dyDescent="0.25">
      <c r="B30" s="1">
        <v>44147</v>
      </c>
      <c r="C30">
        <v>458</v>
      </c>
      <c r="D30">
        <v>463</v>
      </c>
      <c r="E30">
        <v>89.82</v>
      </c>
      <c r="F30">
        <v>90.88</v>
      </c>
      <c r="G30">
        <v>28.51</v>
      </c>
      <c r="H30">
        <v>28.512</v>
      </c>
    </row>
    <row r="31" spans="2:8" x14ac:dyDescent="0.25">
      <c r="B31" s="1">
        <v>44146</v>
      </c>
      <c r="C31">
        <v>457</v>
      </c>
      <c r="D31">
        <v>448.5</v>
      </c>
      <c r="E31">
        <v>90.88</v>
      </c>
      <c r="F31">
        <v>89.5</v>
      </c>
      <c r="G31">
        <v>28.512</v>
      </c>
      <c r="H31">
        <v>28.61</v>
      </c>
    </row>
    <row r="32" spans="2:8" x14ac:dyDescent="0.25">
      <c r="B32" s="1">
        <v>44145</v>
      </c>
      <c r="C32">
        <v>451</v>
      </c>
      <c r="D32">
        <v>452</v>
      </c>
      <c r="E32">
        <v>87.66</v>
      </c>
      <c r="F32">
        <v>88.4</v>
      </c>
      <c r="G32">
        <v>28.587</v>
      </c>
      <c r="H32">
        <v>28.640999999999998</v>
      </c>
    </row>
    <row r="33" spans="2:8" x14ac:dyDescent="0.25">
      <c r="B33" s="1">
        <v>44144</v>
      </c>
      <c r="C33">
        <v>458.5</v>
      </c>
      <c r="D33">
        <v>458</v>
      </c>
      <c r="E33">
        <v>89.03</v>
      </c>
      <c r="F33">
        <v>92.2</v>
      </c>
      <c r="G33">
        <v>28.626999999999999</v>
      </c>
      <c r="H33">
        <v>28.567</v>
      </c>
    </row>
    <row r="34" spans="2:8" x14ac:dyDescent="0.25">
      <c r="B34" s="1">
        <v>44141</v>
      </c>
      <c r="C34">
        <v>452.5</v>
      </c>
      <c r="D34">
        <v>455</v>
      </c>
      <c r="E34">
        <v>91.41</v>
      </c>
      <c r="F34">
        <v>89.81</v>
      </c>
      <c r="G34">
        <v>28.567</v>
      </c>
      <c r="H34">
        <v>28.521000000000001</v>
      </c>
    </row>
    <row r="35" spans="2:8" x14ac:dyDescent="0.25">
      <c r="B35" s="1">
        <v>44140</v>
      </c>
      <c r="C35">
        <v>451</v>
      </c>
      <c r="D35">
        <v>451.5</v>
      </c>
      <c r="E35">
        <v>90.43</v>
      </c>
      <c r="F35">
        <v>90.42</v>
      </c>
      <c r="G35">
        <v>28.51</v>
      </c>
      <c r="H35">
        <v>28.55</v>
      </c>
    </row>
    <row r="36" spans="2:8" x14ac:dyDescent="0.25">
      <c r="B36" s="1">
        <v>44139</v>
      </c>
      <c r="C36">
        <v>450</v>
      </c>
      <c r="D36">
        <v>444.5</v>
      </c>
      <c r="E36">
        <v>89.45</v>
      </c>
      <c r="F36">
        <v>88.72</v>
      </c>
      <c r="G36">
        <v>28.552</v>
      </c>
      <c r="H36">
        <v>28.602</v>
      </c>
    </row>
    <row r="37" spans="2:8" x14ac:dyDescent="0.25">
      <c r="B37" s="1">
        <v>44138</v>
      </c>
      <c r="C37">
        <v>441</v>
      </c>
      <c r="D37">
        <v>439.5</v>
      </c>
      <c r="E37">
        <v>87.69</v>
      </c>
      <c r="F37">
        <v>86.19</v>
      </c>
      <c r="G37">
        <v>28.606000000000002</v>
      </c>
      <c r="H37">
        <v>28.561</v>
      </c>
    </row>
    <row r="38" spans="2:8" x14ac:dyDescent="0.25">
      <c r="B38" s="1">
        <v>44137</v>
      </c>
      <c r="C38">
        <v>435.5</v>
      </c>
      <c r="D38">
        <v>433</v>
      </c>
      <c r="E38">
        <v>85.71</v>
      </c>
      <c r="F38">
        <v>84.6</v>
      </c>
      <c r="G38">
        <v>28.561</v>
      </c>
      <c r="H38">
        <v>28.584</v>
      </c>
    </row>
    <row r="39" spans="2:8" x14ac:dyDescent="0.25">
      <c r="B39" s="1">
        <v>44134</v>
      </c>
      <c r="C39">
        <v>432</v>
      </c>
      <c r="D39">
        <v>437</v>
      </c>
      <c r="E39">
        <v>83.87</v>
      </c>
      <c r="F39">
        <v>84.43</v>
      </c>
      <c r="G39">
        <v>28.584</v>
      </c>
      <c r="H39">
        <v>28.587</v>
      </c>
    </row>
    <row r="40" spans="2:8" x14ac:dyDescent="0.25">
      <c r="B40" s="1">
        <v>44133</v>
      </c>
      <c r="C40">
        <v>437</v>
      </c>
      <c r="D40">
        <v>436.5</v>
      </c>
      <c r="E40">
        <v>84.89</v>
      </c>
      <c r="F40">
        <v>84.27</v>
      </c>
      <c r="G40">
        <v>28.597000000000001</v>
      </c>
      <c r="H40">
        <v>28.608000000000001</v>
      </c>
    </row>
    <row r="41" spans="2:8" x14ac:dyDescent="0.25">
      <c r="B41" s="1">
        <v>44132</v>
      </c>
      <c r="C41">
        <v>444</v>
      </c>
      <c r="D41">
        <v>445</v>
      </c>
      <c r="E41">
        <v>83.85</v>
      </c>
      <c r="F41">
        <v>85.15</v>
      </c>
      <c r="G41">
        <v>28.597000000000001</v>
      </c>
      <c r="H41">
        <v>28.599</v>
      </c>
    </row>
    <row r="42" spans="2:8" x14ac:dyDescent="0.25">
      <c r="B42" s="1">
        <v>44131</v>
      </c>
      <c r="C42">
        <v>447</v>
      </c>
      <c r="D42">
        <v>447.5</v>
      </c>
      <c r="E42">
        <v>86.71</v>
      </c>
      <c r="F42">
        <v>86.96</v>
      </c>
      <c r="G42">
        <v>28.588999999999999</v>
      </c>
      <c r="H42">
        <v>28.594999999999999</v>
      </c>
    </row>
    <row r="43" spans="2:8" x14ac:dyDescent="0.25">
      <c r="B43" s="1">
        <v>44130</v>
      </c>
      <c r="C43">
        <v>450</v>
      </c>
      <c r="D43">
        <v>455</v>
      </c>
      <c r="E43">
        <v>86.73</v>
      </c>
      <c r="F43">
        <v>87.21</v>
      </c>
      <c r="G43">
        <v>28.599</v>
      </c>
      <c r="H43">
        <v>28.614999999999998</v>
      </c>
    </row>
    <row r="44" spans="2:8" x14ac:dyDescent="0.25">
      <c r="B44" s="1">
        <v>44127</v>
      </c>
      <c r="C44">
        <v>452</v>
      </c>
      <c r="D44">
        <v>458</v>
      </c>
      <c r="E44">
        <v>88.31</v>
      </c>
      <c r="F44">
        <v>88.25</v>
      </c>
      <c r="G44">
        <v>28.617999999999999</v>
      </c>
      <c r="H44">
        <v>28.715</v>
      </c>
    </row>
    <row r="45" spans="2:8" x14ac:dyDescent="0.25">
      <c r="B45" s="1">
        <v>44126</v>
      </c>
      <c r="C45">
        <v>455</v>
      </c>
      <c r="D45">
        <v>450</v>
      </c>
      <c r="E45">
        <v>88.21</v>
      </c>
      <c r="F45">
        <v>88.44</v>
      </c>
      <c r="G45">
        <v>28.713000000000001</v>
      </c>
      <c r="H45">
        <v>28.684000000000001</v>
      </c>
    </row>
    <row r="46" spans="2:8" x14ac:dyDescent="0.25">
      <c r="B46" s="1">
        <v>44125</v>
      </c>
      <c r="C46">
        <v>453</v>
      </c>
      <c r="D46">
        <v>453.5</v>
      </c>
      <c r="E46">
        <v>87.64</v>
      </c>
      <c r="F46">
        <v>88</v>
      </c>
      <c r="G46">
        <v>28.678000000000001</v>
      </c>
      <c r="H46">
        <v>28.704000000000001</v>
      </c>
    </row>
    <row r="47" spans="2:8" x14ac:dyDescent="0.25">
      <c r="B47" s="1">
        <v>44124</v>
      </c>
      <c r="C47">
        <v>451</v>
      </c>
      <c r="D47">
        <v>455.5</v>
      </c>
      <c r="E47">
        <v>88.26</v>
      </c>
      <c r="F47">
        <v>87.79</v>
      </c>
      <c r="G47">
        <v>28.7</v>
      </c>
      <c r="H47">
        <v>28.728000000000002</v>
      </c>
    </row>
    <row r="48" spans="2:8" x14ac:dyDescent="0.25">
      <c r="B48" s="1">
        <v>44123</v>
      </c>
      <c r="C48">
        <v>457.5</v>
      </c>
      <c r="D48">
        <v>453</v>
      </c>
      <c r="E48">
        <v>87.56</v>
      </c>
      <c r="F48">
        <v>88.34</v>
      </c>
      <c r="G48">
        <v>28.728999999999999</v>
      </c>
      <c r="H48">
        <v>28.782</v>
      </c>
    </row>
    <row r="49" spans="2:8" x14ac:dyDescent="0.25">
      <c r="B49" s="1">
        <v>44120</v>
      </c>
      <c r="C49">
        <v>449</v>
      </c>
      <c r="D49">
        <v>451</v>
      </c>
      <c r="E49">
        <v>86.7</v>
      </c>
      <c r="F49">
        <v>88.55</v>
      </c>
      <c r="G49">
        <v>28.782</v>
      </c>
      <c r="H49">
        <v>28.736000000000001</v>
      </c>
    </row>
    <row r="50" spans="2:8" x14ac:dyDescent="0.25">
      <c r="B50" s="1">
        <v>44119</v>
      </c>
      <c r="C50">
        <v>453</v>
      </c>
      <c r="D50">
        <v>456</v>
      </c>
      <c r="E50">
        <v>88.15</v>
      </c>
      <c r="F50">
        <v>87.29</v>
      </c>
      <c r="G50">
        <v>28.745999999999999</v>
      </c>
      <c r="H50">
        <v>28.742999999999999</v>
      </c>
    </row>
    <row r="51" spans="2:8" x14ac:dyDescent="0.25">
      <c r="B51" s="1">
        <v>44118</v>
      </c>
      <c r="C51">
        <v>459</v>
      </c>
      <c r="D51">
        <v>460.5</v>
      </c>
      <c r="E51">
        <v>88.6</v>
      </c>
      <c r="F51">
        <v>89.65</v>
      </c>
      <c r="G51">
        <v>28.753</v>
      </c>
      <c r="H51">
        <v>28.736000000000001</v>
      </c>
    </row>
    <row r="52" spans="2:8" x14ac:dyDescent="0.25">
      <c r="B52" s="1">
        <v>44117</v>
      </c>
      <c r="C52">
        <v>462</v>
      </c>
      <c r="D52">
        <v>465</v>
      </c>
      <c r="E52">
        <v>89.64</v>
      </c>
      <c r="F52">
        <v>90.5</v>
      </c>
      <c r="G52">
        <v>28.742000000000001</v>
      </c>
      <c r="H52">
        <v>28.611999999999998</v>
      </c>
    </row>
    <row r="53" spans="2:8" x14ac:dyDescent="0.25">
      <c r="B53" s="1">
        <v>44116</v>
      </c>
      <c r="C53">
        <v>460</v>
      </c>
      <c r="D53">
        <v>458</v>
      </c>
      <c r="E53">
        <v>90.91</v>
      </c>
      <c r="F53">
        <v>89.12</v>
      </c>
      <c r="G53">
        <v>28.599</v>
      </c>
      <c r="H53">
        <v>28.611000000000001</v>
      </c>
    </row>
    <row r="54" spans="2:8" x14ac:dyDescent="0.25">
      <c r="B54" s="1">
        <v>44113</v>
      </c>
      <c r="E54">
        <v>88.78</v>
      </c>
      <c r="F54">
        <v>88.34</v>
      </c>
      <c r="G54">
        <v>28.611999999999998</v>
      </c>
      <c r="H54">
        <v>28.617999999999999</v>
      </c>
    </row>
    <row r="55" spans="2:8" x14ac:dyDescent="0.25">
      <c r="B55" s="1">
        <v>44112</v>
      </c>
      <c r="C55">
        <v>453</v>
      </c>
      <c r="D55">
        <v>450</v>
      </c>
      <c r="E55">
        <v>87.8</v>
      </c>
      <c r="F55">
        <v>88.86</v>
      </c>
      <c r="G55">
        <v>28.638000000000002</v>
      </c>
      <c r="H55">
        <v>28.663</v>
      </c>
    </row>
    <row r="56" spans="2:8" x14ac:dyDescent="0.25">
      <c r="B56" s="1">
        <v>44111</v>
      </c>
      <c r="C56">
        <v>443</v>
      </c>
      <c r="D56">
        <v>435</v>
      </c>
      <c r="E56">
        <v>86.92</v>
      </c>
      <c r="F56">
        <v>84.78</v>
      </c>
      <c r="G56">
        <v>28.663</v>
      </c>
      <c r="H56">
        <v>28.812000000000001</v>
      </c>
    </row>
    <row r="57" spans="2:8" x14ac:dyDescent="0.25">
      <c r="B57" s="1">
        <v>44110</v>
      </c>
      <c r="C57">
        <v>439.5</v>
      </c>
      <c r="D57">
        <v>441.5</v>
      </c>
      <c r="E57">
        <v>83.12</v>
      </c>
      <c r="F57">
        <v>83.77</v>
      </c>
      <c r="G57">
        <v>28.817</v>
      </c>
      <c r="H57">
        <v>28.747</v>
      </c>
    </row>
    <row r="58" spans="2:8" x14ac:dyDescent="0.25">
      <c r="B58" s="1">
        <v>44109</v>
      </c>
      <c r="C58">
        <v>432.5</v>
      </c>
      <c r="D58">
        <v>438</v>
      </c>
      <c r="E58">
        <v>84.54</v>
      </c>
      <c r="F58">
        <v>81.55</v>
      </c>
      <c r="G58">
        <v>28.731999999999999</v>
      </c>
      <c r="H58">
        <v>28.919</v>
      </c>
    </row>
    <row r="59" spans="2:8" x14ac:dyDescent="0.25">
      <c r="B59" s="1">
        <v>44106</v>
      </c>
      <c r="E59">
        <v>80.8</v>
      </c>
      <c r="F59">
        <v>80.709999999999994</v>
      </c>
      <c r="G59">
        <v>28.92</v>
      </c>
      <c r="H59">
        <v>28.863</v>
      </c>
    </row>
    <row r="60" spans="2:8" x14ac:dyDescent="0.25">
      <c r="B60" s="1">
        <v>44105</v>
      </c>
      <c r="E60">
        <v>82.62</v>
      </c>
      <c r="F60">
        <v>82.06</v>
      </c>
      <c r="G60">
        <v>28.863</v>
      </c>
      <c r="H60">
        <v>28.937000000000001</v>
      </c>
    </row>
    <row r="61" spans="2:8" x14ac:dyDescent="0.25">
      <c r="B61" s="1">
        <v>44104</v>
      </c>
      <c r="C61">
        <v>433</v>
      </c>
      <c r="D61">
        <v>430.5</v>
      </c>
      <c r="E61">
        <v>81.069999999999993</v>
      </c>
      <c r="F61">
        <v>80.59</v>
      </c>
      <c r="G61">
        <v>28.922999999999998</v>
      </c>
      <c r="H61">
        <v>28.975999999999999</v>
      </c>
    </row>
    <row r="62" spans="2:8" x14ac:dyDescent="0.25">
      <c r="B62" s="1">
        <v>44103</v>
      </c>
      <c r="C62">
        <v>431</v>
      </c>
      <c r="D62">
        <v>432.5</v>
      </c>
      <c r="E62">
        <v>80.510000000000005</v>
      </c>
      <c r="F62">
        <v>79.7</v>
      </c>
      <c r="G62">
        <v>28.998999999999999</v>
      </c>
      <c r="H62">
        <v>29.099</v>
      </c>
    </row>
    <row r="63" spans="2:8" x14ac:dyDescent="0.25">
      <c r="B63" s="1">
        <v>44102</v>
      </c>
      <c r="C63">
        <v>431.5</v>
      </c>
      <c r="D63">
        <v>427</v>
      </c>
      <c r="E63">
        <v>79.77</v>
      </c>
      <c r="F63">
        <v>80.31</v>
      </c>
      <c r="G63">
        <v>29.094000000000001</v>
      </c>
      <c r="H63">
        <v>29.251000000000001</v>
      </c>
    </row>
    <row r="64" spans="2:8" x14ac:dyDescent="0.25">
      <c r="B64" s="1">
        <v>44100</v>
      </c>
      <c r="G64">
        <v>29.251000000000001</v>
      </c>
      <c r="H64">
        <v>29.254999999999999</v>
      </c>
    </row>
    <row r="65" spans="2:8" x14ac:dyDescent="0.25">
      <c r="B65" s="1">
        <v>44099</v>
      </c>
      <c r="C65">
        <v>424</v>
      </c>
      <c r="D65">
        <v>427</v>
      </c>
      <c r="E65">
        <v>78.88</v>
      </c>
      <c r="F65">
        <v>78.17</v>
      </c>
      <c r="G65">
        <v>29.253</v>
      </c>
      <c r="H65">
        <v>29.251999999999999</v>
      </c>
    </row>
    <row r="66" spans="2:8" x14ac:dyDescent="0.25">
      <c r="B66" s="1">
        <v>44098</v>
      </c>
      <c r="C66">
        <v>423</v>
      </c>
      <c r="D66">
        <v>425.5</v>
      </c>
      <c r="E66">
        <v>78.38</v>
      </c>
      <c r="F66">
        <v>76.819999999999993</v>
      </c>
      <c r="G66">
        <v>29.262</v>
      </c>
      <c r="H66">
        <v>29.207999999999998</v>
      </c>
    </row>
    <row r="67" spans="2:8" x14ac:dyDescent="0.25">
      <c r="B67" s="1">
        <v>44097</v>
      </c>
      <c r="C67">
        <v>433.5</v>
      </c>
      <c r="D67">
        <v>436</v>
      </c>
      <c r="E67">
        <v>77.92</v>
      </c>
      <c r="F67">
        <v>79.7</v>
      </c>
      <c r="G67">
        <v>29.151</v>
      </c>
      <c r="H67">
        <v>29.030999999999999</v>
      </c>
    </row>
    <row r="68" spans="2:8" x14ac:dyDescent="0.25">
      <c r="B68" s="1">
        <v>44096</v>
      </c>
      <c r="C68">
        <v>437</v>
      </c>
      <c r="D68">
        <v>440</v>
      </c>
      <c r="E68">
        <v>80.48</v>
      </c>
      <c r="F68">
        <v>80.83</v>
      </c>
      <c r="G68">
        <v>29.032</v>
      </c>
      <c r="H68">
        <v>28.972999999999999</v>
      </c>
    </row>
    <row r="69" spans="2:8" x14ac:dyDescent="0.25">
      <c r="B69" s="1">
        <v>44095</v>
      </c>
      <c r="C69">
        <v>440</v>
      </c>
      <c r="D69">
        <v>443.5</v>
      </c>
      <c r="E69">
        <v>80.59</v>
      </c>
      <c r="F69">
        <v>79.8</v>
      </c>
      <c r="G69">
        <v>28.963000000000001</v>
      </c>
      <c r="H69">
        <v>28.984999999999999</v>
      </c>
    </row>
    <row r="70" spans="2:8" x14ac:dyDescent="0.25">
      <c r="B70" s="1">
        <v>44092</v>
      </c>
      <c r="C70">
        <v>444</v>
      </c>
      <c r="D70">
        <v>447</v>
      </c>
      <c r="E70">
        <v>80.23</v>
      </c>
      <c r="F70">
        <v>82.37</v>
      </c>
      <c r="G70">
        <v>28.984999999999999</v>
      </c>
      <c r="H70">
        <v>29.140999999999998</v>
      </c>
    </row>
    <row r="71" spans="2:8" x14ac:dyDescent="0.25">
      <c r="B71" s="1">
        <v>44091</v>
      </c>
      <c r="C71">
        <v>448.5</v>
      </c>
      <c r="D71">
        <v>453</v>
      </c>
      <c r="E71">
        <v>81.91</v>
      </c>
      <c r="F71">
        <v>81</v>
      </c>
      <c r="G71">
        <v>29.126000000000001</v>
      </c>
      <c r="H71">
        <v>29.206</v>
      </c>
    </row>
    <row r="72" spans="2:8" x14ac:dyDescent="0.25">
      <c r="B72" s="1">
        <v>44090</v>
      </c>
      <c r="C72">
        <v>458</v>
      </c>
      <c r="D72">
        <v>460</v>
      </c>
      <c r="E72">
        <v>83.13</v>
      </c>
      <c r="F72">
        <v>86.49</v>
      </c>
      <c r="G72">
        <v>29.234000000000002</v>
      </c>
      <c r="H72">
        <v>29.216000000000001</v>
      </c>
    </row>
    <row r="73" spans="2:8" x14ac:dyDescent="0.25">
      <c r="B73" s="1">
        <v>44089</v>
      </c>
      <c r="C73">
        <v>445</v>
      </c>
      <c r="D73">
        <v>440.5</v>
      </c>
      <c r="E73">
        <v>85.85</v>
      </c>
      <c r="F73">
        <v>81.56</v>
      </c>
      <c r="G73">
        <v>29.216999999999999</v>
      </c>
      <c r="H73">
        <v>29.242000000000001</v>
      </c>
    </row>
    <row r="74" spans="2:8" x14ac:dyDescent="0.25">
      <c r="B74" s="1">
        <v>44088</v>
      </c>
      <c r="C74">
        <v>441</v>
      </c>
      <c r="D74">
        <v>436</v>
      </c>
      <c r="E74">
        <v>80.5</v>
      </c>
      <c r="F74">
        <v>80.5</v>
      </c>
      <c r="G74">
        <v>29.245000000000001</v>
      </c>
      <c r="H74">
        <v>29.282</v>
      </c>
    </row>
    <row r="75" spans="2:8" x14ac:dyDescent="0.25">
      <c r="B75" s="1">
        <v>44085</v>
      </c>
      <c r="C75">
        <v>436.5</v>
      </c>
      <c r="D75">
        <v>435.5</v>
      </c>
      <c r="E75">
        <v>78.819999999999993</v>
      </c>
      <c r="F75">
        <v>80.010000000000005</v>
      </c>
      <c r="G75">
        <v>29.291</v>
      </c>
      <c r="H75">
        <v>29.265999999999998</v>
      </c>
    </row>
    <row r="76" spans="2:8" x14ac:dyDescent="0.25">
      <c r="B76" s="1">
        <v>44084</v>
      </c>
      <c r="C76">
        <v>435</v>
      </c>
      <c r="D76">
        <v>432.5</v>
      </c>
      <c r="E76">
        <v>78.900000000000006</v>
      </c>
      <c r="F76">
        <v>80.739999999999995</v>
      </c>
      <c r="G76">
        <v>29.279</v>
      </c>
      <c r="H76">
        <v>29.300999999999998</v>
      </c>
    </row>
    <row r="77" spans="2:8" x14ac:dyDescent="0.25">
      <c r="B77" s="1">
        <v>44083</v>
      </c>
      <c r="C77">
        <v>427</v>
      </c>
      <c r="D77">
        <v>425</v>
      </c>
      <c r="E77">
        <v>79.400000000000006</v>
      </c>
      <c r="F77">
        <v>78.62</v>
      </c>
      <c r="G77">
        <v>29.277000000000001</v>
      </c>
      <c r="H77">
        <v>29.260999999999999</v>
      </c>
    </row>
    <row r="78" spans="2:8" x14ac:dyDescent="0.25">
      <c r="B78" s="1">
        <v>44082</v>
      </c>
      <c r="C78">
        <v>431</v>
      </c>
      <c r="D78">
        <v>428</v>
      </c>
      <c r="E78">
        <v>77.319999999999993</v>
      </c>
      <c r="F78">
        <v>78.02</v>
      </c>
      <c r="G78">
        <v>29.257999999999999</v>
      </c>
      <c r="H78">
        <v>29.323</v>
      </c>
    </row>
    <row r="79" spans="2:8" x14ac:dyDescent="0.25">
      <c r="B79" s="1">
        <v>44081</v>
      </c>
      <c r="C79">
        <v>426</v>
      </c>
      <c r="D79">
        <v>428</v>
      </c>
      <c r="G79">
        <v>29.308</v>
      </c>
      <c r="H79">
        <v>29.323</v>
      </c>
    </row>
    <row r="80" spans="2:8" x14ac:dyDescent="0.25">
      <c r="B80" s="1">
        <v>44078</v>
      </c>
      <c r="C80">
        <v>429</v>
      </c>
      <c r="D80">
        <v>427</v>
      </c>
      <c r="E80">
        <v>78.91</v>
      </c>
      <c r="F80">
        <v>80.5</v>
      </c>
      <c r="G80">
        <v>29.324000000000002</v>
      </c>
      <c r="H80">
        <v>29.338000000000001</v>
      </c>
    </row>
    <row r="81" spans="2:8" x14ac:dyDescent="0.25">
      <c r="B81" s="1">
        <v>44077</v>
      </c>
      <c r="C81">
        <v>436</v>
      </c>
      <c r="D81">
        <v>439.5</v>
      </c>
      <c r="E81">
        <v>81.180000000000007</v>
      </c>
      <c r="F81">
        <v>81.12</v>
      </c>
      <c r="G81">
        <v>29.341999999999999</v>
      </c>
      <c r="H81">
        <v>29.356999999999999</v>
      </c>
    </row>
    <row r="82" spans="2:8" x14ac:dyDescent="0.25">
      <c r="B82" s="1">
        <v>44076</v>
      </c>
      <c r="C82">
        <v>433</v>
      </c>
      <c r="D82">
        <v>441</v>
      </c>
      <c r="E82">
        <v>82.17</v>
      </c>
      <c r="F82">
        <v>81.349999999999994</v>
      </c>
      <c r="G82">
        <v>29.356999999999999</v>
      </c>
      <c r="H82">
        <v>29.361000000000001</v>
      </c>
    </row>
    <row r="83" spans="2:8" x14ac:dyDescent="0.25">
      <c r="B83" s="1">
        <v>44075</v>
      </c>
      <c r="C83">
        <v>435</v>
      </c>
      <c r="D83">
        <v>430</v>
      </c>
      <c r="E83">
        <v>81.55</v>
      </c>
      <c r="F83">
        <v>80.12</v>
      </c>
      <c r="G83">
        <v>29.353000000000002</v>
      </c>
      <c r="H83">
        <v>29.367999999999999</v>
      </c>
    </row>
    <row r="84" spans="2:8" x14ac:dyDescent="0.25">
      <c r="B84" s="1">
        <v>44074</v>
      </c>
      <c r="C84">
        <v>426.5</v>
      </c>
      <c r="D84">
        <v>437</v>
      </c>
      <c r="E84">
        <v>79.25</v>
      </c>
      <c r="F84">
        <v>79</v>
      </c>
      <c r="G84">
        <v>29.364999999999998</v>
      </c>
      <c r="H84">
        <v>29.332000000000001</v>
      </c>
    </row>
    <row r="85" spans="2:8" x14ac:dyDescent="0.25">
      <c r="B85" s="1">
        <v>44071</v>
      </c>
      <c r="C85">
        <v>435</v>
      </c>
      <c r="D85">
        <v>440</v>
      </c>
      <c r="E85">
        <v>80.44</v>
      </c>
      <c r="F85">
        <v>80.06</v>
      </c>
      <c r="G85">
        <v>29.338000000000001</v>
      </c>
      <c r="H85">
        <v>29.375</v>
      </c>
    </row>
    <row r="86" spans="2:8" x14ac:dyDescent="0.25">
      <c r="B86" s="1">
        <v>44070</v>
      </c>
      <c r="C86">
        <v>444</v>
      </c>
      <c r="D86">
        <v>448</v>
      </c>
      <c r="E86">
        <v>80.599999999999994</v>
      </c>
      <c r="F86">
        <v>82.18</v>
      </c>
      <c r="G86">
        <v>29.378</v>
      </c>
      <c r="H86">
        <v>29.352</v>
      </c>
    </row>
    <row r="87" spans="2:8" x14ac:dyDescent="0.25">
      <c r="B87" s="1">
        <v>44069</v>
      </c>
      <c r="C87">
        <v>442</v>
      </c>
      <c r="D87">
        <v>435.5</v>
      </c>
      <c r="E87">
        <v>81.75</v>
      </c>
      <c r="F87">
        <v>81.25</v>
      </c>
      <c r="G87">
        <v>29.347999999999999</v>
      </c>
      <c r="H87">
        <v>29.366</v>
      </c>
    </row>
    <row r="88" spans="2:8" x14ac:dyDescent="0.25">
      <c r="B88" s="1">
        <v>44068</v>
      </c>
      <c r="C88">
        <v>434.5</v>
      </c>
      <c r="D88">
        <v>433.5</v>
      </c>
      <c r="E88">
        <v>80.040000000000006</v>
      </c>
      <c r="F88">
        <v>79.849999999999994</v>
      </c>
      <c r="G88">
        <v>29.358000000000001</v>
      </c>
      <c r="H88">
        <v>29.373000000000001</v>
      </c>
    </row>
    <row r="89" spans="2:8" x14ac:dyDescent="0.25">
      <c r="B89" s="1">
        <v>44067</v>
      </c>
      <c r="C89">
        <v>428</v>
      </c>
      <c r="D89">
        <v>427.5</v>
      </c>
      <c r="E89">
        <v>78.900000000000006</v>
      </c>
      <c r="F89">
        <v>79.73</v>
      </c>
      <c r="G89">
        <v>29.364999999999998</v>
      </c>
      <c r="H89">
        <v>29.391999999999999</v>
      </c>
    </row>
    <row r="90" spans="2:8" x14ac:dyDescent="0.25">
      <c r="B90" s="1">
        <v>44064</v>
      </c>
      <c r="C90">
        <v>424.5</v>
      </c>
      <c r="D90">
        <v>421.5</v>
      </c>
      <c r="E90">
        <v>78.34</v>
      </c>
      <c r="F90">
        <v>78.02</v>
      </c>
      <c r="G90">
        <v>29.391999999999999</v>
      </c>
      <c r="H90">
        <v>29.413</v>
      </c>
    </row>
    <row r="91" spans="2:8" x14ac:dyDescent="0.25">
      <c r="B91" s="1">
        <v>44063</v>
      </c>
      <c r="C91">
        <v>415</v>
      </c>
      <c r="D91">
        <v>427</v>
      </c>
      <c r="E91">
        <v>76.81</v>
      </c>
      <c r="F91">
        <v>76.319999999999993</v>
      </c>
      <c r="G91">
        <v>29.393000000000001</v>
      </c>
      <c r="H91">
        <v>29.390999999999998</v>
      </c>
    </row>
    <row r="92" spans="2:8" x14ac:dyDescent="0.25">
      <c r="B92" s="1">
        <v>44062</v>
      </c>
      <c r="C92">
        <v>427.5</v>
      </c>
      <c r="D92">
        <v>436</v>
      </c>
      <c r="E92">
        <v>78.540000000000006</v>
      </c>
      <c r="F92">
        <v>79.010000000000005</v>
      </c>
      <c r="G92">
        <v>29.381</v>
      </c>
      <c r="H92">
        <v>29.417999999999999</v>
      </c>
    </row>
    <row r="93" spans="2:8" x14ac:dyDescent="0.25">
      <c r="B93" s="1">
        <v>44061</v>
      </c>
      <c r="C93">
        <v>433</v>
      </c>
      <c r="D93">
        <v>440</v>
      </c>
      <c r="E93">
        <v>79.41</v>
      </c>
      <c r="F93">
        <v>80.22</v>
      </c>
      <c r="G93">
        <v>29.381</v>
      </c>
      <c r="H93">
        <v>29.385000000000002</v>
      </c>
    </row>
    <row r="94" spans="2:8" x14ac:dyDescent="0.25">
      <c r="B94" s="1">
        <v>44060</v>
      </c>
      <c r="C94">
        <v>435</v>
      </c>
      <c r="D94">
        <v>427</v>
      </c>
      <c r="E94">
        <v>80.19</v>
      </c>
      <c r="F94">
        <v>79.8</v>
      </c>
      <c r="G94">
        <v>29.385999999999999</v>
      </c>
      <c r="H94">
        <v>29.382000000000001</v>
      </c>
    </row>
    <row r="95" spans="2:8" x14ac:dyDescent="0.25">
      <c r="B95" s="1">
        <v>44057</v>
      </c>
      <c r="C95">
        <v>427</v>
      </c>
      <c r="D95">
        <v>424</v>
      </c>
      <c r="E95">
        <v>78.41</v>
      </c>
      <c r="F95">
        <v>78.42</v>
      </c>
      <c r="G95">
        <v>29.391999999999999</v>
      </c>
      <c r="H95">
        <v>29.43</v>
      </c>
    </row>
    <row r="96" spans="2:8" x14ac:dyDescent="0.25">
      <c r="B96" s="1">
        <v>44056</v>
      </c>
      <c r="C96">
        <v>429</v>
      </c>
      <c r="D96">
        <v>428</v>
      </c>
      <c r="E96">
        <v>78.3</v>
      </c>
      <c r="F96">
        <v>79</v>
      </c>
      <c r="G96">
        <v>29.43</v>
      </c>
      <c r="H96">
        <v>29.353999999999999</v>
      </c>
    </row>
    <row r="97" spans="2:8" x14ac:dyDescent="0.25">
      <c r="B97" s="1">
        <v>44055</v>
      </c>
      <c r="C97">
        <v>419</v>
      </c>
      <c r="D97">
        <v>422</v>
      </c>
      <c r="E97">
        <v>79.39</v>
      </c>
      <c r="F97">
        <v>78.16</v>
      </c>
      <c r="G97">
        <v>29.353999999999999</v>
      </c>
      <c r="H97">
        <v>29.396999999999998</v>
      </c>
    </row>
    <row r="98" spans="2:8" x14ac:dyDescent="0.25">
      <c r="B98" s="1">
        <v>44054</v>
      </c>
      <c r="C98">
        <v>429</v>
      </c>
      <c r="D98">
        <v>432</v>
      </c>
      <c r="E98">
        <v>77.94</v>
      </c>
      <c r="F98">
        <v>79.09</v>
      </c>
      <c r="G98">
        <v>29.391999999999999</v>
      </c>
      <c r="H98">
        <v>29.391999999999999</v>
      </c>
    </row>
    <row r="99" spans="2:8" x14ac:dyDescent="0.25">
      <c r="B99" s="1">
        <v>44053</v>
      </c>
      <c r="C99">
        <v>435.5</v>
      </c>
      <c r="D99">
        <v>427.5</v>
      </c>
      <c r="E99">
        <v>79.87</v>
      </c>
      <c r="F99">
        <v>80.55</v>
      </c>
      <c r="G99">
        <v>29.385999999999999</v>
      </c>
      <c r="H99">
        <v>29.420999999999999</v>
      </c>
    </row>
    <row r="100" spans="2:8" x14ac:dyDescent="0.25">
      <c r="B100" s="1">
        <v>44050</v>
      </c>
      <c r="C100">
        <v>433</v>
      </c>
      <c r="D100">
        <v>433.5</v>
      </c>
      <c r="E100">
        <v>80.03</v>
      </c>
      <c r="F100">
        <v>80.489999999999995</v>
      </c>
      <c r="G100">
        <v>29.420999999999999</v>
      </c>
      <c r="H100">
        <v>29.381</v>
      </c>
    </row>
    <row r="101" spans="2:8" x14ac:dyDescent="0.25">
      <c r="B101" s="1">
        <v>44049</v>
      </c>
      <c r="C101">
        <v>435</v>
      </c>
      <c r="D101">
        <v>437.5</v>
      </c>
      <c r="E101">
        <v>80.52</v>
      </c>
      <c r="F101">
        <v>82.04</v>
      </c>
      <c r="G101">
        <v>29.379000000000001</v>
      </c>
      <c r="H101">
        <v>29.367000000000001</v>
      </c>
    </row>
    <row r="102" spans="2:8" x14ac:dyDescent="0.25">
      <c r="B102" s="1">
        <v>44048</v>
      </c>
      <c r="C102">
        <v>429</v>
      </c>
      <c r="D102">
        <v>430.5</v>
      </c>
      <c r="E102">
        <v>81.63</v>
      </c>
      <c r="F102">
        <v>80.98</v>
      </c>
      <c r="G102">
        <v>29.356999999999999</v>
      </c>
      <c r="H102">
        <v>29.382000000000001</v>
      </c>
    </row>
    <row r="103" spans="2:8" x14ac:dyDescent="0.25">
      <c r="B103" s="1">
        <v>44047</v>
      </c>
      <c r="C103">
        <v>425.5</v>
      </c>
      <c r="D103">
        <v>421.5</v>
      </c>
      <c r="E103">
        <v>80.19</v>
      </c>
      <c r="F103">
        <v>79.33</v>
      </c>
      <c r="G103">
        <v>29.375</v>
      </c>
      <c r="H103">
        <v>29.369</v>
      </c>
    </row>
    <row r="104" spans="2:8" x14ac:dyDescent="0.25">
      <c r="B104" s="1">
        <v>44046</v>
      </c>
      <c r="C104">
        <v>416</v>
      </c>
      <c r="D104">
        <v>420.5</v>
      </c>
      <c r="E104">
        <v>78.95</v>
      </c>
      <c r="F104">
        <v>77.77</v>
      </c>
      <c r="G104">
        <v>29.341000000000001</v>
      </c>
      <c r="H104">
        <v>29.31</v>
      </c>
    </row>
    <row r="105" spans="2:8" x14ac:dyDescent="0.25">
      <c r="B105" s="1">
        <v>44043</v>
      </c>
      <c r="C105">
        <v>425.5</v>
      </c>
      <c r="D105">
        <v>426</v>
      </c>
      <c r="E105">
        <v>78.89</v>
      </c>
      <c r="F105">
        <v>79.63</v>
      </c>
      <c r="G105">
        <v>29.337</v>
      </c>
      <c r="H105">
        <v>29.294</v>
      </c>
    </row>
    <row r="106" spans="2:8" x14ac:dyDescent="0.25">
      <c r="B106" s="1">
        <v>44042</v>
      </c>
      <c r="C106">
        <v>434</v>
      </c>
      <c r="D106">
        <v>436.5</v>
      </c>
      <c r="E106">
        <v>79.930000000000007</v>
      </c>
      <c r="F106">
        <v>80.010000000000005</v>
      </c>
      <c r="G106">
        <v>29.286999999999999</v>
      </c>
      <c r="H106">
        <v>29.262</v>
      </c>
    </row>
    <row r="107" spans="2:8" x14ac:dyDescent="0.25">
      <c r="B107" s="1">
        <v>44041</v>
      </c>
      <c r="C107">
        <v>422</v>
      </c>
      <c r="D107">
        <v>428</v>
      </c>
      <c r="E107">
        <v>82.67</v>
      </c>
      <c r="F107">
        <v>77.11</v>
      </c>
      <c r="G107">
        <v>29.256</v>
      </c>
      <c r="H107">
        <v>29.329000000000001</v>
      </c>
    </row>
    <row r="108" spans="2:8" x14ac:dyDescent="0.25">
      <c r="B108" s="1">
        <v>44040</v>
      </c>
      <c r="C108">
        <v>435</v>
      </c>
      <c r="D108">
        <v>464</v>
      </c>
      <c r="E108">
        <v>76.92</v>
      </c>
      <c r="F108">
        <v>79.344999999999999</v>
      </c>
      <c r="G108">
        <v>29.324000000000002</v>
      </c>
      <c r="H108">
        <v>29.326000000000001</v>
      </c>
    </row>
    <row r="109" spans="2:8" x14ac:dyDescent="0.25">
      <c r="B109" s="1">
        <v>44039</v>
      </c>
      <c r="C109">
        <v>424.5</v>
      </c>
      <c r="D109">
        <v>420.5</v>
      </c>
      <c r="E109">
        <v>83.25</v>
      </c>
      <c r="F109">
        <v>81.36</v>
      </c>
      <c r="G109">
        <v>29.300999999999998</v>
      </c>
      <c r="H109">
        <v>29.451000000000001</v>
      </c>
    </row>
    <row r="110" spans="2:8" x14ac:dyDescent="0.25">
      <c r="B110" s="1">
        <v>44036</v>
      </c>
      <c r="C110">
        <v>386</v>
      </c>
      <c r="D110">
        <v>390</v>
      </c>
      <c r="E110">
        <v>73.900000000000006</v>
      </c>
      <c r="F110">
        <v>71.400000000000006</v>
      </c>
      <c r="G110">
        <v>29.451000000000001</v>
      </c>
      <c r="H110">
        <v>29.428000000000001</v>
      </c>
    </row>
    <row r="111" spans="2:8" x14ac:dyDescent="0.25">
      <c r="B111" s="1">
        <v>44035</v>
      </c>
      <c r="C111">
        <v>381.5</v>
      </c>
      <c r="D111">
        <v>382</v>
      </c>
      <c r="E111">
        <v>67.37</v>
      </c>
      <c r="F111">
        <v>68.260000000000005</v>
      </c>
      <c r="G111">
        <v>29.428000000000001</v>
      </c>
      <c r="H111">
        <v>29.437000000000001</v>
      </c>
    </row>
    <row r="112" spans="2:8" x14ac:dyDescent="0.25">
      <c r="B112" s="1">
        <v>44034</v>
      </c>
      <c r="C112">
        <v>384</v>
      </c>
      <c r="D112">
        <v>381</v>
      </c>
      <c r="E112">
        <v>68.53</v>
      </c>
      <c r="F112">
        <v>68.099999999999994</v>
      </c>
      <c r="G112">
        <v>29.431999999999999</v>
      </c>
      <c r="H112">
        <v>29.419</v>
      </c>
    </row>
    <row r="113" spans="2:8" x14ac:dyDescent="0.25">
      <c r="B113" s="1">
        <v>44033</v>
      </c>
      <c r="C113">
        <v>383</v>
      </c>
      <c r="D113">
        <v>372.5</v>
      </c>
      <c r="E113">
        <v>67.81</v>
      </c>
      <c r="F113">
        <v>68.84</v>
      </c>
      <c r="G113">
        <v>29.414000000000001</v>
      </c>
      <c r="H113">
        <v>29.437000000000001</v>
      </c>
    </row>
    <row r="114" spans="2:8" x14ac:dyDescent="0.25">
      <c r="B114" s="1">
        <v>44032</v>
      </c>
      <c r="C114">
        <v>366</v>
      </c>
      <c r="D114">
        <v>370</v>
      </c>
      <c r="E114">
        <v>66.89</v>
      </c>
      <c r="F114">
        <v>66.7</v>
      </c>
      <c r="G114">
        <v>29.446000000000002</v>
      </c>
      <c r="H114">
        <v>29.452999999999999</v>
      </c>
    </row>
    <row r="115" spans="2:8" x14ac:dyDescent="0.25">
      <c r="B115" s="1">
        <v>44029</v>
      </c>
      <c r="C115">
        <v>367</v>
      </c>
      <c r="D115">
        <v>361</v>
      </c>
      <c r="E115">
        <v>66.400000000000006</v>
      </c>
      <c r="F115">
        <v>67.31</v>
      </c>
      <c r="G115">
        <v>29.452999999999999</v>
      </c>
      <c r="H115">
        <v>29.456</v>
      </c>
    </row>
    <row r="116" spans="2:8" x14ac:dyDescent="0.25">
      <c r="B116" s="1">
        <v>44028</v>
      </c>
      <c r="C116">
        <v>357.5</v>
      </c>
      <c r="D116">
        <v>359</v>
      </c>
      <c r="E116">
        <v>66.59</v>
      </c>
      <c r="F116">
        <v>65.38</v>
      </c>
      <c r="G116">
        <v>29.452000000000002</v>
      </c>
      <c r="H116">
        <v>29.469000000000001</v>
      </c>
    </row>
    <row r="117" spans="2:8" x14ac:dyDescent="0.25">
      <c r="B117" s="1">
        <v>44027</v>
      </c>
      <c r="C117">
        <v>363</v>
      </c>
      <c r="D117">
        <v>366</v>
      </c>
      <c r="E117">
        <v>66.06</v>
      </c>
      <c r="F117">
        <v>67.180000000000007</v>
      </c>
      <c r="G117">
        <v>29.498999999999999</v>
      </c>
      <c r="H117">
        <v>29.48</v>
      </c>
    </row>
    <row r="118" spans="2:8" x14ac:dyDescent="0.25">
      <c r="B118" s="1">
        <v>44026</v>
      </c>
      <c r="C118">
        <v>363.5</v>
      </c>
      <c r="D118">
        <v>355</v>
      </c>
      <c r="E118">
        <v>66.959999999999994</v>
      </c>
      <c r="F118">
        <v>66</v>
      </c>
      <c r="G118">
        <v>29.457999999999998</v>
      </c>
      <c r="H118">
        <v>29.431999999999999</v>
      </c>
    </row>
    <row r="119" spans="2:8" x14ac:dyDescent="0.25">
      <c r="B119" s="1">
        <v>44025</v>
      </c>
      <c r="C119">
        <v>354.5</v>
      </c>
      <c r="D119">
        <v>351</v>
      </c>
      <c r="E119">
        <v>65.069999999999993</v>
      </c>
      <c r="F119">
        <v>65.2</v>
      </c>
      <c r="G119">
        <v>29.433</v>
      </c>
      <c r="H119">
        <v>29.463000000000001</v>
      </c>
    </row>
    <row r="120" spans="2:8" x14ac:dyDescent="0.25">
      <c r="B120" s="1">
        <v>44022</v>
      </c>
      <c r="C120">
        <v>348.5</v>
      </c>
      <c r="D120">
        <v>352.5</v>
      </c>
      <c r="E120">
        <v>63.85</v>
      </c>
      <c r="F120">
        <v>64.47</v>
      </c>
      <c r="G120">
        <v>29.463000000000001</v>
      </c>
      <c r="H120">
        <v>29.422000000000001</v>
      </c>
    </row>
    <row r="121" spans="2:8" x14ac:dyDescent="0.25">
      <c r="B121" s="1">
        <v>44021</v>
      </c>
      <c r="C121">
        <v>345</v>
      </c>
      <c r="D121">
        <v>346</v>
      </c>
      <c r="E121">
        <v>64.78</v>
      </c>
      <c r="F121">
        <v>62.95</v>
      </c>
      <c r="G121">
        <v>29.411000000000001</v>
      </c>
      <c r="H121">
        <v>29.423999999999999</v>
      </c>
    </row>
    <row r="122" spans="2:8" x14ac:dyDescent="0.25">
      <c r="B122" s="1">
        <v>44020</v>
      </c>
      <c r="C122">
        <v>341</v>
      </c>
      <c r="D122">
        <v>337.5</v>
      </c>
      <c r="E122">
        <v>62.59</v>
      </c>
      <c r="F122">
        <v>61.64</v>
      </c>
      <c r="G122">
        <v>29.431000000000001</v>
      </c>
      <c r="H122">
        <v>29.478999999999999</v>
      </c>
    </row>
    <row r="123" spans="2:8" x14ac:dyDescent="0.25">
      <c r="B123" s="1">
        <v>44019</v>
      </c>
      <c r="C123">
        <v>338.5</v>
      </c>
      <c r="D123">
        <v>343.5</v>
      </c>
      <c r="E123">
        <v>60.71</v>
      </c>
      <c r="F123">
        <v>61.26</v>
      </c>
      <c r="G123">
        <v>29.468</v>
      </c>
      <c r="H123">
        <v>29.376999999999999</v>
      </c>
    </row>
    <row r="124" spans="2:8" x14ac:dyDescent="0.25">
      <c r="B124" s="1">
        <v>44018</v>
      </c>
      <c r="C124">
        <v>338</v>
      </c>
      <c r="D124">
        <v>332.5</v>
      </c>
      <c r="E124">
        <v>61.88</v>
      </c>
      <c r="F124">
        <v>60.67</v>
      </c>
      <c r="G124">
        <v>29.376999999999999</v>
      </c>
      <c r="H124">
        <v>29.449000000000002</v>
      </c>
    </row>
    <row r="125" spans="2:8" x14ac:dyDescent="0.25">
      <c r="B125" s="1">
        <v>44015</v>
      </c>
      <c r="C125">
        <v>329.5</v>
      </c>
      <c r="D125">
        <v>327</v>
      </c>
      <c r="G125">
        <v>29.449000000000002</v>
      </c>
      <c r="H125">
        <v>29.439</v>
      </c>
    </row>
    <row r="126" spans="2:8" x14ac:dyDescent="0.25">
      <c r="B126" s="1">
        <v>44014</v>
      </c>
      <c r="C126">
        <v>322</v>
      </c>
      <c r="D126">
        <v>319</v>
      </c>
      <c r="E126">
        <v>58.62</v>
      </c>
      <c r="F126">
        <v>57.95</v>
      </c>
      <c r="G126">
        <v>29.434000000000001</v>
      </c>
      <c r="H126">
        <v>29.459</v>
      </c>
    </row>
    <row r="127" spans="2:8" x14ac:dyDescent="0.25">
      <c r="B127" s="1">
        <v>44013</v>
      </c>
      <c r="C127">
        <v>317.5</v>
      </c>
      <c r="D127">
        <v>315</v>
      </c>
      <c r="E127">
        <v>56.82</v>
      </c>
      <c r="F127">
        <v>56.97</v>
      </c>
      <c r="G127">
        <v>29.433</v>
      </c>
      <c r="H127">
        <v>29.43</v>
      </c>
    </row>
    <row r="128" spans="2:8" x14ac:dyDescent="0.25">
      <c r="B128" s="1">
        <v>44012</v>
      </c>
      <c r="C128">
        <v>313</v>
      </c>
      <c r="D128">
        <v>313.5</v>
      </c>
      <c r="E128">
        <v>56.77</v>
      </c>
      <c r="F128">
        <v>56.25</v>
      </c>
      <c r="G128">
        <v>29.411999999999999</v>
      </c>
      <c r="H128">
        <v>29.465</v>
      </c>
    </row>
    <row r="129" spans="2:8" x14ac:dyDescent="0.25">
      <c r="B129" s="1">
        <v>44011</v>
      </c>
      <c r="C129">
        <v>312</v>
      </c>
      <c r="D129">
        <v>314</v>
      </c>
      <c r="E129">
        <v>56.39</v>
      </c>
      <c r="F129">
        <v>56.34</v>
      </c>
      <c r="G129">
        <v>29.448</v>
      </c>
      <c r="H129">
        <v>29.521999999999998</v>
      </c>
    </row>
    <row r="130" spans="2:8" x14ac:dyDescent="0.25">
      <c r="B130" s="1">
        <v>44008</v>
      </c>
      <c r="E130">
        <v>56.33</v>
      </c>
      <c r="F130">
        <v>57</v>
      </c>
      <c r="G130">
        <v>29.521999999999998</v>
      </c>
      <c r="H130">
        <v>29.498999999999999</v>
      </c>
    </row>
    <row r="131" spans="2:8" x14ac:dyDescent="0.25">
      <c r="B131" s="1">
        <v>44007</v>
      </c>
      <c r="E131">
        <v>57.04</v>
      </c>
      <c r="F131">
        <v>56.56</v>
      </c>
      <c r="G131">
        <v>29.498999999999999</v>
      </c>
      <c r="H131">
        <v>29.518999999999998</v>
      </c>
    </row>
    <row r="132" spans="2:8" x14ac:dyDescent="0.25">
      <c r="B132" s="1">
        <v>44006</v>
      </c>
      <c r="C132">
        <v>317.5</v>
      </c>
      <c r="D132">
        <v>319</v>
      </c>
      <c r="E132">
        <v>56.58</v>
      </c>
      <c r="F132">
        <v>56.71</v>
      </c>
      <c r="G132">
        <v>29.518000000000001</v>
      </c>
      <c r="H132">
        <v>29.556999999999999</v>
      </c>
    </row>
    <row r="133" spans="2:8" x14ac:dyDescent="0.25">
      <c r="B133" s="1">
        <v>44005</v>
      </c>
      <c r="C133">
        <v>315</v>
      </c>
      <c r="D133">
        <v>316</v>
      </c>
      <c r="E133">
        <v>56.76</v>
      </c>
      <c r="F133">
        <v>56.64</v>
      </c>
      <c r="G133">
        <v>29.545999999999999</v>
      </c>
      <c r="H133">
        <v>29.605</v>
      </c>
    </row>
    <row r="134" spans="2:8" x14ac:dyDescent="0.25">
      <c r="B134" s="1">
        <v>44004</v>
      </c>
      <c r="C134">
        <v>312</v>
      </c>
      <c r="D134">
        <v>314.5</v>
      </c>
      <c r="E134">
        <v>56</v>
      </c>
      <c r="F134">
        <v>55.5</v>
      </c>
      <c r="G134">
        <v>29.593</v>
      </c>
      <c r="H134">
        <v>29.584</v>
      </c>
    </row>
    <row r="135" spans="2:8" x14ac:dyDescent="0.25">
      <c r="B135" s="1">
        <v>44002</v>
      </c>
      <c r="G135">
        <v>29.550999999999998</v>
      </c>
      <c r="H135">
        <v>29.591000000000001</v>
      </c>
    </row>
    <row r="136" spans="2:8" x14ac:dyDescent="0.25">
      <c r="B136" s="1">
        <v>44001</v>
      </c>
      <c r="C136">
        <v>314.5</v>
      </c>
      <c r="D136">
        <v>314</v>
      </c>
      <c r="E136">
        <v>55.31</v>
      </c>
      <c r="F136">
        <v>56.48</v>
      </c>
      <c r="G136">
        <v>29.588999999999999</v>
      </c>
      <c r="H136">
        <v>29.617000000000001</v>
      </c>
    </row>
    <row r="137" spans="2:8" x14ac:dyDescent="0.25">
      <c r="B137" s="1">
        <v>44000</v>
      </c>
      <c r="C137">
        <v>314.5</v>
      </c>
      <c r="D137">
        <v>314.5</v>
      </c>
      <c r="E137">
        <v>56.15</v>
      </c>
      <c r="F137">
        <v>56.04</v>
      </c>
      <c r="G137">
        <v>29.597000000000001</v>
      </c>
      <c r="H137">
        <v>29.611999999999998</v>
      </c>
    </row>
    <row r="138" spans="2:8" x14ac:dyDescent="0.25">
      <c r="B138" s="1">
        <v>43999</v>
      </c>
      <c r="C138">
        <v>315</v>
      </c>
      <c r="D138">
        <v>316.5</v>
      </c>
      <c r="E138">
        <v>56.6</v>
      </c>
      <c r="F138">
        <v>56.15</v>
      </c>
      <c r="G138">
        <v>29.611999999999998</v>
      </c>
      <c r="H138">
        <v>29.661999999999999</v>
      </c>
    </row>
    <row r="139" spans="2:8" x14ac:dyDescent="0.25">
      <c r="B139" s="1">
        <v>43998</v>
      </c>
      <c r="C139">
        <v>315</v>
      </c>
      <c r="D139">
        <v>317</v>
      </c>
      <c r="E139">
        <v>55.8</v>
      </c>
      <c r="F139">
        <v>56.59</v>
      </c>
      <c r="G139">
        <v>29.654</v>
      </c>
      <c r="H139">
        <v>29.640999999999998</v>
      </c>
    </row>
    <row r="140" spans="2:8" x14ac:dyDescent="0.25">
      <c r="B140" s="1">
        <v>43997</v>
      </c>
      <c r="C140">
        <v>309.5</v>
      </c>
      <c r="D140">
        <v>316</v>
      </c>
      <c r="E140">
        <v>56.02</v>
      </c>
      <c r="F140">
        <v>54.71</v>
      </c>
      <c r="G140">
        <v>29.629000000000001</v>
      </c>
      <c r="H140">
        <v>29.629000000000001</v>
      </c>
    </row>
    <row r="141" spans="2:8" x14ac:dyDescent="0.25">
      <c r="B141" s="1">
        <v>43994</v>
      </c>
      <c r="C141">
        <v>316</v>
      </c>
      <c r="D141">
        <v>313</v>
      </c>
      <c r="E141">
        <v>56</v>
      </c>
      <c r="F141">
        <v>56.5</v>
      </c>
      <c r="G141">
        <v>29.629000000000001</v>
      </c>
      <c r="H141">
        <v>29.699000000000002</v>
      </c>
    </row>
    <row r="142" spans="2:8" x14ac:dyDescent="0.25">
      <c r="B142" s="1">
        <v>43993</v>
      </c>
      <c r="C142">
        <v>320.5</v>
      </c>
      <c r="D142">
        <v>325.5</v>
      </c>
      <c r="E142">
        <v>55.04</v>
      </c>
      <c r="F142">
        <v>55.85</v>
      </c>
      <c r="G142">
        <v>29.689</v>
      </c>
      <c r="H142">
        <v>29.600999999999999</v>
      </c>
    </row>
    <row r="143" spans="2:8" x14ac:dyDescent="0.25">
      <c r="B143" s="1">
        <v>43992</v>
      </c>
      <c r="C143">
        <v>322.5</v>
      </c>
      <c r="D143">
        <v>319</v>
      </c>
      <c r="E143">
        <v>57.55</v>
      </c>
      <c r="F143">
        <v>56.82</v>
      </c>
      <c r="G143">
        <v>29.587</v>
      </c>
      <c r="H143">
        <v>29.742000000000001</v>
      </c>
    </row>
    <row r="144" spans="2:8" x14ac:dyDescent="0.25">
      <c r="B144" s="1">
        <v>43991</v>
      </c>
      <c r="C144">
        <v>319</v>
      </c>
      <c r="D144">
        <v>316.5</v>
      </c>
      <c r="E144">
        <v>56.61</v>
      </c>
      <c r="F144">
        <v>55.29</v>
      </c>
      <c r="G144">
        <v>29.724</v>
      </c>
      <c r="H144">
        <v>29.675000000000001</v>
      </c>
    </row>
    <row r="145" spans="2:8" x14ac:dyDescent="0.25">
      <c r="B145" s="1">
        <v>43990</v>
      </c>
      <c r="C145">
        <v>318</v>
      </c>
      <c r="D145">
        <v>316</v>
      </c>
      <c r="E145">
        <v>55.57</v>
      </c>
      <c r="F145">
        <v>55.74</v>
      </c>
      <c r="G145">
        <v>29.658999999999999</v>
      </c>
      <c r="H145">
        <v>29.713000000000001</v>
      </c>
    </row>
    <row r="146" spans="2:8" x14ac:dyDescent="0.25">
      <c r="B146" s="1">
        <v>43987</v>
      </c>
      <c r="C146">
        <v>311.5</v>
      </c>
      <c r="D146">
        <v>308.5</v>
      </c>
      <c r="E146">
        <v>55.2</v>
      </c>
      <c r="F146">
        <v>55.5</v>
      </c>
      <c r="G146">
        <v>29.675000000000001</v>
      </c>
      <c r="H146">
        <v>29.905999999999999</v>
      </c>
    </row>
    <row r="147" spans="2:8" x14ac:dyDescent="0.25">
      <c r="B147" s="1">
        <v>43986</v>
      </c>
      <c r="C147">
        <v>306</v>
      </c>
      <c r="D147">
        <v>305</v>
      </c>
      <c r="E147">
        <v>54.28</v>
      </c>
      <c r="F147">
        <v>53.06</v>
      </c>
      <c r="G147">
        <v>29.89</v>
      </c>
      <c r="H147">
        <v>29.895</v>
      </c>
    </row>
    <row r="148" spans="2:8" x14ac:dyDescent="0.25">
      <c r="B148" s="1">
        <v>43985</v>
      </c>
      <c r="C148">
        <v>301</v>
      </c>
      <c r="D148">
        <v>300</v>
      </c>
      <c r="E148">
        <v>53.06</v>
      </c>
      <c r="F148">
        <v>52.64</v>
      </c>
      <c r="G148">
        <v>29.9</v>
      </c>
      <c r="H148">
        <v>29.928000000000001</v>
      </c>
    </row>
    <row r="149" spans="2:8" x14ac:dyDescent="0.25">
      <c r="B149" s="1">
        <v>43984</v>
      </c>
      <c r="C149">
        <v>296.5</v>
      </c>
      <c r="D149">
        <v>296</v>
      </c>
      <c r="E149">
        <v>52.01</v>
      </c>
      <c r="F149">
        <v>51.45</v>
      </c>
      <c r="G149">
        <v>29.925999999999998</v>
      </c>
      <c r="H149">
        <v>29.911000000000001</v>
      </c>
    </row>
    <row r="150" spans="2:8" x14ac:dyDescent="0.25">
      <c r="B150" s="1">
        <v>43983</v>
      </c>
      <c r="C150">
        <v>295.5</v>
      </c>
      <c r="D150">
        <v>294</v>
      </c>
      <c r="E150">
        <v>51.03</v>
      </c>
      <c r="F150">
        <v>50.91</v>
      </c>
      <c r="G150">
        <v>29.882999999999999</v>
      </c>
      <c r="H150">
        <v>29.943999999999999</v>
      </c>
    </row>
    <row r="151" spans="2:8" x14ac:dyDescent="0.25">
      <c r="B151" s="1">
        <v>43980</v>
      </c>
      <c r="C151">
        <v>292</v>
      </c>
      <c r="D151">
        <v>292</v>
      </c>
      <c r="E151">
        <v>50.33</v>
      </c>
      <c r="F151">
        <v>50.34</v>
      </c>
      <c r="G151">
        <v>29.943999999999999</v>
      </c>
      <c r="H151">
        <v>29.995000000000001</v>
      </c>
    </row>
    <row r="152" spans="2:8" x14ac:dyDescent="0.25">
      <c r="B152" s="1">
        <v>43979</v>
      </c>
      <c r="C152">
        <v>294</v>
      </c>
      <c r="D152">
        <v>298.5</v>
      </c>
      <c r="E152">
        <v>50.28</v>
      </c>
      <c r="F152">
        <v>51.46</v>
      </c>
      <c r="G152">
        <v>29.984999999999999</v>
      </c>
      <c r="H152">
        <v>30.030999999999999</v>
      </c>
    </row>
    <row r="153" spans="2:8" x14ac:dyDescent="0.25">
      <c r="B153" s="1">
        <v>43978</v>
      </c>
      <c r="C153">
        <v>296.5</v>
      </c>
      <c r="D153">
        <v>297</v>
      </c>
      <c r="E153">
        <v>51.74</v>
      </c>
      <c r="F153">
        <v>51.03</v>
      </c>
      <c r="G153">
        <v>30.030999999999999</v>
      </c>
      <c r="H153">
        <v>29.98</v>
      </c>
    </row>
    <row r="154" spans="2:8" x14ac:dyDescent="0.25">
      <c r="B154" s="1">
        <v>43977</v>
      </c>
      <c r="C154">
        <v>295.5</v>
      </c>
      <c r="D154">
        <v>295</v>
      </c>
      <c r="E154">
        <v>50.82</v>
      </c>
      <c r="F154">
        <v>51.3</v>
      </c>
      <c r="G154">
        <v>29.96</v>
      </c>
      <c r="H154">
        <v>30.053999999999998</v>
      </c>
    </row>
    <row r="155" spans="2:8" x14ac:dyDescent="0.25">
      <c r="B155" s="1">
        <v>43976</v>
      </c>
      <c r="C155">
        <v>292</v>
      </c>
      <c r="D155">
        <v>290.5</v>
      </c>
      <c r="G155">
        <v>30.024999999999999</v>
      </c>
      <c r="H155">
        <v>30.068000000000001</v>
      </c>
    </row>
    <row r="156" spans="2:8" x14ac:dyDescent="0.25">
      <c r="B156" s="1">
        <v>43973</v>
      </c>
      <c r="C156">
        <v>292</v>
      </c>
      <c r="D156">
        <v>294.5</v>
      </c>
      <c r="E156">
        <v>49.8</v>
      </c>
      <c r="F156">
        <v>50.84</v>
      </c>
      <c r="G156">
        <v>30.068999999999999</v>
      </c>
      <c r="H156">
        <v>29.94</v>
      </c>
    </row>
    <row r="157" spans="2:8" x14ac:dyDescent="0.25">
      <c r="B157" s="1">
        <v>43972</v>
      </c>
      <c r="C157">
        <v>297.5</v>
      </c>
      <c r="D157">
        <v>296</v>
      </c>
      <c r="E157">
        <v>50.75</v>
      </c>
      <c r="F157">
        <v>52.1</v>
      </c>
      <c r="G157">
        <v>29.922000000000001</v>
      </c>
      <c r="H157">
        <v>29.916</v>
      </c>
    </row>
    <row r="158" spans="2:8" x14ac:dyDescent="0.25">
      <c r="B158" s="1">
        <v>43971</v>
      </c>
      <c r="C158">
        <v>294</v>
      </c>
      <c r="D158">
        <v>293</v>
      </c>
      <c r="E158">
        <v>51.84</v>
      </c>
      <c r="F158">
        <v>51.58</v>
      </c>
      <c r="G158">
        <v>29.914999999999999</v>
      </c>
      <c r="H158">
        <v>29.936</v>
      </c>
    </row>
    <row r="159" spans="2:8" x14ac:dyDescent="0.25">
      <c r="B159" s="1">
        <v>43970</v>
      </c>
      <c r="C159">
        <v>291.5</v>
      </c>
      <c r="D159">
        <v>294</v>
      </c>
      <c r="E159">
        <v>50.81</v>
      </c>
      <c r="F159">
        <v>51.35</v>
      </c>
      <c r="G159">
        <v>29.93</v>
      </c>
      <c r="H159">
        <v>29.931000000000001</v>
      </c>
    </row>
    <row r="160" spans="2:8" x14ac:dyDescent="0.25">
      <c r="B160" s="1">
        <v>43969</v>
      </c>
      <c r="C160">
        <v>290</v>
      </c>
      <c r="D160">
        <v>291</v>
      </c>
      <c r="E160">
        <v>51.87</v>
      </c>
      <c r="F160">
        <v>50.94</v>
      </c>
      <c r="G160">
        <v>29.931000000000001</v>
      </c>
      <c r="H160">
        <v>29.954000000000001</v>
      </c>
    </row>
    <row r="161" spans="2:8" x14ac:dyDescent="0.25">
      <c r="B161" s="1">
        <v>43966</v>
      </c>
      <c r="C161">
        <v>298</v>
      </c>
      <c r="D161">
        <v>297.5</v>
      </c>
      <c r="E161">
        <v>49.8</v>
      </c>
      <c r="F161">
        <v>50.56</v>
      </c>
      <c r="G161">
        <v>29.954000000000001</v>
      </c>
      <c r="H161">
        <v>29.884</v>
      </c>
    </row>
    <row r="162" spans="2:8" x14ac:dyDescent="0.25">
      <c r="B162" s="1">
        <v>43965</v>
      </c>
      <c r="C162">
        <v>293</v>
      </c>
      <c r="D162">
        <v>293</v>
      </c>
      <c r="E162">
        <v>52.1</v>
      </c>
      <c r="F162">
        <v>50.43</v>
      </c>
      <c r="G162">
        <v>29.879000000000001</v>
      </c>
      <c r="H162">
        <v>29.896000000000001</v>
      </c>
    </row>
    <row r="163" spans="2:8" x14ac:dyDescent="0.25">
      <c r="B163" s="1">
        <v>43964</v>
      </c>
      <c r="C163">
        <v>297</v>
      </c>
      <c r="D163">
        <v>293</v>
      </c>
      <c r="E163">
        <v>50.92</v>
      </c>
      <c r="F163">
        <v>51.91</v>
      </c>
      <c r="G163">
        <v>29.898</v>
      </c>
      <c r="H163">
        <v>29.920999999999999</v>
      </c>
    </row>
    <row r="164" spans="2:8" x14ac:dyDescent="0.25">
      <c r="B164" s="1">
        <v>43963</v>
      </c>
      <c r="C164">
        <v>295</v>
      </c>
      <c r="D164">
        <v>297.5</v>
      </c>
      <c r="E164">
        <v>51.1</v>
      </c>
      <c r="F164">
        <v>52.64</v>
      </c>
      <c r="G164">
        <v>29.91</v>
      </c>
      <c r="H164">
        <v>29.873999999999999</v>
      </c>
    </row>
    <row r="165" spans="2:8" x14ac:dyDescent="0.25">
      <c r="B165" s="1">
        <v>43962</v>
      </c>
      <c r="C165">
        <v>301</v>
      </c>
      <c r="D165">
        <v>300</v>
      </c>
      <c r="E165">
        <v>52.4</v>
      </c>
      <c r="F165">
        <v>52.61</v>
      </c>
      <c r="G165">
        <v>29.861000000000001</v>
      </c>
      <c r="H165">
        <v>29.85</v>
      </c>
    </row>
    <row r="166" spans="2:8" x14ac:dyDescent="0.25">
      <c r="B166" s="1">
        <v>43959</v>
      </c>
      <c r="C166">
        <v>297.5</v>
      </c>
      <c r="D166">
        <v>300</v>
      </c>
      <c r="E166">
        <v>52.91</v>
      </c>
      <c r="F166">
        <v>52.62</v>
      </c>
      <c r="G166">
        <v>29.844999999999999</v>
      </c>
      <c r="H166">
        <v>29.914999999999999</v>
      </c>
    </row>
    <row r="167" spans="2:8" x14ac:dyDescent="0.25">
      <c r="B167" s="1">
        <v>43958</v>
      </c>
      <c r="C167">
        <v>297.5</v>
      </c>
      <c r="D167">
        <v>294.5</v>
      </c>
      <c r="E167">
        <v>52.33</v>
      </c>
      <c r="F167">
        <v>52.95</v>
      </c>
      <c r="G167">
        <v>29.885000000000002</v>
      </c>
      <c r="H167">
        <v>29.994</v>
      </c>
    </row>
    <row r="168" spans="2:8" x14ac:dyDescent="0.25">
      <c r="B168" s="1">
        <v>43957</v>
      </c>
      <c r="C168">
        <v>296</v>
      </c>
      <c r="D168">
        <v>294.5</v>
      </c>
      <c r="E168">
        <v>52.13</v>
      </c>
      <c r="F168">
        <v>52.11</v>
      </c>
      <c r="G168">
        <v>29.995999999999999</v>
      </c>
      <c r="H168">
        <v>29.864000000000001</v>
      </c>
    </row>
    <row r="169" spans="2:8" x14ac:dyDescent="0.25">
      <c r="B169" s="1">
        <v>43956</v>
      </c>
      <c r="C169">
        <v>295.5</v>
      </c>
      <c r="D169">
        <v>296.5</v>
      </c>
      <c r="E169">
        <v>51.71</v>
      </c>
      <c r="F169">
        <v>52.21</v>
      </c>
      <c r="G169">
        <v>29.864000000000001</v>
      </c>
      <c r="H169">
        <v>29.806999999999999</v>
      </c>
    </row>
    <row r="170" spans="2:8" x14ac:dyDescent="0.25">
      <c r="B170" s="1">
        <v>43955</v>
      </c>
      <c r="C170">
        <v>295</v>
      </c>
      <c r="D170">
        <v>294.5</v>
      </c>
      <c r="E170">
        <v>52.15</v>
      </c>
      <c r="F170">
        <v>51.79</v>
      </c>
      <c r="G170">
        <v>29.808</v>
      </c>
      <c r="H170">
        <v>29.893000000000001</v>
      </c>
    </row>
    <row r="171" spans="2:8" x14ac:dyDescent="0.25">
      <c r="B171" s="1">
        <v>43952</v>
      </c>
      <c r="E171">
        <v>51.1</v>
      </c>
      <c r="F171">
        <v>52.48</v>
      </c>
      <c r="G171">
        <v>29.893000000000001</v>
      </c>
      <c r="H171">
        <v>29.777000000000001</v>
      </c>
    </row>
    <row r="172" spans="2:8" x14ac:dyDescent="0.25">
      <c r="B172" s="1">
        <v>43951</v>
      </c>
      <c r="C172">
        <v>304.5</v>
      </c>
      <c r="D172">
        <v>302</v>
      </c>
      <c r="E172">
        <v>53.13</v>
      </c>
      <c r="F172">
        <v>54.2</v>
      </c>
      <c r="G172">
        <v>29.776</v>
      </c>
      <c r="H172">
        <v>29.863</v>
      </c>
    </row>
    <row r="173" spans="2:8" x14ac:dyDescent="0.25">
      <c r="B173" s="1">
        <v>43950</v>
      </c>
      <c r="C173">
        <v>299</v>
      </c>
      <c r="D173">
        <v>299</v>
      </c>
      <c r="E173">
        <v>54.48</v>
      </c>
      <c r="F173">
        <v>53.75</v>
      </c>
      <c r="G173">
        <v>29.829000000000001</v>
      </c>
      <c r="H173">
        <v>29.965</v>
      </c>
    </row>
    <row r="174" spans="2:8" x14ac:dyDescent="0.25">
      <c r="B174" s="1">
        <v>43949</v>
      </c>
      <c r="C174">
        <v>296.5</v>
      </c>
      <c r="D174">
        <v>298.5</v>
      </c>
      <c r="E174">
        <v>52.76</v>
      </c>
      <c r="F174">
        <v>53.51</v>
      </c>
      <c r="G174">
        <v>29.96</v>
      </c>
      <c r="H174">
        <v>30.03</v>
      </c>
    </row>
    <row r="175" spans="2:8" x14ac:dyDescent="0.25">
      <c r="B175" s="1">
        <v>43948</v>
      </c>
      <c r="C175">
        <v>298</v>
      </c>
      <c r="D175">
        <v>298</v>
      </c>
      <c r="E175">
        <v>53.51</v>
      </c>
      <c r="F175">
        <v>53.15</v>
      </c>
      <c r="G175">
        <v>30.03</v>
      </c>
      <c r="H175">
        <v>30.079000000000001</v>
      </c>
    </row>
    <row r="176" spans="2:8" x14ac:dyDescent="0.25">
      <c r="B176" s="1">
        <v>43945</v>
      </c>
      <c r="C176">
        <v>294</v>
      </c>
      <c r="D176">
        <v>295.5</v>
      </c>
      <c r="E176">
        <v>52.73</v>
      </c>
      <c r="F176">
        <v>52.6</v>
      </c>
      <c r="G176">
        <v>30.08</v>
      </c>
      <c r="H176">
        <v>30.071000000000002</v>
      </c>
    </row>
    <row r="177" spans="2:8" x14ac:dyDescent="0.25">
      <c r="B177" s="1">
        <v>43944</v>
      </c>
      <c r="C177">
        <v>295.5</v>
      </c>
      <c r="D177">
        <v>300</v>
      </c>
      <c r="E177">
        <v>52.64</v>
      </c>
      <c r="F177">
        <v>52.81</v>
      </c>
      <c r="G177">
        <v>30.061</v>
      </c>
      <c r="H177">
        <v>30.088999999999999</v>
      </c>
    </row>
    <row r="178" spans="2:8" x14ac:dyDescent="0.25">
      <c r="B178" s="1">
        <v>43943</v>
      </c>
      <c r="C178">
        <v>294</v>
      </c>
      <c r="D178">
        <v>294.5</v>
      </c>
      <c r="E178">
        <v>52.95</v>
      </c>
      <c r="F178">
        <v>52.48</v>
      </c>
      <c r="G178">
        <v>30.082000000000001</v>
      </c>
      <c r="H178">
        <v>30.082999999999998</v>
      </c>
    </row>
    <row r="179" spans="2:8" x14ac:dyDescent="0.25">
      <c r="B179" s="1">
        <v>43942</v>
      </c>
      <c r="C179">
        <v>295</v>
      </c>
      <c r="D179">
        <v>300.5</v>
      </c>
      <c r="E179">
        <v>51.37</v>
      </c>
      <c r="F179">
        <v>51.6</v>
      </c>
      <c r="G179">
        <v>30.077999999999999</v>
      </c>
      <c r="H179">
        <v>30.021000000000001</v>
      </c>
    </row>
    <row r="180" spans="2:8" x14ac:dyDescent="0.25">
      <c r="B180" s="1">
        <v>43941</v>
      </c>
      <c r="C180">
        <v>304</v>
      </c>
      <c r="D180">
        <v>308</v>
      </c>
      <c r="E180">
        <v>52.59</v>
      </c>
      <c r="F180">
        <v>53</v>
      </c>
      <c r="G180">
        <v>30.029</v>
      </c>
      <c r="H180">
        <v>30.035</v>
      </c>
    </row>
    <row r="181" spans="2:8" x14ac:dyDescent="0.25">
      <c r="B181" s="1">
        <v>43938</v>
      </c>
      <c r="C181">
        <v>306.5</v>
      </c>
      <c r="D181">
        <v>303.5</v>
      </c>
      <c r="E181">
        <v>53.69</v>
      </c>
      <c r="F181">
        <v>54.13</v>
      </c>
      <c r="G181">
        <v>30.035</v>
      </c>
      <c r="H181">
        <v>30.111000000000001</v>
      </c>
    </row>
    <row r="182" spans="2:8" x14ac:dyDescent="0.25">
      <c r="B182" s="1">
        <v>43937</v>
      </c>
      <c r="C182">
        <v>286.5</v>
      </c>
      <c r="D182">
        <v>283</v>
      </c>
      <c r="E182">
        <v>52.4</v>
      </c>
      <c r="F182">
        <v>51.81</v>
      </c>
      <c r="G182">
        <v>30.106000000000002</v>
      </c>
      <c r="H182">
        <v>30.085000000000001</v>
      </c>
    </row>
    <row r="183" spans="2:8" x14ac:dyDescent="0.25">
      <c r="B183" s="1">
        <v>43936</v>
      </c>
      <c r="C183">
        <v>287.5</v>
      </c>
      <c r="D183">
        <v>287</v>
      </c>
      <c r="E183">
        <v>49.66</v>
      </c>
      <c r="F183">
        <v>49.76</v>
      </c>
      <c r="G183">
        <v>30.087</v>
      </c>
      <c r="H183">
        <v>30.047000000000001</v>
      </c>
    </row>
    <row r="184" spans="2:8" x14ac:dyDescent="0.25">
      <c r="B184" s="1">
        <v>43935</v>
      </c>
      <c r="C184">
        <v>285</v>
      </c>
      <c r="D184">
        <v>281</v>
      </c>
      <c r="E184">
        <v>50.63</v>
      </c>
      <c r="F184">
        <v>50</v>
      </c>
      <c r="G184">
        <v>30.039000000000001</v>
      </c>
      <c r="H184">
        <v>30.081</v>
      </c>
    </row>
    <row r="185" spans="2:8" x14ac:dyDescent="0.25">
      <c r="B185" s="1">
        <v>43934</v>
      </c>
      <c r="C185">
        <v>278.5</v>
      </c>
      <c r="D185">
        <v>278.5</v>
      </c>
      <c r="E185">
        <v>48.75</v>
      </c>
      <c r="F185">
        <v>48.74</v>
      </c>
      <c r="G185">
        <v>30.068999999999999</v>
      </c>
      <c r="H185">
        <v>30.026</v>
      </c>
    </row>
    <row r="186" spans="2:8" x14ac:dyDescent="0.25">
      <c r="B186" s="1">
        <v>43931</v>
      </c>
      <c r="C186">
        <v>279.5</v>
      </c>
      <c r="D186">
        <v>280</v>
      </c>
      <c r="G186">
        <v>30.036000000000001</v>
      </c>
      <c r="H186">
        <v>30.068000000000001</v>
      </c>
    </row>
    <row r="187" spans="2:8" x14ac:dyDescent="0.25">
      <c r="B187" s="1">
        <v>43930</v>
      </c>
      <c r="C187">
        <v>283</v>
      </c>
      <c r="D187">
        <v>287.5</v>
      </c>
      <c r="E187">
        <v>48.33</v>
      </c>
      <c r="F187">
        <v>50.28</v>
      </c>
      <c r="G187">
        <v>30.068000000000001</v>
      </c>
      <c r="H187">
        <v>30.117000000000001</v>
      </c>
    </row>
    <row r="188" spans="2:8" x14ac:dyDescent="0.25">
      <c r="B188" s="1">
        <v>43929</v>
      </c>
      <c r="C188">
        <v>285</v>
      </c>
      <c r="D188">
        <v>285</v>
      </c>
      <c r="E188">
        <v>50.27</v>
      </c>
      <c r="F188">
        <v>50.21</v>
      </c>
      <c r="G188">
        <v>30.106999999999999</v>
      </c>
      <c r="H188">
        <v>30.08</v>
      </c>
    </row>
    <row r="189" spans="2:8" x14ac:dyDescent="0.25">
      <c r="B189" s="1">
        <v>43928</v>
      </c>
      <c r="C189">
        <v>283</v>
      </c>
      <c r="D189">
        <v>283.5</v>
      </c>
      <c r="E189">
        <v>49.72</v>
      </c>
      <c r="F189">
        <v>51.29</v>
      </c>
      <c r="G189">
        <v>30.088999999999999</v>
      </c>
      <c r="H189">
        <v>30.2</v>
      </c>
    </row>
    <row r="190" spans="2:8" x14ac:dyDescent="0.25">
      <c r="B190" s="1">
        <v>43927</v>
      </c>
      <c r="C190">
        <v>275.5</v>
      </c>
      <c r="D190">
        <v>273</v>
      </c>
      <c r="E190">
        <v>49.97</v>
      </c>
      <c r="F190">
        <v>48.63</v>
      </c>
      <c r="G190">
        <v>30.199000000000002</v>
      </c>
      <c r="H190">
        <v>30.25</v>
      </c>
    </row>
    <row r="191" spans="2:8" x14ac:dyDescent="0.25">
      <c r="B191" s="1">
        <v>43924</v>
      </c>
      <c r="E191">
        <v>47.06</v>
      </c>
      <c r="F191">
        <v>47.79</v>
      </c>
      <c r="G191">
        <v>30.234999999999999</v>
      </c>
      <c r="H191">
        <v>30.184999999999999</v>
      </c>
    </row>
    <row r="192" spans="2:8" x14ac:dyDescent="0.25">
      <c r="B192" s="1">
        <v>43923</v>
      </c>
      <c r="E192">
        <v>48.13</v>
      </c>
      <c r="F192">
        <v>46.92</v>
      </c>
      <c r="G192">
        <v>30.186</v>
      </c>
      <c r="H192">
        <v>30.276</v>
      </c>
    </row>
    <row r="193" spans="2:8" x14ac:dyDescent="0.25">
      <c r="B193" s="1">
        <v>43922</v>
      </c>
      <c r="C193">
        <v>271.5</v>
      </c>
      <c r="D193">
        <v>276.5</v>
      </c>
      <c r="E193">
        <v>46.51</v>
      </c>
      <c r="F193">
        <v>46.83</v>
      </c>
      <c r="G193">
        <v>30.292000000000002</v>
      </c>
      <c r="H193">
        <v>30.271000000000001</v>
      </c>
    </row>
    <row r="194" spans="2:8" x14ac:dyDescent="0.25">
      <c r="B194" s="1">
        <v>43921</v>
      </c>
      <c r="C194">
        <v>274</v>
      </c>
      <c r="D194">
        <v>273</v>
      </c>
      <c r="E194">
        <v>47.79</v>
      </c>
      <c r="F194">
        <v>47.8</v>
      </c>
      <c r="G194">
        <v>30.268000000000001</v>
      </c>
      <c r="H194">
        <v>30.274999999999999</v>
      </c>
    </row>
    <row r="195" spans="2:8" x14ac:dyDescent="0.25">
      <c r="B195" s="1">
        <v>43920</v>
      </c>
      <c r="C195">
        <v>267.5</v>
      </c>
      <c r="D195">
        <v>263.5</v>
      </c>
      <c r="E195">
        <v>47.82</v>
      </c>
      <c r="F195">
        <v>47.18</v>
      </c>
      <c r="G195">
        <v>30.276</v>
      </c>
      <c r="H195">
        <v>30.181000000000001</v>
      </c>
    </row>
    <row r="196" spans="2:8" x14ac:dyDescent="0.25">
      <c r="B196" s="1">
        <v>43917</v>
      </c>
      <c r="C196">
        <v>273</v>
      </c>
      <c r="D196">
        <v>284</v>
      </c>
      <c r="E196">
        <v>46.91</v>
      </c>
      <c r="F196">
        <v>47.23</v>
      </c>
      <c r="G196">
        <v>30.181000000000001</v>
      </c>
      <c r="H196">
        <v>30.204000000000001</v>
      </c>
    </row>
    <row r="197" spans="2:8" x14ac:dyDescent="0.25">
      <c r="B197" s="1">
        <v>43916</v>
      </c>
      <c r="C197">
        <v>280</v>
      </c>
      <c r="D197">
        <v>279.5</v>
      </c>
      <c r="E197">
        <v>49.87</v>
      </c>
      <c r="F197">
        <v>49.1</v>
      </c>
      <c r="G197">
        <v>30.204000000000001</v>
      </c>
      <c r="H197">
        <v>30.292999999999999</v>
      </c>
    </row>
    <row r="198" spans="2:8" x14ac:dyDescent="0.25">
      <c r="B198" s="1">
        <v>43915</v>
      </c>
      <c r="C198">
        <v>277</v>
      </c>
      <c r="D198">
        <v>276.5</v>
      </c>
      <c r="E198">
        <v>49</v>
      </c>
      <c r="F198">
        <v>49.3</v>
      </c>
      <c r="G198">
        <v>30.292999999999999</v>
      </c>
      <c r="H198">
        <v>30.151</v>
      </c>
    </row>
    <row r="199" spans="2:8" x14ac:dyDescent="0.25">
      <c r="B199" s="1">
        <v>43914</v>
      </c>
      <c r="C199">
        <v>267.5</v>
      </c>
      <c r="D199">
        <v>268</v>
      </c>
      <c r="E199">
        <v>48.87</v>
      </c>
      <c r="F199">
        <v>48</v>
      </c>
      <c r="G199">
        <v>30.161000000000001</v>
      </c>
      <c r="H199">
        <v>30.268000000000001</v>
      </c>
    </row>
    <row r="200" spans="2:8" x14ac:dyDescent="0.25">
      <c r="B200" s="1">
        <v>43913</v>
      </c>
      <c r="C200">
        <v>255</v>
      </c>
      <c r="D200">
        <v>257</v>
      </c>
      <c r="E200">
        <v>45.26</v>
      </c>
      <c r="F200">
        <v>45.12</v>
      </c>
      <c r="G200">
        <v>30.248999999999999</v>
      </c>
      <c r="H200">
        <v>30.265000000000001</v>
      </c>
    </row>
    <row r="201" spans="2:8" x14ac:dyDescent="0.25">
      <c r="B201" s="1">
        <v>43910</v>
      </c>
      <c r="C201">
        <v>270</v>
      </c>
      <c r="D201">
        <v>258.5</v>
      </c>
      <c r="E201">
        <v>44.53</v>
      </c>
      <c r="F201">
        <v>48.02</v>
      </c>
      <c r="G201">
        <v>30.265000000000001</v>
      </c>
      <c r="H201">
        <v>30.463999999999999</v>
      </c>
    </row>
    <row r="202" spans="2:8" x14ac:dyDescent="0.25">
      <c r="B202" s="1">
        <v>43909</v>
      </c>
      <c r="C202">
        <v>248</v>
      </c>
      <c r="D202">
        <v>252</v>
      </c>
      <c r="E202">
        <v>43.89</v>
      </c>
      <c r="F202">
        <v>43.74</v>
      </c>
      <c r="G202">
        <v>30.463999999999999</v>
      </c>
      <c r="H202">
        <v>30.352</v>
      </c>
    </row>
    <row r="203" spans="2:8" x14ac:dyDescent="0.25">
      <c r="B203" s="1">
        <v>43908</v>
      </c>
      <c r="C203">
        <v>260</v>
      </c>
      <c r="D203">
        <v>269.5</v>
      </c>
      <c r="E203">
        <v>44.37</v>
      </c>
      <c r="F203">
        <v>43.8</v>
      </c>
      <c r="G203">
        <v>30.35</v>
      </c>
      <c r="H203">
        <v>30.239000000000001</v>
      </c>
    </row>
    <row r="204" spans="2:8" x14ac:dyDescent="0.25">
      <c r="B204" s="1">
        <v>43907</v>
      </c>
      <c r="C204">
        <v>268</v>
      </c>
      <c r="D204">
        <v>265</v>
      </c>
      <c r="E204">
        <v>48.54</v>
      </c>
      <c r="F204">
        <v>45.75</v>
      </c>
      <c r="G204">
        <v>30.193999999999999</v>
      </c>
      <c r="H204">
        <v>30.236000000000001</v>
      </c>
    </row>
    <row r="205" spans="2:8" x14ac:dyDescent="0.25">
      <c r="B205" s="1">
        <v>43906</v>
      </c>
      <c r="C205">
        <v>276.5</v>
      </c>
      <c r="D205">
        <v>285</v>
      </c>
      <c r="E205">
        <v>44.9</v>
      </c>
      <c r="F205">
        <v>46.34</v>
      </c>
      <c r="G205">
        <v>30.236000000000001</v>
      </c>
      <c r="H205">
        <v>30.135000000000002</v>
      </c>
    </row>
    <row r="206" spans="2:8" x14ac:dyDescent="0.25">
      <c r="B206" s="1">
        <v>43903</v>
      </c>
      <c r="C206">
        <v>290</v>
      </c>
      <c r="D206">
        <v>275</v>
      </c>
      <c r="E206">
        <v>52.23</v>
      </c>
      <c r="F206">
        <v>51.9</v>
      </c>
      <c r="G206">
        <v>30.135000000000002</v>
      </c>
      <c r="H206">
        <v>30.172999999999998</v>
      </c>
    </row>
    <row r="207" spans="2:8" x14ac:dyDescent="0.25">
      <c r="B207" s="1">
        <v>43902</v>
      </c>
      <c r="C207">
        <v>294</v>
      </c>
      <c r="D207">
        <v>299</v>
      </c>
      <c r="E207">
        <v>48.69</v>
      </c>
      <c r="F207">
        <v>49.66</v>
      </c>
      <c r="G207">
        <v>30.167000000000002</v>
      </c>
      <c r="H207">
        <v>30.145</v>
      </c>
    </row>
    <row r="208" spans="2:8" x14ac:dyDescent="0.25">
      <c r="B208" s="1">
        <v>43901</v>
      </c>
      <c r="C208">
        <v>302</v>
      </c>
      <c r="D208">
        <v>309</v>
      </c>
      <c r="E208">
        <v>52.24</v>
      </c>
      <c r="F208">
        <v>53.11</v>
      </c>
      <c r="G208">
        <v>30.143000000000001</v>
      </c>
      <c r="H208">
        <v>29.931999999999999</v>
      </c>
    </row>
    <row r="209" spans="2:8" x14ac:dyDescent="0.25">
      <c r="B209" s="1">
        <v>43900</v>
      </c>
      <c r="C209">
        <v>307</v>
      </c>
      <c r="D209">
        <v>301.5</v>
      </c>
      <c r="E209">
        <v>54.51</v>
      </c>
      <c r="F209">
        <v>53.71</v>
      </c>
      <c r="G209">
        <v>29.917999999999999</v>
      </c>
      <c r="H209">
        <v>30.006</v>
      </c>
    </row>
    <row r="210" spans="2:8" x14ac:dyDescent="0.25">
      <c r="B210" s="1">
        <v>43899</v>
      </c>
      <c r="C210">
        <v>305.5</v>
      </c>
      <c r="D210">
        <v>307.5</v>
      </c>
      <c r="E210">
        <v>51.83</v>
      </c>
      <c r="F210">
        <v>51.55</v>
      </c>
      <c r="G210">
        <v>29.984999999999999</v>
      </c>
      <c r="H210">
        <v>29.9</v>
      </c>
    </row>
    <row r="211" spans="2:8" x14ac:dyDescent="0.25">
      <c r="B211" s="1">
        <v>43896</v>
      </c>
      <c r="C211">
        <v>315</v>
      </c>
      <c r="D211">
        <v>320</v>
      </c>
      <c r="E211">
        <v>55.07</v>
      </c>
      <c r="F211">
        <v>54.6</v>
      </c>
      <c r="G211">
        <v>29.9</v>
      </c>
      <c r="H211">
        <v>29.946000000000002</v>
      </c>
    </row>
    <row r="212" spans="2:8" x14ac:dyDescent="0.25">
      <c r="B212" s="1">
        <v>43895</v>
      </c>
      <c r="C212">
        <v>323</v>
      </c>
      <c r="D212">
        <v>325</v>
      </c>
      <c r="E212">
        <v>55.73</v>
      </c>
      <c r="F212">
        <v>56.11</v>
      </c>
      <c r="G212">
        <v>29.946000000000002</v>
      </c>
      <c r="H212">
        <v>29.9</v>
      </c>
    </row>
    <row r="213" spans="2:8" x14ac:dyDescent="0.25">
      <c r="B213" s="1">
        <v>43894</v>
      </c>
      <c r="C213">
        <v>320.5</v>
      </c>
      <c r="D213">
        <v>322</v>
      </c>
      <c r="E213">
        <v>57.08</v>
      </c>
      <c r="F213">
        <v>55.97</v>
      </c>
      <c r="G213">
        <v>29.911999999999999</v>
      </c>
      <c r="H213">
        <v>29.838000000000001</v>
      </c>
    </row>
    <row r="214" spans="2:8" x14ac:dyDescent="0.25">
      <c r="B214" s="1">
        <v>43893</v>
      </c>
      <c r="C214">
        <v>317.5</v>
      </c>
      <c r="D214">
        <v>318.5</v>
      </c>
      <c r="E214">
        <v>54.88</v>
      </c>
      <c r="F214">
        <v>56.3</v>
      </c>
      <c r="G214">
        <v>29.890999999999998</v>
      </c>
      <c r="H214">
        <v>29.843</v>
      </c>
    </row>
    <row r="215" spans="2:8" x14ac:dyDescent="0.25">
      <c r="B215" s="1">
        <v>43892</v>
      </c>
      <c r="C215">
        <v>311</v>
      </c>
      <c r="D215">
        <v>308</v>
      </c>
      <c r="E215">
        <v>55.98</v>
      </c>
      <c r="F215">
        <v>54.37</v>
      </c>
      <c r="G215">
        <v>29.85</v>
      </c>
      <c r="H215">
        <v>30.122</v>
      </c>
    </row>
    <row r="216" spans="2:8" x14ac:dyDescent="0.25">
      <c r="B216" s="1">
        <v>43889</v>
      </c>
      <c r="E216">
        <v>53.84</v>
      </c>
      <c r="F216">
        <v>51.35</v>
      </c>
      <c r="G216">
        <v>30.122</v>
      </c>
      <c r="H216">
        <v>30.236999999999998</v>
      </c>
    </row>
    <row r="217" spans="2:8" x14ac:dyDescent="0.25">
      <c r="B217" s="1">
        <v>43888</v>
      </c>
      <c r="C217">
        <v>316</v>
      </c>
      <c r="D217">
        <v>319</v>
      </c>
      <c r="E217">
        <v>53.29</v>
      </c>
      <c r="F217">
        <v>54.2</v>
      </c>
      <c r="G217">
        <v>30.260999999999999</v>
      </c>
      <c r="H217">
        <v>30.268999999999998</v>
      </c>
    </row>
    <row r="218" spans="2:8" x14ac:dyDescent="0.25">
      <c r="B218" s="1">
        <v>43887</v>
      </c>
      <c r="C218">
        <v>318.5</v>
      </c>
      <c r="D218">
        <v>317</v>
      </c>
      <c r="E218">
        <v>55.03</v>
      </c>
      <c r="F218">
        <v>54.49</v>
      </c>
      <c r="G218">
        <v>30.266999999999999</v>
      </c>
      <c r="H218">
        <v>30.417000000000002</v>
      </c>
    </row>
    <row r="219" spans="2:8" x14ac:dyDescent="0.25">
      <c r="B219" s="1">
        <v>43886</v>
      </c>
      <c r="C219">
        <v>322</v>
      </c>
      <c r="D219">
        <v>320</v>
      </c>
      <c r="E219">
        <v>53.86</v>
      </c>
      <c r="F219">
        <v>55.33</v>
      </c>
      <c r="G219">
        <v>30.396000000000001</v>
      </c>
      <c r="H219">
        <v>30.437999999999999</v>
      </c>
    </row>
    <row r="220" spans="2:8" x14ac:dyDescent="0.25">
      <c r="B220" s="1">
        <v>43885</v>
      </c>
      <c r="C220">
        <v>320</v>
      </c>
      <c r="D220">
        <v>319.5</v>
      </c>
      <c r="E220">
        <v>54.12</v>
      </c>
      <c r="F220">
        <v>53.55</v>
      </c>
      <c r="G220">
        <v>30.43</v>
      </c>
      <c r="H220">
        <v>30.395</v>
      </c>
    </row>
    <row r="221" spans="2:8" x14ac:dyDescent="0.25">
      <c r="B221" s="1">
        <v>43882</v>
      </c>
      <c r="C221">
        <v>325</v>
      </c>
      <c r="D221">
        <v>325.5</v>
      </c>
      <c r="E221">
        <v>55.59</v>
      </c>
      <c r="F221">
        <v>56.65</v>
      </c>
      <c r="G221">
        <v>30.385000000000002</v>
      </c>
      <c r="H221">
        <v>30.390999999999998</v>
      </c>
    </row>
    <row r="222" spans="2:8" x14ac:dyDescent="0.25">
      <c r="B222" s="1">
        <v>43881</v>
      </c>
      <c r="C222">
        <v>325.5</v>
      </c>
      <c r="D222">
        <v>328</v>
      </c>
      <c r="E222">
        <v>56.48</v>
      </c>
      <c r="F222">
        <v>56.94</v>
      </c>
      <c r="G222">
        <v>30.363</v>
      </c>
      <c r="H222">
        <v>30.167999999999999</v>
      </c>
    </row>
    <row r="223" spans="2:8" x14ac:dyDescent="0.25">
      <c r="B223" s="1">
        <v>43880</v>
      </c>
      <c r="C223">
        <v>326.5</v>
      </c>
      <c r="D223">
        <v>322.5</v>
      </c>
      <c r="E223">
        <v>57.64</v>
      </c>
      <c r="F223">
        <v>57.25</v>
      </c>
      <c r="G223">
        <v>30.155999999999999</v>
      </c>
      <c r="H223">
        <v>30.105</v>
      </c>
    </row>
    <row r="224" spans="2:8" x14ac:dyDescent="0.25">
      <c r="B224" s="1">
        <v>43879</v>
      </c>
      <c r="C224">
        <v>322</v>
      </c>
      <c r="D224">
        <v>324.5</v>
      </c>
      <c r="E224">
        <v>56.18</v>
      </c>
      <c r="F224">
        <v>56.1</v>
      </c>
      <c r="G224">
        <v>30.097999999999999</v>
      </c>
      <c r="H224">
        <v>30.018999999999998</v>
      </c>
    </row>
    <row r="225" spans="2:8" x14ac:dyDescent="0.25">
      <c r="B225" s="1">
        <v>43878</v>
      </c>
      <c r="C225">
        <v>331.5</v>
      </c>
      <c r="D225">
        <v>331.5</v>
      </c>
      <c r="G225">
        <v>30.009</v>
      </c>
      <c r="H225">
        <v>30.023</v>
      </c>
    </row>
    <row r="226" spans="2:8" x14ac:dyDescent="0.25">
      <c r="B226" s="1">
        <v>43876</v>
      </c>
      <c r="G226">
        <v>30.024000000000001</v>
      </c>
      <c r="H226">
        <v>29.998999999999999</v>
      </c>
    </row>
    <row r="227" spans="2:8" x14ac:dyDescent="0.25">
      <c r="B227" s="1">
        <v>43875</v>
      </c>
      <c r="C227">
        <v>335</v>
      </c>
      <c r="D227">
        <v>337</v>
      </c>
      <c r="E227">
        <v>58.19</v>
      </c>
      <c r="F227">
        <v>59.02</v>
      </c>
      <c r="G227">
        <v>30.024000000000001</v>
      </c>
      <c r="H227">
        <v>29.998999999999999</v>
      </c>
    </row>
    <row r="228" spans="2:8" x14ac:dyDescent="0.25">
      <c r="B228" s="1">
        <v>43874</v>
      </c>
      <c r="C228">
        <v>335</v>
      </c>
      <c r="D228">
        <v>338</v>
      </c>
      <c r="E228">
        <v>59.33</v>
      </c>
      <c r="F228">
        <v>59.13</v>
      </c>
      <c r="G228">
        <v>29.998000000000001</v>
      </c>
      <c r="H228">
        <v>30.013000000000002</v>
      </c>
    </row>
    <row r="229" spans="2:8" x14ac:dyDescent="0.25">
      <c r="B229" s="1">
        <v>43873</v>
      </c>
      <c r="C229">
        <v>335</v>
      </c>
      <c r="D229">
        <v>333.5</v>
      </c>
      <c r="E229">
        <v>59.63</v>
      </c>
      <c r="F229">
        <v>59.25</v>
      </c>
      <c r="G229">
        <v>29.981000000000002</v>
      </c>
      <c r="H229">
        <v>30.03</v>
      </c>
    </row>
    <row r="230" spans="2:8" x14ac:dyDescent="0.25">
      <c r="B230" s="1">
        <v>43872</v>
      </c>
      <c r="C230">
        <v>331.5</v>
      </c>
      <c r="D230">
        <v>330.5</v>
      </c>
      <c r="E230">
        <v>58.66</v>
      </c>
      <c r="F230">
        <v>57.95</v>
      </c>
      <c r="G230">
        <v>30.021999999999998</v>
      </c>
      <c r="H230">
        <v>30.085000000000001</v>
      </c>
    </row>
    <row r="231" spans="2:8" x14ac:dyDescent="0.25">
      <c r="B231" s="1">
        <v>43871</v>
      </c>
      <c r="C231">
        <v>327.5</v>
      </c>
      <c r="D231">
        <v>321.5</v>
      </c>
      <c r="E231">
        <v>57.02</v>
      </c>
      <c r="F231">
        <v>56.44</v>
      </c>
      <c r="G231">
        <v>30.085000000000001</v>
      </c>
      <c r="H231">
        <v>30.163</v>
      </c>
    </row>
    <row r="232" spans="2:8" x14ac:dyDescent="0.25">
      <c r="B232" s="1">
        <v>43868</v>
      </c>
      <c r="C232">
        <v>328</v>
      </c>
      <c r="D232">
        <v>330</v>
      </c>
      <c r="E232">
        <v>56.2</v>
      </c>
      <c r="F232">
        <v>57.14</v>
      </c>
      <c r="G232">
        <v>30.169</v>
      </c>
      <c r="H232">
        <v>30.065999999999999</v>
      </c>
    </row>
    <row r="233" spans="2:8" x14ac:dyDescent="0.25">
      <c r="B233" s="1">
        <v>43867</v>
      </c>
      <c r="C233">
        <v>332.5</v>
      </c>
      <c r="D233">
        <v>329.5</v>
      </c>
      <c r="E233">
        <v>58.02</v>
      </c>
      <c r="F233">
        <v>58.27</v>
      </c>
      <c r="G233">
        <v>30.07</v>
      </c>
      <c r="H233">
        <v>30.044</v>
      </c>
    </row>
    <row r="234" spans="2:8" x14ac:dyDescent="0.25">
      <c r="B234" s="1">
        <v>43866</v>
      </c>
      <c r="C234">
        <v>327.5</v>
      </c>
      <c r="D234">
        <v>329</v>
      </c>
      <c r="E234">
        <v>57.92</v>
      </c>
      <c r="F234">
        <v>58.1</v>
      </c>
      <c r="G234">
        <v>30.015999999999998</v>
      </c>
      <c r="H234">
        <v>30.082999999999998</v>
      </c>
    </row>
    <row r="235" spans="2:8" x14ac:dyDescent="0.25">
      <c r="B235" s="1">
        <v>43865</v>
      </c>
      <c r="C235">
        <v>325</v>
      </c>
      <c r="D235">
        <v>319</v>
      </c>
      <c r="E235">
        <v>57.52</v>
      </c>
      <c r="F235">
        <v>56.92</v>
      </c>
      <c r="G235">
        <v>30.085000000000001</v>
      </c>
      <c r="H235">
        <v>30.245999999999999</v>
      </c>
    </row>
    <row r="236" spans="2:8" x14ac:dyDescent="0.25">
      <c r="B236" s="1">
        <v>43864</v>
      </c>
      <c r="C236">
        <v>315</v>
      </c>
      <c r="D236">
        <v>315</v>
      </c>
      <c r="E236">
        <v>54.77</v>
      </c>
      <c r="F236">
        <v>54.35</v>
      </c>
      <c r="G236">
        <v>30.236999999999998</v>
      </c>
      <c r="H236">
        <v>30.34</v>
      </c>
    </row>
    <row r="237" spans="2:8" x14ac:dyDescent="0.25">
      <c r="B237" s="1">
        <v>43861</v>
      </c>
      <c r="C237">
        <v>320</v>
      </c>
      <c r="D237">
        <v>323</v>
      </c>
      <c r="E237">
        <v>53.94</v>
      </c>
      <c r="F237">
        <v>55.43</v>
      </c>
      <c r="G237">
        <v>30.346</v>
      </c>
      <c r="H237">
        <v>30.259</v>
      </c>
    </row>
    <row r="238" spans="2:8" x14ac:dyDescent="0.25">
      <c r="B238" s="1">
        <v>43860</v>
      </c>
      <c r="C238">
        <v>316.5</v>
      </c>
      <c r="D238">
        <v>326</v>
      </c>
      <c r="E238">
        <v>55.8</v>
      </c>
      <c r="F238">
        <v>55.08</v>
      </c>
      <c r="G238">
        <v>30.25</v>
      </c>
      <c r="H238">
        <v>30.079000000000001</v>
      </c>
    </row>
    <row r="239" spans="2:8" x14ac:dyDescent="0.25">
      <c r="B239" s="1">
        <v>43859</v>
      </c>
      <c r="E239">
        <v>57.19</v>
      </c>
      <c r="F239">
        <v>57.52</v>
      </c>
      <c r="G239">
        <v>30.076000000000001</v>
      </c>
      <c r="H239">
        <v>30.056999999999999</v>
      </c>
    </row>
    <row r="240" spans="2:8" x14ac:dyDescent="0.25">
      <c r="B240" s="1">
        <v>43858</v>
      </c>
      <c r="E240">
        <v>57.09</v>
      </c>
      <c r="F240">
        <v>55.73</v>
      </c>
      <c r="G240">
        <v>30.056000000000001</v>
      </c>
      <c r="H240">
        <v>30.151</v>
      </c>
    </row>
    <row r="241" spans="2:8" x14ac:dyDescent="0.25">
      <c r="B241" s="1">
        <v>43857</v>
      </c>
      <c r="E241">
        <v>55.26</v>
      </c>
      <c r="F241">
        <v>55.62</v>
      </c>
      <c r="G241">
        <v>30.177</v>
      </c>
      <c r="H241">
        <v>30.041</v>
      </c>
    </row>
    <row r="242" spans="2:8" x14ac:dyDescent="0.25">
      <c r="B242" s="1">
        <v>43854</v>
      </c>
      <c r="E242">
        <v>57.73</v>
      </c>
      <c r="F242">
        <v>58.09</v>
      </c>
      <c r="G242">
        <v>30.041</v>
      </c>
      <c r="H242">
        <v>30.032</v>
      </c>
    </row>
    <row r="243" spans="2:8" x14ac:dyDescent="0.25">
      <c r="B243" s="1">
        <v>43853</v>
      </c>
      <c r="E243">
        <v>57.48</v>
      </c>
      <c r="F243">
        <v>57.86</v>
      </c>
      <c r="G243">
        <v>30.030999999999999</v>
      </c>
      <c r="H243">
        <v>29.99</v>
      </c>
    </row>
    <row r="244" spans="2:8" x14ac:dyDescent="0.25">
      <c r="B244" s="1">
        <v>43852</v>
      </c>
      <c r="E244">
        <v>58.35</v>
      </c>
      <c r="F244">
        <v>58.9</v>
      </c>
      <c r="G244">
        <v>29.981999999999999</v>
      </c>
      <c r="H244">
        <v>30.050999999999998</v>
      </c>
    </row>
    <row r="245" spans="2:8" x14ac:dyDescent="0.25">
      <c r="B245" s="1">
        <v>43851</v>
      </c>
      <c r="E245">
        <v>58.24</v>
      </c>
      <c r="F245">
        <v>57.99</v>
      </c>
      <c r="G245">
        <v>30.045999999999999</v>
      </c>
      <c r="H245">
        <v>29.949000000000002</v>
      </c>
    </row>
    <row r="246" spans="2:8" x14ac:dyDescent="0.25">
      <c r="B246" s="1">
        <v>43850</v>
      </c>
      <c r="C246">
        <v>333</v>
      </c>
      <c r="D246">
        <v>334</v>
      </c>
      <c r="G246">
        <v>29.954000000000001</v>
      </c>
      <c r="H246">
        <v>29.95</v>
      </c>
    </row>
    <row r="247" spans="2:8" x14ac:dyDescent="0.25">
      <c r="B247" s="1">
        <v>43847</v>
      </c>
      <c r="C247">
        <v>333</v>
      </c>
      <c r="D247">
        <v>334</v>
      </c>
      <c r="E247">
        <v>58.58</v>
      </c>
      <c r="F247">
        <v>58.64</v>
      </c>
      <c r="G247">
        <v>29.948</v>
      </c>
      <c r="H247">
        <v>29.914000000000001</v>
      </c>
    </row>
    <row r="248" spans="2:8" x14ac:dyDescent="0.25">
      <c r="B248" s="1">
        <v>43846</v>
      </c>
      <c r="C248">
        <v>334.5</v>
      </c>
      <c r="D248">
        <v>330</v>
      </c>
      <c r="E248">
        <v>58.75</v>
      </c>
      <c r="F248">
        <v>59.2</v>
      </c>
      <c r="G248">
        <v>29.914999999999999</v>
      </c>
      <c r="H248">
        <v>29.94</v>
      </c>
    </row>
    <row r="249" spans="2:8" x14ac:dyDescent="0.25">
      <c r="B249" s="1">
        <v>43845</v>
      </c>
      <c r="C249">
        <v>340</v>
      </c>
      <c r="D249">
        <v>345</v>
      </c>
      <c r="E249">
        <v>58.39</v>
      </c>
      <c r="F249">
        <v>59.67</v>
      </c>
      <c r="G249">
        <v>29.914999999999999</v>
      </c>
      <c r="H249">
        <v>29.92</v>
      </c>
    </row>
    <row r="250" spans="2:8" x14ac:dyDescent="0.25">
      <c r="B250" s="1">
        <v>43844</v>
      </c>
      <c r="C250">
        <v>346</v>
      </c>
      <c r="D250">
        <v>345.5</v>
      </c>
      <c r="E250">
        <v>60.32</v>
      </c>
      <c r="F250">
        <v>60.16</v>
      </c>
      <c r="G250">
        <v>29.901</v>
      </c>
      <c r="H250">
        <v>29.890999999999998</v>
      </c>
    </row>
    <row r="251" spans="2:8" x14ac:dyDescent="0.25">
      <c r="B251" s="1">
        <v>43843</v>
      </c>
      <c r="C251">
        <v>341.5</v>
      </c>
      <c r="D251">
        <v>342</v>
      </c>
      <c r="E251">
        <v>60.06</v>
      </c>
      <c r="F251">
        <v>60.15</v>
      </c>
      <c r="G251">
        <v>29.872</v>
      </c>
      <c r="H251">
        <v>29.96</v>
      </c>
    </row>
    <row r="252" spans="2:8" x14ac:dyDescent="0.25">
      <c r="B252" s="1">
        <v>43840</v>
      </c>
      <c r="C252">
        <v>339.5</v>
      </c>
      <c r="D252">
        <v>340.5</v>
      </c>
      <c r="E252">
        <v>58.86</v>
      </c>
      <c r="F252">
        <v>59.7</v>
      </c>
      <c r="G252">
        <v>29.96</v>
      </c>
      <c r="H252">
        <v>29.968</v>
      </c>
    </row>
    <row r="253" spans="2:8" x14ac:dyDescent="0.25">
      <c r="B253" s="1">
        <v>43839</v>
      </c>
      <c r="C253">
        <v>337.5</v>
      </c>
      <c r="D253">
        <v>335</v>
      </c>
      <c r="E253">
        <v>59.23</v>
      </c>
      <c r="F253">
        <v>59.69</v>
      </c>
      <c r="G253">
        <v>29.968</v>
      </c>
      <c r="H253">
        <v>30.010999999999999</v>
      </c>
    </row>
    <row r="254" spans="2:8" x14ac:dyDescent="0.25">
      <c r="B254" s="1">
        <v>43838</v>
      </c>
      <c r="C254">
        <v>329.5</v>
      </c>
      <c r="D254">
        <v>325</v>
      </c>
      <c r="E254">
        <v>58.75</v>
      </c>
      <c r="F254">
        <v>58.19</v>
      </c>
      <c r="G254">
        <v>30.016999999999999</v>
      </c>
      <c r="H254">
        <v>30.04</v>
      </c>
    </row>
    <row r="255" spans="2:8" x14ac:dyDescent="0.25">
      <c r="B255" s="1">
        <v>43837</v>
      </c>
      <c r="C255">
        <v>329.5</v>
      </c>
      <c r="D255">
        <v>332.5</v>
      </c>
      <c r="E255">
        <v>58.32</v>
      </c>
      <c r="F255">
        <v>57.45</v>
      </c>
      <c r="G255">
        <v>30.039000000000001</v>
      </c>
      <c r="H255">
        <v>30.050999999999998</v>
      </c>
    </row>
    <row r="256" spans="2:8" x14ac:dyDescent="0.25">
      <c r="B256" s="1">
        <v>43836</v>
      </c>
      <c r="C256">
        <v>332</v>
      </c>
      <c r="D256">
        <v>333</v>
      </c>
      <c r="E256">
        <v>57.39</v>
      </c>
      <c r="F256">
        <v>57.6</v>
      </c>
      <c r="G256">
        <v>30.056000000000001</v>
      </c>
      <c r="H256">
        <v>30.038</v>
      </c>
    </row>
    <row r="257" spans="2:8" x14ac:dyDescent="0.25">
      <c r="B257" s="1">
        <v>43833</v>
      </c>
      <c r="C257">
        <v>339.5</v>
      </c>
      <c r="D257">
        <v>344</v>
      </c>
      <c r="E257">
        <v>58.06</v>
      </c>
      <c r="F257">
        <v>58.97</v>
      </c>
      <c r="G257">
        <v>30.044</v>
      </c>
      <c r="H257">
        <v>29.994</v>
      </c>
    </row>
    <row r="258" spans="2:8" x14ac:dyDescent="0.25">
      <c r="B258" s="1">
        <v>43832</v>
      </c>
      <c r="C258">
        <v>339</v>
      </c>
      <c r="D258">
        <v>332.5</v>
      </c>
      <c r="E258">
        <v>60.04</v>
      </c>
      <c r="F258">
        <v>59.6</v>
      </c>
      <c r="G258">
        <v>29.986999999999998</v>
      </c>
      <c r="H258">
        <v>29.981000000000002</v>
      </c>
    </row>
    <row r="259" spans="2:8" x14ac:dyDescent="0.25">
      <c r="B259" s="1">
        <v>43831</v>
      </c>
      <c r="G259">
        <v>29.908999999999999</v>
      </c>
      <c r="H25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DB82-0C15-470C-9881-83106F52F91A}">
  <dimension ref="A3:D223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31.7109375" bestFit="1" customWidth="1"/>
    <col min="3" max="3" width="34.42578125" bestFit="1" customWidth="1"/>
    <col min="4" max="4" width="20.42578125" bestFit="1" customWidth="1"/>
  </cols>
  <sheetData>
    <row r="3" spans="1:4" x14ac:dyDescent="0.25">
      <c r="A3" s="25" t="s">
        <v>35</v>
      </c>
      <c r="B3" t="s">
        <v>256</v>
      </c>
      <c r="C3" t="s">
        <v>258</v>
      </c>
      <c r="D3" t="s">
        <v>257</v>
      </c>
    </row>
    <row r="4" spans="1:4" x14ac:dyDescent="0.25">
      <c r="A4" s="26" t="s">
        <v>37</v>
      </c>
      <c r="B4" s="27">
        <v>5.0825859491778758E-2</v>
      </c>
      <c r="C4" s="4">
        <v>0</v>
      </c>
      <c r="D4" s="4">
        <v>0</v>
      </c>
    </row>
    <row r="5" spans="1:4" x14ac:dyDescent="0.25">
      <c r="A5" s="26" t="s">
        <v>38</v>
      </c>
      <c r="B5" s="27">
        <v>5.3665969969969973E-2</v>
      </c>
      <c r="C5" s="4">
        <v>1</v>
      </c>
      <c r="D5" s="4">
        <v>0</v>
      </c>
    </row>
    <row r="6" spans="1:4" x14ac:dyDescent="0.25">
      <c r="A6" s="26" t="s">
        <v>39</v>
      </c>
      <c r="B6" s="27">
        <v>6.6635071090047404E-2</v>
      </c>
      <c r="C6" s="4">
        <v>1</v>
      </c>
      <c r="D6" s="4">
        <v>0</v>
      </c>
    </row>
    <row r="7" spans="1:4" x14ac:dyDescent="0.25">
      <c r="A7" s="26" t="s">
        <v>40</v>
      </c>
      <c r="B7" s="27">
        <v>2.303952499999995E-2</v>
      </c>
      <c r="C7" s="4">
        <v>1</v>
      </c>
      <c r="D7" s="4">
        <v>0</v>
      </c>
    </row>
    <row r="8" spans="1:4" x14ac:dyDescent="0.25">
      <c r="A8" s="26" t="s">
        <v>41</v>
      </c>
      <c r="B8" s="27">
        <v>5.1479676190476331E-2</v>
      </c>
      <c r="C8" s="4">
        <v>0</v>
      </c>
      <c r="D8" s="4">
        <v>1</v>
      </c>
    </row>
    <row r="9" spans="1:4" x14ac:dyDescent="0.25">
      <c r="A9" s="26" t="s">
        <v>42</v>
      </c>
      <c r="B9" s="27">
        <v>6.4916430769230704E-2</v>
      </c>
      <c r="C9" s="4">
        <v>1</v>
      </c>
      <c r="D9" s="4">
        <v>0</v>
      </c>
    </row>
    <row r="10" spans="1:4" x14ac:dyDescent="0.25">
      <c r="A10" s="26" t="s">
        <v>43</v>
      </c>
      <c r="B10" s="27">
        <v>6.1695706870229072E-2</v>
      </c>
      <c r="C10" s="4">
        <v>1</v>
      </c>
      <c r="D10" s="4">
        <v>0</v>
      </c>
    </row>
    <row r="11" spans="1:4" x14ac:dyDescent="0.25">
      <c r="A11" s="26" t="s">
        <v>44</v>
      </c>
      <c r="B11" s="27">
        <v>4.9420390977443551E-2</v>
      </c>
      <c r="C11" s="4">
        <v>1</v>
      </c>
      <c r="D11" s="4">
        <v>0</v>
      </c>
    </row>
    <row r="12" spans="1:4" x14ac:dyDescent="0.25">
      <c r="A12" s="26" t="s">
        <v>45</v>
      </c>
      <c r="B12" s="27">
        <v>3.3840121951219659E-2</v>
      </c>
      <c r="C12" s="4">
        <v>0</v>
      </c>
      <c r="D12" s="4">
        <v>1</v>
      </c>
    </row>
    <row r="13" spans="1:4" x14ac:dyDescent="0.25">
      <c r="A13" s="26" t="s">
        <v>46</v>
      </c>
      <c r="B13" s="27">
        <v>4.7601038167939036E-2</v>
      </c>
      <c r="C13" s="4">
        <v>0</v>
      </c>
      <c r="D13" s="4">
        <v>0</v>
      </c>
    </row>
    <row r="14" spans="1:4" x14ac:dyDescent="0.25">
      <c r="A14" s="26" t="s">
        <v>47</v>
      </c>
      <c r="B14" s="27">
        <v>6.2498051282051215E-2</v>
      </c>
      <c r="C14" s="4">
        <v>0</v>
      </c>
      <c r="D14" s="4">
        <v>0</v>
      </c>
    </row>
    <row r="15" spans="1:4" x14ac:dyDescent="0.25">
      <c r="A15" s="26" t="s">
        <v>48</v>
      </c>
      <c r="B15" s="27">
        <v>6.732360000000015E-2</v>
      </c>
      <c r="C15" s="4">
        <v>1</v>
      </c>
      <c r="D15" s="4">
        <v>0</v>
      </c>
    </row>
    <row r="16" spans="1:4" x14ac:dyDescent="0.25">
      <c r="A16" s="26" t="s">
        <v>49</v>
      </c>
      <c r="B16" s="27">
        <v>6.2556023880597111E-2</v>
      </c>
      <c r="C16" s="4">
        <v>1</v>
      </c>
      <c r="D16" s="4">
        <v>0</v>
      </c>
    </row>
    <row r="17" spans="1:4" x14ac:dyDescent="0.25">
      <c r="A17" s="26" t="s">
        <v>50</v>
      </c>
      <c r="B17" s="27">
        <v>4.304272238805984E-2</v>
      </c>
      <c r="C17" s="4">
        <v>1</v>
      </c>
      <c r="D17" s="4">
        <v>0</v>
      </c>
    </row>
    <row r="18" spans="1:4" x14ac:dyDescent="0.25">
      <c r="A18" s="26" t="s">
        <v>51</v>
      </c>
      <c r="B18" s="27">
        <v>5.0251950310558957E-2</v>
      </c>
      <c r="C18" s="4">
        <v>0</v>
      </c>
      <c r="D18" s="4">
        <v>1</v>
      </c>
    </row>
    <row r="19" spans="1:4" x14ac:dyDescent="0.25">
      <c r="A19" s="26" t="s">
        <v>52</v>
      </c>
      <c r="B19" s="27">
        <v>6.4742321592649255E-2</v>
      </c>
      <c r="C19" s="4">
        <v>0</v>
      </c>
      <c r="D19" s="4">
        <v>0</v>
      </c>
    </row>
    <row r="20" spans="1:4" x14ac:dyDescent="0.25">
      <c r="A20" s="26" t="s">
        <v>53</v>
      </c>
      <c r="B20" s="27">
        <v>5.3703373271889232E-2</v>
      </c>
      <c r="C20" s="4">
        <v>1</v>
      </c>
      <c r="D20" s="4">
        <v>0</v>
      </c>
    </row>
    <row r="21" spans="1:4" x14ac:dyDescent="0.25">
      <c r="A21" s="26" t="s">
        <v>54</v>
      </c>
      <c r="B21" s="27">
        <v>3.9447476923077041E-2</v>
      </c>
      <c r="C21" s="4">
        <v>0</v>
      </c>
      <c r="D21" s="4">
        <v>1</v>
      </c>
    </row>
    <row r="22" spans="1:4" x14ac:dyDescent="0.25">
      <c r="A22" s="26" t="s">
        <v>55</v>
      </c>
      <c r="B22" s="27">
        <v>2.9294749999999814E-2</v>
      </c>
      <c r="C22" s="4">
        <v>0</v>
      </c>
      <c r="D22" s="4">
        <v>0</v>
      </c>
    </row>
    <row r="23" spans="1:4" x14ac:dyDescent="0.25">
      <c r="A23" s="26" t="s">
        <v>56</v>
      </c>
      <c r="B23" s="27">
        <v>1.6850037267080786E-2</v>
      </c>
      <c r="C23" s="4">
        <v>0</v>
      </c>
      <c r="D23" s="4">
        <v>0</v>
      </c>
    </row>
    <row r="24" spans="1:4" x14ac:dyDescent="0.25">
      <c r="A24" s="26" t="s">
        <v>57</v>
      </c>
      <c r="B24" s="27">
        <v>4.5898279434850808E-2</v>
      </c>
      <c r="C24" s="4">
        <v>0</v>
      </c>
      <c r="D24" s="4">
        <v>0</v>
      </c>
    </row>
    <row r="25" spans="1:4" x14ac:dyDescent="0.25">
      <c r="A25" s="26" t="s">
        <v>58</v>
      </c>
      <c r="B25" s="27">
        <v>2.0638411392405187E-2</v>
      </c>
      <c r="C25" s="4">
        <v>0</v>
      </c>
      <c r="D25" s="4">
        <v>0</v>
      </c>
    </row>
    <row r="26" spans="1:4" x14ac:dyDescent="0.25">
      <c r="A26" s="26" t="s">
        <v>59</v>
      </c>
      <c r="B26" s="27">
        <v>7.46E-2</v>
      </c>
      <c r="C26" s="4">
        <v>0</v>
      </c>
      <c r="D26" s="4">
        <v>0</v>
      </c>
    </row>
    <row r="27" spans="1:4" x14ac:dyDescent="0.25">
      <c r="A27" s="26" t="s">
        <v>60</v>
      </c>
      <c r="B27" s="27">
        <v>3.3334223622047299E-2</v>
      </c>
      <c r="C27" s="4">
        <v>0</v>
      </c>
      <c r="D27" s="4">
        <v>0</v>
      </c>
    </row>
    <row r="28" spans="1:4" x14ac:dyDescent="0.25">
      <c r="A28" s="26" t="s">
        <v>61</v>
      </c>
      <c r="B28" s="27">
        <v>6.544584087363492E-2</v>
      </c>
      <c r="C28" s="4">
        <v>0</v>
      </c>
      <c r="D28" s="4">
        <v>0</v>
      </c>
    </row>
    <row r="29" spans="1:4" x14ac:dyDescent="0.25">
      <c r="A29" s="26" t="s">
        <v>62</v>
      </c>
      <c r="B29" s="27">
        <v>3.3368780185758506E-2</v>
      </c>
      <c r="C29" s="4">
        <v>0</v>
      </c>
      <c r="D29" s="4">
        <v>0</v>
      </c>
    </row>
    <row r="30" spans="1:4" x14ac:dyDescent="0.25">
      <c r="A30" s="26" t="s">
        <v>63</v>
      </c>
      <c r="B30" s="27">
        <v>4.545587301587295E-2</v>
      </c>
      <c r="C30" s="4">
        <v>0</v>
      </c>
      <c r="D30" s="4">
        <v>0</v>
      </c>
    </row>
    <row r="31" spans="1:4" x14ac:dyDescent="0.25">
      <c r="A31" s="26" t="s">
        <v>64</v>
      </c>
      <c r="B31" s="27">
        <v>1.7428837970540068E-2</v>
      </c>
      <c r="C31" s="4">
        <v>0</v>
      </c>
      <c r="D31" s="4">
        <v>0</v>
      </c>
    </row>
    <row r="32" spans="1:4" x14ac:dyDescent="0.25">
      <c r="A32" s="26" t="s">
        <v>65</v>
      </c>
      <c r="B32" s="27">
        <v>6.2430084690553667E-2</v>
      </c>
      <c r="C32" s="4">
        <v>0</v>
      </c>
      <c r="D32" s="4">
        <v>0</v>
      </c>
    </row>
    <row r="33" spans="1:4" x14ac:dyDescent="0.25">
      <c r="A33" s="26" t="s">
        <v>66</v>
      </c>
      <c r="B33" s="27">
        <v>4.2828026490066451E-2</v>
      </c>
      <c r="C33" s="4">
        <v>0</v>
      </c>
      <c r="D33" s="4">
        <v>0</v>
      </c>
    </row>
    <row r="34" spans="1:4" x14ac:dyDescent="0.25">
      <c r="A34" s="26" t="s">
        <v>67</v>
      </c>
      <c r="B34" s="27">
        <v>-7.9508163265296083E-4</v>
      </c>
      <c r="C34" s="4">
        <v>0</v>
      </c>
      <c r="D34" s="4">
        <v>0</v>
      </c>
    </row>
    <row r="35" spans="1:4" x14ac:dyDescent="0.25">
      <c r="A35" s="26" t="s">
        <v>68</v>
      </c>
      <c r="B35" s="27">
        <v>8.548348275862061E-2</v>
      </c>
      <c r="C35" s="4">
        <v>0</v>
      </c>
      <c r="D35" s="4">
        <v>0</v>
      </c>
    </row>
    <row r="36" spans="1:4" x14ac:dyDescent="0.25">
      <c r="A36" s="26" t="s">
        <v>69</v>
      </c>
      <c r="B36" s="27">
        <v>-1.8013453887884334E-2</v>
      </c>
      <c r="C36" s="4">
        <v>0</v>
      </c>
      <c r="D36" s="4">
        <v>0</v>
      </c>
    </row>
    <row r="37" spans="1:4" x14ac:dyDescent="0.25">
      <c r="A37" s="26" t="s">
        <v>70</v>
      </c>
      <c r="B37" s="27">
        <v>9.3743850746268675E-2</v>
      </c>
      <c r="C37" s="4">
        <v>0</v>
      </c>
      <c r="D37" s="4">
        <v>0</v>
      </c>
    </row>
    <row r="38" spans="1:4" x14ac:dyDescent="0.25">
      <c r="A38" s="26" t="s">
        <v>71</v>
      </c>
      <c r="B38" s="27">
        <v>3.5868846153846112E-2</v>
      </c>
      <c r="C38" s="4">
        <v>0</v>
      </c>
      <c r="D38" s="4">
        <v>0</v>
      </c>
    </row>
    <row r="39" spans="1:4" x14ac:dyDescent="0.25">
      <c r="A39" s="26" t="s">
        <v>72</v>
      </c>
      <c r="B39" s="27">
        <v>7.8278193548387165E-2</v>
      </c>
      <c r="C39" s="4">
        <v>0</v>
      </c>
      <c r="D39" s="4">
        <v>0</v>
      </c>
    </row>
    <row r="40" spans="1:4" x14ac:dyDescent="0.25">
      <c r="A40" s="26" t="s">
        <v>73</v>
      </c>
      <c r="B40" s="27">
        <v>-1.7033703703703829E-3</v>
      </c>
      <c r="C40" s="4">
        <v>0</v>
      </c>
      <c r="D40" s="4">
        <v>0</v>
      </c>
    </row>
    <row r="41" spans="1:4" x14ac:dyDescent="0.25">
      <c r="A41" s="26" t="s">
        <v>74</v>
      </c>
      <c r="B41" s="27">
        <v>7.3780188235293975E-2</v>
      </c>
      <c r="C41" s="4">
        <v>0</v>
      </c>
      <c r="D41" s="4">
        <v>0</v>
      </c>
    </row>
    <row r="42" spans="1:4" x14ac:dyDescent="0.25">
      <c r="A42" s="26" t="s">
        <v>75</v>
      </c>
      <c r="B42" s="27">
        <v>0.10203220186915885</v>
      </c>
      <c r="C42" s="4">
        <v>0</v>
      </c>
      <c r="D42" s="4">
        <v>0</v>
      </c>
    </row>
    <row r="43" spans="1:4" x14ac:dyDescent="0.25">
      <c r="A43" s="26" t="s">
        <v>76</v>
      </c>
      <c r="B43" s="27">
        <v>7.1737906137184115E-2</v>
      </c>
      <c r="C43" s="4">
        <v>0</v>
      </c>
      <c r="D43" s="4">
        <v>0</v>
      </c>
    </row>
    <row r="44" spans="1:4" x14ac:dyDescent="0.25">
      <c r="A44" s="26" t="s">
        <v>77</v>
      </c>
      <c r="B44" s="27">
        <v>7.5909628571428689E-2</v>
      </c>
      <c r="C44" s="4">
        <v>1</v>
      </c>
      <c r="D44" s="4">
        <v>0</v>
      </c>
    </row>
    <row r="45" spans="1:4" x14ac:dyDescent="0.25">
      <c r="A45" s="26" t="s">
        <v>78</v>
      </c>
      <c r="B45" s="27">
        <v>3.7209311355311359E-2</v>
      </c>
      <c r="C45" s="4">
        <v>1</v>
      </c>
      <c r="D45" s="4">
        <v>0</v>
      </c>
    </row>
    <row r="46" spans="1:4" x14ac:dyDescent="0.25">
      <c r="A46" s="26" t="s">
        <v>79</v>
      </c>
      <c r="B46" s="27">
        <v>8.2466033644859937E-2</v>
      </c>
      <c r="C46" s="4">
        <v>0</v>
      </c>
      <c r="D46" s="4">
        <v>1</v>
      </c>
    </row>
    <row r="47" spans="1:4" x14ac:dyDescent="0.25">
      <c r="A47" s="26" t="s">
        <v>80</v>
      </c>
      <c r="B47" s="27">
        <v>5.5845051094890685E-2</v>
      </c>
      <c r="C47" s="4">
        <v>1</v>
      </c>
      <c r="D47" s="4">
        <v>0</v>
      </c>
    </row>
    <row r="48" spans="1:4" x14ac:dyDescent="0.25">
      <c r="A48" s="26" t="s">
        <v>81</v>
      </c>
      <c r="B48" s="27">
        <v>3.7849664825045926E-2</v>
      </c>
      <c r="C48" s="4">
        <v>0</v>
      </c>
      <c r="D48" s="4">
        <v>1</v>
      </c>
    </row>
    <row r="49" spans="1:4" x14ac:dyDescent="0.25">
      <c r="A49" s="26" t="s">
        <v>82</v>
      </c>
      <c r="B49" s="27">
        <v>9.549475862068979E-2</v>
      </c>
      <c r="C49" s="4">
        <v>0</v>
      </c>
      <c r="D49" s="4">
        <v>0</v>
      </c>
    </row>
    <row r="50" spans="1:4" x14ac:dyDescent="0.25">
      <c r="A50" s="26" t="s">
        <v>83</v>
      </c>
      <c r="B50" s="27">
        <v>5.7261540636042385E-2</v>
      </c>
      <c r="C50" s="4">
        <v>1</v>
      </c>
      <c r="D50" s="4">
        <v>0</v>
      </c>
    </row>
    <row r="51" spans="1:4" x14ac:dyDescent="0.25">
      <c r="A51" s="26" t="s">
        <v>84</v>
      </c>
      <c r="B51" s="27">
        <v>6.2090449122807145E-2</v>
      </c>
      <c r="C51" s="4">
        <v>0</v>
      </c>
      <c r="D51" s="4">
        <v>1</v>
      </c>
    </row>
    <row r="52" spans="1:4" x14ac:dyDescent="0.25">
      <c r="A52" s="26" t="s">
        <v>85</v>
      </c>
      <c r="B52" s="27">
        <v>2.6986883392225991E-2</v>
      </c>
      <c r="C52" s="4">
        <v>0</v>
      </c>
      <c r="D52" s="4">
        <v>0</v>
      </c>
    </row>
    <row r="53" spans="1:4" x14ac:dyDescent="0.25">
      <c r="A53" s="26" t="s">
        <v>86</v>
      </c>
      <c r="B53" s="27">
        <v>5.2684919210053804E-2</v>
      </c>
      <c r="C53" s="4">
        <v>0</v>
      </c>
      <c r="D53" s="4">
        <v>0</v>
      </c>
    </row>
    <row r="54" spans="1:4" x14ac:dyDescent="0.25">
      <c r="A54" s="26" t="s">
        <v>87</v>
      </c>
      <c r="B54" s="27">
        <v>6.7280400000000018E-2</v>
      </c>
      <c r="C54" s="4">
        <v>0</v>
      </c>
      <c r="D54" s="4">
        <v>0</v>
      </c>
    </row>
    <row r="55" spans="1:4" x14ac:dyDescent="0.25">
      <c r="A55" s="26" t="s">
        <v>88</v>
      </c>
      <c r="B55" s="27">
        <v>3.938811826086952E-2</v>
      </c>
      <c r="C55" s="4">
        <v>1</v>
      </c>
      <c r="D55" s="4">
        <v>0</v>
      </c>
    </row>
    <row r="56" spans="1:4" x14ac:dyDescent="0.25">
      <c r="A56" s="26" t="s">
        <v>89</v>
      </c>
      <c r="B56" s="27">
        <v>0.10125961605584655</v>
      </c>
      <c r="C56" s="4">
        <v>0</v>
      </c>
      <c r="D56" s="4">
        <v>1</v>
      </c>
    </row>
    <row r="57" spans="1:4" x14ac:dyDescent="0.25">
      <c r="A57" s="26" t="s">
        <v>90</v>
      </c>
      <c r="B57" s="27">
        <v>5.2253931484502525E-2</v>
      </c>
      <c r="C57" s="4">
        <v>1</v>
      </c>
      <c r="D57" s="4">
        <v>0</v>
      </c>
    </row>
    <row r="58" spans="1:4" x14ac:dyDescent="0.25">
      <c r="A58" s="26" t="s">
        <v>91</v>
      </c>
      <c r="B58" s="27">
        <v>3.8963888157894866E-2</v>
      </c>
      <c r="C58" s="4">
        <v>0</v>
      </c>
      <c r="D58" s="4">
        <v>1</v>
      </c>
    </row>
    <row r="59" spans="1:4" x14ac:dyDescent="0.25">
      <c r="A59" s="26" t="s">
        <v>92</v>
      </c>
      <c r="B59" s="27">
        <v>4.7530074576271009E-2</v>
      </c>
      <c r="C59" s="4">
        <v>0</v>
      </c>
      <c r="D59" s="4">
        <v>0</v>
      </c>
    </row>
    <row r="60" spans="1:4" x14ac:dyDescent="0.25">
      <c r="A60" s="26" t="s">
        <v>93</v>
      </c>
      <c r="B60" s="27">
        <v>8.3565918367346947E-2</v>
      </c>
      <c r="C60" s="4">
        <v>0</v>
      </c>
      <c r="D60" s="4">
        <v>0</v>
      </c>
    </row>
    <row r="61" spans="1:4" x14ac:dyDescent="0.25">
      <c r="A61" s="26" t="s">
        <v>94</v>
      </c>
      <c r="B61" s="27">
        <v>7.1005780033841059E-2</v>
      </c>
      <c r="C61" s="4">
        <v>1</v>
      </c>
      <c r="D61" s="4">
        <v>0</v>
      </c>
    </row>
    <row r="62" spans="1:4" x14ac:dyDescent="0.25">
      <c r="A62" s="26" t="s">
        <v>95</v>
      </c>
      <c r="B62" s="27">
        <v>7.8992108843537245E-2</v>
      </c>
      <c r="C62" s="4">
        <v>1</v>
      </c>
      <c r="D62" s="4">
        <v>0</v>
      </c>
    </row>
    <row r="63" spans="1:4" x14ac:dyDescent="0.25">
      <c r="A63" s="26" t="s">
        <v>96</v>
      </c>
      <c r="B63" s="27">
        <v>7.8459932885905914E-2</v>
      </c>
      <c r="C63" s="4">
        <v>1</v>
      </c>
      <c r="D63" s="4">
        <v>0</v>
      </c>
    </row>
    <row r="64" spans="1:4" x14ac:dyDescent="0.25">
      <c r="A64" s="26" t="s">
        <v>97</v>
      </c>
      <c r="B64" s="27">
        <v>6.6232445193929124E-2</v>
      </c>
      <c r="C64" s="4">
        <v>1</v>
      </c>
      <c r="D64" s="4">
        <v>0</v>
      </c>
    </row>
    <row r="65" spans="1:4" x14ac:dyDescent="0.25">
      <c r="A65" s="26" t="s">
        <v>98</v>
      </c>
      <c r="B65" s="27">
        <v>8.7012655518394766E-2</v>
      </c>
      <c r="C65" s="4">
        <v>0</v>
      </c>
      <c r="D65" s="4">
        <v>1</v>
      </c>
    </row>
    <row r="66" spans="1:4" x14ac:dyDescent="0.25">
      <c r="A66" s="26" t="s">
        <v>99</v>
      </c>
      <c r="B66" s="27">
        <v>3.9079724137931038E-2</v>
      </c>
      <c r="C66" s="4">
        <v>1</v>
      </c>
      <c r="D66" s="4">
        <v>0</v>
      </c>
    </row>
    <row r="67" spans="1:4" x14ac:dyDescent="0.25">
      <c r="A67" s="26" t="s">
        <v>100</v>
      </c>
      <c r="B67" s="27">
        <v>5.3889627118644201E-2</v>
      </c>
      <c r="C67" s="4">
        <v>0</v>
      </c>
      <c r="D67" s="4">
        <v>1</v>
      </c>
    </row>
    <row r="68" spans="1:4" x14ac:dyDescent="0.25">
      <c r="A68" s="26" t="s">
        <v>101</v>
      </c>
      <c r="B68" s="27">
        <v>4.518946869712348E-2</v>
      </c>
      <c r="C68" s="4">
        <v>0</v>
      </c>
      <c r="D68" s="4">
        <v>0</v>
      </c>
    </row>
    <row r="69" spans="1:4" x14ac:dyDescent="0.25">
      <c r="A69" s="26" t="s">
        <v>102</v>
      </c>
      <c r="B69" s="27">
        <v>5.6548297297297268E-2</v>
      </c>
      <c r="C69" s="4">
        <v>0</v>
      </c>
      <c r="D69" s="4">
        <v>0</v>
      </c>
    </row>
    <row r="70" spans="1:4" x14ac:dyDescent="0.25">
      <c r="A70" s="26" t="s">
        <v>103</v>
      </c>
      <c r="B70" s="27">
        <v>5.1349277310924313E-2</v>
      </c>
      <c r="C70" s="4">
        <v>0</v>
      </c>
      <c r="D70" s="4">
        <v>0</v>
      </c>
    </row>
    <row r="71" spans="1:4" x14ac:dyDescent="0.25">
      <c r="A71" s="26" t="s">
        <v>104</v>
      </c>
      <c r="B71" s="27">
        <v>6.1579126050420152E-2</v>
      </c>
      <c r="C71" s="4">
        <v>0</v>
      </c>
      <c r="D71" s="4">
        <v>0</v>
      </c>
    </row>
    <row r="72" spans="1:4" x14ac:dyDescent="0.25">
      <c r="A72" s="26" t="s">
        <v>105</v>
      </c>
      <c r="B72" s="27">
        <v>3.9678671096345486E-2</v>
      </c>
      <c r="C72" s="4">
        <v>0</v>
      </c>
      <c r="D72" s="4">
        <v>0</v>
      </c>
    </row>
    <row r="73" spans="1:4" x14ac:dyDescent="0.25">
      <c r="A73" s="26" t="s">
        <v>106</v>
      </c>
      <c r="B73" s="27">
        <v>3.6204067796610229E-2</v>
      </c>
      <c r="C73" s="4">
        <v>0</v>
      </c>
      <c r="D73" s="4">
        <v>0</v>
      </c>
    </row>
    <row r="74" spans="1:4" x14ac:dyDescent="0.25">
      <c r="A74" s="26" t="s">
        <v>107</v>
      </c>
      <c r="B74" s="27">
        <v>2.5189333333333286E-2</v>
      </c>
      <c r="C74" s="4">
        <v>0</v>
      </c>
      <c r="D74" s="4">
        <v>0</v>
      </c>
    </row>
    <row r="75" spans="1:4" x14ac:dyDescent="0.25">
      <c r="A75" s="26" t="s">
        <v>108</v>
      </c>
      <c r="B75" s="27">
        <v>6.2591058020478041E-2</v>
      </c>
      <c r="C75" s="4">
        <v>0</v>
      </c>
      <c r="D75" s="4">
        <v>0</v>
      </c>
    </row>
    <row r="76" spans="1:4" x14ac:dyDescent="0.25">
      <c r="A76" s="26" t="s">
        <v>109</v>
      </c>
      <c r="B76" s="27">
        <v>1.1471140939598445E-3</v>
      </c>
      <c r="C76" s="4">
        <v>0</v>
      </c>
      <c r="D76" s="4">
        <v>0</v>
      </c>
    </row>
    <row r="77" spans="1:4" x14ac:dyDescent="0.25">
      <c r="A77" s="26" t="s">
        <v>110</v>
      </c>
      <c r="B77" s="27">
        <v>7.0704117241379372E-2</v>
      </c>
      <c r="C77" s="4">
        <v>0</v>
      </c>
      <c r="D77" s="4">
        <v>0</v>
      </c>
    </row>
    <row r="78" spans="1:4" x14ac:dyDescent="0.25">
      <c r="A78" s="26" t="s">
        <v>111</v>
      </c>
      <c r="B78" s="27">
        <v>4.3391629502572915E-2</v>
      </c>
      <c r="C78" s="4">
        <v>0</v>
      </c>
      <c r="D78" s="4">
        <v>0</v>
      </c>
    </row>
    <row r="79" spans="1:4" x14ac:dyDescent="0.25">
      <c r="A79" s="26" t="s">
        <v>112</v>
      </c>
      <c r="B79" s="27">
        <v>5.496163265306131E-2</v>
      </c>
      <c r="C79" s="4">
        <v>0</v>
      </c>
      <c r="D79" s="4">
        <v>0</v>
      </c>
    </row>
    <row r="80" spans="1:4" x14ac:dyDescent="0.25">
      <c r="A80" s="26" t="s">
        <v>113</v>
      </c>
      <c r="B80" s="27">
        <v>2.0868235294117632E-2</v>
      </c>
      <c r="C80" s="4">
        <v>0</v>
      </c>
      <c r="D80" s="4">
        <v>0</v>
      </c>
    </row>
    <row r="81" spans="1:4" x14ac:dyDescent="0.25">
      <c r="A81" s="26" t="s">
        <v>114</v>
      </c>
      <c r="B81" s="27">
        <v>2.5641232876712383E-2</v>
      </c>
      <c r="C81" s="4">
        <v>0</v>
      </c>
      <c r="D81" s="4">
        <v>0</v>
      </c>
    </row>
    <row r="82" spans="1:4" x14ac:dyDescent="0.25">
      <c r="A82" s="26" t="s">
        <v>115</v>
      </c>
      <c r="B82" s="27">
        <v>3.05023350253808E-2</v>
      </c>
      <c r="C82" s="4">
        <v>0</v>
      </c>
      <c r="D82" s="4">
        <v>0</v>
      </c>
    </row>
    <row r="83" spans="1:4" x14ac:dyDescent="0.25">
      <c r="A83" s="26" t="s">
        <v>116</v>
      </c>
      <c r="B83" s="27">
        <v>4.8097092748735415E-2</v>
      </c>
      <c r="C83" s="4">
        <v>0</v>
      </c>
      <c r="D83" s="4">
        <v>0</v>
      </c>
    </row>
    <row r="84" spans="1:4" x14ac:dyDescent="0.25">
      <c r="A84" s="26" t="s">
        <v>117</v>
      </c>
      <c r="B84" s="27">
        <v>2.560938775510202E-2</v>
      </c>
      <c r="C84" s="4">
        <v>0</v>
      </c>
      <c r="D84" s="4">
        <v>0</v>
      </c>
    </row>
    <row r="85" spans="1:4" x14ac:dyDescent="0.25">
      <c r="A85" s="26" t="s">
        <v>118</v>
      </c>
      <c r="B85" s="27">
        <v>3.2247616438356053E-2</v>
      </c>
      <c r="C85" s="4">
        <v>0</v>
      </c>
      <c r="D85" s="4">
        <v>0</v>
      </c>
    </row>
    <row r="86" spans="1:4" x14ac:dyDescent="0.25">
      <c r="A86" s="26" t="s">
        <v>119</v>
      </c>
      <c r="B86" s="27">
        <v>3.2101177664974667E-2</v>
      </c>
      <c r="C86" s="4">
        <v>0</v>
      </c>
      <c r="D86" s="4">
        <v>0</v>
      </c>
    </row>
    <row r="87" spans="1:4" x14ac:dyDescent="0.25">
      <c r="A87" s="26" t="s">
        <v>120</v>
      </c>
      <c r="B87" s="27">
        <v>4.9882806070826069E-2</v>
      </c>
      <c r="C87" s="4">
        <v>0</v>
      </c>
      <c r="D87" s="4">
        <v>0</v>
      </c>
    </row>
    <row r="88" spans="1:4" x14ac:dyDescent="0.25">
      <c r="A88" s="26" t="s">
        <v>121</v>
      </c>
      <c r="B88" s="27">
        <v>5.4148837209302414E-2</v>
      </c>
      <c r="C88" s="4">
        <v>0</v>
      </c>
      <c r="D88" s="4">
        <v>0</v>
      </c>
    </row>
    <row r="89" spans="1:4" x14ac:dyDescent="0.25">
      <c r="A89" s="26" t="s">
        <v>122</v>
      </c>
      <c r="B89" s="27">
        <v>6.0411241830065521E-2</v>
      </c>
      <c r="C89" s="4">
        <v>0</v>
      </c>
      <c r="D89" s="4">
        <v>0</v>
      </c>
    </row>
    <row r="90" spans="1:4" x14ac:dyDescent="0.25">
      <c r="A90" s="26" t="s">
        <v>123</v>
      </c>
      <c r="B90" s="27">
        <v>5.1723916532905312E-2</v>
      </c>
      <c r="C90" s="4">
        <v>0</v>
      </c>
      <c r="D90" s="4">
        <v>0</v>
      </c>
    </row>
    <row r="91" spans="1:4" x14ac:dyDescent="0.25">
      <c r="A91" s="26" t="s">
        <v>124</v>
      </c>
      <c r="B91" s="27">
        <v>3.6572723270440255E-2</v>
      </c>
      <c r="C91" s="4">
        <v>0</v>
      </c>
      <c r="D91" s="4">
        <v>0</v>
      </c>
    </row>
    <row r="92" spans="1:4" x14ac:dyDescent="0.25">
      <c r="A92" s="26" t="s">
        <v>125</v>
      </c>
      <c r="B92" s="27">
        <v>5.4969053291536119E-2</v>
      </c>
      <c r="C92" s="4">
        <v>0</v>
      </c>
      <c r="D92" s="4">
        <v>0</v>
      </c>
    </row>
    <row r="93" spans="1:4" x14ac:dyDescent="0.25">
      <c r="A93" s="26" t="s">
        <v>126</v>
      </c>
      <c r="B93" s="27">
        <v>5.5957736434108396E-2</v>
      </c>
      <c r="C93" s="4">
        <v>0</v>
      </c>
      <c r="D93" s="4">
        <v>0</v>
      </c>
    </row>
    <row r="94" spans="1:4" x14ac:dyDescent="0.25">
      <c r="A94" s="26" t="s">
        <v>127</v>
      </c>
      <c r="B94" s="27">
        <v>1.9708305772230927E-2</v>
      </c>
      <c r="C94" s="4">
        <v>0</v>
      </c>
      <c r="D94" s="4">
        <v>0</v>
      </c>
    </row>
    <row r="95" spans="1:4" x14ac:dyDescent="0.25">
      <c r="A95" s="26" t="s">
        <v>128</v>
      </c>
      <c r="B95" s="27">
        <v>5.0141772151898634E-2</v>
      </c>
      <c r="C95" s="4">
        <v>0</v>
      </c>
      <c r="D95" s="4">
        <v>0</v>
      </c>
    </row>
    <row r="96" spans="1:4" x14ac:dyDescent="0.25">
      <c r="A96" s="26" t="s">
        <v>129</v>
      </c>
      <c r="B96" s="27">
        <v>7.2579373182552587E-2</v>
      </c>
      <c r="C96" s="4">
        <v>1</v>
      </c>
      <c r="D96" s="4">
        <v>0</v>
      </c>
    </row>
    <row r="97" spans="1:4" x14ac:dyDescent="0.25">
      <c r="A97" s="26" t="s">
        <v>130</v>
      </c>
      <c r="B97" s="27">
        <v>5.0598857142857057E-2</v>
      </c>
      <c r="C97" s="4">
        <v>1</v>
      </c>
      <c r="D97" s="4">
        <v>0</v>
      </c>
    </row>
    <row r="98" spans="1:4" x14ac:dyDescent="0.25">
      <c r="A98" s="26" t="s">
        <v>131</v>
      </c>
      <c r="B98" s="27">
        <v>6.4151873015872996E-2</v>
      </c>
      <c r="C98" s="4">
        <v>0</v>
      </c>
      <c r="D98" s="4">
        <v>1</v>
      </c>
    </row>
    <row r="99" spans="1:4" x14ac:dyDescent="0.25">
      <c r="A99" s="26" t="s">
        <v>132</v>
      </c>
      <c r="B99" s="27">
        <v>5.6834054054053951E-2</v>
      </c>
      <c r="C99" s="4">
        <v>1</v>
      </c>
      <c r="D99" s="4">
        <v>0</v>
      </c>
    </row>
    <row r="100" spans="1:4" x14ac:dyDescent="0.25">
      <c r="A100" s="26" t="s">
        <v>133</v>
      </c>
      <c r="B100" s="27">
        <v>4.0742505564387965E-2</v>
      </c>
      <c r="C100" s="4">
        <v>1</v>
      </c>
      <c r="D100" s="4">
        <v>0</v>
      </c>
    </row>
    <row r="101" spans="1:4" x14ac:dyDescent="0.25">
      <c r="A101" s="26" t="s">
        <v>134</v>
      </c>
      <c r="B101" s="27">
        <v>6.2312820512820499E-2</v>
      </c>
      <c r="C101" s="4">
        <v>0</v>
      </c>
      <c r="D101" s="4">
        <v>1</v>
      </c>
    </row>
    <row r="102" spans="1:4" x14ac:dyDescent="0.25">
      <c r="A102" s="26" t="s">
        <v>135</v>
      </c>
      <c r="B102" s="27">
        <v>6.4781561904761809E-2</v>
      </c>
      <c r="C102" s="4">
        <v>1</v>
      </c>
      <c r="D102" s="4">
        <v>0</v>
      </c>
    </row>
    <row r="103" spans="1:4" x14ac:dyDescent="0.25">
      <c r="A103" s="26" t="s">
        <v>136</v>
      </c>
      <c r="B103" s="27">
        <v>5.2049411023622039E-2</v>
      </c>
      <c r="C103" s="4">
        <v>1</v>
      </c>
      <c r="D103" s="4">
        <v>0</v>
      </c>
    </row>
    <row r="104" spans="1:4" x14ac:dyDescent="0.25">
      <c r="A104" s="26" t="s">
        <v>137</v>
      </c>
      <c r="B104" s="27">
        <v>6.4469692307692394E-2</v>
      </c>
      <c r="C104" s="4">
        <v>0</v>
      </c>
      <c r="D104" s="4">
        <v>1</v>
      </c>
    </row>
    <row r="105" spans="1:4" x14ac:dyDescent="0.25">
      <c r="A105" s="26" t="s">
        <v>138</v>
      </c>
      <c r="B105" s="27">
        <v>6.691325239616619E-2</v>
      </c>
      <c r="C105" s="4">
        <v>1</v>
      </c>
      <c r="D105" s="4">
        <v>0</v>
      </c>
    </row>
    <row r="106" spans="1:4" x14ac:dyDescent="0.25">
      <c r="A106" s="26" t="s">
        <v>139</v>
      </c>
      <c r="B106" s="27">
        <v>5.3469644094488178E-2</v>
      </c>
      <c r="C106" s="4">
        <v>1</v>
      </c>
      <c r="D106" s="4">
        <v>0</v>
      </c>
    </row>
    <row r="107" spans="1:4" x14ac:dyDescent="0.25">
      <c r="A107" s="26" t="s">
        <v>140</v>
      </c>
      <c r="B107" s="27">
        <v>7.1690111801242296E-2</v>
      </c>
      <c r="C107" s="4">
        <v>0</v>
      </c>
      <c r="D107" s="4">
        <v>1</v>
      </c>
    </row>
    <row r="108" spans="1:4" x14ac:dyDescent="0.25">
      <c r="A108" s="26" t="s">
        <v>141</v>
      </c>
      <c r="B108" s="27">
        <v>7.5650153846153811E-2</v>
      </c>
      <c r="C108" s="4">
        <v>1</v>
      </c>
      <c r="D108" s="4">
        <v>0</v>
      </c>
    </row>
    <row r="109" spans="1:4" x14ac:dyDescent="0.25">
      <c r="A109" s="26" t="s">
        <v>142</v>
      </c>
      <c r="B109" s="27">
        <v>5.7017595273264554E-2</v>
      </c>
      <c r="C109" s="4">
        <v>1</v>
      </c>
      <c r="D109" s="4">
        <v>0</v>
      </c>
    </row>
    <row r="110" spans="1:4" x14ac:dyDescent="0.25">
      <c r="A110" s="26" t="s">
        <v>143</v>
      </c>
      <c r="B110" s="27">
        <v>8.0402516129032264E-2</v>
      </c>
      <c r="C110" s="4">
        <v>0</v>
      </c>
      <c r="D110" s="4">
        <v>1</v>
      </c>
    </row>
    <row r="111" spans="1:4" x14ac:dyDescent="0.25">
      <c r="A111" s="26" t="s">
        <v>144</v>
      </c>
      <c r="B111" s="27">
        <v>0.10448961159420311</v>
      </c>
      <c r="C111" s="4">
        <v>1</v>
      </c>
      <c r="D111" s="4">
        <v>0</v>
      </c>
    </row>
    <row r="112" spans="1:4" x14ac:dyDescent="0.25">
      <c r="A112" s="26" t="s">
        <v>145</v>
      </c>
      <c r="B112" s="27">
        <v>7.9605480631276926E-2</v>
      </c>
      <c r="C112" s="4">
        <v>1</v>
      </c>
      <c r="D112" s="4">
        <v>0</v>
      </c>
    </row>
    <row r="113" spans="1:4" x14ac:dyDescent="0.25">
      <c r="A113" s="26" t="s">
        <v>146</v>
      </c>
      <c r="B113" s="27">
        <v>8.0510753173483662E-2</v>
      </c>
      <c r="C113" s="4">
        <v>1</v>
      </c>
      <c r="D113" s="4">
        <v>0</v>
      </c>
    </row>
    <row r="114" spans="1:4" x14ac:dyDescent="0.25">
      <c r="A114" s="26" t="s">
        <v>147</v>
      </c>
      <c r="B114" s="27">
        <v>8.5286206327372494E-2</v>
      </c>
      <c r="C114" s="4">
        <v>1</v>
      </c>
      <c r="D114" s="4">
        <v>0</v>
      </c>
    </row>
    <row r="115" spans="1:4" x14ac:dyDescent="0.25">
      <c r="A115" s="26" t="s">
        <v>148</v>
      </c>
      <c r="B115" s="27">
        <v>7.3666082644628039E-2</v>
      </c>
      <c r="C115" s="4">
        <v>1</v>
      </c>
      <c r="D115" s="4">
        <v>0</v>
      </c>
    </row>
    <row r="116" spans="1:4" x14ac:dyDescent="0.25">
      <c r="A116" s="26" t="s">
        <v>149</v>
      </c>
      <c r="B116" s="27">
        <v>9.71796811188812E-2</v>
      </c>
      <c r="C116" s="4">
        <v>0</v>
      </c>
      <c r="D116" s="4">
        <v>1</v>
      </c>
    </row>
    <row r="117" spans="1:4" x14ac:dyDescent="0.25">
      <c r="A117" s="26" t="s">
        <v>150</v>
      </c>
      <c r="B117" s="27">
        <v>6.5765231607629593E-2</v>
      </c>
      <c r="C117" s="4">
        <v>1</v>
      </c>
      <c r="D117" s="4">
        <v>0</v>
      </c>
    </row>
    <row r="118" spans="1:4" x14ac:dyDescent="0.25">
      <c r="A118" s="26" t="s">
        <v>151</v>
      </c>
      <c r="B118" s="27">
        <v>7.6307617486338852E-2</v>
      </c>
      <c r="C118" s="4">
        <v>0</v>
      </c>
      <c r="D118" s="4">
        <v>1</v>
      </c>
    </row>
    <row r="119" spans="1:4" x14ac:dyDescent="0.25">
      <c r="A119" s="26" t="s">
        <v>152</v>
      </c>
      <c r="B119" s="27">
        <v>4.1547436031331486E-2</v>
      </c>
      <c r="C119" s="4">
        <v>0</v>
      </c>
      <c r="D119" s="4">
        <v>0</v>
      </c>
    </row>
    <row r="120" spans="1:4" x14ac:dyDescent="0.25">
      <c r="A120" s="26" t="s">
        <v>153</v>
      </c>
      <c r="B120" s="27">
        <v>5.0507791666666746E-2</v>
      </c>
      <c r="C120" s="4">
        <v>0</v>
      </c>
      <c r="D120" s="4">
        <v>0</v>
      </c>
    </row>
    <row r="121" spans="1:4" x14ac:dyDescent="0.25">
      <c r="A121" s="26" t="s">
        <v>154</v>
      </c>
      <c r="B121" s="27">
        <v>3.9352220183486386E-2</v>
      </c>
      <c r="C121" s="4">
        <v>0</v>
      </c>
      <c r="D121" s="4">
        <v>0</v>
      </c>
    </row>
    <row r="122" spans="1:4" x14ac:dyDescent="0.25">
      <c r="A122" s="26" t="s">
        <v>155</v>
      </c>
      <c r="B122" s="27">
        <v>0.12768336787564794</v>
      </c>
      <c r="C122" s="4">
        <v>0</v>
      </c>
      <c r="D122" s="4">
        <v>0</v>
      </c>
    </row>
    <row r="123" spans="1:4" x14ac:dyDescent="0.25">
      <c r="A123" s="26" t="s">
        <v>156</v>
      </c>
      <c r="B123" s="27">
        <v>0.14926183745583033</v>
      </c>
      <c r="C123" s="4">
        <v>1</v>
      </c>
      <c r="D123" s="4">
        <v>0</v>
      </c>
    </row>
    <row r="124" spans="1:4" x14ac:dyDescent="0.25">
      <c r="A124" s="26" t="s">
        <v>157</v>
      </c>
      <c r="B124" s="27">
        <v>3.7058427586206921E-2</v>
      </c>
      <c r="C124" s="4">
        <v>1</v>
      </c>
      <c r="D124" s="4">
        <v>0</v>
      </c>
    </row>
    <row r="125" spans="1:4" x14ac:dyDescent="0.25">
      <c r="A125" s="26" t="s">
        <v>158</v>
      </c>
      <c r="B125" s="27">
        <v>0.1462528530805689</v>
      </c>
      <c r="C125" s="4">
        <v>0</v>
      </c>
      <c r="D125" s="4">
        <v>1</v>
      </c>
    </row>
    <row r="126" spans="1:4" x14ac:dyDescent="0.25">
      <c r="A126" s="26" t="s">
        <v>159</v>
      </c>
      <c r="B126" s="27">
        <v>7.8760327188940105E-2</v>
      </c>
      <c r="C126" s="4">
        <v>1</v>
      </c>
      <c r="D126" s="4">
        <v>0</v>
      </c>
    </row>
    <row r="127" spans="1:4" x14ac:dyDescent="0.25">
      <c r="A127" s="26" t="s">
        <v>160</v>
      </c>
      <c r="B127" s="27">
        <v>8.7847675675675641E-2</v>
      </c>
      <c r="C127" s="4">
        <v>0</v>
      </c>
      <c r="D127" s="4">
        <v>1</v>
      </c>
    </row>
    <row r="128" spans="1:4" x14ac:dyDescent="0.25">
      <c r="A128" s="26" t="s">
        <v>161</v>
      </c>
      <c r="B128" s="27">
        <v>0.11368843750000024</v>
      </c>
      <c r="C128" s="4">
        <v>0</v>
      </c>
      <c r="D128" s="4">
        <v>0</v>
      </c>
    </row>
    <row r="129" spans="1:4" x14ac:dyDescent="0.25">
      <c r="A129" s="26" t="s">
        <v>162</v>
      </c>
      <c r="B129" s="27">
        <v>0.10720622796709756</v>
      </c>
      <c r="C129" s="4">
        <v>1</v>
      </c>
      <c r="D129" s="4">
        <v>0</v>
      </c>
    </row>
    <row r="130" spans="1:4" x14ac:dyDescent="0.25">
      <c r="A130" s="26" t="s">
        <v>163</v>
      </c>
      <c r="B130" s="27">
        <v>0.11720834965034954</v>
      </c>
      <c r="C130" s="4">
        <v>1</v>
      </c>
      <c r="D130" s="4">
        <v>0</v>
      </c>
    </row>
    <row r="131" spans="1:4" x14ac:dyDescent="0.25">
      <c r="A131" s="26" t="s">
        <v>164</v>
      </c>
      <c r="B131" s="27">
        <v>8.763084137931032E-2</v>
      </c>
      <c r="C131" s="4">
        <v>1</v>
      </c>
      <c r="D131" s="4">
        <v>0</v>
      </c>
    </row>
    <row r="132" spans="1:4" x14ac:dyDescent="0.25">
      <c r="A132" s="26" t="s">
        <v>165</v>
      </c>
      <c r="B132" s="27">
        <v>8.7557796766743579E-2</v>
      </c>
      <c r="C132" s="4">
        <v>0</v>
      </c>
      <c r="D132" s="4">
        <v>1</v>
      </c>
    </row>
    <row r="133" spans="1:4" x14ac:dyDescent="0.25">
      <c r="A133" s="26" t="s">
        <v>166</v>
      </c>
      <c r="B133" s="27">
        <v>7.7869033295063117E-2</v>
      </c>
      <c r="C133" s="4">
        <v>0</v>
      </c>
      <c r="D133" s="4">
        <v>0</v>
      </c>
    </row>
    <row r="134" spans="1:4" x14ac:dyDescent="0.25">
      <c r="A134" s="26" t="s">
        <v>167</v>
      </c>
      <c r="B134" s="27">
        <v>6.7977846153846277E-2</v>
      </c>
      <c r="C134" s="4">
        <v>0</v>
      </c>
      <c r="D134" s="4">
        <v>0</v>
      </c>
    </row>
    <row r="135" spans="1:4" x14ac:dyDescent="0.25">
      <c r="A135" s="26" t="s">
        <v>168</v>
      </c>
      <c r="B135" s="27">
        <v>0.11236947971360367</v>
      </c>
      <c r="C135" s="4">
        <v>0</v>
      </c>
      <c r="D135" s="4">
        <v>0</v>
      </c>
    </row>
    <row r="136" spans="1:4" x14ac:dyDescent="0.25">
      <c r="A136" s="26" t="s">
        <v>169</v>
      </c>
      <c r="B136" s="27">
        <v>7.4297902097901991E-2</v>
      </c>
      <c r="C136" s="4">
        <v>1</v>
      </c>
      <c r="D136" s="4">
        <v>0</v>
      </c>
    </row>
    <row r="137" spans="1:4" x14ac:dyDescent="0.25">
      <c r="A137" s="26" t="s">
        <v>170</v>
      </c>
      <c r="B137" s="27">
        <v>7.9450454332552711E-2</v>
      </c>
      <c r="C137" s="4">
        <v>0</v>
      </c>
      <c r="D137" s="4">
        <v>1</v>
      </c>
    </row>
    <row r="138" spans="1:4" x14ac:dyDescent="0.25">
      <c r="A138" s="26" t="s">
        <v>171</v>
      </c>
      <c r="B138" s="27">
        <v>8.3431420689655145E-2</v>
      </c>
      <c r="C138" s="4">
        <v>0</v>
      </c>
      <c r="D138" s="4">
        <v>0</v>
      </c>
    </row>
    <row r="139" spans="1:4" x14ac:dyDescent="0.25">
      <c r="A139" s="26" t="s">
        <v>172</v>
      </c>
      <c r="B139" s="27">
        <v>7.7665224018475643E-2</v>
      </c>
      <c r="C139" s="4">
        <v>0</v>
      </c>
      <c r="D139" s="4">
        <v>0</v>
      </c>
    </row>
    <row r="140" spans="1:4" x14ac:dyDescent="0.25">
      <c r="A140" s="26" t="s">
        <v>173</v>
      </c>
      <c r="B140" s="27">
        <v>7.9571340350877318E-2</v>
      </c>
      <c r="C140" s="4">
        <v>0</v>
      </c>
      <c r="D140" s="4">
        <v>0</v>
      </c>
    </row>
    <row r="141" spans="1:4" x14ac:dyDescent="0.25">
      <c r="A141" s="26" t="s">
        <v>174</v>
      </c>
      <c r="B141" s="27">
        <v>8.8036785542168872E-2</v>
      </c>
      <c r="C141" s="4">
        <v>0</v>
      </c>
      <c r="D141" s="4">
        <v>0</v>
      </c>
    </row>
    <row r="142" spans="1:4" x14ac:dyDescent="0.25">
      <c r="A142" s="26" t="s">
        <v>175</v>
      </c>
      <c r="B142" s="27">
        <v>8.4838294464075537E-2</v>
      </c>
      <c r="C142" s="4">
        <v>0</v>
      </c>
      <c r="D142" s="4">
        <v>0</v>
      </c>
    </row>
    <row r="143" spans="1:4" x14ac:dyDescent="0.25">
      <c r="A143" s="26" t="s">
        <v>176</v>
      </c>
      <c r="B143" s="27">
        <v>8.2662850467289717E-2</v>
      </c>
      <c r="C143" s="4">
        <v>0</v>
      </c>
      <c r="D143" s="4">
        <v>0</v>
      </c>
    </row>
    <row r="144" spans="1:4" x14ac:dyDescent="0.25">
      <c r="A144" s="26" t="s">
        <v>177</v>
      </c>
      <c r="B144" s="27">
        <v>8.1617638665132386E-2</v>
      </c>
      <c r="C144" s="4">
        <v>0</v>
      </c>
      <c r="D144" s="4">
        <v>0</v>
      </c>
    </row>
    <row r="145" spans="1:4" x14ac:dyDescent="0.25">
      <c r="A145" s="26" t="s">
        <v>178</v>
      </c>
      <c r="B145" s="27">
        <v>8.5610407239818942E-2</v>
      </c>
      <c r="C145" s="4">
        <v>0</v>
      </c>
      <c r="D145" s="4">
        <v>0</v>
      </c>
    </row>
    <row r="146" spans="1:4" x14ac:dyDescent="0.25">
      <c r="A146" s="26" t="s">
        <v>179</v>
      </c>
      <c r="B146" s="27">
        <v>6.6606666666666703E-2</v>
      </c>
      <c r="C146" s="4">
        <v>0</v>
      </c>
      <c r="D146" s="4">
        <v>0</v>
      </c>
    </row>
    <row r="147" spans="1:4" x14ac:dyDescent="0.25">
      <c r="A147" s="26" t="s">
        <v>180</v>
      </c>
      <c r="B147" s="27">
        <v>8.5033894252873443E-2</v>
      </c>
      <c r="C147" s="4">
        <v>0</v>
      </c>
      <c r="D147" s="4">
        <v>0</v>
      </c>
    </row>
    <row r="148" spans="1:4" x14ac:dyDescent="0.25">
      <c r="A148" s="26" t="s">
        <v>181</v>
      </c>
      <c r="B148" s="27">
        <v>9.1290152403282532E-2</v>
      </c>
      <c r="C148" s="4">
        <v>0</v>
      </c>
      <c r="D148" s="4">
        <v>0</v>
      </c>
    </row>
    <row r="149" spans="1:4" x14ac:dyDescent="0.25">
      <c r="A149" s="26" t="s">
        <v>182</v>
      </c>
      <c r="B149" s="27">
        <v>0.10056880459770112</v>
      </c>
      <c r="C149" s="4">
        <v>0</v>
      </c>
      <c r="D149" s="4">
        <v>0</v>
      </c>
    </row>
    <row r="150" spans="1:4" x14ac:dyDescent="0.25">
      <c r="A150" s="26" t="s">
        <v>183</v>
      </c>
      <c r="B150" s="27">
        <v>0.11421001847575063</v>
      </c>
      <c r="C150" s="4">
        <v>0</v>
      </c>
      <c r="D150" s="4">
        <v>0</v>
      </c>
    </row>
    <row r="151" spans="1:4" x14ac:dyDescent="0.25">
      <c r="A151" s="26" t="s">
        <v>184</v>
      </c>
      <c r="B151" s="27">
        <v>9.2653009174312073E-2</v>
      </c>
      <c r="C151" s="4">
        <v>0</v>
      </c>
      <c r="D151" s="4">
        <v>0</v>
      </c>
    </row>
    <row r="152" spans="1:4" x14ac:dyDescent="0.25">
      <c r="A152" s="26" t="s">
        <v>185</v>
      </c>
      <c r="B152" s="27">
        <v>7.8767757575757491E-2</v>
      </c>
      <c r="C152" s="4">
        <v>0</v>
      </c>
      <c r="D152" s="4">
        <v>0</v>
      </c>
    </row>
    <row r="153" spans="1:4" x14ac:dyDescent="0.25">
      <c r="A153" s="26" t="s">
        <v>186</v>
      </c>
      <c r="B153" s="27">
        <v>4.975803248259858E-2</v>
      </c>
      <c r="C153" s="4">
        <v>0</v>
      </c>
      <c r="D153" s="4">
        <v>0</v>
      </c>
    </row>
    <row r="154" spans="1:4" x14ac:dyDescent="0.25">
      <c r="A154" s="26" t="s">
        <v>187</v>
      </c>
      <c r="B154" s="27">
        <v>8.8802716627634837E-2</v>
      </c>
      <c r="C154" s="4">
        <v>0</v>
      </c>
      <c r="D154" s="4">
        <v>0</v>
      </c>
    </row>
    <row r="155" spans="1:4" x14ac:dyDescent="0.25">
      <c r="A155" s="26" t="s">
        <v>188</v>
      </c>
      <c r="B155" s="27">
        <v>6.2120965517241444E-2</v>
      </c>
      <c r="C155" s="4">
        <v>0</v>
      </c>
      <c r="D155" s="4">
        <v>0</v>
      </c>
    </row>
    <row r="156" spans="1:4" x14ac:dyDescent="0.25">
      <c r="A156" s="26" t="s">
        <v>189</v>
      </c>
      <c r="B156" s="27">
        <v>5.7831211912943825E-2</v>
      </c>
      <c r="C156" s="4">
        <v>0</v>
      </c>
      <c r="D156" s="4">
        <v>0</v>
      </c>
    </row>
    <row r="157" spans="1:4" x14ac:dyDescent="0.25">
      <c r="A157" s="26" t="s">
        <v>190</v>
      </c>
      <c r="B157" s="27">
        <v>6.7674603174603165E-2</v>
      </c>
      <c r="C157" s="4">
        <v>0</v>
      </c>
      <c r="D157" s="4">
        <v>0</v>
      </c>
    </row>
    <row r="158" spans="1:4" x14ac:dyDescent="0.25">
      <c r="A158" s="26" t="s">
        <v>191</v>
      </c>
      <c r="B158" s="27">
        <v>0.12731660674157275</v>
      </c>
      <c r="C158" s="4">
        <v>0</v>
      </c>
      <c r="D158" s="4">
        <v>0</v>
      </c>
    </row>
    <row r="159" spans="1:4" x14ac:dyDescent="0.25">
      <c r="A159" s="26" t="s">
        <v>192</v>
      </c>
      <c r="B159" s="27">
        <v>6.12324978165939E-2</v>
      </c>
      <c r="C159" s="4">
        <v>0</v>
      </c>
      <c r="D159" s="4">
        <v>0</v>
      </c>
    </row>
    <row r="160" spans="1:4" x14ac:dyDescent="0.25">
      <c r="A160" s="26" t="s">
        <v>193</v>
      </c>
      <c r="B160" s="27">
        <v>6.3862055741360058E-2</v>
      </c>
      <c r="C160" s="4">
        <v>0</v>
      </c>
      <c r="D160" s="4">
        <v>0</v>
      </c>
    </row>
    <row r="161" spans="1:4" x14ac:dyDescent="0.25">
      <c r="A161" s="26" t="s">
        <v>194</v>
      </c>
      <c r="B161" s="27">
        <v>4.7507454954955008E-2</v>
      </c>
      <c r="C161" s="4">
        <v>0</v>
      </c>
      <c r="D161" s="4">
        <v>0</v>
      </c>
    </row>
    <row r="162" spans="1:4" x14ac:dyDescent="0.25">
      <c r="A162" s="26" t="s">
        <v>195</v>
      </c>
      <c r="B162" s="27">
        <v>6.0967350000000087E-2</v>
      </c>
      <c r="C162" s="4">
        <v>0</v>
      </c>
      <c r="D162" s="4">
        <v>0</v>
      </c>
    </row>
    <row r="163" spans="1:4" x14ac:dyDescent="0.25">
      <c r="A163" s="26" t="s">
        <v>196</v>
      </c>
      <c r="B163" s="27">
        <v>6.933426086956529E-2</v>
      </c>
      <c r="C163" s="4">
        <v>0</v>
      </c>
      <c r="D163" s="4">
        <v>0</v>
      </c>
    </row>
    <row r="164" spans="1:4" x14ac:dyDescent="0.25">
      <c r="A164" s="26" t="s">
        <v>197</v>
      </c>
      <c r="B164" s="27">
        <v>4.795659515570927E-2</v>
      </c>
      <c r="C164" s="4">
        <v>0</v>
      </c>
      <c r="D164" s="4">
        <v>0</v>
      </c>
    </row>
    <row r="165" spans="1:4" x14ac:dyDescent="0.25">
      <c r="A165" s="26" t="s">
        <v>198</v>
      </c>
      <c r="B165" s="27">
        <v>8.4423432624113559E-2</v>
      </c>
      <c r="C165" s="4">
        <v>0</v>
      </c>
      <c r="D165" s="4">
        <v>0</v>
      </c>
    </row>
    <row r="166" spans="1:4" x14ac:dyDescent="0.25">
      <c r="A166" s="26" t="s">
        <v>199</v>
      </c>
      <c r="B166" s="27">
        <v>8.8432377358490522E-2</v>
      </c>
      <c r="C166" s="4">
        <v>0</v>
      </c>
      <c r="D166" s="4">
        <v>0</v>
      </c>
    </row>
    <row r="167" spans="1:4" x14ac:dyDescent="0.25">
      <c r="A167" s="26" t="s">
        <v>200</v>
      </c>
      <c r="B167" s="27">
        <v>7.5702609501738127E-2</v>
      </c>
      <c r="C167" s="4">
        <v>0</v>
      </c>
      <c r="D167" s="4">
        <v>0</v>
      </c>
    </row>
    <row r="168" spans="1:4" x14ac:dyDescent="0.25">
      <c r="A168" s="26" t="s">
        <v>201</v>
      </c>
      <c r="B168" s="27">
        <v>8.3391874709976888E-2</v>
      </c>
      <c r="C168" s="4">
        <v>0</v>
      </c>
      <c r="D168" s="4">
        <v>0</v>
      </c>
    </row>
    <row r="169" spans="1:4" x14ac:dyDescent="0.25">
      <c r="A169" s="26" t="s">
        <v>202</v>
      </c>
      <c r="B169" s="27">
        <v>8.3042775981523986E-2</v>
      </c>
      <c r="C169" s="4">
        <v>0</v>
      </c>
      <c r="D169" s="4">
        <v>0</v>
      </c>
    </row>
    <row r="170" spans="1:4" x14ac:dyDescent="0.25">
      <c r="A170" s="26" t="s">
        <v>203</v>
      </c>
      <c r="B170" s="27">
        <v>0.12323851098265903</v>
      </c>
      <c r="C170" s="4">
        <v>0</v>
      </c>
      <c r="D170" s="4">
        <v>0</v>
      </c>
    </row>
    <row r="171" spans="1:4" x14ac:dyDescent="0.25">
      <c r="A171" s="26" t="s">
        <v>204</v>
      </c>
      <c r="B171" s="27">
        <v>8.9997287827076278E-2</v>
      </c>
      <c r="C171" s="4">
        <v>0</v>
      </c>
      <c r="D171" s="4">
        <v>0</v>
      </c>
    </row>
    <row r="172" spans="1:4" x14ac:dyDescent="0.25">
      <c r="A172" s="26" t="s">
        <v>205</v>
      </c>
      <c r="B172" s="27">
        <v>0.12478011738148975</v>
      </c>
      <c r="C172" s="4">
        <v>0</v>
      </c>
      <c r="D172" s="4">
        <v>0</v>
      </c>
    </row>
    <row r="173" spans="1:4" x14ac:dyDescent="0.25">
      <c r="A173" s="26" t="s">
        <v>206</v>
      </c>
      <c r="B173" s="27">
        <v>0.11011761589403979</v>
      </c>
      <c r="C173" s="4">
        <v>1</v>
      </c>
      <c r="D173" s="4">
        <v>0</v>
      </c>
    </row>
    <row r="174" spans="1:4" x14ac:dyDescent="0.25">
      <c r="A174" s="26" t="s">
        <v>207</v>
      </c>
      <c r="B174" s="27">
        <v>0.13040656086956526</v>
      </c>
      <c r="C174" s="4">
        <v>1</v>
      </c>
      <c r="D174" s="4">
        <v>0</v>
      </c>
    </row>
    <row r="175" spans="1:4" x14ac:dyDescent="0.25">
      <c r="A175" s="26" t="s">
        <v>208</v>
      </c>
      <c r="B175" s="27">
        <v>0.11533890909090916</v>
      </c>
      <c r="C175" s="4">
        <v>1</v>
      </c>
      <c r="D175" s="4">
        <v>0</v>
      </c>
    </row>
    <row r="176" spans="1:4" x14ac:dyDescent="0.25">
      <c r="A176" s="26" t="s">
        <v>209</v>
      </c>
      <c r="B176" s="27">
        <v>0.11002867102396507</v>
      </c>
      <c r="C176" s="4">
        <v>0</v>
      </c>
      <c r="D176" s="4">
        <v>1</v>
      </c>
    </row>
    <row r="177" spans="1:4" x14ac:dyDescent="0.25">
      <c r="A177" s="26" t="s">
        <v>210</v>
      </c>
      <c r="B177" s="27">
        <v>0.11874609271523173</v>
      </c>
      <c r="C177" s="4">
        <v>0</v>
      </c>
      <c r="D177" s="4">
        <v>0</v>
      </c>
    </row>
    <row r="178" spans="1:4" x14ac:dyDescent="0.25">
      <c r="A178" s="26" t="s">
        <v>211</v>
      </c>
      <c r="B178" s="27">
        <v>0.11153648106904246</v>
      </c>
      <c r="C178" s="4">
        <v>1</v>
      </c>
      <c r="D178" s="4">
        <v>0</v>
      </c>
    </row>
    <row r="179" spans="1:4" x14ac:dyDescent="0.25">
      <c r="A179" s="26" t="s">
        <v>212</v>
      </c>
      <c r="B179" s="27">
        <v>9.9677044808743176E-2</v>
      </c>
      <c r="C179" s="4">
        <v>0</v>
      </c>
      <c r="D179" s="4">
        <v>1</v>
      </c>
    </row>
    <row r="180" spans="1:4" x14ac:dyDescent="0.25">
      <c r="A180" s="26" t="s">
        <v>213</v>
      </c>
      <c r="B180" s="27">
        <v>0.12330909090909103</v>
      </c>
      <c r="C180" s="4">
        <v>0</v>
      </c>
      <c r="D180" s="4">
        <v>0</v>
      </c>
    </row>
    <row r="181" spans="1:4" x14ac:dyDescent="0.25">
      <c r="A181" s="26" t="s">
        <v>214</v>
      </c>
      <c r="B181" s="27">
        <v>0.1096423487858722</v>
      </c>
      <c r="C181" s="4">
        <v>1</v>
      </c>
      <c r="D181" s="4">
        <v>0</v>
      </c>
    </row>
    <row r="182" spans="1:4" x14ac:dyDescent="0.25">
      <c r="A182" s="26" t="s">
        <v>215</v>
      </c>
      <c r="B182" s="27">
        <v>0.11330713406593396</v>
      </c>
      <c r="C182" s="4">
        <v>0</v>
      </c>
      <c r="D182" s="4">
        <v>1</v>
      </c>
    </row>
    <row r="183" spans="1:4" x14ac:dyDescent="0.25">
      <c r="A183" s="26" t="s">
        <v>216</v>
      </c>
      <c r="B183" s="27">
        <v>0.1182546814159291</v>
      </c>
      <c r="C183" s="4">
        <v>0</v>
      </c>
      <c r="D183" s="4">
        <v>0</v>
      </c>
    </row>
    <row r="184" spans="1:4" x14ac:dyDescent="0.25">
      <c r="A184" s="26" t="s">
        <v>217</v>
      </c>
      <c r="B184" s="27">
        <v>0.10239612000000009</v>
      </c>
      <c r="C184" s="4">
        <v>1</v>
      </c>
      <c r="D184" s="4">
        <v>0</v>
      </c>
    </row>
    <row r="185" spans="1:4" x14ac:dyDescent="0.25">
      <c r="A185" s="26" t="s">
        <v>218</v>
      </c>
      <c r="B185" s="27">
        <v>0.10915086800894835</v>
      </c>
      <c r="C185" s="4">
        <v>0</v>
      </c>
      <c r="D185" s="4">
        <v>1</v>
      </c>
    </row>
    <row r="186" spans="1:4" x14ac:dyDescent="0.25">
      <c r="A186" s="26" t="s">
        <v>219</v>
      </c>
      <c r="B186" s="27">
        <v>8.0116418918918963E-2</v>
      </c>
      <c r="C186" s="4">
        <v>0</v>
      </c>
      <c r="D186" s="4">
        <v>0</v>
      </c>
    </row>
    <row r="187" spans="1:4" x14ac:dyDescent="0.25">
      <c r="A187" s="26" t="s">
        <v>220</v>
      </c>
      <c r="B187" s="27">
        <v>0.1110294416475972</v>
      </c>
      <c r="C187" s="4">
        <v>0</v>
      </c>
      <c r="D187" s="4">
        <v>0</v>
      </c>
    </row>
    <row r="188" spans="1:4" x14ac:dyDescent="0.25">
      <c r="A188" s="26" t="s">
        <v>221</v>
      </c>
      <c r="B188" s="27">
        <v>0.10987966666666682</v>
      </c>
      <c r="C188" s="4">
        <v>1</v>
      </c>
      <c r="D188" s="4">
        <v>0</v>
      </c>
    </row>
    <row r="189" spans="1:4" x14ac:dyDescent="0.25">
      <c r="A189" s="26" t="s">
        <v>222</v>
      </c>
      <c r="B189" s="27">
        <v>0.12420817910447735</v>
      </c>
      <c r="C189" s="4">
        <v>1</v>
      </c>
      <c r="D189" s="4">
        <v>0</v>
      </c>
    </row>
    <row r="190" spans="1:4" x14ac:dyDescent="0.25">
      <c r="A190" s="26" t="s">
        <v>223</v>
      </c>
      <c r="B190" s="27">
        <v>0.13762364625850343</v>
      </c>
      <c r="C190" s="4">
        <v>1</v>
      </c>
      <c r="D190" s="4">
        <v>0</v>
      </c>
    </row>
    <row r="191" spans="1:4" x14ac:dyDescent="0.25">
      <c r="A191" s="26" t="s">
        <v>224</v>
      </c>
      <c r="B191" s="27">
        <v>0.13510062222222219</v>
      </c>
      <c r="C191" s="4">
        <v>1</v>
      </c>
      <c r="D191" s="4">
        <v>0</v>
      </c>
    </row>
    <row r="192" spans="1:4" x14ac:dyDescent="0.25">
      <c r="A192" s="26" t="s">
        <v>225</v>
      </c>
      <c r="B192" s="27">
        <v>0.14330789356984508</v>
      </c>
      <c r="C192" s="4">
        <v>1</v>
      </c>
      <c r="D192" s="4">
        <v>0</v>
      </c>
    </row>
    <row r="193" spans="1:4" x14ac:dyDescent="0.25">
      <c r="A193" s="26" t="s">
        <v>226</v>
      </c>
      <c r="B193" s="27">
        <v>0.15416993149171265</v>
      </c>
      <c r="C193" s="4">
        <v>1</v>
      </c>
      <c r="D193" s="4">
        <v>0</v>
      </c>
    </row>
    <row r="194" spans="1:4" x14ac:dyDescent="0.25">
      <c r="A194" s="26" t="s">
        <v>227</v>
      </c>
      <c r="B194" s="27">
        <v>0.11173906652126497</v>
      </c>
      <c r="C194" s="4">
        <v>1</v>
      </c>
      <c r="D194" s="4">
        <v>0</v>
      </c>
    </row>
    <row r="195" spans="1:4" x14ac:dyDescent="0.25">
      <c r="A195" s="26" t="s">
        <v>228</v>
      </c>
      <c r="B195" s="27">
        <v>0.11128000886917944</v>
      </c>
      <c r="C195" s="4">
        <v>0</v>
      </c>
      <c r="D195" s="4">
        <v>1</v>
      </c>
    </row>
    <row r="196" spans="1:4" x14ac:dyDescent="0.25">
      <c r="A196" s="26" t="s">
        <v>229</v>
      </c>
      <c r="B196" s="27">
        <v>0.13399149234135654</v>
      </c>
      <c r="C196" s="4">
        <v>0</v>
      </c>
      <c r="D196" s="4">
        <v>0</v>
      </c>
    </row>
    <row r="197" spans="1:4" x14ac:dyDescent="0.25">
      <c r="A197" s="26" t="s">
        <v>230</v>
      </c>
      <c r="B197" s="27">
        <v>0.11823938864628825</v>
      </c>
      <c r="C197" s="4">
        <v>1</v>
      </c>
      <c r="D197" s="4">
        <v>0</v>
      </c>
    </row>
    <row r="198" spans="1:4" x14ac:dyDescent="0.25">
      <c r="A198" s="26" t="s">
        <v>231</v>
      </c>
      <c r="B198" s="27">
        <v>0.14846232900432899</v>
      </c>
      <c r="C198" s="4">
        <v>0</v>
      </c>
      <c r="D198" s="4">
        <v>1</v>
      </c>
    </row>
    <row r="199" spans="1:4" x14ac:dyDescent="0.25">
      <c r="A199" s="26" t="s">
        <v>232</v>
      </c>
      <c r="B199" s="27">
        <v>0.16822740909090905</v>
      </c>
      <c r="C199" s="4">
        <v>1</v>
      </c>
      <c r="D199" s="4">
        <v>0</v>
      </c>
    </row>
    <row r="200" spans="1:4" x14ac:dyDescent="0.25">
      <c r="A200" s="26" t="s">
        <v>233</v>
      </c>
      <c r="B200" s="27">
        <v>0.12411444284243034</v>
      </c>
      <c r="C200" s="4">
        <v>1</v>
      </c>
      <c r="D200" s="4">
        <v>0</v>
      </c>
    </row>
    <row r="201" spans="1:4" x14ac:dyDescent="0.25">
      <c r="A201" s="26" t="s">
        <v>234</v>
      </c>
      <c r="B201" s="27">
        <v>0.11151600804828976</v>
      </c>
      <c r="C201" s="4">
        <v>0</v>
      </c>
      <c r="D201" s="4">
        <v>1</v>
      </c>
    </row>
    <row r="202" spans="1:4" x14ac:dyDescent="0.25">
      <c r="A202" s="26" t="s">
        <v>235</v>
      </c>
      <c r="B202" s="27">
        <v>0.12426437142857139</v>
      </c>
      <c r="C202" s="4">
        <v>0</v>
      </c>
      <c r="D202" s="4">
        <v>0</v>
      </c>
    </row>
    <row r="203" spans="1:4" x14ac:dyDescent="0.25">
      <c r="A203" s="26" t="s">
        <v>236</v>
      </c>
      <c r="B203" s="27">
        <v>0.11446239754098353</v>
      </c>
      <c r="C203" s="4">
        <v>0</v>
      </c>
      <c r="D203" s="4">
        <v>0</v>
      </c>
    </row>
    <row r="204" spans="1:4" x14ac:dyDescent="0.25">
      <c r="A204" s="26" t="s">
        <v>237</v>
      </c>
      <c r="B204" s="27">
        <v>0.12755619335347412</v>
      </c>
      <c r="C204" s="4">
        <v>0</v>
      </c>
      <c r="D204" s="4">
        <v>0</v>
      </c>
    </row>
    <row r="205" spans="1:4" x14ac:dyDescent="0.25">
      <c r="A205" s="26" t="s">
        <v>238</v>
      </c>
      <c r="B205" s="27">
        <v>0.11905977235772358</v>
      </c>
      <c r="C205" s="4">
        <v>0</v>
      </c>
      <c r="D205" s="4">
        <v>0</v>
      </c>
    </row>
    <row r="206" spans="1:4" x14ac:dyDescent="0.25">
      <c r="A206" s="26" t="s">
        <v>239</v>
      </c>
      <c r="B206" s="27">
        <v>0.1402526488706366</v>
      </c>
      <c r="C206" s="4">
        <v>0</v>
      </c>
      <c r="D206" s="4">
        <v>0</v>
      </c>
    </row>
    <row r="207" spans="1:4" x14ac:dyDescent="0.25">
      <c r="A207" s="26" t="s">
        <v>240</v>
      </c>
      <c r="B207" s="27">
        <v>0.1511185930470349</v>
      </c>
      <c r="C207" s="4">
        <v>1</v>
      </c>
      <c r="D207" s="4">
        <v>0</v>
      </c>
    </row>
    <row r="208" spans="1:4" x14ac:dyDescent="0.25">
      <c r="A208" s="26" t="s">
        <v>241</v>
      </c>
      <c r="B208" s="27">
        <v>0.15398273465140466</v>
      </c>
      <c r="C208" s="4">
        <v>1</v>
      </c>
      <c r="D208" s="4">
        <v>0</v>
      </c>
    </row>
    <row r="209" spans="1:4" x14ac:dyDescent="0.25">
      <c r="A209" s="26" t="s">
        <v>242</v>
      </c>
      <c r="B209" s="27">
        <v>0.17380456326530624</v>
      </c>
      <c r="C209" s="4">
        <v>1</v>
      </c>
      <c r="D209" s="4">
        <v>0</v>
      </c>
    </row>
    <row r="210" spans="1:4" x14ac:dyDescent="0.25">
      <c r="A210" s="26" t="s">
        <v>243</v>
      </c>
      <c r="B210" s="27">
        <v>0.13627204008016047</v>
      </c>
      <c r="C210" s="4">
        <v>1</v>
      </c>
      <c r="D210" s="4">
        <v>0</v>
      </c>
    </row>
    <row r="211" spans="1:4" x14ac:dyDescent="0.25">
      <c r="A211" s="26" t="s">
        <v>244</v>
      </c>
      <c r="B211" s="27">
        <v>0.13762334004024157</v>
      </c>
      <c r="C211" s="4">
        <v>0</v>
      </c>
      <c r="D211" s="4">
        <v>1</v>
      </c>
    </row>
    <row r="212" spans="1:4" x14ac:dyDescent="0.25">
      <c r="A212" s="26" t="s">
        <v>245</v>
      </c>
      <c r="B212" s="27">
        <v>0.16313706958250496</v>
      </c>
      <c r="C212" s="4">
        <v>0</v>
      </c>
      <c r="D212" s="4">
        <v>0</v>
      </c>
    </row>
    <row r="213" spans="1:4" x14ac:dyDescent="0.25">
      <c r="A213" s="26" t="s">
        <v>246</v>
      </c>
      <c r="B213" s="27">
        <v>0.16838574319066146</v>
      </c>
      <c r="C213" s="4">
        <v>1</v>
      </c>
      <c r="D213" s="4">
        <v>0</v>
      </c>
    </row>
    <row r="214" spans="1:4" x14ac:dyDescent="0.25">
      <c r="A214" s="26" t="s">
        <v>247</v>
      </c>
      <c r="B214" s="27">
        <v>0.13869436641221378</v>
      </c>
      <c r="C214" s="4">
        <v>1</v>
      </c>
      <c r="D214" s="4">
        <v>0</v>
      </c>
    </row>
    <row r="215" spans="1:4" x14ac:dyDescent="0.25">
      <c r="A215" s="26" t="s">
        <v>248</v>
      </c>
      <c r="B215" s="27">
        <v>0.13456346153846166</v>
      </c>
      <c r="C215" s="4">
        <v>0</v>
      </c>
      <c r="D215" s="4">
        <v>1</v>
      </c>
    </row>
    <row r="216" spans="1:4" x14ac:dyDescent="0.25">
      <c r="A216" s="26" t="s">
        <v>249</v>
      </c>
      <c r="B216" s="27">
        <v>0.14714072265625</v>
      </c>
      <c r="C216" s="4">
        <v>0</v>
      </c>
      <c r="D216" s="4">
        <v>0</v>
      </c>
    </row>
    <row r="217" spans="1:4" x14ac:dyDescent="0.25">
      <c r="A217" s="26" t="s">
        <v>250</v>
      </c>
      <c r="B217" s="27">
        <v>0.13614469379844962</v>
      </c>
      <c r="C217" s="4">
        <v>0</v>
      </c>
      <c r="D217" s="4">
        <v>0</v>
      </c>
    </row>
    <row r="218" spans="1:4" x14ac:dyDescent="0.25">
      <c r="A218" s="26" t="s">
        <v>251</v>
      </c>
      <c r="B218" s="27">
        <v>0.14625426771653549</v>
      </c>
      <c r="C218" s="4">
        <v>0</v>
      </c>
      <c r="D218" s="4">
        <v>0</v>
      </c>
    </row>
    <row r="219" spans="1:4" x14ac:dyDescent="0.25">
      <c r="A219" s="26" t="s">
        <v>252</v>
      </c>
      <c r="B219" s="27">
        <v>0.17287946428571432</v>
      </c>
      <c r="C219" s="4">
        <v>0</v>
      </c>
      <c r="D219" s="4">
        <v>0</v>
      </c>
    </row>
    <row r="220" spans="1:4" x14ac:dyDescent="0.25">
      <c r="A220" s="26" t="s">
        <v>253</v>
      </c>
      <c r="B220" s="27">
        <v>0.15609046874999999</v>
      </c>
      <c r="C220" s="4">
        <v>1</v>
      </c>
      <c r="D220" s="4">
        <v>0</v>
      </c>
    </row>
    <row r="221" spans="1:4" x14ac:dyDescent="0.25">
      <c r="A221" s="26" t="s">
        <v>254</v>
      </c>
      <c r="B221" s="27">
        <v>0.15132653543307106</v>
      </c>
      <c r="C221" s="4">
        <v>1</v>
      </c>
      <c r="D221" s="4">
        <v>0</v>
      </c>
    </row>
    <row r="222" spans="1:4" x14ac:dyDescent="0.25">
      <c r="A222" s="26" t="s">
        <v>255</v>
      </c>
      <c r="B222" s="27">
        <v>0.15133298823529406</v>
      </c>
      <c r="C222" s="4">
        <v>0</v>
      </c>
      <c r="D222" s="4">
        <v>1</v>
      </c>
    </row>
    <row r="223" spans="1:4" x14ac:dyDescent="0.25">
      <c r="A223" s="26" t="s">
        <v>36</v>
      </c>
      <c r="B223" s="27">
        <v>17.309704937711597</v>
      </c>
      <c r="C223" s="4">
        <v>68</v>
      </c>
      <c r="D223" s="4">
        <v>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0E6D-89BB-459A-956A-1353034EAB2E}">
  <sheetPr codeName="Sheet3"/>
  <dimension ref="A1:AC232"/>
  <sheetViews>
    <sheetView tabSelected="1" topLeftCell="P1" workbookViewId="0">
      <selection activeCell="AB8" sqref="AB8"/>
    </sheetView>
  </sheetViews>
  <sheetFormatPr defaultRowHeight="15" x14ac:dyDescent="0.25"/>
  <cols>
    <col min="1" max="1" width="22.85546875" style="28" customWidth="1"/>
    <col min="2" max="2" width="14" style="29" customWidth="1"/>
    <col min="3" max="3" width="13.7109375" style="28" customWidth="1"/>
    <col min="4" max="4" width="18.140625" style="28" customWidth="1"/>
    <col min="5" max="5" width="17.28515625" style="28" customWidth="1"/>
    <col min="6" max="6" width="12.5703125" style="28" customWidth="1"/>
    <col min="7" max="7" width="12.7109375" style="28" customWidth="1"/>
    <col min="8" max="8" width="15.28515625" style="28" customWidth="1"/>
    <col min="9" max="9" width="19.7109375" style="30" customWidth="1"/>
    <col min="10" max="10" width="30.7109375" style="31" customWidth="1"/>
    <col min="11" max="11" width="32.7109375" style="31" customWidth="1"/>
    <col min="12" max="12" width="31.28515625" style="31" customWidth="1"/>
    <col min="13" max="13" width="27.28515625" style="28" customWidth="1"/>
    <col min="14" max="14" width="20.85546875" style="32" customWidth="1"/>
    <col min="15" max="15" width="18.85546875" style="32" customWidth="1"/>
    <col min="16" max="16" width="24.42578125" style="33" customWidth="1"/>
    <col min="17" max="18" width="24.42578125" style="34" customWidth="1"/>
    <col min="19" max="19" width="15.5703125" style="35" customWidth="1"/>
    <col min="20" max="20" width="15.42578125" style="35" customWidth="1"/>
    <col min="21" max="21" width="19" style="35" customWidth="1"/>
    <col min="22" max="22" width="14.140625" style="28" customWidth="1"/>
    <col min="23" max="23" width="19.5703125" style="37" customWidth="1"/>
    <col min="24" max="24" width="10.5703125" style="37" bestFit="1" customWidth="1"/>
    <col min="25" max="25" width="18.140625" style="37" customWidth="1"/>
    <col min="26" max="26" width="19.5703125" style="40" customWidth="1"/>
    <col min="27" max="27" width="12.7109375" style="38" bestFit="1" customWidth="1"/>
    <col min="28" max="28" width="18.5703125" style="28" bestFit="1" customWidth="1"/>
    <col min="29" max="29" width="9.5703125" style="28" bestFit="1" customWidth="1"/>
    <col min="30" max="16384" width="9.140625" style="28"/>
  </cols>
  <sheetData>
    <row r="1" spans="1:29" customFormat="1" x14ac:dyDescent="0.25">
      <c r="A1" t="s">
        <v>10</v>
      </c>
      <c r="B1" s="1"/>
      <c r="I1" s="9"/>
      <c r="J1" s="3"/>
      <c r="K1" s="3"/>
      <c r="L1" s="3"/>
      <c r="N1" s="20" t="s">
        <v>29</v>
      </c>
      <c r="O1" s="5"/>
      <c r="P1" s="6"/>
      <c r="Q1" s="19" t="s">
        <v>30</v>
      </c>
      <c r="R1" s="17"/>
      <c r="S1" s="14" t="s">
        <v>28</v>
      </c>
      <c r="T1" s="15"/>
      <c r="U1" s="15"/>
      <c r="W1" s="11"/>
      <c r="X1" s="11"/>
      <c r="Y1" s="37"/>
      <c r="Z1" s="39" t="s">
        <v>31</v>
      </c>
      <c r="AA1" s="22" t="s">
        <v>33</v>
      </c>
      <c r="AB1" s="23" t="s">
        <v>32</v>
      </c>
      <c r="AC1" s="24" t="s">
        <v>34</v>
      </c>
    </row>
    <row r="2" spans="1:29" customFormat="1" x14ac:dyDescent="0.25">
      <c r="A2" t="s">
        <v>22</v>
      </c>
      <c r="B2" s="21">
        <v>10000000</v>
      </c>
      <c r="C2" t="s">
        <v>4</v>
      </c>
      <c r="D2" t="s">
        <v>5</v>
      </c>
      <c r="E2" t="s">
        <v>5</v>
      </c>
      <c r="F2" t="s">
        <v>6</v>
      </c>
      <c r="H2">
        <f>(H4-D4)*F4</f>
        <v>-385.8991200000001</v>
      </c>
      <c r="I2" s="9"/>
      <c r="J2" s="3"/>
      <c r="K2" s="3"/>
      <c r="L2" s="3"/>
      <c r="N2" s="5"/>
      <c r="O2" s="5"/>
      <c r="P2" s="6"/>
      <c r="Q2" s="17"/>
      <c r="R2" s="17"/>
      <c r="S2" s="15"/>
      <c r="T2" s="15"/>
      <c r="U2" s="15"/>
      <c r="W2" s="11"/>
      <c r="X2" s="11"/>
      <c r="Y2" s="37"/>
      <c r="Z2" s="40"/>
      <c r="AA2" s="22">
        <f>SUM(AA3:AA1048576)</f>
        <v>882886.14360281639</v>
      </c>
      <c r="AB2" s="22">
        <f>SUM(AB3:AB1048576)</f>
        <v>4275906.5900963843</v>
      </c>
      <c r="AC2" s="24">
        <f>SUM(AA2:AB2)</f>
        <v>5158792.7336992007</v>
      </c>
    </row>
    <row r="3" spans="1:29" customFormat="1" x14ac:dyDescent="0.25">
      <c r="B3" s="1" t="s">
        <v>0</v>
      </c>
      <c r="C3" t="s">
        <v>1</v>
      </c>
      <c r="D3" t="s">
        <v>1</v>
      </c>
      <c r="E3" t="s">
        <v>14</v>
      </c>
      <c r="F3" t="s">
        <v>7</v>
      </c>
      <c r="G3" t="s">
        <v>8</v>
      </c>
      <c r="H3" t="s">
        <v>9</v>
      </c>
      <c r="I3" s="9" t="s">
        <v>23</v>
      </c>
      <c r="J3" s="3" t="s">
        <v>11</v>
      </c>
      <c r="K3" s="3" t="s">
        <v>12</v>
      </c>
      <c r="L3" s="3" t="s">
        <v>13</v>
      </c>
      <c r="M3" t="s">
        <v>18</v>
      </c>
      <c r="N3" s="7" t="s">
        <v>17</v>
      </c>
      <c r="O3" s="7" t="s">
        <v>25</v>
      </c>
      <c r="P3" s="8" t="s">
        <v>24</v>
      </c>
      <c r="Q3" s="18" t="s">
        <v>19</v>
      </c>
      <c r="R3" s="18" t="s">
        <v>20</v>
      </c>
      <c r="S3" s="16" t="s">
        <v>16</v>
      </c>
      <c r="T3" s="16" t="s">
        <v>26</v>
      </c>
      <c r="U3" s="16" t="s">
        <v>27</v>
      </c>
      <c r="V3" s="10" t="s">
        <v>259</v>
      </c>
      <c r="W3" s="13" t="s">
        <v>21</v>
      </c>
      <c r="X3" s="11"/>
      <c r="Y3" s="11"/>
      <c r="Z3" s="39" t="s">
        <v>31</v>
      </c>
      <c r="AA3" s="12"/>
    </row>
    <row r="4" spans="1:29" x14ac:dyDescent="0.25">
      <c r="B4" s="29">
        <v>44183</v>
      </c>
      <c r="C4" s="28">
        <v>510</v>
      </c>
      <c r="D4" s="28">
        <v>104.28</v>
      </c>
      <c r="E4" s="28">
        <v>104</v>
      </c>
      <c r="F4" s="28">
        <v>28.154</v>
      </c>
      <c r="G4" s="28">
        <v>5</v>
      </c>
      <c r="H4" s="28">
        <f t="shared" ref="H4:H67" si="0">C4*5/F4</f>
        <v>90.573275555871277</v>
      </c>
      <c r="I4" s="30">
        <f>D4/H4-1</f>
        <v>0.15133298823529406</v>
      </c>
      <c r="J4" s="31">
        <f t="shared" ref="J4:J67" si="1">SUM(I5:I9)/5</f>
        <v>0.15253908599675409</v>
      </c>
      <c r="K4" s="31">
        <f t="shared" ref="K4:K67" si="2">SUM(I5:I14)/10</f>
        <v>0.15146167933638624</v>
      </c>
      <c r="L4" s="31">
        <f t="shared" ref="L4:L67" si="3">SUM(I5:I34)/30</f>
        <v>0.1406020472808335</v>
      </c>
      <c r="M4" s="28">
        <f>IF(AND(I5&gt;J5,I5&gt;K5,I5&gt;L5,K5&gt;L5),1,0)</f>
        <v>0</v>
      </c>
      <c r="N4" s="32">
        <f>IF(AND(M5=0,M4=1),1,0)</f>
        <v>0</v>
      </c>
      <c r="O4" s="32">
        <f>-P4*5</f>
        <v>0</v>
      </c>
      <c r="P4" s="33">
        <f t="shared" ref="P4:P67" si="4">IF(N4=1,-ROUND($B$2/E4,0),0)</f>
        <v>0</v>
      </c>
      <c r="Q4" s="34">
        <f>SUM(O4:O232)+SUM(T4:T232)</f>
        <v>0</v>
      </c>
      <c r="R4" s="34">
        <f>SUM(P4:P232)+SUM(U4:U232)</f>
        <v>0</v>
      </c>
      <c r="S4" s="35">
        <f>IF(AND(M5=1,M4=0),1,0)</f>
        <v>1</v>
      </c>
      <c r="T4" s="35">
        <f>IF(S4=1,-Q5,0)</f>
        <v>-473260</v>
      </c>
      <c r="U4" s="35">
        <f>IF(S4=1,-R5,0)</f>
        <v>94652</v>
      </c>
      <c r="V4" s="36">
        <f>IF(N4&lt;&gt;1,V5,O4*C4)</f>
        <v>242309120</v>
      </c>
      <c r="W4" s="37">
        <f>(-Q4*C4/F4-R4*D4)</f>
        <v>0</v>
      </c>
      <c r="X4" s="37">
        <f>-O4*C4/F4-P4*E4</f>
        <v>0</v>
      </c>
      <c r="Y4" s="37">
        <f>-C4/F4*T4-U4*E4</f>
        <v>-1270866.322085673</v>
      </c>
      <c r="Z4" s="40">
        <f>IF(N4=1,-V4*F4,IF(S4=1,V4*F4,0))</f>
        <v>6821970964.4799995</v>
      </c>
    </row>
    <row r="5" spans="1:29" x14ac:dyDescent="0.25">
      <c r="B5" s="29">
        <v>44182</v>
      </c>
      <c r="C5" s="28">
        <v>508</v>
      </c>
      <c r="D5" s="28">
        <v>103.9</v>
      </c>
      <c r="E5" s="28">
        <v>104.9</v>
      </c>
      <c r="F5" s="28">
        <v>28.146000000000001</v>
      </c>
      <c r="G5" s="28">
        <v>5</v>
      </c>
      <c r="H5" s="28">
        <f t="shared" si="0"/>
        <v>90.243729126696508</v>
      </c>
      <c r="I5" s="30">
        <f t="shared" ref="I5:I68" si="5">D5/H5-1</f>
        <v>0.15132653543307106</v>
      </c>
      <c r="J5" s="31">
        <f t="shared" si="1"/>
        <v>0.15170192344138989</v>
      </c>
      <c r="K5" s="31">
        <f t="shared" si="2"/>
        <v>0.15009135979710328</v>
      </c>
      <c r="L5" s="31">
        <f t="shared" si="3"/>
        <v>0.14006118350713853</v>
      </c>
      <c r="M5" s="28">
        <f t="shared" ref="M5:M68" si="6">IF(AND(I6&gt;J6,I6&gt;K6,I6&gt;L6,K6&gt;L6),1,0)</f>
        <v>1</v>
      </c>
      <c r="N5" s="32">
        <f t="shared" ref="N5:N68" si="7">IF(AND(M6=0,M5=1),1,0)</f>
        <v>0</v>
      </c>
      <c r="O5" s="32">
        <f t="shared" ref="O5:O68" si="8">-P5*5</f>
        <v>0</v>
      </c>
      <c r="P5" s="33">
        <f t="shared" si="4"/>
        <v>0</v>
      </c>
      <c r="Q5" s="34">
        <f t="shared" ref="Q5:Q68" si="9">SUM(O5:O233)+SUM(T5:T233)</f>
        <v>473260</v>
      </c>
      <c r="R5" s="34">
        <f t="shared" ref="R5:R68" si="10">SUM(P5:P233)+SUM(U5:U233)</f>
        <v>-94652</v>
      </c>
      <c r="S5" s="35">
        <f>IF(AND(M6=1,M5=0),1,0)</f>
        <v>0</v>
      </c>
      <c r="T5" s="35">
        <f>IF(S5=1,-Q6,0)</f>
        <v>0</v>
      </c>
      <c r="U5" s="35">
        <f>IF(S5=1,-R6,0)</f>
        <v>0</v>
      </c>
      <c r="V5" s="36">
        <f>IF(N5&lt;&gt;1,V6,O5*C5)</f>
        <v>242309120</v>
      </c>
      <c r="W5" s="37">
        <f>(-Q5*C5/F5-R5*D5)</f>
        <v>1292593.3506999221</v>
      </c>
      <c r="X5" s="37">
        <f>-O5*C5/F5-P5*E5</f>
        <v>0</v>
      </c>
      <c r="Y5" s="37">
        <f>-C5/F5*T5-U5*E5</f>
        <v>0</v>
      </c>
      <c r="Z5" s="40">
        <f t="shared" ref="Z5:Z68" si="11">IF(N5=1,-V5*F5,IF(S5=1,V5*F5,0))</f>
        <v>0</v>
      </c>
    </row>
    <row r="6" spans="1:29" x14ac:dyDescent="0.25">
      <c r="B6" s="29">
        <v>44181</v>
      </c>
      <c r="C6" s="28">
        <v>512</v>
      </c>
      <c r="D6" s="28">
        <v>105.2</v>
      </c>
      <c r="E6" s="28">
        <v>105.65</v>
      </c>
      <c r="F6" s="28">
        <v>28.132999999999999</v>
      </c>
      <c r="G6" s="28">
        <v>5</v>
      </c>
      <c r="H6" s="28">
        <f t="shared" si="0"/>
        <v>90.996338819180323</v>
      </c>
      <c r="I6" s="30">
        <f t="shared" si="5"/>
        <v>0.15609046874999999</v>
      </c>
      <c r="J6" s="31">
        <f t="shared" si="1"/>
        <v>0.14739652199908221</v>
      </c>
      <c r="K6" s="31">
        <f t="shared" si="2"/>
        <v>0.14810951693011934</v>
      </c>
      <c r="L6" s="31">
        <f t="shared" si="3"/>
        <v>0.13944562275742198</v>
      </c>
      <c r="M6" s="28">
        <f t="shared" si="6"/>
        <v>1</v>
      </c>
      <c r="N6" s="32">
        <f t="shared" si="7"/>
        <v>1</v>
      </c>
      <c r="O6" s="32">
        <f t="shared" si="8"/>
        <v>473260</v>
      </c>
      <c r="P6" s="33">
        <f t="shared" si="4"/>
        <v>-94652</v>
      </c>
      <c r="Q6" s="34">
        <f t="shared" si="9"/>
        <v>473260</v>
      </c>
      <c r="R6" s="34">
        <f t="shared" si="10"/>
        <v>-94652</v>
      </c>
      <c r="S6" s="35">
        <f>IF(AND(M7=1,M6=0),1,0)</f>
        <v>0</v>
      </c>
      <c r="T6" s="35">
        <f>IF(S6=1,-Q7,0)</f>
        <v>0</v>
      </c>
      <c r="U6" s="35">
        <f>IF(S6=1,-R7,0)</f>
        <v>0</v>
      </c>
      <c r="V6" s="36">
        <f>IF(N6&lt;&gt;1,V7,O6*C6)</f>
        <v>242309120</v>
      </c>
      <c r="W6" s="37">
        <f>(-Q6*C6/F6-R6*D6)</f>
        <v>1344404.9380869437</v>
      </c>
      <c r="X6" s="37">
        <f>-O6*C6/F6-P6*E6</f>
        <v>1386998.3380869441</v>
      </c>
      <c r="Y6" s="37">
        <f>-C6/F6*T6-U6*E6</f>
        <v>0</v>
      </c>
      <c r="Z6" s="40">
        <f t="shared" si="11"/>
        <v>-6816882472.96</v>
      </c>
      <c r="AA6" s="38">
        <f>SUM(X4:Y6)</f>
        <v>116132.01600127108</v>
      </c>
      <c r="AB6" s="37">
        <f>SUM(Z4:Z6)/F4</f>
        <v>180737.78219789386</v>
      </c>
    </row>
    <row r="7" spans="1:29" x14ac:dyDescent="0.25">
      <c r="B7" s="29">
        <v>44180</v>
      </c>
      <c r="C7" s="28">
        <v>504</v>
      </c>
      <c r="D7" s="28">
        <v>105.09</v>
      </c>
      <c r="E7" s="28">
        <v>105.68</v>
      </c>
      <c r="F7" s="28">
        <v>28.125</v>
      </c>
      <c r="G7" s="28">
        <v>5</v>
      </c>
      <c r="H7" s="28">
        <f t="shared" si="0"/>
        <v>89.6</v>
      </c>
      <c r="I7" s="30">
        <f t="shared" si="5"/>
        <v>0.17287946428571432</v>
      </c>
      <c r="J7" s="31">
        <f t="shared" si="1"/>
        <v>0.14055950242438212</v>
      </c>
      <c r="K7" s="31">
        <f t="shared" si="2"/>
        <v>0.14820202682807854</v>
      </c>
      <c r="L7" s="31">
        <f t="shared" si="3"/>
        <v>0.13782324658471409</v>
      </c>
      <c r="M7" s="28">
        <f t="shared" si="6"/>
        <v>0</v>
      </c>
      <c r="N7" s="32">
        <f t="shared" si="7"/>
        <v>0</v>
      </c>
      <c r="O7" s="32">
        <f t="shared" si="8"/>
        <v>0</v>
      </c>
      <c r="P7" s="33">
        <f t="shared" si="4"/>
        <v>0</v>
      </c>
      <c r="Q7" s="34">
        <f t="shared" si="9"/>
        <v>0</v>
      </c>
      <c r="R7" s="34">
        <f t="shared" si="10"/>
        <v>0</v>
      </c>
      <c r="S7" s="35">
        <f>IF(AND(M8=1,M7=0),1,0)</f>
        <v>0</v>
      </c>
      <c r="T7" s="35">
        <f>IF(S7=1,-Q8,0)</f>
        <v>0</v>
      </c>
      <c r="U7" s="35">
        <f>IF(S7=1,-R8,0)</f>
        <v>0</v>
      </c>
      <c r="V7" s="36">
        <f t="shared" ref="V7:V70" si="12">IF(N7&lt;&gt;1,V8,O7*C7)</f>
        <v>242407540</v>
      </c>
      <c r="W7" s="37">
        <f>(-Q7*C7/F7-R7*D7)</f>
        <v>0</v>
      </c>
      <c r="X7" s="37">
        <f>-O7*C7/F7-P7*E7</f>
        <v>0</v>
      </c>
      <c r="Y7" s="37">
        <f>-C7/F7*T7-U7*E7</f>
        <v>0</v>
      </c>
      <c r="Z7" s="40">
        <f t="shared" si="11"/>
        <v>0</v>
      </c>
      <c r="AB7" s="37"/>
    </row>
    <row r="8" spans="1:29" x14ac:dyDescent="0.25">
      <c r="B8" s="29">
        <v>44179</v>
      </c>
      <c r="C8" s="28">
        <v>508</v>
      </c>
      <c r="D8" s="28">
        <v>103.56</v>
      </c>
      <c r="E8" s="28">
        <v>103.77</v>
      </c>
      <c r="F8" s="28">
        <v>28.114000000000001</v>
      </c>
      <c r="G8" s="28">
        <v>5</v>
      </c>
      <c r="H8" s="28">
        <f t="shared" si="0"/>
        <v>90.346446610229776</v>
      </c>
      <c r="I8" s="30">
        <f t="shared" si="5"/>
        <v>0.14625426771653549</v>
      </c>
      <c r="J8" s="31">
        <f t="shared" si="1"/>
        <v>0.14498579751920732</v>
      </c>
      <c r="K8" s="31">
        <f t="shared" si="2"/>
        <v>0.14897487352156544</v>
      </c>
      <c r="L8" s="31">
        <f t="shared" si="3"/>
        <v>0.1366107598830518</v>
      </c>
      <c r="M8" s="28">
        <f t="shared" si="6"/>
        <v>0</v>
      </c>
      <c r="N8" s="32">
        <f t="shared" si="7"/>
        <v>0</v>
      </c>
      <c r="O8" s="32">
        <f t="shared" si="8"/>
        <v>0</v>
      </c>
      <c r="P8" s="33">
        <f t="shared" si="4"/>
        <v>0</v>
      </c>
      <c r="Q8" s="34">
        <f t="shared" si="9"/>
        <v>0</v>
      </c>
      <c r="R8" s="34">
        <f t="shared" si="10"/>
        <v>0</v>
      </c>
      <c r="S8" s="35">
        <f>IF(AND(M9=1,M8=0),1,0)</f>
        <v>0</v>
      </c>
      <c r="T8" s="35">
        <f>IF(S8=1,-Q9,0)</f>
        <v>0</v>
      </c>
      <c r="U8" s="35">
        <f>IF(S8=1,-R9,0)</f>
        <v>0</v>
      </c>
      <c r="V8" s="36">
        <f t="shared" si="12"/>
        <v>242407540</v>
      </c>
      <c r="W8" s="37">
        <f>(-Q8*C8/F8-R8*D8)</f>
        <v>0</v>
      </c>
      <c r="X8" s="37">
        <f>-O8*C8/F8-P8*E8</f>
        <v>0</v>
      </c>
      <c r="Y8" s="37">
        <f>-C8/F8*T8-U8*E8</f>
        <v>0</v>
      </c>
      <c r="Z8" s="40">
        <f t="shared" si="11"/>
        <v>0</v>
      </c>
    </row>
    <row r="9" spans="1:29" x14ac:dyDescent="0.25">
      <c r="B9" s="29">
        <v>44176</v>
      </c>
      <c r="C9" s="28">
        <v>516</v>
      </c>
      <c r="D9" s="28">
        <v>104.03</v>
      </c>
      <c r="E9" s="28">
        <v>104.01</v>
      </c>
      <c r="F9" s="28">
        <v>28.177</v>
      </c>
      <c r="G9" s="28">
        <v>5</v>
      </c>
      <c r="H9" s="28">
        <f t="shared" si="0"/>
        <v>91.564041594208049</v>
      </c>
      <c r="I9" s="30">
        <f t="shared" si="5"/>
        <v>0.13614469379844962</v>
      </c>
      <c r="J9" s="31">
        <f t="shared" si="1"/>
        <v>0.15038427267601837</v>
      </c>
      <c r="K9" s="31">
        <f t="shared" si="2"/>
        <v>0.15047226344642398</v>
      </c>
      <c r="L9" s="31">
        <f t="shared" si="3"/>
        <v>0.13577358481135671</v>
      </c>
      <c r="M9" s="28">
        <f t="shared" si="6"/>
        <v>0</v>
      </c>
      <c r="N9" s="32">
        <f t="shared" si="7"/>
        <v>0</v>
      </c>
      <c r="O9" s="32">
        <f t="shared" si="8"/>
        <v>0</v>
      </c>
      <c r="P9" s="33">
        <f t="shared" si="4"/>
        <v>0</v>
      </c>
      <c r="Q9" s="34">
        <f t="shared" si="9"/>
        <v>0</v>
      </c>
      <c r="R9" s="34">
        <f t="shared" si="10"/>
        <v>0</v>
      </c>
      <c r="S9" s="35">
        <f>IF(AND(M10=1,M9=0),1,0)</f>
        <v>0</v>
      </c>
      <c r="T9" s="35">
        <f>IF(S9=1,-Q10,0)</f>
        <v>0</v>
      </c>
      <c r="U9" s="35">
        <f>IF(S9=1,-R10,0)</f>
        <v>0</v>
      </c>
      <c r="V9" s="36">
        <f t="shared" si="12"/>
        <v>242407540</v>
      </c>
      <c r="W9" s="37">
        <f>(-Q9*C9/F9-R9*D9)</f>
        <v>0</v>
      </c>
      <c r="X9" s="37">
        <f>-O9*C9/F9-P9*E9</f>
        <v>0</v>
      </c>
      <c r="Y9" s="37">
        <f>-C9/F9*T9-U9*E9</f>
        <v>0</v>
      </c>
      <c r="Z9" s="40">
        <f t="shared" si="11"/>
        <v>0</v>
      </c>
    </row>
    <row r="10" spans="1:29" x14ac:dyDescent="0.25">
      <c r="B10" s="29">
        <v>44175</v>
      </c>
      <c r="C10" s="28">
        <v>512</v>
      </c>
      <c r="D10" s="28">
        <v>104.23</v>
      </c>
      <c r="E10" s="28">
        <v>103</v>
      </c>
      <c r="F10" s="28">
        <v>28.175000000000001</v>
      </c>
      <c r="G10" s="28">
        <v>5</v>
      </c>
      <c r="H10" s="28">
        <f t="shared" si="0"/>
        <v>90.860692102928127</v>
      </c>
      <c r="I10" s="30">
        <f t="shared" si="5"/>
        <v>0.14714072265625</v>
      </c>
      <c r="J10" s="31">
        <f t="shared" si="1"/>
        <v>0.14848079615281667</v>
      </c>
      <c r="K10" s="31">
        <f t="shared" si="2"/>
        <v>0.14978345606786264</v>
      </c>
      <c r="L10" s="31">
        <f t="shared" si="3"/>
        <v>0.13353944135344567</v>
      </c>
      <c r="M10" s="28">
        <f t="shared" si="6"/>
        <v>0</v>
      </c>
      <c r="N10" s="32">
        <f t="shared" si="7"/>
        <v>0</v>
      </c>
      <c r="O10" s="32">
        <f t="shared" si="8"/>
        <v>0</v>
      </c>
      <c r="P10" s="33">
        <f t="shared" si="4"/>
        <v>0</v>
      </c>
      <c r="Q10" s="34">
        <f t="shared" si="9"/>
        <v>0</v>
      </c>
      <c r="R10" s="34">
        <f t="shared" si="10"/>
        <v>0</v>
      </c>
      <c r="S10" s="35">
        <f>IF(AND(M11=1,M10=0),1,0)</f>
        <v>0</v>
      </c>
      <c r="T10" s="35">
        <f>IF(S10=1,-Q11,0)</f>
        <v>0</v>
      </c>
      <c r="U10" s="35">
        <f>IF(S10=1,-R11,0)</f>
        <v>0</v>
      </c>
      <c r="V10" s="36">
        <f t="shared" si="12"/>
        <v>242407540</v>
      </c>
      <c r="W10" s="37">
        <f>(-Q10*C10/F10-R10*D10)</f>
        <v>0</v>
      </c>
      <c r="X10" s="37">
        <f>-O10*C10/F10-P10*E10</f>
        <v>0</v>
      </c>
      <c r="Y10" s="37">
        <f>-C10/F10*T10-U10*E10</f>
        <v>0</v>
      </c>
      <c r="Z10" s="40">
        <f t="shared" si="11"/>
        <v>0</v>
      </c>
    </row>
    <row r="11" spans="1:29" x14ac:dyDescent="0.25">
      <c r="B11" s="29">
        <v>44174</v>
      </c>
      <c r="C11" s="28">
        <v>520</v>
      </c>
      <c r="D11" s="28">
        <v>104.42</v>
      </c>
      <c r="E11" s="28">
        <v>106.01</v>
      </c>
      <c r="F11" s="28">
        <v>28.25</v>
      </c>
      <c r="G11" s="28">
        <v>5</v>
      </c>
      <c r="H11" s="28">
        <f t="shared" si="0"/>
        <v>92.035398230088489</v>
      </c>
      <c r="I11" s="30">
        <f t="shared" si="5"/>
        <v>0.13456346153846166</v>
      </c>
      <c r="J11" s="31">
        <f t="shared" si="1"/>
        <v>0.14882251186115644</v>
      </c>
      <c r="K11" s="31">
        <f t="shared" si="2"/>
        <v>0.14823308714978883</v>
      </c>
      <c r="L11" s="31">
        <f t="shared" si="3"/>
        <v>0.13269235490246187</v>
      </c>
      <c r="M11" s="28">
        <f t="shared" si="6"/>
        <v>0</v>
      </c>
      <c r="N11" s="32">
        <f t="shared" si="7"/>
        <v>0</v>
      </c>
      <c r="O11" s="32">
        <f t="shared" si="8"/>
        <v>0</v>
      </c>
      <c r="P11" s="33">
        <f t="shared" si="4"/>
        <v>0</v>
      </c>
      <c r="Q11" s="34">
        <f t="shared" si="9"/>
        <v>0</v>
      </c>
      <c r="R11" s="34">
        <f t="shared" si="10"/>
        <v>0</v>
      </c>
      <c r="S11" s="35">
        <f>IF(AND(M12=1,M11=0),1,0)</f>
        <v>1</v>
      </c>
      <c r="T11" s="35">
        <f>IF(S11=1,-Q12,0)</f>
        <v>-471610</v>
      </c>
      <c r="U11" s="35">
        <f>IF(S11=1,-R12,0)</f>
        <v>94322</v>
      </c>
      <c r="V11" s="36">
        <f t="shared" si="12"/>
        <v>242407540</v>
      </c>
      <c r="W11" s="37">
        <f>(-Q11*C11/F11-R11*D11)</f>
        <v>0</v>
      </c>
      <c r="X11" s="37">
        <f>-O11*C11/F11-P11*E11</f>
        <v>0</v>
      </c>
      <c r="Y11" s="37">
        <f>-C11/F11*T11-U11*E11</f>
        <v>-1318112.388141593</v>
      </c>
      <c r="Z11" s="40">
        <f t="shared" si="11"/>
        <v>6848013005</v>
      </c>
    </row>
    <row r="12" spans="1:29" x14ac:dyDescent="0.25">
      <c r="B12" s="29">
        <v>44173</v>
      </c>
      <c r="C12" s="28">
        <v>524</v>
      </c>
      <c r="D12" s="28">
        <v>105.64</v>
      </c>
      <c r="E12" s="28">
        <v>107.78</v>
      </c>
      <c r="F12" s="28">
        <v>28.241</v>
      </c>
      <c r="G12" s="28">
        <v>5</v>
      </c>
      <c r="H12" s="28">
        <f t="shared" si="0"/>
        <v>92.772918805991296</v>
      </c>
      <c r="I12" s="30">
        <f t="shared" si="5"/>
        <v>0.13869436641221378</v>
      </c>
      <c r="J12" s="31">
        <f t="shared" si="1"/>
        <v>0.15584455123177493</v>
      </c>
      <c r="K12" s="31">
        <f t="shared" si="2"/>
        <v>0.14711926984391485</v>
      </c>
      <c r="L12" s="31">
        <f t="shared" si="3"/>
        <v>0.1314824133553881</v>
      </c>
      <c r="M12" s="28">
        <f t="shared" si="6"/>
        <v>1</v>
      </c>
      <c r="N12" s="32">
        <f t="shared" si="7"/>
        <v>0</v>
      </c>
      <c r="O12" s="32">
        <f t="shared" si="8"/>
        <v>0</v>
      </c>
      <c r="P12" s="33">
        <f t="shared" si="4"/>
        <v>0</v>
      </c>
      <c r="Q12" s="34">
        <f t="shared" si="9"/>
        <v>471610</v>
      </c>
      <c r="R12" s="34">
        <f t="shared" si="10"/>
        <v>-94322</v>
      </c>
      <c r="S12" s="35">
        <f>IF(AND(M13=1,M12=0),1,0)</f>
        <v>0</v>
      </c>
      <c r="T12" s="35">
        <f>IF(S12=1,-Q13,0)</f>
        <v>0</v>
      </c>
      <c r="U12" s="35">
        <f>IF(S12=1,-R13,0)</f>
        <v>0</v>
      </c>
      <c r="V12" s="36">
        <f t="shared" si="12"/>
        <v>242407540</v>
      </c>
      <c r="W12" s="37">
        <f>(-Q12*C12/F12-R12*D12)</f>
        <v>1213648.8323812895</v>
      </c>
      <c r="X12" s="37">
        <f>-O12*C12/F12-P12*E12</f>
        <v>0</v>
      </c>
      <c r="Y12" s="37">
        <f>-C12/F12*T12-U12*E12</f>
        <v>0</v>
      </c>
      <c r="Z12" s="40">
        <f t="shared" si="11"/>
        <v>0</v>
      </c>
    </row>
    <row r="13" spans="1:29" x14ac:dyDescent="0.25">
      <c r="B13" s="29">
        <v>44172</v>
      </c>
      <c r="C13" s="28">
        <v>514</v>
      </c>
      <c r="D13" s="28">
        <v>106.39</v>
      </c>
      <c r="E13" s="28">
        <v>106.02</v>
      </c>
      <c r="F13" s="28">
        <v>28.224</v>
      </c>
      <c r="G13" s="28">
        <v>5</v>
      </c>
      <c r="H13" s="28">
        <f t="shared" si="0"/>
        <v>91.057256235827666</v>
      </c>
      <c r="I13" s="30">
        <f t="shared" si="5"/>
        <v>0.16838574319066146</v>
      </c>
      <c r="J13" s="31">
        <f t="shared" si="1"/>
        <v>0.15296394952392359</v>
      </c>
      <c r="K13" s="31">
        <f t="shared" si="2"/>
        <v>0.14172693527894706</v>
      </c>
      <c r="L13" s="31">
        <f t="shared" si="3"/>
        <v>0.12981137796289702</v>
      </c>
      <c r="M13" s="28">
        <f t="shared" si="6"/>
        <v>1</v>
      </c>
      <c r="N13" s="32">
        <f t="shared" si="7"/>
        <v>1</v>
      </c>
      <c r="O13" s="32">
        <f t="shared" si="8"/>
        <v>471610</v>
      </c>
      <c r="P13" s="33">
        <f t="shared" si="4"/>
        <v>-94322</v>
      </c>
      <c r="Q13" s="34">
        <f t="shared" si="9"/>
        <v>471610</v>
      </c>
      <c r="R13" s="34">
        <f t="shared" si="10"/>
        <v>-94322</v>
      </c>
      <c r="S13" s="35">
        <f>IF(AND(M14=1,M13=0),1,0)</f>
        <v>0</v>
      </c>
      <c r="T13" s="35">
        <f>IF(S13=1,-Q14,0)</f>
        <v>0</v>
      </c>
      <c r="U13" s="35">
        <f>IF(S13=1,-R14,0)</f>
        <v>0</v>
      </c>
      <c r="V13" s="36">
        <f t="shared" si="12"/>
        <v>242407540</v>
      </c>
      <c r="W13" s="37">
        <f>(-Q13*C13/F13-R13*D13)</f>
        <v>1446215.0573242623</v>
      </c>
      <c r="X13" s="37">
        <f>-O13*C13/F13-P13*E13</f>
        <v>1411315.9173242617</v>
      </c>
      <c r="Y13" s="37">
        <f>-C13/F13*T13-U13*E13</f>
        <v>0</v>
      </c>
      <c r="Z13" s="40">
        <f t="shared" si="11"/>
        <v>-6841710408.96</v>
      </c>
      <c r="AA13" s="38">
        <f>SUM(X11:Y13)</f>
        <v>93203.529182668775</v>
      </c>
      <c r="AB13" s="37">
        <f>SUM(Z11:Z13)/F11</f>
        <v>223100.74477875972</v>
      </c>
    </row>
    <row r="14" spans="1:29" x14ac:dyDescent="0.25">
      <c r="B14" s="29">
        <v>44169</v>
      </c>
      <c r="C14" s="28">
        <v>503</v>
      </c>
      <c r="D14" s="28">
        <v>103.73</v>
      </c>
      <c r="E14" s="28">
        <v>101.51</v>
      </c>
      <c r="F14" s="28">
        <v>28.201000000000001</v>
      </c>
      <c r="G14" s="28">
        <v>5</v>
      </c>
      <c r="H14" s="28">
        <f t="shared" si="0"/>
        <v>89.181234707989077</v>
      </c>
      <c r="I14" s="30">
        <f t="shared" si="5"/>
        <v>0.16313706958250496</v>
      </c>
      <c r="J14" s="31">
        <f t="shared" si="1"/>
        <v>0.15056025421682956</v>
      </c>
      <c r="K14" s="31">
        <f t="shared" si="2"/>
        <v>0.1378396654635537</v>
      </c>
      <c r="L14" s="31">
        <f t="shared" si="3"/>
        <v>0.12815038011234464</v>
      </c>
      <c r="M14" s="28">
        <f t="shared" si="6"/>
        <v>0</v>
      </c>
      <c r="N14" s="32">
        <f t="shared" si="7"/>
        <v>0</v>
      </c>
      <c r="O14" s="32">
        <f t="shared" si="8"/>
        <v>0</v>
      </c>
      <c r="P14" s="33">
        <f t="shared" si="4"/>
        <v>0</v>
      </c>
      <c r="Q14" s="34">
        <f t="shared" si="9"/>
        <v>0</v>
      </c>
      <c r="R14" s="34">
        <f t="shared" si="10"/>
        <v>0</v>
      </c>
      <c r="S14" s="35">
        <f>IF(AND(M15=1,M14=0),1,0)</f>
        <v>0</v>
      </c>
      <c r="T14" s="35">
        <f>IF(S14=1,-Q15,0)</f>
        <v>0</v>
      </c>
      <c r="U14" s="35">
        <f>IF(S14=1,-R15,0)</f>
        <v>0</v>
      </c>
      <c r="V14" s="36">
        <f t="shared" si="12"/>
        <v>248123490</v>
      </c>
      <c r="W14" s="37">
        <f>(-Q14*C14/F14-R14*D14)</f>
        <v>0</v>
      </c>
      <c r="X14" s="37">
        <f>-O14*C14/F14-P14*E14</f>
        <v>0</v>
      </c>
      <c r="Y14" s="37">
        <f>-C14/F14*T14-U14*E14</f>
        <v>0</v>
      </c>
      <c r="Z14" s="40">
        <f t="shared" si="11"/>
        <v>0</v>
      </c>
    </row>
    <row r="15" spans="1:29" x14ac:dyDescent="0.25">
      <c r="B15" s="29">
        <v>44168</v>
      </c>
      <c r="C15" s="28">
        <v>497</v>
      </c>
      <c r="D15" s="28">
        <v>99.5</v>
      </c>
      <c r="E15" s="28">
        <v>101.06</v>
      </c>
      <c r="F15" s="28">
        <v>28.411999999999999</v>
      </c>
      <c r="G15" s="28">
        <v>5</v>
      </c>
      <c r="H15" s="28">
        <f t="shared" si="0"/>
        <v>87.463043784316483</v>
      </c>
      <c r="I15" s="30">
        <f t="shared" si="5"/>
        <v>0.13762334004024157</v>
      </c>
      <c r="J15" s="31">
        <f t="shared" si="1"/>
        <v>0.15108611598290858</v>
      </c>
      <c r="K15" s="31">
        <f t="shared" si="2"/>
        <v>0.13522893226435853</v>
      </c>
      <c r="L15" s="31">
        <f t="shared" si="3"/>
        <v>0.12721768040386569</v>
      </c>
      <c r="M15" s="28">
        <f t="shared" si="6"/>
        <v>0</v>
      </c>
      <c r="N15" s="32">
        <f t="shared" si="7"/>
        <v>0</v>
      </c>
      <c r="O15" s="32">
        <f t="shared" si="8"/>
        <v>0</v>
      </c>
      <c r="P15" s="33">
        <f t="shared" si="4"/>
        <v>0</v>
      </c>
      <c r="Q15" s="34">
        <f t="shared" si="9"/>
        <v>0</v>
      </c>
      <c r="R15" s="34">
        <f t="shared" si="10"/>
        <v>0</v>
      </c>
      <c r="S15" s="35">
        <f>IF(AND(M16=1,M15=0),1,0)</f>
        <v>1</v>
      </c>
      <c r="T15" s="35">
        <f>IF(S15=1,-Q16,0)</f>
        <v>-507410</v>
      </c>
      <c r="U15" s="35">
        <f>IF(S15=1,-R16,0)</f>
        <v>101482</v>
      </c>
      <c r="V15" s="36">
        <f t="shared" si="12"/>
        <v>248123490</v>
      </c>
      <c r="W15" s="37">
        <f>(-Q15*C15/F15-R15*D15)</f>
        <v>0</v>
      </c>
      <c r="X15" s="37">
        <f>-O15*C15/F15-P15*E15</f>
        <v>0</v>
      </c>
      <c r="Y15" s="37">
        <f>-C15/F15*T15-U15*E15</f>
        <v>-1379846.3106799945</v>
      </c>
      <c r="Z15" s="40">
        <f t="shared" si="11"/>
        <v>7049684597.8800001</v>
      </c>
    </row>
    <row r="16" spans="1:29" x14ac:dyDescent="0.25">
      <c r="B16" s="29">
        <v>44167</v>
      </c>
      <c r="C16" s="28">
        <v>499</v>
      </c>
      <c r="D16" s="28">
        <v>99.54</v>
      </c>
      <c r="E16" s="28">
        <v>102</v>
      </c>
      <c r="F16" s="28">
        <v>28.481000000000002</v>
      </c>
      <c r="G16" s="28">
        <v>5</v>
      </c>
      <c r="H16" s="28">
        <f t="shared" si="0"/>
        <v>87.602261156560516</v>
      </c>
      <c r="I16" s="30">
        <f t="shared" si="5"/>
        <v>0.13627204008016047</v>
      </c>
      <c r="J16" s="31">
        <f t="shared" si="1"/>
        <v>0.1476436624384212</v>
      </c>
      <c r="K16" s="31">
        <f t="shared" si="2"/>
        <v>0.13401317254058551</v>
      </c>
      <c r="L16" s="31">
        <f t="shared" si="3"/>
        <v>0.12678558209816337</v>
      </c>
      <c r="M16" s="28">
        <f t="shared" si="6"/>
        <v>1</v>
      </c>
      <c r="N16" s="32">
        <f t="shared" si="7"/>
        <v>0</v>
      </c>
      <c r="O16" s="32">
        <f t="shared" si="8"/>
        <v>0</v>
      </c>
      <c r="P16" s="33">
        <f t="shared" si="4"/>
        <v>0</v>
      </c>
      <c r="Q16" s="34">
        <f t="shared" si="9"/>
        <v>507410</v>
      </c>
      <c r="R16" s="34">
        <f t="shared" si="10"/>
        <v>-101482</v>
      </c>
      <c r="S16" s="35">
        <f>IF(AND(M17=1,M16=0),1,0)</f>
        <v>0</v>
      </c>
      <c r="T16" s="35">
        <f>IF(S16=1,-Q17,0)</f>
        <v>0</v>
      </c>
      <c r="U16" s="35">
        <f>IF(S16=1,-R17,0)</f>
        <v>0</v>
      </c>
      <c r="V16" s="36">
        <f t="shared" si="12"/>
        <v>248123490</v>
      </c>
      <c r="W16" s="37">
        <f>(-Q16*C16/F16-R16*D16)</f>
        <v>1211465.6133099273</v>
      </c>
      <c r="X16" s="37">
        <f>-O16*C16/F16-P16*E16</f>
        <v>0</v>
      </c>
      <c r="Y16" s="37">
        <f>-C16/F16*T16-U16*E16</f>
        <v>0</v>
      </c>
      <c r="Z16" s="40">
        <f t="shared" si="11"/>
        <v>0</v>
      </c>
    </row>
    <row r="17" spans="2:28" x14ac:dyDescent="0.25">
      <c r="B17" s="29">
        <v>44166</v>
      </c>
      <c r="C17" s="28">
        <v>490</v>
      </c>
      <c r="D17" s="28">
        <v>100.86</v>
      </c>
      <c r="E17" s="28">
        <v>98.69</v>
      </c>
      <c r="F17" s="28">
        <v>28.513000000000002</v>
      </c>
      <c r="G17" s="28">
        <v>5</v>
      </c>
      <c r="H17" s="28">
        <f t="shared" si="0"/>
        <v>85.925718093501203</v>
      </c>
      <c r="I17" s="30">
        <f t="shared" si="5"/>
        <v>0.17380456326530624</v>
      </c>
      <c r="J17" s="31">
        <f t="shared" si="1"/>
        <v>0.13839398845605477</v>
      </c>
      <c r="K17" s="31">
        <f t="shared" si="2"/>
        <v>0.1334554571231458</v>
      </c>
      <c r="L17" s="31">
        <f t="shared" si="3"/>
        <v>0.12431466481627791</v>
      </c>
      <c r="M17" s="28">
        <f t="shared" si="6"/>
        <v>1</v>
      </c>
      <c r="N17" s="32">
        <f t="shared" si="7"/>
        <v>0</v>
      </c>
      <c r="O17" s="32">
        <f t="shared" si="8"/>
        <v>0</v>
      </c>
      <c r="P17" s="33">
        <f t="shared" si="4"/>
        <v>0</v>
      </c>
      <c r="Q17" s="34">
        <f t="shared" si="9"/>
        <v>507410</v>
      </c>
      <c r="R17" s="34">
        <f t="shared" si="10"/>
        <v>-101482</v>
      </c>
      <c r="S17" s="35">
        <f>IF(AND(M18=1,M17=0),1,0)</f>
        <v>0</v>
      </c>
      <c r="T17" s="35">
        <f>IF(S17=1,-Q18,0)</f>
        <v>0</v>
      </c>
      <c r="U17" s="35">
        <f>IF(S17=1,-R18,0)</f>
        <v>0</v>
      </c>
      <c r="V17" s="36">
        <f t="shared" si="12"/>
        <v>248123490</v>
      </c>
      <c r="W17" s="37">
        <f>(-Q17*C17/F17-R17*D17)</f>
        <v>1515560.7964353096</v>
      </c>
      <c r="X17" s="37">
        <f>-O17*C17/F17-P17*E17</f>
        <v>0</v>
      </c>
      <c r="Y17" s="37">
        <f>-C17/F17*T17-U17*E17</f>
        <v>0</v>
      </c>
      <c r="Z17" s="40">
        <f t="shared" si="11"/>
        <v>0</v>
      </c>
    </row>
    <row r="18" spans="2:28" x14ac:dyDescent="0.25">
      <c r="B18" s="29">
        <v>44165</v>
      </c>
      <c r="C18" s="28">
        <v>480.5</v>
      </c>
      <c r="D18" s="28">
        <v>97.02</v>
      </c>
      <c r="E18" s="28">
        <v>97.56</v>
      </c>
      <c r="F18" s="28">
        <v>28.576000000000001</v>
      </c>
      <c r="G18" s="28">
        <v>5</v>
      </c>
      <c r="H18" s="28">
        <f t="shared" si="0"/>
        <v>84.074048152295632</v>
      </c>
      <c r="I18" s="30">
        <f t="shared" si="5"/>
        <v>0.15398273465140466</v>
      </c>
      <c r="J18" s="31">
        <f t="shared" si="1"/>
        <v>0.13048992103397056</v>
      </c>
      <c r="K18" s="31">
        <f t="shared" si="2"/>
        <v>0.13290341655843824</v>
      </c>
      <c r="L18" s="31">
        <f t="shared" si="3"/>
        <v>0.12289978969686584</v>
      </c>
      <c r="M18" s="28">
        <f t="shared" si="6"/>
        <v>1</v>
      </c>
      <c r="N18" s="32">
        <f t="shared" si="7"/>
        <v>0</v>
      </c>
      <c r="O18" s="32">
        <f t="shared" si="8"/>
        <v>0</v>
      </c>
      <c r="P18" s="33">
        <f t="shared" si="4"/>
        <v>0</v>
      </c>
      <c r="Q18" s="34">
        <f t="shared" si="9"/>
        <v>507410</v>
      </c>
      <c r="R18" s="34">
        <f t="shared" si="10"/>
        <v>-101482</v>
      </c>
      <c r="S18" s="35">
        <f>IF(AND(M19=1,M18=0),1,0)</f>
        <v>0</v>
      </c>
      <c r="T18" s="35">
        <f>IF(S18=1,-Q19,0)</f>
        <v>0</v>
      </c>
      <c r="U18" s="35">
        <f>IF(S18=1,-R19,0)</f>
        <v>0</v>
      </c>
      <c r="V18" s="36">
        <f t="shared" si="12"/>
        <v>248123490</v>
      </c>
      <c r="W18" s="37">
        <f>(-Q18*C18/F18-R18*D18)</f>
        <v>1313781.0854087342</v>
      </c>
      <c r="X18" s="37">
        <f>-O18*C18/F18-P18*E18</f>
        <v>0</v>
      </c>
      <c r="Y18" s="37">
        <f>-C18/F18*T18-U18*E18</f>
        <v>0</v>
      </c>
      <c r="Z18" s="40">
        <f t="shared" si="11"/>
        <v>0</v>
      </c>
    </row>
    <row r="19" spans="2:28" x14ac:dyDescent="0.25">
      <c r="B19" s="29">
        <v>44162</v>
      </c>
      <c r="C19" s="28">
        <v>489</v>
      </c>
      <c r="D19" s="28">
        <v>98.74</v>
      </c>
      <c r="E19" s="28">
        <v>98.54</v>
      </c>
      <c r="F19" s="28">
        <v>28.504000000000001</v>
      </c>
      <c r="G19" s="28">
        <v>5</v>
      </c>
      <c r="H19" s="28">
        <f t="shared" si="0"/>
        <v>85.777434746000552</v>
      </c>
      <c r="I19" s="30">
        <f t="shared" si="5"/>
        <v>0.1511185930470349</v>
      </c>
      <c r="J19" s="31">
        <f t="shared" si="1"/>
        <v>0.12511907671027783</v>
      </c>
      <c r="K19" s="31">
        <f t="shared" si="2"/>
        <v>0.12961549611836357</v>
      </c>
      <c r="L19" s="31">
        <f t="shared" si="3"/>
        <v>0.1218207063524724</v>
      </c>
      <c r="M19" s="28">
        <f t="shared" si="6"/>
        <v>1</v>
      </c>
      <c r="N19" s="32">
        <f t="shared" si="7"/>
        <v>1</v>
      </c>
      <c r="O19" s="32">
        <f t="shared" si="8"/>
        <v>507410</v>
      </c>
      <c r="P19" s="33">
        <f t="shared" si="4"/>
        <v>-101482</v>
      </c>
      <c r="Q19" s="34">
        <f t="shared" si="9"/>
        <v>507410</v>
      </c>
      <c r="R19" s="34">
        <f t="shared" si="10"/>
        <v>-101482</v>
      </c>
      <c r="S19" s="35">
        <f>IF(AND(M20=1,M19=0),1,0)</f>
        <v>0</v>
      </c>
      <c r="T19" s="35">
        <f>IF(S19=1,-Q20,0)</f>
        <v>0</v>
      </c>
      <c r="U19" s="35">
        <f>IF(S19=1,-R20,0)</f>
        <v>0</v>
      </c>
      <c r="V19" s="36">
        <f t="shared" si="12"/>
        <v>248123490</v>
      </c>
      <c r="W19" s="37">
        <f>(-Q19*C19/F19-R19*D19)</f>
        <v>1315467.0471063703</v>
      </c>
      <c r="X19" s="37">
        <f>-O19*C19/F19-P19*E19</f>
        <v>1295170.6471063718</v>
      </c>
      <c r="Y19" s="37">
        <f>-C19/F19*T19-U19*E19</f>
        <v>0</v>
      </c>
      <c r="Z19" s="40">
        <f t="shared" si="11"/>
        <v>-7072511958.96</v>
      </c>
      <c r="AA19" s="38">
        <f>SUM(X15:Y19)</f>
        <v>-84675.663573622704</v>
      </c>
      <c r="AB19" s="37">
        <f>SUM(Z15:Z19)/F15</f>
        <v>-803440.83767421951</v>
      </c>
    </row>
    <row r="20" spans="2:28" x14ac:dyDescent="0.25">
      <c r="B20" s="29">
        <v>44160</v>
      </c>
      <c r="C20" s="28">
        <v>487</v>
      </c>
      <c r="D20" s="28">
        <v>97.49</v>
      </c>
      <c r="E20" s="28">
        <v>96.2</v>
      </c>
      <c r="F20" s="28">
        <v>28.48</v>
      </c>
      <c r="G20" s="28">
        <v>5</v>
      </c>
      <c r="H20" s="28">
        <f t="shared" si="0"/>
        <v>85.498595505617971</v>
      </c>
      <c r="I20" s="30">
        <f t="shared" si="5"/>
        <v>0.1402526488706366</v>
      </c>
      <c r="J20" s="31">
        <f t="shared" si="1"/>
        <v>0.11937174854580848</v>
      </c>
      <c r="K20" s="31">
        <f t="shared" si="2"/>
        <v>0.12898938046543557</v>
      </c>
      <c r="L20" s="31">
        <f t="shared" si="3"/>
        <v>0.12081324042425003</v>
      </c>
      <c r="M20" s="28">
        <f t="shared" si="6"/>
        <v>0</v>
      </c>
      <c r="N20" s="32">
        <f t="shared" si="7"/>
        <v>0</v>
      </c>
      <c r="O20" s="32">
        <f t="shared" si="8"/>
        <v>0</v>
      </c>
      <c r="P20" s="33">
        <f t="shared" si="4"/>
        <v>0</v>
      </c>
      <c r="Q20" s="34">
        <f t="shared" si="9"/>
        <v>0</v>
      </c>
      <c r="R20" s="34">
        <f t="shared" si="10"/>
        <v>0</v>
      </c>
      <c r="S20" s="35">
        <f>IF(AND(M21=1,M20=0),1,0)</f>
        <v>0</v>
      </c>
      <c r="T20" s="35">
        <f>IF(S20=1,-Q21,0)</f>
        <v>0</v>
      </c>
      <c r="U20" s="35">
        <f>IF(S20=1,-R21,0)</f>
        <v>0</v>
      </c>
      <c r="V20" s="36">
        <f t="shared" si="12"/>
        <v>250985460</v>
      </c>
      <c r="W20" s="37">
        <f>(-Q20*C20/F20-R20*D20)</f>
        <v>0</v>
      </c>
      <c r="X20" s="37">
        <f>-O20*C20/F20-P20*E20</f>
        <v>0</v>
      </c>
      <c r="Y20" s="37">
        <f>-C20/F20*T20-U20*E20</f>
        <v>0</v>
      </c>
      <c r="Z20" s="40">
        <f t="shared" si="11"/>
        <v>0</v>
      </c>
    </row>
    <row r="21" spans="2:28" x14ac:dyDescent="0.25">
      <c r="B21" s="29">
        <v>44159</v>
      </c>
      <c r="C21" s="28">
        <v>492</v>
      </c>
      <c r="D21" s="28">
        <v>96.64</v>
      </c>
      <c r="E21" s="28">
        <v>98.49</v>
      </c>
      <c r="F21" s="28">
        <v>28.486000000000001</v>
      </c>
      <c r="G21" s="28">
        <v>5</v>
      </c>
      <c r="H21" s="28">
        <f t="shared" si="0"/>
        <v>86.358211051042616</v>
      </c>
      <c r="I21" s="30">
        <f t="shared" si="5"/>
        <v>0.11905977235772358</v>
      </c>
      <c r="J21" s="31">
        <f t="shared" si="1"/>
        <v>0.12038268264274983</v>
      </c>
      <c r="K21" s="31">
        <f t="shared" si="2"/>
        <v>0.12821140411658113</v>
      </c>
      <c r="L21" s="31">
        <f t="shared" si="3"/>
        <v>0.12068921164868954</v>
      </c>
      <c r="M21" s="28">
        <f t="shared" si="6"/>
        <v>0</v>
      </c>
      <c r="N21" s="32">
        <f t="shared" si="7"/>
        <v>0</v>
      </c>
      <c r="O21" s="32">
        <f t="shared" si="8"/>
        <v>0</v>
      </c>
      <c r="P21" s="33">
        <f t="shared" si="4"/>
        <v>0</v>
      </c>
      <c r="Q21" s="34">
        <f t="shared" si="9"/>
        <v>0</v>
      </c>
      <c r="R21" s="34">
        <f t="shared" si="10"/>
        <v>0</v>
      </c>
      <c r="S21" s="35">
        <f>IF(AND(M22=1,M21=0),1,0)</f>
        <v>0</v>
      </c>
      <c r="T21" s="35">
        <f>IF(S21=1,-Q22,0)</f>
        <v>0</v>
      </c>
      <c r="U21" s="35">
        <f>IF(S21=1,-R22,0)</f>
        <v>0</v>
      </c>
      <c r="V21" s="36">
        <f t="shared" si="12"/>
        <v>250985460</v>
      </c>
      <c r="W21" s="37">
        <f>(-Q21*C21/F21-R21*D21)</f>
        <v>0</v>
      </c>
      <c r="X21" s="37">
        <f>-O21*C21/F21-P21*E21</f>
        <v>0</v>
      </c>
      <c r="Y21" s="37">
        <f>-C21/F21*T21-U21*E21</f>
        <v>0</v>
      </c>
      <c r="Z21" s="40">
        <f t="shared" si="11"/>
        <v>0</v>
      </c>
    </row>
    <row r="22" spans="2:28" x14ac:dyDescent="0.25">
      <c r="B22" s="29">
        <v>44158</v>
      </c>
      <c r="C22" s="28">
        <v>496.5</v>
      </c>
      <c r="D22" s="28">
        <v>98.13</v>
      </c>
      <c r="E22" s="28">
        <v>97.16</v>
      </c>
      <c r="F22" s="28">
        <v>28.524999999999999</v>
      </c>
      <c r="G22" s="28">
        <v>5</v>
      </c>
      <c r="H22" s="28">
        <f t="shared" si="0"/>
        <v>87.028921998247156</v>
      </c>
      <c r="I22" s="30">
        <f t="shared" si="5"/>
        <v>0.12755619335347412</v>
      </c>
      <c r="J22" s="31">
        <f t="shared" si="1"/>
        <v>0.12851692579023682</v>
      </c>
      <c r="K22" s="31">
        <f t="shared" si="2"/>
        <v>0.12662969143336023</v>
      </c>
      <c r="L22" s="31">
        <f t="shared" si="3"/>
        <v>0.12078422389922591</v>
      </c>
      <c r="M22" s="28">
        <f t="shared" si="6"/>
        <v>0</v>
      </c>
      <c r="N22" s="32">
        <f t="shared" si="7"/>
        <v>0</v>
      </c>
      <c r="O22" s="32">
        <f t="shared" si="8"/>
        <v>0</v>
      </c>
      <c r="P22" s="33">
        <f t="shared" si="4"/>
        <v>0</v>
      </c>
      <c r="Q22" s="34">
        <f t="shared" si="9"/>
        <v>0</v>
      </c>
      <c r="R22" s="34">
        <f t="shared" si="10"/>
        <v>0</v>
      </c>
      <c r="S22" s="35">
        <f>IF(AND(M23=1,M22=0),1,0)</f>
        <v>0</v>
      </c>
      <c r="T22" s="35">
        <f>IF(S22=1,-Q23,0)</f>
        <v>0</v>
      </c>
      <c r="U22" s="35">
        <f>IF(S22=1,-R23,0)</f>
        <v>0</v>
      </c>
      <c r="V22" s="36">
        <f t="shared" si="12"/>
        <v>250985460</v>
      </c>
      <c r="W22" s="37">
        <f>(-Q22*C22/F22-R22*D22)</f>
        <v>0</v>
      </c>
      <c r="X22" s="37">
        <f>-O22*C22/F22-P22*E22</f>
        <v>0</v>
      </c>
      <c r="Y22" s="37">
        <f>-C22/F22*T22-U22*E22</f>
        <v>0</v>
      </c>
      <c r="Z22" s="40">
        <f t="shared" si="11"/>
        <v>0</v>
      </c>
    </row>
    <row r="23" spans="2:28" x14ac:dyDescent="0.25">
      <c r="B23" s="29">
        <v>44155</v>
      </c>
      <c r="C23" s="28">
        <v>488</v>
      </c>
      <c r="D23" s="28">
        <v>95.33</v>
      </c>
      <c r="E23" s="28">
        <v>96.66</v>
      </c>
      <c r="F23" s="28">
        <v>28.524999999999999</v>
      </c>
      <c r="G23" s="28">
        <v>5</v>
      </c>
      <c r="H23" s="28">
        <f t="shared" si="0"/>
        <v>85.539000876424197</v>
      </c>
      <c r="I23" s="30">
        <f t="shared" si="5"/>
        <v>0.11446239754098353</v>
      </c>
      <c r="J23" s="31">
        <f t="shared" si="1"/>
        <v>0.13531691208290592</v>
      </c>
      <c r="K23" s="31">
        <f t="shared" si="2"/>
        <v>0.13060044482843314</v>
      </c>
      <c r="L23" s="31">
        <f t="shared" si="3"/>
        <v>0.12063939784432778</v>
      </c>
      <c r="M23" s="28">
        <f t="shared" si="6"/>
        <v>0</v>
      </c>
      <c r="N23" s="32">
        <f t="shared" si="7"/>
        <v>0</v>
      </c>
      <c r="O23" s="32">
        <f t="shared" si="8"/>
        <v>0</v>
      </c>
      <c r="P23" s="33">
        <f t="shared" si="4"/>
        <v>0</v>
      </c>
      <c r="Q23" s="34">
        <f t="shared" si="9"/>
        <v>0</v>
      </c>
      <c r="R23" s="34">
        <f t="shared" si="10"/>
        <v>0</v>
      </c>
      <c r="S23" s="35">
        <f>IF(AND(M24=1,M23=0),1,0)</f>
        <v>0</v>
      </c>
      <c r="T23" s="35">
        <f>IF(S23=1,-Q24,0)</f>
        <v>0</v>
      </c>
      <c r="U23" s="35">
        <f>IF(S23=1,-R24,0)</f>
        <v>0</v>
      </c>
      <c r="V23" s="36">
        <f t="shared" si="12"/>
        <v>250985460</v>
      </c>
      <c r="W23" s="37">
        <f>(-Q23*C23/F23-R23*D23)</f>
        <v>0</v>
      </c>
      <c r="X23" s="37">
        <f>-O23*C23/F23-P23*E23</f>
        <v>0</v>
      </c>
      <c r="Y23" s="37">
        <f>-C23/F23*T23-U23*E23</f>
        <v>0</v>
      </c>
      <c r="Z23" s="40">
        <f t="shared" si="11"/>
        <v>0</v>
      </c>
    </row>
    <row r="24" spans="2:28" x14ac:dyDescent="0.25">
      <c r="B24" s="29">
        <v>44154</v>
      </c>
      <c r="C24" s="28">
        <v>490</v>
      </c>
      <c r="D24" s="28">
        <v>96.61</v>
      </c>
      <c r="E24" s="28">
        <v>96.77</v>
      </c>
      <c r="F24" s="28">
        <v>28.510999999999999</v>
      </c>
      <c r="G24" s="28">
        <v>5</v>
      </c>
      <c r="H24" s="28">
        <f t="shared" si="0"/>
        <v>85.931745642032908</v>
      </c>
      <c r="I24" s="30">
        <f t="shared" si="5"/>
        <v>0.12426437142857139</v>
      </c>
      <c r="J24" s="31">
        <f t="shared" si="1"/>
        <v>0.13411191552644927</v>
      </c>
      <c r="K24" s="31">
        <f t="shared" si="2"/>
        <v>0.13250479704256052</v>
      </c>
      <c r="L24" s="31">
        <f t="shared" si="3"/>
        <v>0.12065658937609175</v>
      </c>
      <c r="M24" s="28">
        <f t="shared" si="6"/>
        <v>0</v>
      </c>
      <c r="N24" s="32">
        <f t="shared" si="7"/>
        <v>0</v>
      </c>
      <c r="O24" s="32">
        <f t="shared" si="8"/>
        <v>0</v>
      </c>
      <c r="P24" s="33">
        <f t="shared" si="4"/>
        <v>0</v>
      </c>
      <c r="Q24" s="34">
        <f t="shared" si="9"/>
        <v>0</v>
      </c>
      <c r="R24" s="34">
        <f t="shared" si="10"/>
        <v>0</v>
      </c>
      <c r="S24" s="35">
        <f>IF(AND(M25=1,M24=0),1,0)</f>
        <v>0</v>
      </c>
      <c r="T24" s="35">
        <f>IF(S24=1,-Q25,0)</f>
        <v>0</v>
      </c>
      <c r="U24" s="35">
        <f>IF(S24=1,-R25,0)</f>
        <v>0</v>
      </c>
      <c r="V24" s="36">
        <f t="shared" si="12"/>
        <v>250985460</v>
      </c>
      <c r="W24" s="37">
        <f>(-Q24*C24/F24-R24*D24)</f>
        <v>0</v>
      </c>
      <c r="X24" s="37">
        <f>-O24*C24/F24-P24*E24</f>
        <v>0</v>
      </c>
      <c r="Y24" s="37">
        <f>-C24/F24*T24-U24*E24</f>
        <v>0</v>
      </c>
      <c r="Z24" s="40">
        <f t="shared" si="11"/>
        <v>0</v>
      </c>
    </row>
    <row r="25" spans="2:28" x14ac:dyDescent="0.25">
      <c r="B25" s="29">
        <v>44153</v>
      </c>
      <c r="C25" s="28">
        <v>497</v>
      </c>
      <c r="D25" s="28">
        <v>96.93</v>
      </c>
      <c r="E25" s="28">
        <v>98.52</v>
      </c>
      <c r="F25" s="28">
        <v>28.495999999999999</v>
      </c>
      <c r="G25" s="28">
        <v>5</v>
      </c>
      <c r="H25" s="28">
        <f t="shared" si="0"/>
        <v>87.205221785513757</v>
      </c>
      <c r="I25" s="30">
        <f t="shared" si="5"/>
        <v>0.11151600804828976</v>
      </c>
      <c r="J25" s="31">
        <f t="shared" si="1"/>
        <v>0.13860701238506262</v>
      </c>
      <c r="K25" s="31">
        <f t="shared" si="2"/>
        <v>0.13486325845995376</v>
      </c>
      <c r="L25" s="31">
        <f t="shared" si="3"/>
        <v>0.11993929870205129</v>
      </c>
      <c r="M25" s="28">
        <f t="shared" si="6"/>
        <v>0</v>
      </c>
      <c r="N25" s="32">
        <f t="shared" si="7"/>
        <v>0</v>
      </c>
      <c r="O25" s="32">
        <f t="shared" si="8"/>
        <v>0</v>
      </c>
      <c r="P25" s="33">
        <f t="shared" si="4"/>
        <v>0</v>
      </c>
      <c r="Q25" s="34">
        <f t="shared" si="9"/>
        <v>0</v>
      </c>
      <c r="R25" s="34">
        <f t="shared" si="10"/>
        <v>0</v>
      </c>
      <c r="S25" s="35">
        <f>IF(AND(M26=1,M25=0),1,0)</f>
        <v>1</v>
      </c>
      <c r="T25" s="35">
        <f>IF(S25=1,-Q26,0)</f>
        <v>-518565</v>
      </c>
      <c r="U25" s="35">
        <f>IF(S25=1,-R26,0)</f>
        <v>103713</v>
      </c>
      <c r="V25" s="36">
        <f t="shared" si="12"/>
        <v>250985460</v>
      </c>
      <c r="W25" s="37">
        <f>(-Q25*C25/F25-R25*D25)</f>
        <v>0</v>
      </c>
      <c r="X25" s="37">
        <f>-O25*C25/F25-P25*E25</f>
        <v>0</v>
      </c>
      <c r="Y25" s="37">
        <f>-C25/F25*T25-U25*E25</f>
        <v>-1173489.592959011</v>
      </c>
      <c r="Z25" s="40">
        <f t="shared" si="11"/>
        <v>7152081668.1599998</v>
      </c>
    </row>
    <row r="26" spans="2:28" x14ac:dyDescent="0.25">
      <c r="B26" s="29">
        <v>44152</v>
      </c>
      <c r="C26" s="28">
        <v>485.5</v>
      </c>
      <c r="D26" s="28">
        <v>95.71</v>
      </c>
      <c r="E26" s="28">
        <v>97.98</v>
      </c>
      <c r="F26" s="28">
        <v>28.510999999999999</v>
      </c>
      <c r="G26" s="28">
        <v>5</v>
      </c>
      <c r="H26" s="28">
        <f t="shared" si="0"/>
        <v>85.142576549401994</v>
      </c>
      <c r="I26" s="30">
        <f t="shared" si="5"/>
        <v>0.12411444284243034</v>
      </c>
      <c r="J26" s="31">
        <f t="shared" si="1"/>
        <v>0.13604012559041245</v>
      </c>
      <c r="K26" s="31">
        <f t="shared" si="2"/>
        <v>0.13621417880156106</v>
      </c>
      <c r="L26" s="31">
        <f t="shared" si="3"/>
        <v>0.11991010097339223</v>
      </c>
      <c r="M26" s="28">
        <f t="shared" si="6"/>
        <v>1</v>
      </c>
      <c r="N26" s="32">
        <f t="shared" si="7"/>
        <v>0</v>
      </c>
      <c r="O26" s="32">
        <f t="shared" si="8"/>
        <v>0</v>
      </c>
      <c r="P26" s="33">
        <f t="shared" si="4"/>
        <v>0</v>
      </c>
      <c r="Q26" s="34">
        <f t="shared" si="9"/>
        <v>518565</v>
      </c>
      <c r="R26" s="34">
        <f t="shared" si="10"/>
        <v>-103713</v>
      </c>
      <c r="S26" s="35">
        <f>IF(AND(M27=1,M26=0),1,0)</f>
        <v>0</v>
      </c>
      <c r="T26" s="35">
        <f>IF(S26=1,-Q27,0)</f>
        <v>0</v>
      </c>
      <c r="U26" s="35">
        <f>IF(S26=1,-R27,0)</f>
        <v>0</v>
      </c>
      <c r="V26" s="36">
        <f t="shared" si="12"/>
        <v>250985460</v>
      </c>
      <c r="W26" s="37">
        <f>(-Q26*C26/F26-R26*D26)</f>
        <v>1095979.1883318704</v>
      </c>
      <c r="X26" s="37">
        <f>-O26*C26/F26-P26*E26</f>
        <v>0</v>
      </c>
      <c r="Y26" s="37">
        <f>-C26/F26*T26-U26*E26</f>
        <v>0</v>
      </c>
      <c r="Z26" s="40">
        <f t="shared" si="11"/>
        <v>0</v>
      </c>
    </row>
    <row r="27" spans="2:28" x14ac:dyDescent="0.25">
      <c r="B27" s="29">
        <v>44151</v>
      </c>
      <c r="C27" s="28">
        <v>484</v>
      </c>
      <c r="D27" s="28">
        <v>99.27</v>
      </c>
      <c r="E27" s="28">
        <v>96.42</v>
      </c>
      <c r="F27" s="28">
        <v>28.478999999999999</v>
      </c>
      <c r="G27" s="28">
        <v>5</v>
      </c>
      <c r="H27" s="28">
        <f t="shared" si="0"/>
        <v>84.974893781382775</v>
      </c>
      <c r="I27" s="30">
        <f t="shared" si="5"/>
        <v>0.16822740909090905</v>
      </c>
      <c r="J27" s="31">
        <f t="shared" si="1"/>
        <v>0.12474245707648364</v>
      </c>
      <c r="K27" s="31">
        <f t="shared" si="2"/>
        <v>0.13181225580291789</v>
      </c>
      <c r="L27" s="31">
        <f t="shared" si="3"/>
        <v>0.1170706132030794</v>
      </c>
      <c r="M27" s="28">
        <f t="shared" si="6"/>
        <v>1</v>
      </c>
      <c r="N27" s="32">
        <f t="shared" si="7"/>
        <v>1</v>
      </c>
      <c r="O27" s="32">
        <f t="shared" si="8"/>
        <v>518565</v>
      </c>
      <c r="P27" s="33">
        <f t="shared" si="4"/>
        <v>-103713</v>
      </c>
      <c r="Q27" s="34">
        <f t="shared" si="9"/>
        <v>518565</v>
      </c>
      <c r="R27" s="34">
        <f t="shared" si="10"/>
        <v>-103713</v>
      </c>
      <c r="S27" s="35">
        <f>IF(AND(M28=1,M27=0),1,0)</f>
        <v>0</v>
      </c>
      <c r="T27" s="35">
        <f>IF(S27=1,-Q28,0)</f>
        <v>0</v>
      </c>
      <c r="U27" s="35">
        <f>IF(S27=1,-R28,0)</f>
        <v>0</v>
      </c>
      <c r="V27" s="36">
        <f t="shared" si="12"/>
        <v>250985460</v>
      </c>
      <c r="W27" s="37">
        <f>(-Q27*C27/F27-R27*D27)</f>
        <v>1482588.3512514476</v>
      </c>
      <c r="X27" s="37">
        <f>-O27*C27/F27-P27*E27</f>
        <v>1187006.3012514487</v>
      </c>
      <c r="Y27" s="37">
        <f>-C27/F27*T27-U27*E27</f>
        <v>0</v>
      </c>
      <c r="Z27" s="40">
        <f t="shared" si="11"/>
        <v>-7147814915.3400002</v>
      </c>
      <c r="AA27" s="38">
        <f>SUM(X25:Y27)</f>
        <v>13516.708292437717</v>
      </c>
      <c r="AB27" s="37">
        <f>SUM(Z25:Z27)/F25</f>
        <v>149731.64023019705</v>
      </c>
    </row>
    <row r="28" spans="2:28" x14ac:dyDescent="0.25">
      <c r="B28" s="29">
        <v>44148</v>
      </c>
      <c r="C28" s="28">
        <v>462</v>
      </c>
      <c r="D28" s="28">
        <v>93.22</v>
      </c>
      <c r="E28" s="28">
        <v>91.54</v>
      </c>
      <c r="F28" s="28">
        <v>28.459</v>
      </c>
      <c r="G28" s="28">
        <v>5</v>
      </c>
      <c r="H28" s="28">
        <f t="shared" si="0"/>
        <v>81.169401595277421</v>
      </c>
      <c r="I28" s="30">
        <f t="shared" si="5"/>
        <v>0.14846232900432899</v>
      </c>
      <c r="J28" s="31">
        <f t="shared" si="1"/>
        <v>0.12588397757396036</v>
      </c>
      <c r="K28" s="31">
        <f t="shared" si="2"/>
        <v>0.12795398956915166</v>
      </c>
      <c r="L28" s="31">
        <f t="shared" si="3"/>
        <v>0.11490159805993434</v>
      </c>
      <c r="M28" s="28">
        <f t="shared" si="6"/>
        <v>0</v>
      </c>
      <c r="N28" s="32">
        <f t="shared" si="7"/>
        <v>0</v>
      </c>
      <c r="O28" s="32">
        <f t="shared" si="8"/>
        <v>0</v>
      </c>
      <c r="P28" s="33">
        <f t="shared" si="4"/>
        <v>0</v>
      </c>
      <c r="Q28" s="34">
        <f t="shared" si="9"/>
        <v>0</v>
      </c>
      <c r="R28" s="34">
        <f t="shared" si="10"/>
        <v>0</v>
      </c>
      <c r="S28" s="35">
        <f>IF(AND(M29=1,M28=0),1,0)</f>
        <v>1</v>
      </c>
      <c r="T28" s="35">
        <f>IF(S28=1,-Q29,0)</f>
        <v>-550175</v>
      </c>
      <c r="U28" s="35">
        <f>IF(S28=1,-R29,0)</f>
        <v>110035</v>
      </c>
      <c r="V28" s="36">
        <f t="shared" si="12"/>
        <v>251980150</v>
      </c>
      <c r="W28" s="37">
        <f>(-Q28*C28/F28-R28*D28)</f>
        <v>0</v>
      </c>
      <c r="X28" s="37">
        <f>-O28*C28/F28-P28*E28</f>
        <v>0</v>
      </c>
      <c r="Y28" s="37">
        <f>-C28/F28*T28-U28*E28</f>
        <v>-1141128.7954636496</v>
      </c>
      <c r="Z28" s="40">
        <f t="shared" si="11"/>
        <v>7171103088.8500004</v>
      </c>
    </row>
    <row r="29" spans="2:28" x14ac:dyDescent="0.25">
      <c r="B29" s="29">
        <v>44147</v>
      </c>
      <c r="C29" s="28">
        <v>458</v>
      </c>
      <c r="D29" s="28">
        <v>89.82</v>
      </c>
      <c r="E29" s="28">
        <v>90.88</v>
      </c>
      <c r="F29" s="28">
        <v>28.51</v>
      </c>
      <c r="G29" s="28">
        <v>5</v>
      </c>
      <c r="H29" s="28">
        <f t="shared" si="0"/>
        <v>80.322693791652043</v>
      </c>
      <c r="I29" s="30">
        <f t="shared" si="5"/>
        <v>0.11823938864628825</v>
      </c>
      <c r="J29" s="31">
        <f t="shared" si="1"/>
        <v>0.13089767855867174</v>
      </c>
      <c r="K29" s="31">
        <f t="shared" si="2"/>
        <v>0.12723299486928258</v>
      </c>
      <c r="L29" s="31">
        <f t="shared" si="3"/>
        <v>0.11348370542178267</v>
      </c>
      <c r="M29" s="28">
        <f t="shared" si="6"/>
        <v>1</v>
      </c>
      <c r="N29" s="32">
        <f t="shared" si="7"/>
        <v>1</v>
      </c>
      <c r="O29" s="32">
        <f t="shared" si="8"/>
        <v>550175</v>
      </c>
      <c r="P29" s="33">
        <f t="shared" si="4"/>
        <v>-110035</v>
      </c>
      <c r="Q29" s="34">
        <f t="shared" si="9"/>
        <v>550175</v>
      </c>
      <c r="R29" s="34">
        <f t="shared" si="10"/>
        <v>-110035</v>
      </c>
      <c r="S29" s="35">
        <f>IF(AND(M30=1,M29=0),1,0)</f>
        <v>0</v>
      </c>
      <c r="T29" s="35">
        <f>IF(S29=1,-Q30,0)</f>
        <v>0</v>
      </c>
      <c r="U29" s="35">
        <f>IF(S29=1,-R30,0)</f>
        <v>0</v>
      </c>
      <c r="V29" s="36">
        <f t="shared" si="12"/>
        <v>251980150</v>
      </c>
      <c r="W29" s="37">
        <f>(-Q29*C29/F29-R29*D29)</f>
        <v>1045036.0886355657</v>
      </c>
      <c r="X29" s="37">
        <f>-O29*C29/F29-P29*E29</f>
        <v>1161673.1886355653</v>
      </c>
      <c r="Y29" s="37">
        <f>-C29/F29*T29-U29*E29</f>
        <v>0</v>
      </c>
      <c r="Z29" s="40">
        <f t="shared" si="11"/>
        <v>-7183954076.5</v>
      </c>
      <c r="AA29" s="38">
        <f>SUM(X28:Y29)</f>
        <v>20544.393171915784</v>
      </c>
      <c r="AB29" s="37">
        <f>SUM(Z28:Z29)/F28</f>
        <v>-451561.46210336342</v>
      </c>
    </row>
    <row r="30" spans="2:28" x14ac:dyDescent="0.25">
      <c r="B30" s="29">
        <v>44146</v>
      </c>
      <c r="C30" s="28">
        <v>457</v>
      </c>
      <c r="D30" s="28">
        <v>90.88</v>
      </c>
      <c r="E30" s="28">
        <v>89.5</v>
      </c>
      <c r="F30" s="28">
        <v>28.512</v>
      </c>
      <c r="G30" s="28">
        <v>5</v>
      </c>
      <c r="H30" s="28">
        <f t="shared" si="0"/>
        <v>80.14169472502806</v>
      </c>
      <c r="I30" s="30">
        <f t="shared" si="5"/>
        <v>0.13399149234135654</v>
      </c>
      <c r="J30" s="31">
        <f t="shared" si="1"/>
        <v>0.13111950453484486</v>
      </c>
      <c r="K30" s="31">
        <f t="shared" si="2"/>
        <v>0.1218454875270388</v>
      </c>
      <c r="L30" s="31">
        <f t="shared" si="3"/>
        <v>0.11196506825568715</v>
      </c>
      <c r="M30" s="28">
        <f t="shared" si="6"/>
        <v>0</v>
      </c>
      <c r="N30" s="32">
        <f t="shared" si="7"/>
        <v>0</v>
      </c>
      <c r="O30" s="32">
        <f t="shared" si="8"/>
        <v>0</v>
      </c>
      <c r="P30" s="33">
        <f t="shared" si="4"/>
        <v>0</v>
      </c>
      <c r="Q30" s="34">
        <f t="shared" si="9"/>
        <v>0</v>
      </c>
      <c r="R30" s="34">
        <f t="shared" si="10"/>
        <v>0</v>
      </c>
      <c r="S30" s="35">
        <f>IF(AND(M31=1,M30=0),1,0)</f>
        <v>0</v>
      </c>
      <c r="T30" s="35">
        <f>IF(S30=1,-Q31,0)</f>
        <v>0</v>
      </c>
      <c r="U30" s="35">
        <f>IF(S30=1,-R31,0)</f>
        <v>0</v>
      </c>
      <c r="V30" s="36">
        <f t="shared" si="12"/>
        <v>255832560</v>
      </c>
      <c r="W30" s="37">
        <f>(-Q30*C30/F30-R30*D30)</f>
        <v>0</v>
      </c>
      <c r="X30" s="37">
        <f>-O30*C30/F30-P30*E30</f>
        <v>0</v>
      </c>
      <c r="Y30" s="37">
        <f>-C30/F30*T30-U30*E30</f>
        <v>0</v>
      </c>
      <c r="Z30" s="40">
        <f t="shared" si="11"/>
        <v>0</v>
      </c>
    </row>
    <row r="31" spans="2:28" x14ac:dyDescent="0.25">
      <c r="B31" s="29">
        <v>44145</v>
      </c>
      <c r="C31" s="28">
        <v>451</v>
      </c>
      <c r="D31" s="28">
        <v>87.66</v>
      </c>
      <c r="E31" s="28">
        <v>88.4</v>
      </c>
      <c r="F31" s="28">
        <v>28.587</v>
      </c>
      <c r="G31" s="28">
        <v>5</v>
      </c>
      <c r="H31" s="28">
        <f t="shared" si="0"/>
        <v>78.882009304928815</v>
      </c>
      <c r="I31" s="30">
        <f t="shared" si="5"/>
        <v>0.11128000886917944</v>
      </c>
      <c r="J31" s="31">
        <f t="shared" si="1"/>
        <v>0.13638823201270966</v>
      </c>
      <c r="K31" s="31">
        <f t="shared" si="2"/>
        <v>0.1216325734410157</v>
      </c>
      <c r="L31" s="31">
        <f t="shared" si="3"/>
        <v>0.11106984904751828</v>
      </c>
      <c r="M31" s="28">
        <f t="shared" si="6"/>
        <v>0</v>
      </c>
      <c r="N31" s="32">
        <f t="shared" si="7"/>
        <v>0</v>
      </c>
      <c r="O31" s="32">
        <f t="shared" si="8"/>
        <v>0</v>
      </c>
      <c r="P31" s="33">
        <f t="shared" si="4"/>
        <v>0</v>
      </c>
      <c r="Q31" s="34">
        <f t="shared" si="9"/>
        <v>0</v>
      </c>
      <c r="R31" s="34">
        <f t="shared" si="10"/>
        <v>0</v>
      </c>
      <c r="S31" s="35">
        <f>IF(AND(M32=1,M31=0),1,0)</f>
        <v>1</v>
      </c>
      <c r="T31" s="35">
        <f>IF(S31=1,-Q32,0)</f>
        <v>-592205</v>
      </c>
      <c r="U31" s="35">
        <f>IF(S31=1,-R32,0)</f>
        <v>118441</v>
      </c>
      <c r="V31" s="36">
        <f t="shared" si="12"/>
        <v>255832560</v>
      </c>
      <c r="W31" s="37">
        <f>(-Q31*C31/F31-R31*D31)</f>
        <v>0</v>
      </c>
      <c r="X31" s="37">
        <f>-O31*C31/F31-P31*E31</f>
        <v>0</v>
      </c>
      <c r="Y31" s="37">
        <f>-C31/F31*T31-U31*E31</f>
        <v>-1127320.3359149266</v>
      </c>
      <c r="Z31" s="40">
        <f t="shared" si="11"/>
        <v>7313485392.7200003</v>
      </c>
    </row>
    <row r="32" spans="2:28" x14ac:dyDescent="0.25">
      <c r="B32" s="29">
        <v>44144</v>
      </c>
      <c r="C32" s="28">
        <v>458.5</v>
      </c>
      <c r="D32" s="28">
        <v>89.03</v>
      </c>
      <c r="E32" s="28">
        <v>92.2</v>
      </c>
      <c r="F32" s="28">
        <v>28.626999999999999</v>
      </c>
      <c r="G32" s="28">
        <v>5</v>
      </c>
      <c r="H32" s="28">
        <f t="shared" si="0"/>
        <v>80.081741013728305</v>
      </c>
      <c r="I32" s="30">
        <f t="shared" si="5"/>
        <v>0.11173906652126497</v>
      </c>
      <c r="J32" s="31">
        <f t="shared" si="1"/>
        <v>0.13888205452935215</v>
      </c>
      <c r="K32" s="31">
        <f t="shared" si="2"/>
        <v>0.12069827878888921</v>
      </c>
      <c r="L32" s="31">
        <f t="shared" si="3"/>
        <v>0.10894376666866641</v>
      </c>
      <c r="M32" s="28">
        <f t="shared" si="6"/>
        <v>1</v>
      </c>
      <c r="N32" s="32">
        <f t="shared" si="7"/>
        <v>0</v>
      </c>
      <c r="O32" s="32">
        <f t="shared" si="8"/>
        <v>0</v>
      </c>
      <c r="P32" s="33">
        <f t="shared" si="4"/>
        <v>0</v>
      </c>
      <c r="Q32" s="34">
        <f t="shared" si="9"/>
        <v>592205</v>
      </c>
      <c r="R32" s="34">
        <f t="shared" si="10"/>
        <v>-118441</v>
      </c>
      <c r="S32" s="35">
        <f>IF(AND(M33=1,M32=0),1,0)</f>
        <v>0</v>
      </c>
      <c r="T32" s="35">
        <f>IF(S32=1,-Q33,0)</f>
        <v>0</v>
      </c>
      <c r="U32" s="35">
        <f>IF(S32=1,-R33,0)</f>
        <v>0</v>
      </c>
      <c r="V32" s="36">
        <f t="shared" si="12"/>
        <v>255832560</v>
      </c>
      <c r="W32" s="37">
        <f>(-Q32*C32/F32-R32*D32)</f>
        <v>1059840.7425930072</v>
      </c>
      <c r="X32" s="37">
        <f>-O32*C32/F32-P32*E32</f>
        <v>0</v>
      </c>
      <c r="Y32" s="37">
        <f>-C32/F32*T32-U32*E32</f>
        <v>0</v>
      </c>
      <c r="Z32" s="40">
        <f t="shared" si="11"/>
        <v>0</v>
      </c>
    </row>
    <row r="33" spans="2:28" x14ac:dyDescent="0.25">
      <c r="B33" s="29">
        <v>44141</v>
      </c>
      <c r="C33" s="28">
        <v>452.5</v>
      </c>
      <c r="D33" s="28">
        <v>91.41</v>
      </c>
      <c r="E33" s="28">
        <v>89.81</v>
      </c>
      <c r="F33" s="28">
        <v>28.567</v>
      </c>
      <c r="G33" s="28">
        <v>5</v>
      </c>
      <c r="H33" s="28">
        <f t="shared" si="0"/>
        <v>79.199775965274611</v>
      </c>
      <c r="I33" s="30">
        <f t="shared" si="5"/>
        <v>0.15416993149171265</v>
      </c>
      <c r="J33" s="31">
        <f t="shared" si="1"/>
        <v>0.13002400156434296</v>
      </c>
      <c r="K33" s="31">
        <f t="shared" si="2"/>
        <v>0.11710675378131086</v>
      </c>
      <c r="L33" s="31">
        <f t="shared" si="3"/>
        <v>0.1061159109812615</v>
      </c>
      <c r="M33" s="28">
        <f t="shared" si="6"/>
        <v>1</v>
      </c>
      <c r="N33" s="32">
        <f t="shared" si="7"/>
        <v>0</v>
      </c>
      <c r="O33" s="32">
        <f t="shared" si="8"/>
        <v>0</v>
      </c>
      <c r="P33" s="33">
        <f t="shared" si="4"/>
        <v>0</v>
      </c>
      <c r="Q33" s="34">
        <f t="shared" si="9"/>
        <v>592205</v>
      </c>
      <c r="R33" s="34">
        <f t="shared" si="10"/>
        <v>-118441</v>
      </c>
      <c r="S33" s="35">
        <f>IF(AND(M34=1,M33=0),1,0)</f>
        <v>0</v>
      </c>
      <c r="T33" s="35">
        <f>IF(S33=1,-Q34,0)</f>
        <v>0</v>
      </c>
      <c r="U33" s="35">
        <f>IF(S33=1,-R34,0)</f>
        <v>0</v>
      </c>
      <c r="V33" s="36">
        <f t="shared" si="12"/>
        <v>255832560</v>
      </c>
      <c r="W33" s="37">
        <f>(-Q33*C33/F33-R33*D33)</f>
        <v>1446191.1448969096</v>
      </c>
      <c r="X33" s="37">
        <f>-O33*C33/F33-P33*E33</f>
        <v>0</v>
      </c>
      <c r="Y33" s="37">
        <f>-C33/F33*T33-U33*E33</f>
        <v>0</v>
      </c>
      <c r="Z33" s="40">
        <f t="shared" si="11"/>
        <v>0</v>
      </c>
    </row>
    <row r="34" spans="2:28" x14ac:dyDescent="0.25">
      <c r="B34" s="29">
        <v>44140</v>
      </c>
      <c r="C34" s="28">
        <v>451</v>
      </c>
      <c r="D34" s="28">
        <v>90.43</v>
      </c>
      <c r="E34" s="28">
        <v>90.42</v>
      </c>
      <c r="F34" s="28">
        <v>28.51</v>
      </c>
      <c r="G34" s="28">
        <v>5</v>
      </c>
      <c r="H34" s="28">
        <f t="shared" si="0"/>
        <v>79.095054366888803</v>
      </c>
      <c r="I34" s="30">
        <f t="shared" si="5"/>
        <v>0.14330789356984508</v>
      </c>
      <c r="J34" s="31">
        <f t="shared" si="1"/>
        <v>0.12356831117989339</v>
      </c>
      <c r="K34" s="31">
        <f t="shared" si="2"/>
        <v>0.11410667783091974</v>
      </c>
      <c r="L34" s="31">
        <f t="shared" si="3"/>
        <v>0.10337122619560001</v>
      </c>
      <c r="M34" s="28">
        <f t="shared" si="6"/>
        <v>1</v>
      </c>
      <c r="N34" s="32">
        <f t="shared" si="7"/>
        <v>0</v>
      </c>
      <c r="O34" s="32">
        <f t="shared" si="8"/>
        <v>0</v>
      </c>
      <c r="P34" s="33">
        <f t="shared" si="4"/>
        <v>0</v>
      </c>
      <c r="Q34" s="34">
        <f t="shared" si="9"/>
        <v>592205</v>
      </c>
      <c r="R34" s="34">
        <f t="shared" si="10"/>
        <v>-118441</v>
      </c>
      <c r="S34" s="35">
        <f>IF(AND(M35=1,M34=0),1,0)</f>
        <v>0</v>
      </c>
      <c r="T34" s="35">
        <f>IF(S34=1,-Q35,0)</f>
        <v>0</v>
      </c>
      <c r="U34" s="35">
        <f>IF(S34=1,-R35,0)</f>
        <v>0</v>
      </c>
      <c r="V34" s="36">
        <f t="shared" si="12"/>
        <v>255832560</v>
      </c>
      <c r="W34" s="37">
        <f>(-Q34*C34/F34-R34*D34)</f>
        <v>1342522.2957313228</v>
      </c>
      <c r="X34" s="37">
        <f>-O34*C34/F34-P34*E34</f>
        <v>0</v>
      </c>
      <c r="Y34" s="37">
        <f>-C34/F34*T34-U34*E34</f>
        <v>0</v>
      </c>
      <c r="Z34" s="40">
        <f t="shared" si="11"/>
        <v>0</v>
      </c>
    </row>
    <row r="35" spans="2:28" x14ac:dyDescent="0.25">
      <c r="B35" s="29">
        <v>44139</v>
      </c>
      <c r="C35" s="28">
        <v>450</v>
      </c>
      <c r="D35" s="28">
        <v>89.45</v>
      </c>
      <c r="E35" s="28">
        <v>88.72</v>
      </c>
      <c r="F35" s="28">
        <v>28.552</v>
      </c>
      <c r="G35" s="28">
        <v>5</v>
      </c>
      <c r="H35" s="28">
        <f t="shared" si="0"/>
        <v>78.803586438778368</v>
      </c>
      <c r="I35" s="30">
        <f t="shared" si="5"/>
        <v>0.13510062222222219</v>
      </c>
      <c r="J35" s="31">
        <f t="shared" si="1"/>
        <v>0.11257147051923275</v>
      </c>
      <c r="K35" s="31">
        <f t="shared" si="2"/>
        <v>0.11156085048728474</v>
      </c>
      <c r="L35" s="31">
        <f t="shared" si="3"/>
        <v>0.10045145395335779</v>
      </c>
      <c r="M35" s="28">
        <f t="shared" si="6"/>
        <v>1</v>
      </c>
      <c r="N35" s="32">
        <f t="shared" si="7"/>
        <v>0</v>
      </c>
      <c r="O35" s="32">
        <f t="shared" si="8"/>
        <v>0</v>
      </c>
      <c r="P35" s="33">
        <f t="shared" si="4"/>
        <v>0</v>
      </c>
      <c r="Q35" s="34">
        <f t="shared" si="9"/>
        <v>592205</v>
      </c>
      <c r="R35" s="34">
        <f t="shared" si="10"/>
        <v>-118441</v>
      </c>
      <c r="S35" s="35">
        <f>IF(AND(M36=1,M35=0),1,0)</f>
        <v>0</v>
      </c>
      <c r="T35" s="35">
        <f>IF(S35=1,-Q36,0)</f>
        <v>0</v>
      </c>
      <c r="U35" s="35">
        <f>IF(S35=1,-R36,0)</f>
        <v>0</v>
      </c>
      <c r="V35" s="36">
        <f t="shared" si="12"/>
        <v>255832560</v>
      </c>
      <c r="W35" s="37">
        <f>(-Q35*C35/F35-R35*D35)</f>
        <v>1260971.8686046526</v>
      </c>
      <c r="X35" s="37">
        <f>-O35*C35/F35-P35*E35</f>
        <v>0</v>
      </c>
      <c r="Y35" s="37">
        <f>-C35/F35*T35-U35*E35</f>
        <v>0</v>
      </c>
      <c r="Z35" s="40">
        <f t="shared" si="11"/>
        <v>0</v>
      </c>
    </row>
    <row r="36" spans="2:28" x14ac:dyDescent="0.25">
      <c r="B36" s="29">
        <v>44138</v>
      </c>
      <c r="C36" s="28">
        <v>441</v>
      </c>
      <c r="D36" s="28">
        <v>87.69</v>
      </c>
      <c r="E36" s="28">
        <v>86.19</v>
      </c>
      <c r="F36" s="28">
        <v>28.606000000000002</v>
      </c>
      <c r="G36" s="28">
        <v>5</v>
      </c>
      <c r="H36" s="28">
        <f t="shared" si="0"/>
        <v>77.081731105362508</v>
      </c>
      <c r="I36" s="30">
        <f t="shared" si="5"/>
        <v>0.13762364625850343</v>
      </c>
      <c r="J36" s="31">
        <f t="shared" si="1"/>
        <v>0.10687691486932174</v>
      </c>
      <c r="K36" s="31">
        <f t="shared" si="2"/>
        <v>0.1101293949523435</v>
      </c>
      <c r="L36" s="31">
        <f t="shared" si="3"/>
        <v>9.7992734269453E-2</v>
      </c>
      <c r="M36" s="28">
        <f t="shared" si="6"/>
        <v>1</v>
      </c>
      <c r="N36" s="32">
        <f t="shared" si="7"/>
        <v>0</v>
      </c>
      <c r="O36" s="32">
        <f t="shared" si="8"/>
        <v>0</v>
      </c>
      <c r="P36" s="33">
        <f t="shared" si="4"/>
        <v>0</v>
      </c>
      <c r="Q36" s="34">
        <f t="shared" si="9"/>
        <v>592205</v>
      </c>
      <c r="R36" s="34">
        <f t="shared" si="10"/>
        <v>-118441</v>
      </c>
      <c r="S36" s="35">
        <f>IF(AND(M37=1,M36=0),1,0)</f>
        <v>0</v>
      </c>
      <c r="T36" s="35">
        <f>IF(S36=1,-Q37,0)</f>
        <v>0</v>
      </c>
      <c r="U36" s="35">
        <f>IF(S36=1,-R37,0)</f>
        <v>0</v>
      </c>
      <c r="V36" s="36">
        <f t="shared" si="12"/>
        <v>255832560</v>
      </c>
      <c r="W36" s="37">
        <f>(-Q36*C36/F36-R36*D36)</f>
        <v>1256453.9761497583</v>
      </c>
      <c r="X36" s="37">
        <f>-O36*C36/F36-P36*E36</f>
        <v>0</v>
      </c>
      <c r="Y36" s="37">
        <f>-C36/F36*T36-U36*E36</f>
        <v>0</v>
      </c>
      <c r="Z36" s="40">
        <f t="shared" si="11"/>
        <v>0</v>
      </c>
    </row>
    <row r="37" spans="2:28" x14ac:dyDescent="0.25">
      <c r="B37" s="29">
        <v>44137</v>
      </c>
      <c r="C37" s="28">
        <v>435.5</v>
      </c>
      <c r="D37" s="28">
        <v>85.71</v>
      </c>
      <c r="E37" s="28">
        <v>84.6</v>
      </c>
      <c r="F37" s="28">
        <v>28.561</v>
      </c>
      <c r="G37" s="28">
        <v>5</v>
      </c>
      <c r="H37" s="28">
        <f t="shared" si="0"/>
        <v>76.240327719617667</v>
      </c>
      <c r="I37" s="30">
        <f t="shared" si="5"/>
        <v>0.12420817910447735</v>
      </c>
      <c r="J37" s="31">
        <f t="shared" si="1"/>
        <v>0.10251450304842628</v>
      </c>
      <c r="K37" s="31">
        <f t="shared" si="2"/>
        <v>0.10767628152277009</v>
      </c>
      <c r="L37" s="31">
        <f t="shared" si="3"/>
        <v>9.5893544893190227E-2</v>
      </c>
      <c r="M37" s="28">
        <f t="shared" si="6"/>
        <v>1</v>
      </c>
      <c r="N37" s="32">
        <f t="shared" si="7"/>
        <v>0</v>
      </c>
      <c r="O37" s="32">
        <f t="shared" si="8"/>
        <v>0</v>
      </c>
      <c r="P37" s="33">
        <f t="shared" si="4"/>
        <v>0</v>
      </c>
      <c r="Q37" s="34">
        <f t="shared" si="9"/>
        <v>592205</v>
      </c>
      <c r="R37" s="34">
        <f t="shared" si="10"/>
        <v>-118441</v>
      </c>
      <c r="S37" s="35">
        <f>IF(AND(M38=1,M37=0),1,0)</f>
        <v>0</v>
      </c>
      <c r="T37" s="35">
        <f>IF(S37=1,-Q38,0)</f>
        <v>0</v>
      </c>
      <c r="U37" s="35">
        <f>IF(S37=1,-R38,0)</f>
        <v>0</v>
      </c>
      <c r="V37" s="36">
        <f t="shared" si="12"/>
        <v>255832560</v>
      </c>
      <c r="W37" s="37">
        <f>(-Q37*C37/F37-R37*D37)</f>
        <v>1121597.4545607641</v>
      </c>
      <c r="X37" s="37">
        <f>-O37*C37/F37-P37*E37</f>
        <v>0</v>
      </c>
      <c r="Y37" s="37">
        <f>-C37/F37*T37-U37*E37</f>
        <v>0</v>
      </c>
      <c r="Z37" s="40">
        <f t="shared" si="11"/>
        <v>0</v>
      </c>
    </row>
    <row r="38" spans="2:28" x14ac:dyDescent="0.25">
      <c r="B38" s="29">
        <v>44134</v>
      </c>
      <c r="C38" s="28">
        <v>432</v>
      </c>
      <c r="D38" s="28">
        <v>83.87</v>
      </c>
      <c r="E38" s="28">
        <v>84.43</v>
      </c>
      <c r="F38" s="28">
        <v>28.584</v>
      </c>
      <c r="G38" s="28">
        <v>5</v>
      </c>
      <c r="H38" s="28">
        <f t="shared" si="0"/>
        <v>75.566750629722918</v>
      </c>
      <c r="I38" s="30">
        <f t="shared" si="5"/>
        <v>0.10987966666666682</v>
      </c>
      <c r="J38" s="31">
        <f t="shared" si="1"/>
        <v>0.10418950599827874</v>
      </c>
      <c r="K38" s="31">
        <f t="shared" si="2"/>
        <v>0.10784196296300766</v>
      </c>
      <c r="L38" s="31">
        <f t="shared" si="3"/>
        <v>9.6474776229020426E-2</v>
      </c>
      <c r="M38" s="28">
        <f t="shared" si="6"/>
        <v>1</v>
      </c>
      <c r="N38" s="32">
        <f t="shared" si="7"/>
        <v>1</v>
      </c>
      <c r="O38" s="32">
        <f t="shared" si="8"/>
        <v>592205</v>
      </c>
      <c r="P38" s="33">
        <f t="shared" si="4"/>
        <v>-118441</v>
      </c>
      <c r="Q38" s="34">
        <f t="shared" si="9"/>
        <v>592205</v>
      </c>
      <c r="R38" s="34">
        <f t="shared" si="10"/>
        <v>-118441</v>
      </c>
      <c r="S38" s="35">
        <f>IF(AND(M39=1,M38=0),1,0)</f>
        <v>0</v>
      </c>
      <c r="T38" s="35">
        <f>IF(S38=1,-Q39,0)</f>
        <v>0</v>
      </c>
      <c r="U38" s="35">
        <f>IF(S38=1,-R39,0)</f>
        <v>0</v>
      </c>
      <c r="V38" s="36">
        <f t="shared" si="12"/>
        <v>255832560</v>
      </c>
      <c r="W38" s="37">
        <f>(-Q38*C38/F38-R38*D38)</f>
        <v>983445.15866498649</v>
      </c>
      <c r="X38" s="37">
        <f>-O38*C38/F38-P38*E38</f>
        <v>1049772.1186649874</v>
      </c>
      <c r="Y38" s="37">
        <f>-C38/F38*T38-U38*E38</f>
        <v>0</v>
      </c>
      <c r="Z38" s="40">
        <f t="shared" si="11"/>
        <v>-7312717895.04</v>
      </c>
      <c r="AA38" s="38">
        <f>SUM(X31:Y38)</f>
        <v>-77548.217249939218</v>
      </c>
      <c r="AB38" s="37">
        <f>SUM(Z31:Z38)/F31</f>
        <v>26847.786756228536</v>
      </c>
    </row>
    <row r="39" spans="2:28" x14ac:dyDescent="0.25">
      <c r="B39" s="29">
        <v>44133</v>
      </c>
      <c r="C39" s="28">
        <v>437</v>
      </c>
      <c r="D39" s="28">
        <v>84.89</v>
      </c>
      <c r="E39" s="28">
        <v>84.27</v>
      </c>
      <c r="F39" s="28">
        <v>28.597000000000001</v>
      </c>
      <c r="G39" s="28">
        <v>5</v>
      </c>
      <c r="H39" s="28">
        <f t="shared" si="0"/>
        <v>76.406616078609645</v>
      </c>
      <c r="I39" s="30">
        <f t="shared" si="5"/>
        <v>0.1110294416475972</v>
      </c>
      <c r="J39" s="31">
        <f t="shared" si="1"/>
        <v>0.10464504448194609</v>
      </c>
      <c r="K39" s="31">
        <f t="shared" si="2"/>
        <v>0.10861362806977111</v>
      </c>
      <c r="L39" s="31">
        <f t="shared" si="3"/>
        <v>9.5029614946587265E-2</v>
      </c>
      <c r="M39" s="28">
        <f t="shared" si="6"/>
        <v>0</v>
      </c>
      <c r="N39" s="32">
        <f t="shared" si="7"/>
        <v>0</v>
      </c>
      <c r="O39" s="32">
        <f t="shared" si="8"/>
        <v>0</v>
      </c>
      <c r="P39" s="33">
        <f t="shared" si="4"/>
        <v>0</v>
      </c>
      <c r="Q39" s="34">
        <f t="shared" si="9"/>
        <v>0</v>
      </c>
      <c r="R39" s="34">
        <f t="shared" si="10"/>
        <v>0</v>
      </c>
      <c r="S39" s="35">
        <f>IF(AND(M40=1,M39=0),1,0)</f>
        <v>0</v>
      </c>
      <c r="T39" s="35">
        <f>IF(S39=1,-Q40,0)</f>
        <v>0</v>
      </c>
      <c r="U39" s="35">
        <f>IF(S39=1,-R40,0)</f>
        <v>0</v>
      </c>
      <c r="V39" s="36">
        <f t="shared" si="12"/>
        <v>257998500</v>
      </c>
      <c r="W39" s="37">
        <f>(-Q39*C39/F39-R39*D39)</f>
        <v>0</v>
      </c>
      <c r="X39" s="37">
        <f>-O39*C39/F39-P39*E39</f>
        <v>0</v>
      </c>
      <c r="Y39" s="37">
        <f>-C39/F39*T39-U39*E39</f>
        <v>0</v>
      </c>
      <c r="Z39" s="40">
        <f t="shared" si="11"/>
        <v>0</v>
      </c>
    </row>
    <row r="40" spans="2:28" x14ac:dyDescent="0.25">
      <c r="B40" s="29">
        <v>44132</v>
      </c>
      <c r="C40" s="28">
        <v>444</v>
      </c>
      <c r="D40" s="28">
        <v>83.85</v>
      </c>
      <c r="E40" s="28">
        <v>85.15</v>
      </c>
      <c r="F40" s="28">
        <v>28.597000000000001</v>
      </c>
      <c r="G40" s="28">
        <v>5</v>
      </c>
      <c r="H40" s="28">
        <f t="shared" si="0"/>
        <v>77.630520683987825</v>
      </c>
      <c r="I40" s="30">
        <f t="shared" si="5"/>
        <v>8.0116418918918963E-2</v>
      </c>
      <c r="J40" s="31">
        <f t="shared" si="1"/>
        <v>0.11055023045533674</v>
      </c>
      <c r="K40" s="31">
        <f t="shared" si="2"/>
        <v>0.11160485328027572</v>
      </c>
      <c r="L40" s="31">
        <f t="shared" si="3"/>
        <v>9.4286774713054744E-2</v>
      </c>
      <c r="M40" s="28">
        <f t="shared" si="6"/>
        <v>0</v>
      </c>
      <c r="N40" s="32">
        <f t="shared" si="7"/>
        <v>0</v>
      </c>
      <c r="O40" s="32">
        <f t="shared" si="8"/>
        <v>0</v>
      </c>
      <c r="P40" s="33">
        <f t="shared" si="4"/>
        <v>0</v>
      </c>
      <c r="Q40" s="34">
        <f t="shared" si="9"/>
        <v>0</v>
      </c>
      <c r="R40" s="34">
        <f t="shared" si="10"/>
        <v>0</v>
      </c>
      <c r="S40" s="35">
        <f>IF(AND(M41=1,M40=0),1,0)</f>
        <v>0</v>
      </c>
      <c r="T40" s="35">
        <f>IF(S40=1,-Q41,0)</f>
        <v>0</v>
      </c>
      <c r="U40" s="35">
        <f>IF(S40=1,-R41,0)</f>
        <v>0</v>
      </c>
      <c r="V40" s="36">
        <f t="shared" si="12"/>
        <v>257998500</v>
      </c>
      <c r="W40" s="37">
        <f>(-Q40*C40/F40-R40*D40)</f>
        <v>0</v>
      </c>
      <c r="X40" s="37">
        <f>-O40*C40/F40-P40*E40</f>
        <v>0</v>
      </c>
      <c r="Y40" s="37">
        <f>-C40/F40*T40-U40*E40</f>
        <v>0</v>
      </c>
      <c r="Z40" s="40">
        <f t="shared" si="11"/>
        <v>0</v>
      </c>
    </row>
    <row r="41" spans="2:28" x14ac:dyDescent="0.25">
      <c r="B41" s="29">
        <v>44131</v>
      </c>
      <c r="C41" s="28">
        <v>447</v>
      </c>
      <c r="D41" s="28">
        <v>86.71</v>
      </c>
      <c r="E41" s="28">
        <v>86.96</v>
      </c>
      <c r="F41" s="28">
        <v>28.588999999999999</v>
      </c>
      <c r="G41" s="28">
        <v>5</v>
      </c>
      <c r="H41" s="28">
        <f t="shared" si="0"/>
        <v>78.176921193466029</v>
      </c>
      <c r="I41" s="30">
        <f t="shared" si="5"/>
        <v>0.10915086800894835</v>
      </c>
      <c r="J41" s="31">
        <f t="shared" si="1"/>
        <v>0.11338187503536527</v>
      </c>
      <c r="K41" s="31">
        <f t="shared" si="2"/>
        <v>0.1122236573884718</v>
      </c>
      <c r="L41" s="31">
        <f t="shared" si="3"/>
        <v>9.2719111296664533E-2</v>
      </c>
      <c r="M41" s="28">
        <f t="shared" si="6"/>
        <v>0</v>
      </c>
      <c r="N41" s="32">
        <f t="shared" si="7"/>
        <v>0</v>
      </c>
      <c r="O41" s="32">
        <f t="shared" si="8"/>
        <v>0</v>
      </c>
      <c r="P41" s="33">
        <f t="shared" si="4"/>
        <v>0</v>
      </c>
      <c r="Q41" s="34">
        <f t="shared" si="9"/>
        <v>0</v>
      </c>
      <c r="R41" s="34">
        <f t="shared" si="10"/>
        <v>0</v>
      </c>
      <c r="S41" s="35">
        <f>IF(AND(M42=1,M41=0),1,0)</f>
        <v>1</v>
      </c>
      <c r="T41" s="35">
        <f>IF(S41=1,-Q42,0)</f>
        <v>-573330</v>
      </c>
      <c r="U41" s="35">
        <f>IF(S41=1,-R42,0)</f>
        <v>114666</v>
      </c>
      <c r="V41" s="36">
        <f t="shared" si="12"/>
        <v>257998500</v>
      </c>
      <c r="W41" s="37">
        <f>(-Q41*C41/F41-R41*D41)</f>
        <v>0</v>
      </c>
      <c r="X41" s="37">
        <f>-O41*C41/F41-P41*E41</f>
        <v>0</v>
      </c>
      <c r="Y41" s="37">
        <f>-C41/F41*T41-U41*E41</f>
        <v>-1007120.5144300256</v>
      </c>
      <c r="Z41" s="40">
        <f t="shared" si="11"/>
        <v>7375919116.5</v>
      </c>
    </row>
    <row r="42" spans="2:28" x14ac:dyDescent="0.25">
      <c r="B42" s="29">
        <v>44130</v>
      </c>
      <c r="C42" s="28">
        <v>450</v>
      </c>
      <c r="D42" s="28">
        <v>86.73</v>
      </c>
      <c r="E42" s="28">
        <v>87.21</v>
      </c>
      <c r="F42" s="28">
        <v>28.599</v>
      </c>
      <c r="G42" s="28">
        <v>5</v>
      </c>
      <c r="H42" s="28">
        <f t="shared" si="0"/>
        <v>78.674079513269689</v>
      </c>
      <c r="I42" s="30">
        <f t="shared" si="5"/>
        <v>0.10239612000000009</v>
      </c>
      <c r="J42" s="31">
        <f t="shared" si="1"/>
        <v>0.1128380599971139</v>
      </c>
      <c r="K42" s="31">
        <f t="shared" si="2"/>
        <v>0.11502470147542831</v>
      </c>
      <c r="L42" s="31">
        <f t="shared" si="3"/>
        <v>9.2265997850919032E-2</v>
      </c>
      <c r="M42" s="28">
        <f t="shared" si="6"/>
        <v>1</v>
      </c>
      <c r="N42" s="32">
        <f t="shared" si="7"/>
        <v>1</v>
      </c>
      <c r="O42" s="32">
        <f t="shared" si="8"/>
        <v>573330</v>
      </c>
      <c r="P42" s="33">
        <f t="shared" si="4"/>
        <v>-114666</v>
      </c>
      <c r="Q42" s="34">
        <f t="shared" si="9"/>
        <v>573330</v>
      </c>
      <c r="R42" s="34">
        <f t="shared" si="10"/>
        <v>-114666</v>
      </c>
      <c r="S42" s="35">
        <f>IF(AND(M43=1,M42=0),1,0)</f>
        <v>0</v>
      </c>
      <c r="T42" s="35">
        <f>IF(S42=1,-Q43,0)</f>
        <v>0</v>
      </c>
      <c r="U42" s="35">
        <f>IF(S42=1,-R43,0)</f>
        <v>0</v>
      </c>
      <c r="V42" s="36">
        <f t="shared" si="12"/>
        <v>257998500</v>
      </c>
      <c r="W42" s="37">
        <f>(-Q42*C42/F42-R42*D42)</f>
        <v>923740.17853141762</v>
      </c>
      <c r="X42" s="37">
        <f>-O42*C42/F42-P42*E42</f>
        <v>978779.85853141733</v>
      </c>
      <c r="Y42" s="37">
        <f>-C42/F42*T42-U42*E42</f>
        <v>0</v>
      </c>
      <c r="Z42" s="40">
        <f t="shared" si="11"/>
        <v>-7378499101.5</v>
      </c>
      <c r="AA42" s="38">
        <f>SUM(X41:Y42)</f>
        <v>-28340.655898608267</v>
      </c>
      <c r="AB42" s="37">
        <f>SUM(Z41:Z42)/F41</f>
        <v>-90243.974955402431</v>
      </c>
    </row>
    <row r="43" spans="2:28" x14ac:dyDescent="0.25">
      <c r="B43" s="29">
        <v>44127</v>
      </c>
      <c r="C43" s="28">
        <v>452</v>
      </c>
      <c r="D43" s="28">
        <v>88.31</v>
      </c>
      <c r="E43" s="28">
        <v>88.25</v>
      </c>
      <c r="F43" s="28">
        <v>28.617999999999999</v>
      </c>
      <c r="G43" s="28">
        <v>5</v>
      </c>
      <c r="H43" s="28">
        <f t="shared" si="0"/>
        <v>78.971276818785384</v>
      </c>
      <c r="I43" s="30">
        <f t="shared" si="5"/>
        <v>0.1182546814159291</v>
      </c>
      <c r="J43" s="31">
        <f t="shared" si="1"/>
        <v>0.11149441992773657</v>
      </c>
      <c r="K43" s="31">
        <f t="shared" si="2"/>
        <v>0.11421099492323938</v>
      </c>
      <c r="L43" s="31">
        <f t="shared" si="3"/>
        <v>8.9982776219808006E-2</v>
      </c>
      <c r="M43" s="28">
        <f t="shared" si="6"/>
        <v>0</v>
      </c>
      <c r="N43" s="32">
        <f t="shared" si="7"/>
        <v>0</v>
      </c>
      <c r="O43" s="32">
        <f t="shared" si="8"/>
        <v>0</v>
      </c>
      <c r="P43" s="33">
        <f t="shared" si="4"/>
        <v>0</v>
      </c>
      <c r="Q43" s="34">
        <f t="shared" si="9"/>
        <v>0</v>
      </c>
      <c r="R43" s="34">
        <f t="shared" si="10"/>
        <v>0</v>
      </c>
      <c r="S43" s="35">
        <f>IF(AND(M44=1,M43=0),1,0)</f>
        <v>0</v>
      </c>
      <c r="T43" s="35">
        <f>IF(S43=1,-Q44,0)</f>
        <v>0</v>
      </c>
      <c r="U43" s="35">
        <f>IF(S43=1,-R44,0)</f>
        <v>0</v>
      </c>
      <c r="V43" s="36">
        <f t="shared" si="12"/>
        <v>257385540</v>
      </c>
      <c r="W43" s="37">
        <f>(-Q43*C43/F43-R43*D43)</f>
        <v>0</v>
      </c>
      <c r="X43" s="37">
        <f>-O43*C43/F43-P43*E43</f>
        <v>0</v>
      </c>
      <c r="Y43" s="37">
        <f>-C43/F43*T43-U43*E43</f>
        <v>0</v>
      </c>
      <c r="Z43" s="40">
        <f t="shared" si="11"/>
        <v>0</v>
      </c>
    </row>
    <row r="44" spans="2:28" x14ac:dyDescent="0.25">
      <c r="B44" s="29">
        <v>44126</v>
      </c>
      <c r="C44" s="28">
        <v>455</v>
      </c>
      <c r="D44" s="28">
        <v>88.21</v>
      </c>
      <c r="E44" s="28">
        <v>88.44</v>
      </c>
      <c r="F44" s="28">
        <v>28.713000000000001</v>
      </c>
      <c r="G44" s="28">
        <v>5</v>
      </c>
      <c r="H44" s="28">
        <f t="shared" si="0"/>
        <v>79.232403440950094</v>
      </c>
      <c r="I44" s="30">
        <f t="shared" si="5"/>
        <v>0.11330713406593396</v>
      </c>
      <c r="J44" s="31">
        <f t="shared" si="1"/>
        <v>0.11258221165759612</v>
      </c>
      <c r="K44" s="31">
        <f t="shared" si="2"/>
        <v>0.11535829325479496</v>
      </c>
      <c r="L44" s="31">
        <f t="shared" si="3"/>
        <v>8.8831463670135447E-2</v>
      </c>
      <c r="M44" s="28">
        <f t="shared" si="6"/>
        <v>0</v>
      </c>
      <c r="N44" s="32">
        <f t="shared" si="7"/>
        <v>0</v>
      </c>
      <c r="O44" s="32">
        <f t="shared" si="8"/>
        <v>0</v>
      </c>
      <c r="P44" s="33">
        <f t="shared" si="4"/>
        <v>0</v>
      </c>
      <c r="Q44" s="34">
        <f t="shared" si="9"/>
        <v>0</v>
      </c>
      <c r="R44" s="34">
        <f t="shared" si="10"/>
        <v>0</v>
      </c>
      <c r="S44" s="35">
        <f>IF(AND(M45=1,M44=0),1,0)</f>
        <v>1</v>
      </c>
      <c r="T44" s="35">
        <f>IF(S44=1,-Q45,0)</f>
        <v>-568180</v>
      </c>
      <c r="U44" s="35">
        <f>IF(S44=1,-R45,0)</f>
        <v>113636</v>
      </c>
      <c r="V44" s="36">
        <f t="shared" si="12"/>
        <v>257385540</v>
      </c>
      <c r="W44" s="37">
        <f>(-Q44*C44/F44-R44*D44)</f>
        <v>0</v>
      </c>
      <c r="X44" s="37">
        <f>-O44*C44/F44-P44*E44</f>
        <v>0</v>
      </c>
      <c r="Y44" s="37">
        <f>-C44/F44*T44-U44*E44</f>
        <v>-1046314.4425841961</v>
      </c>
      <c r="Z44" s="40">
        <f t="shared" si="11"/>
        <v>7390311010.0200005</v>
      </c>
    </row>
    <row r="45" spans="2:28" x14ac:dyDescent="0.25">
      <c r="B45" s="29">
        <v>44125</v>
      </c>
      <c r="C45" s="28">
        <v>453</v>
      </c>
      <c r="D45" s="28">
        <v>87.64</v>
      </c>
      <c r="E45" s="28">
        <v>88</v>
      </c>
      <c r="F45" s="28">
        <v>28.678000000000001</v>
      </c>
      <c r="G45" s="28">
        <v>5</v>
      </c>
      <c r="H45" s="28">
        <f t="shared" si="0"/>
        <v>78.980403096450232</v>
      </c>
      <c r="I45" s="30">
        <f t="shared" si="5"/>
        <v>0.1096423487858722</v>
      </c>
      <c r="J45" s="31">
        <f t="shared" si="1"/>
        <v>0.11265947610521469</v>
      </c>
      <c r="K45" s="31">
        <f t="shared" si="2"/>
        <v>0.11339378715891538</v>
      </c>
      <c r="L45" s="31">
        <f t="shared" si="3"/>
        <v>8.8265152349750117E-2</v>
      </c>
      <c r="M45" s="28">
        <f t="shared" si="6"/>
        <v>1</v>
      </c>
      <c r="N45" s="32">
        <f t="shared" si="7"/>
        <v>1</v>
      </c>
      <c r="O45" s="32">
        <f t="shared" si="8"/>
        <v>568180</v>
      </c>
      <c r="P45" s="33">
        <f t="shared" si="4"/>
        <v>-113636</v>
      </c>
      <c r="Q45" s="34">
        <f t="shared" si="9"/>
        <v>568180</v>
      </c>
      <c r="R45" s="34">
        <f t="shared" si="10"/>
        <v>-113636</v>
      </c>
      <c r="S45" s="35">
        <f>IF(AND(M46=1,M45=0),1,0)</f>
        <v>0</v>
      </c>
      <c r="T45" s="35">
        <f>IF(S45=1,-Q46,0)</f>
        <v>0</v>
      </c>
      <c r="U45" s="35">
        <f>IF(S45=1,-R46,0)</f>
        <v>0</v>
      </c>
      <c r="V45" s="36">
        <f t="shared" si="12"/>
        <v>257385540</v>
      </c>
      <c r="W45" s="37">
        <f>(-Q45*C45/F45-R45*D45)</f>
        <v>984041.95373178087</v>
      </c>
      <c r="X45" s="37">
        <f>-O45*C45/F45-P45*E45</f>
        <v>1024950.9137317799</v>
      </c>
      <c r="Y45" s="37">
        <f>-C45/F45*T45-U45*E45</f>
        <v>0</v>
      </c>
      <c r="Z45" s="40">
        <f t="shared" si="11"/>
        <v>-7381302516.1199999</v>
      </c>
      <c r="AA45" s="38">
        <f>SUM(X44:Y45)</f>
        <v>-21363.528852416202</v>
      </c>
      <c r="AB45" s="37">
        <f>SUM(Z44:Z45)/F44</f>
        <v>313742.69146381679</v>
      </c>
    </row>
    <row r="46" spans="2:28" x14ac:dyDescent="0.25">
      <c r="B46" s="29">
        <v>44124</v>
      </c>
      <c r="C46" s="28">
        <v>451</v>
      </c>
      <c r="D46" s="28">
        <v>88.26</v>
      </c>
      <c r="E46" s="28">
        <v>87.79</v>
      </c>
      <c r="F46" s="28">
        <v>28.7</v>
      </c>
      <c r="G46" s="28">
        <v>5</v>
      </c>
      <c r="H46" s="28">
        <f t="shared" si="0"/>
        <v>78.571428571428569</v>
      </c>
      <c r="I46" s="30">
        <f t="shared" si="5"/>
        <v>0.12330909090909103</v>
      </c>
      <c r="J46" s="31">
        <f t="shared" si="1"/>
        <v>0.11106543974157831</v>
      </c>
      <c r="K46" s="31">
        <f t="shared" si="2"/>
        <v>0.11338672916627217</v>
      </c>
      <c r="L46" s="31">
        <f t="shared" si="3"/>
        <v>8.7961849935305439E-2</v>
      </c>
      <c r="M46" s="28">
        <f t="shared" si="6"/>
        <v>0</v>
      </c>
      <c r="N46" s="32">
        <f t="shared" si="7"/>
        <v>0</v>
      </c>
      <c r="O46" s="32">
        <f t="shared" si="8"/>
        <v>0</v>
      </c>
      <c r="P46" s="33">
        <f t="shared" si="4"/>
        <v>0</v>
      </c>
      <c r="Q46" s="34">
        <f t="shared" si="9"/>
        <v>0</v>
      </c>
      <c r="R46" s="34">
        <f t="shared" si="10"/>
        <v>0</v>
      </c>
      <c r="S46" s="35">
        <f>IF(AND(M47=1,M46=0),1,0)</f>
        <v>0</v>
      </c>
      <c r="T46" s="35">
        <f>IF(S46=1,-Q47,0)</f>
        <v>0</v>
      </c>
      <c r="U46" s="35">
        <f>IF(S46=1,-R47,0)</f>
        <v>0</v>
      </c>
      <c r="V46" s="36">
        <f t="shared" si="12"/>
        <v>253530095</v>
      </c>
      <c r="W46" s="37">
        <f>(-Q46*C46/F46-R46*D46)</f>
        <v>0</v>
      </c>
      <c r="X46" s="37">
        <f>-O46*C46/F46-P46*E46</f>
        <v>0</v>
      </c>
      <c r="Y46" s="37">
        <f>-C46/F46*T46-U46*E46</f>
        <v>0</v>
      </c>
      <c r="Z46" s="40">
        <f t="shared" si="11"/>
        <v>0</v>
      </c>
    </row>
    <row r="47" spans="2:28" x14ac:dyDescent="0.25">
      <c r="B47" s="29">
        <v>44123</v>
      </c>
      <c r="C47" s="28">
        <v>457.5</v>
      </c>
      <c r="D47" s="28">
        <v>87.56</v>
      </c>
      <c r="E47" s="28">
        <v>88.34</v>
      </c>
      <c r="F47" s="28">
        <v>28.728999999999999</v>
      </c>
      <c r="G47" s="28">
        <v>5</v>
      </c>
      <c r="H47" s="28">
        <f t="shared" si="0"/>
        <v>79.623377075429005</v>
      </c>
      <c r="I47" s="30">
        <f t="shared" si="5"/>
        <v>9.9677044808743176E-2</v>
      </c>
      <c r="J47" s="31">
        <f t="shared" si="1"/>
        <v>0.11721134295374273</v>
      </c>
      <c r="K47" s="31">
        <f t="shared" si="2"/>
        <v>0.11172330228355025</v>
      </c>
      <c r="L47" s="31">
        <f t="shared" si="3"/>
        <v>8.7991575261604046E-2</v>
      </c>
      <c r="M47" s="28">
        <f t="shared" si="6"/>
        <v>0</v>
      </c>
      <c r="N47" s="32">
        <f t="shared" si="7"/>
        <v>0</v>
      </c>
      <c r="O47" s="32">
        <f t="shared" si="8"/>
        <v>0</v>
      </c>
      <c r="P47" s="33">
        <f t="shared" si="4"/>
        <v>0</v>
      </c>
      <c r="Q47" s="34">
        <f t="shared" si="9"/>
        <v>0</v>
      </c>
      <c r="R47" s="34">
        <f t="shared" si="10"/>
        <v>0</v>
      </c>
      <c r="S47" s="35">
        <f>IF(AND(M48=1,M47=0),1,0)</f>
        <v>1</v>
      </c>
      <c r="T47" s="35">
        <f>IF(S47=1,-Q48,0)</f>
        <v>-564655</v>
      </c>
      <c r="U47" s="35">
        <f>IF(S47=1,-R48,0)</f>
        <v>112931</v>
      </c>
      <c r="V47" s="36">
        <f t="shared" si="12"/>
        <v>253530095</v>
      </c>
      <c r="W47" s="37">
        <f>(-Q47*C47/F47-R47*D47)</f>
        <v>0</v>
      </c>
      <c r="X47" s="37">
        <f>-O47*C47/F47-P47*E47</f>
        <v>0</v>
      </c>
      <c r="Y47" s="37">
        <f>-C47/F47*T47-U47*E47</f>
        <v>-984376.94349472784</v>
      </c>
      <c r="Z47" s="40">
        <f t="shared" si="11"/>
        <v>7283666099.2550001</v>
      </c>
    </row>
    <row r="48" spans="2:28" x14ac:dyDescent="0.25">
      <c r="B48" s="29">
        <v>44120</v>
      </c>
      <c r="C48" s="28">
        <v>449</v>
      </c>
      <c r="D48" s="28">
        <v>86.7</v>
      </c>
      <c r="E48" s="28">
        <v>88.55</v>
      </c>
      <c r="F48" s="28">
        <v>28.782</v>
      </c>
      <c r="G48" s="28">
        <v>5</v>
      </c>
      <c r="H48" s="28">
        <f t="shared" si="0"/>
        <v>78.000138975748726</v>
      </c>
      <c r="I48" s="30">
        <f t="shared" si="5"/>
        <v>0.11153648106904246</v>
      </c>
      <c r="J48" s="31">
        <f t="shared" si="1"/>
        <v>0.1169275699187422</v>
      </c>
      <c r="K48" s="31">
        <f t="shared" si="2"/>
        <v>0.10890884164764369</v>
      </c>
      <c r="L48" s="31">
        <f t="shared" si="3"/>
        <v>8.731669763941205E-2</v>
      </c>
      <c r="M48" s="28">
        <f t="shared" si="6"/>
        <v>1</v>
      </c>
      <c r="N48" s="32">
        <f t="shared" si="7"/>
        <v>1</v>
      </c>
      <c r="O48" s="32">
        <f t="shared" si="8"/>
        <v>564655</v>
      </c>
      <c r="P48" s="33">
        <f t="shared" si="4"/>
        <v>-112931</v>
      </c>
      <c r="Q48" s="34">
        <f t="shared" si="9"/>
        <v>564655</v>
      </c>
      <c r="R48" s="34">
        <f t="shared" si="10"/>
        <v>-112931</v>
      </c>
      <c r="S48" s="35">
        <f>IF(AND(M49=1,M48=0),1,0)</f>
        <v>0</v>
      </c>
      <c r="T48" s="35">
        <f>IF(S48=1,-Q49,0)</f>
        <v>0</v>
      </c>
      <c r="U48" s="35">
        <f>IF(S48=1,-R49,0)</f>
        <v>0</v>
      </c>
      <c r="V48" s="36">
        <f t="shared" si="12"/>
        <v>253530095</v>
      </c>
      <c r="W48" s="37">
        <f>(-Q48*C48/F48-R48*D48)</f>
        <v>982484.00532972068</v>
      </c>
      <c r="X48" s="37">
        <f>-O48*C48/F48-P48*E48</f>
        <v>1191406.3553297184</v>
      </c>
      <c r="Y48" s="37">
        <f>-C48/F48*T48-U48*E48</f>
        <v>0</v>
      </c>
      <c r="Z48" s="40">
        <f t="shared" si="11"/>
        <v>-7297103194.29</v>
      </c>
      <c r="AA48" s="38">
        <f>SUM(X47:Y48)</f>
        <v>207029.41183499061</v>
      </c>
      <c r="AB48" s="37">
        <f>SUM(Z47:Z48)/F47</f>
        <v>-467718.856730128</v>
      </c>
    </row>
    <row r="49" spans="2:28" x14ac:dyDescent="0.25">
      <c r="B49" s="29">
        <v>44119</v>
      </c>
      <c r="C49" s="28">
        <v>453</v>
      </c>
      <c r="D49" s="28">
        <v>88.15</v>
      </c>
      <c r="E49" s="28">
        <v>87.29</v>
      </c>
      <c r="F49" s="28">
        <v>28.745999999999999</v>
      </c>
      <c r="G49" s="28">
        <v>5</v>
      </c>
      <c r="H49" s="28">
        <f t="shared" si="0"/>
        <v>78.793571279482364</v>
      </c>
      <c r="I49" s="30">
        <f t="shared" si="5"/>
        <v>0.11874609271523173</v>
      </c>
      <c r="J49" s="31">
        <f t="shared" si="1"/>
        <v>0.11813437485199381</v>
      </c>
      <c r="K49" s="31">
        <f t="shared" si="2"/>
        <v>0.10460449332629433</v>
      </c>
      <c r="L49" s="31">
        <f t="shared" si="3"/>
        <v>8.6192957690666788E-2</v>
      </c>
      <c r="M49" s="28">
        <f t="shared" si="6"/>
        <v>0</v>
      </c>
      <c r="N49" s="32">
        <f t="shared" si="7"/>
        <v>0</v>
      </c>
      <c r="O49" s="32">
        <f t="shared" si="8"/>
        <v>0</v>
      </c>
      <c r="P49" s="33">
        <f t="shared" si="4"/>
        <v>0</v>
      </c>
      <c r="Q49" s="34">
        <f t="shared" si="9"/>
        <v>0</v>
      </c>
      <c r="R49" s="34">
        <f t="shared" si="10"/>
        <v>0</v>
      </c>
      <c r="S49" s="35">
        <f>IF(AND(M50=1,M49=0),1,0)</f>
        <v>0</v>
      </c>
      <c r="T49" s="35">
        <f>IF(S49=1,-Q50,0)</f>
        <v>0</v>
      </c>
      <c r="U49" s="35">
        <f>IF(S49=1,-R50,0)</f>
        <v>0</v>
      </c>
      <c r="V49" s="36">
        <f t="shared" si="12"/>
        <v>254896305</v>
      </c>
      <c r="W49" s="37">
        <f>(-Q49*C49/F49-R49*D49)</f>
        <v>0</v>
      </c>
      <c r="X49" s="37">
        <f>-O49*C49/F49-P49*E49</f>
        <v>0</v>
      </c>
      <c r="Y49" s="37">
        <f>-C49/F49*T49-U49*E49</f>
        <v>0</v>
      </c>
      <c r="Z49" s="40">
        <f t="shared" si="11"/>
        <v>0</v>
      </c>
    </row>
    <row r="50" spans="2:28" x14ac:dyDescent="0.25">
      <c r="B50" s="29">
        <v>44118</v>
      </c>
      <c r="C50" s="28">
        <v>459</v>
      </c>
      <c r="D50" s="28">
        <v>88.6</v>
      </c>
      <c r="E50" s="28">
        <v>89.65</v>
      </c>
      <c r="F50" s="28">
        <v>28.753</v>
      </c>
      <c r="G50" s="28">
        <v>5</v>
      </c>
      <c r="H50" s="28">
        <f t="shared" si="0"/>
        <v>79.817758146975962</v>
      </c>
      <c r="I50" s="30">
        <f t="shared" si="5"/>
        <v>0.11002867102396507</v>
      </c>
      <c r="J50" s="31">
        <f t="shared" si="1"/>
        <v>0.11412809821261605</v>
      </c>
      <c r="K50" s="31">
        <f t="shared" si="2"/>
        <v>0.10244486395974688</v>
      </c>
      <c r="L50" s="31">
        <f t="shared" si="3"/>
        <v>8.4745557545423511E-2</v>
      </c>
      <c r="M50" s="28">
        <f t="shared" si="6"/>
        <v>0</v>
      </c>
      <c r="N50" s="32">
        <f t="shared" si="7"/>
        <v>0</v>
      </c>
      <c r="O50" s="32">
        <f t="shared" si="8"/>
        <v>0</v>
      </c>
      <c r="P50" s="33">
        <f t="shared" si="4"/>
        <v>0</v>
      </c>
      <c r="Q50" s="34">
        <f t="shared" si="9"/>
        <v>0</v>
      </c>
      <c r="R50" s="34">
        <f t="shared" si="10"/>
        <v>0</v>
      </c>
      <c r="S50" s="35">
        <f>IF(AND(M51=1,M50=0),1,0)</f>
        <v>1</v>
      </c>
      <c r="T50" s="35">
        <f>IF(S50=1,-Q51,0)</f>
        <v>-562685</v>
      </c>
      <c r="U50" s="35">
        <f>IF(S50=1,-R51,0)</f>
        <v>112537</v>
      </c>
      <c r="V50" s="36">
        <f t="shared" si="12"/>
        <v>254896305</v>
      </c>
      <c r="W50" s="37">
        <f>(-Q50*C50/F50-R50*D50)</f>
        <v>0</v>
      </c>
      <c r="X50" s="37">
        <f>-O50*C50/F50-P50*E50</f>
        <v>0</v>
      </c>
      <c r="Y50" s="37">
        <f>-C50/F50*T50-U50*E50</f>
        <v>-1106491.0014137663</v>
      </c>
      <c r="Z50" s="40">
        <f t="shared" si="11"/>
        <v>7329033457.665</v>
      </c>
    </row>
    <row r="51" spans="2:28" x14ac:dyDescent="0.25">
      <c r="B51" s="29">
        <v>44117</v>
      </c>
      <c r="C51" s="28">
        <v>462</v>
      </c>
      <c r="D51" s="28">
        <v>89.64</v>
      </c>
      <c r="E51" s="28">
        <v>90.5</v>
      </c>
      <c r="F51" s="28">
        <v>28.742000000000001</v>
      </c>
      <c r="G51" s="28">
        <v>5</v>
      </c>
      <c r="H51" s="28">
        <f t="shared" si="0"/>
        <v>80.370189965903549</v>
      </c>
      <c r="I51" s="30">
        <f t="shared" si="5"/>
        <v>0.11533890909090916</v>
      </c>
      <c r="J51" s="31">
        <f t="shared" si="1"/>
        <v>0.11570801859096602</v>
      </c>
      <c r="K51" s="31">
        <f t="shared" si="2"/>
        <v>9.9353316313067319E-2</v>
      </c>
      <c r="L51" s="31">
        <f t="shared" si="3"/>
        <v>8.3754607483720489E-2</v>
      </c>
      <c r="M51" s="28">
        <f t="shared" si="6"/>
        <v>1</v>
      </c>
      <c r="N51" s="32">
        <f t="shared" si="7"/>
        <v>0</v>
      </c>
      <c r="O51" s="32">
        <f t="shared" si="8"/>
        <v>0</v>
      </c>
      <c r="P51" s="33">
        <f t="shared" si="4"/>
        <v>0</v>
      </c>
      <c r="Q51" s="34">
        <f t="shared" si="9"/>
        <v>562685</v>
      </c>
      <c r="R51" s="34">
        <f t="shared" si="10"/>
        <v>-112537</v>
      </c>
      <c r="S51" s="35">
        <f>IF(AND(M52=1,M51=0),1,0)</f>
        <v>0</v>
      </c>
      <c r="T51" s="35">
        <f>IF(S51=1,-Q52,0)</f>
        <v>0</v>
      </c>
      <c r="U51" s="35">
        <f>IF(S51=1,-R52,0)</f>
        <v>0</v>
      </c>
      <c r="V51" s="36">
        <f t="shared" si="12"/>
        <v>254896305</v>
      </c>
      <c r="W51" s="37">
        <f>(-Q51*C51/F51-R51*D51)</f>
        <v>1043196.6118071117</v>
      </c>
      <c r="X51" s="37">
        <f>-O51*C51/F51-P51*E51</f>
        <v>0</v>
      </c>
      <c r="Y51" s="37">
        <f>-C51/F51*T51-U51*E51</f>
        <v>0</v>
      </c>
      <c r="Z51" s="40">
        <f t="shared" si="11"/>
        <v>0</v>
      </c>
    </row>
    <row r="52" spans="2:28" x14ac:dyDescent="0.25">
      <c r="B52" s="29">
        <v>44116</v>
      </c>
      <c r="C52" s="28">
        <v>460</v>
      </c>
      <c r="D52" s="28">
        <v>90.91</v>
      </c>
      <c r="E52" s="28">
        <v>89.12</v>
      </c>
      <c r="F52" s="28">
        <v>28.599</v>
      </c>
      <c r="G52" s="28">
        <v>5</v>
      </c>
      <c r="H52" s="28">
        <f t="shared" si="0"/>
        <v>80.422392391342356</v>
      </c>
      <c r="I52" s="30">
        <f t="shared" si="5"/>
        <v>0.13040656086956526</v>
      </c>
      <c r="J52" s="31">
        <f t="shared" si="1"/>
        <v>0.10623526161335776</v>
      </c>
      <c r="K52" s="31">
        <f t="shared" si="2"/>
        <v>9.1108319741681723E-2</v>
      </c>
      <c r="L52" s="31">
        <f t="shared" si="3"/>
        <v>8.2128310076906075E-2</v>
      </c>
      <c r="M52" s="28">
        <f t="shared" si="6"/>
        <v>1</v>
      </c>
      <c r="N52" s="32">
        <f t="shared" si="7"/>
        <v>0</v>
      </c>
      <c r="O52" s="32">
        <f t="shared" si="8"/>
        <v>0</v>
      </c>
      <c r="P52" s="33">
        <f t="shared" si="4"/>
        <v>0</v>
      </c>
      <c r="Q52" s="34">
        <f t="shared" si="9"/>
        <v>562685</v>
      </c>
      <c r="R52" s="34">
        <f t="shared" si="10"/>
        <v>-112537</v>
      </c>
      <c r="S52" s="35">
        <f>IF(AND(M53=1,M52=0),1,0)</f>
        <v>0</v>
      </c>
      <c r="T52" s="35">
        <f>IF(S52=1,-Q53,0)</f>
        <v>0</v>
      </c>
      <c r="U52" s="35">
        <f>IF(S52=1,-R53,0)</f>
        <v>0</v>
      </c>
      <c r="V52" s="36">
        <f t="shared" si="12"/>
        <v>254896305</v>
      </c>
      <c r="W52" s="37">
        <f>(-Q52*C52/F52-R52*D52)</f>
        <v>1180243.897455506</v>
      </c>
      <c r="X52" s="37">
        <f>-O52*C52/F52-P52*E52</f>
        <v>0</v>
      </c>
      <c r="Y52" s="37">
        <f>-C52/F52*T52-U52*E52</f>
        <v>0</v>
      </c>
      <c r="Z52" s="40">
        <f t="shared" si="11"/>
        <v>0</v>
      </c>
    </row>
    <row r="53" spans="2:28" x14ac:dyDescent="0.25">
      <c r="B53" s="29">
        <v>44112</v>
      </c>
      <c r="C53" s="28">
        <v>453</v>
      </c>
      <c r="D53" s="28">
        <v>87.8</v>
      </c>
      <c r="E53" s="28">
        <v>88.86</v>
      </c>
      <c r="F53" s="28">
        <v>28.638000000000002</v>
      </c>
      <c r="G53" s="28">
        <v>5</v>
      </c>
      <c r="H53" s="28">
        <f t="shared" si="0"/>
        <v>79.090718625602335</v>
      </c>
      <c r="I53" s="30">
        <f t="shared" si="5"/>
        <v>0.11011761589403979</v>
      </c>
      <c r="J53" s="31">
        <f t="shared" si="1"/>
        <v>0.10089011337654519</v>
      </c>
      <c r="K53" s="31">
        <f t="shared" si="2"/>
        <v>8.7029984239234276E-2</v>
      </c>
      <c r="L53" s="31">
        <f t="shared" si="3"/>
        <v>8.1213151229347719E-2</v>
      </c>
      <c r="M53" s="28">
        <f t="shared" si="6"/>
        <v>1</v>
      </c>
      <c r="N53" s="32">
        <f t="shared" si="7"/>
        <v>1</v>
      </c>
      <c r="O53" s="32">
        <f t="shared" si="8"/>
        <v>562685</v>
      </c>
      <c r="P53" s="33">
        <f t="shared" si="4"/>
        <v>-112537</v>
      </c>
      <c r="Q53" s="34">
        <f t="shared" si="9"/>
        <v>562685</v>
      </c>
      <c r="R53" s="34">
        <f t="shared" si="10"/>
        <v>-112537</v>
      </c>
      <c r="S53" s="35">
        <f>IF(AND(M54=1,M53=0),1,0)</f>
        <v>0</v>
      </c>
      <c r="T53" s="35">
        <f>IF(S53=1,-Q54,0)</f>
        <v>0</v>
      </c>
      <c r="U53" s="35">
        <f>IF(S53=1,-R54,0)</f>
        <v>0</v>
      </c>
      <c r="V53" s="36">
        <f t="shared" si="12"/>
        <v>254896305</v>
      </c>
      <c r="W53" s="37">
        <f>(-Q53*C53/F53-R53*D53)</f>
        <v>980116.3980305884</v>
      </c>
      <c r="X53" s="37">
        <f>-O53*C53/F53-P53*E53</f>
        <v>1099405.6180305891</v>
      </c>
      <c r="Y53" s="37">
        <f>-C53/F53*T53-U53*E53</f>
        <v>0</v>
      </c>
      <c r="Z53" s="40">
        <f t="shared" si="11"/>
        <v>-7299720382.5900002</v>
      </c>
      <c r="AA53" s="38">
        <f>SUM(X50:Y53)</f>
        <v>-7085.3833831772208</v>
      </c>
      <c r="AB53" s="37">
        <f>SUM(Z50:Z53)/F50</f>
        <v>1019478.8395993395</v>
      </c>
    </row>
    <row r="54" spans="2:28" x14ac:dyDescent="0.25">
      <c r="B54" s="29">
        <v>44111</v>
      </c>
      <c r="C54" s="28">
        <v>443</v>
      </c>
      <c r="D54" s="28">
        <v>86.92</v>
      </c>
      <c r="E54" s="28">
        <v>84.78</v>
      </c>
      <c r="F54" s="28">
        <v>28.663</v>
      </c>
      <c r="G54" s="28">
        <v>5</v>
      </c>
      <c r="H54" s="28">
        <f t="shared" si="0"/>
        <v>77.277326169626349</v>
      </c>
      <c r="I54" s="30">
        <f t="shared" si="5"/>
        <v>0.12478011738148975</v>
      </c>
      <c r="J54" s="31">
        <f t="shared" si="1"/>
        <v>9.1074611800594868E-2</v>
      </c>
      <c r="K54" s="31">
        <f t="shared" si="2"/>
        <v>8.0648707501085298E-2</v>
      </c>
      <c r="L54" s="31">
        <f t="shared" si="3"/>
        <v>7.9881757132100592E-2</v>
      </c>
      <c r="M54" s="28">
        <f t="shared" si="6"/>
        <v>0</v>
      </c>
      <c r="N54" s="32">
        <f t="shared" si="7"/>
        <v>0</v>
      </c>
      <c r="O54" s="32">
        <f t="shared" si="8"/>
        <v>0</v>
      </c>
      <c r="P54" s="33">
        <f t="shared" si="4"/>
        <v>0</v>
      </c>
      <c r="Q54" s="34">
        <f t="shared" si="9"/>
        <v>0</v>
      </c>
      <c r="R54" s="34">
        <f t="shared" si="10"/>
        <v>0</v>
      </c>
      <c r="S54" s="35">
        <f>IF(AND(M55=1,M54=0),1,0)</f>
        <v>0</v>
      </c>
      <c r="T54" s="35">
        <f>IF(S54=1,-Q55,0)</f>
        <v>0</v>
      </c>
      <c r="U54" s="35">
        <f>IF(S54=1,-R55,0)</f>
        <v>0</v>
      </c>
      <c r="V54" s="36">
        <f t="shared" si="12"/>
        <v>271518390</v>
      </c>
      <c r="W54" s="37">
        <f>(-Q54*C54/F54-R54*D54)</f>
        <v>0</v>
      </c>
      <c r="X54" s="37">
        <f>-O54*C54/F54-P54*E54</f>
        <v>0</v>
      </c>
      <c r="Y54" s="37">
        <f>-C54/F54*T54-U54*E54</f>
        <v>0</v>
      </c>
      <c r="Z54" s="40">
        <f t="shared" si="11"/>
        <v>0</v>
      </c>
    </row>
    <row r="55" spans="2:28" x14ac:dyDescent="0.25">
      <c r="B55" s="29">
        <v>44110</v>
      </c>
      <c r="C55" s="28">
        <v>439.5</v>
      </c>
      <c r="D55" s="28">
        <v>83.12</v>
      </c>
      <c r="E55" s="28">
        <v>83.77</v>
      </c>
      <c r="F55" s="28">
        <v>28.817</v>
      </c>
      <c r="G55" s="28">
        <v>5</v>
      </c>
      <c r="H55" s="28">
        <f t="shared" si="0"/>
        <v>76.257070479231004</v>
      </c>
      <c r="I55" s="30">
        <f t="shared" si="5"/>
        <v>8.9997287827076278E-2</v>
      </c>
      <c r="J55" s="31">
        <f t="shared" si="1"/>
        <v>9.0761629706877706E-2</v>
      </c>
      <c r="K55" s="31">
        <f t="shared" si="2"/>
        <v>7.6399724213873171E-2</v>
      </c>
      <c r="L55" s="31">
        <f t="shared" si="3"/>
        <v>7.9816407055937011E-2</v>
      </c>
      <c r="M55" s="28">
        <f t="shared" si="6"/>
        <v>0</v>
      </c>
      <c r="N55" s="32">
        <f t="shared" si="7"/>
        <v>0</v>
      </c>
      <c r="O55" s="32">
        <f t="shared" si="8"/>
        <v>0</v>
      </c>
      <c r="P55" s="33">
        <f t="shared" si="4"/>
        <v>0</v>
      </c>
      <c r="Q55" s="34">
        <f t="shared" si="9"/>
        <v>0</v>
      </c>
      <c r="R55" s="34">
        <f t="shared" si="10"/>
        <v>0</v>
      </c>
      <c r="S55" s="35">
        <f>IF(AND(M56=1,M55=0),1,0)</f>
        <v>0</v>
      </c>
      <c r="T55" s="35">
        <f>IF(S55=1,-Q56,0)</f>
        <v>0</v>
      </c>
      <c r="U55" s="35">
        <f>IF(S55=1,-R56,0)</f>
        <v>0</v>
      </c>
      <c r="V55" s="36">
        <f t="shared" si="12"/>
        <v>271518390</v>
      </c>
      <c r="W55" s="37">
        <f>(-Q55*C55/F55-R55*D55)</f>
        <v>0</v>
      </c>
      <c r="X55" s="37">
        <f>-O55*C55/F55-P55*E55</f>
        <v>0</v>
      </c>
      <c r="Y55" s="37">
        <f>-C55/F55*T55-U55*E55</f>
        <v>0</v>
      </c>
      <c r="Z55" s="40">
        <f t="shared" si="11"/>
        <v>0</v>
      </c>
    </row>
    <row r="56" spans="2:28" x14ac:dyDescent="0.25">
      <c r="B56" s="29">
        <v>44109</v>
      </c>
      <c r="C56" s="28">
        <v>432.5</v>
      </c>
      <c r="D56" s="28">
        <v>84.54</v>
      </c>
      <c r="E56" s="28">
        <v>81.55</v>
      </c>
      <c r="F56" s="28">
        <v>28.731999999999999</v>
      </c>
      <c r="G56" s="28">
        <v>5</v>
      </c>
      <c r="H56" s="28">
        <f t="shared" si="0"/>
        <v>75.264513434498127</v>
      </c>
      <c r="I56" s="30">
        <f t="shared" si="5"/>
        <v>0.12323851098265903</v>
      </c>
      <c r="J56" s="31">
        <f t="shared" si="1"/>
        <v>8.2998614035168616E-2</v>
      </c>
      <c r="K56" s="31">
        <f t="shared" si="2"/>
        <v>7.0462078689743274E-2</v>
      </c>
      <c r="L56" s="31">
        <f t="shared" si="3"/>
        <v>7.8360834701544271E-2</v>
      </c>
      <c r="M56" s="28">
        <f t="shared" si="6"/>
        <v>0</v>
      </c>
      <c r="N56" s="32">
        <f t="shared" si="7"/>
        <v>0</v>
      </c>
      <c r="O56" s="32">
        <f t="shared" si="8"/>
        <v>0</v>
      </c>
      <c r="P56" s="33">
        <f t="shared" si="4"/>
        <v>0</v>
      </c>
      <c r="Q56" s="34">
        <f t="shared" si="9"/>
        <v>0</v>
      </c>
      <c r="R56" s="34">
        <f t="shared" si="10"/>
        <v>0</v>
      </c>
      <c r="S56" s="35">
        <f>IF(AND(M57=1,M56=0),1,0)</f>
        <v>0</v>
      </c>
      <c r="T56" s="35">
        <f>IF(S56=1,-Q57,0)</f>
        <v>0</v>
      </c>
      <c r="U56" s="35">
        <f>IF(S56=1,-R57,0)</f>
        <v>0</v>
      </c>
      <c r="V56" s="36">
        <f t="shared" si="12"/>
        <v>271518390</v>
      </c>
      <c r="W56" s="37">
        <f>(-Q56*C56/F56-R56*D56)</f>
        <v>0</v>
      </c>
      <c r="X56" s="37">
        <f>-O56*C56/F56-P56*E56</f>
        <v>0</v>
      </c>
      <c r="Y56" s="37">
        <f>-C56/F56*T56-U56*E56</f>
        <v>0</v>
      </c>
      <c r="Z56" s="40">
        <f t="shared" si="11"/>
        <v>0</v>
      </c>
    </row>
    <row r="57" spans="2:28" x14ac:dyDescent="0.25">
      <c r="B57" s="29">
        <v>44104</v>
      </c>
      <c r="C57" s="28">
        <v>433</v>
      </c>
      <c r="D57" s="28">
        <v>81.069999999999993</v>
      </c>
      <c r="E57" s="28">
        <v>80.59</v>
      </c>
      <c r="F57" s="28">
        <v>28.922999999999998</v>
      </c>
      <c r="G57" s="28">
        <v>5</v>
      </c>
      <c r="H57" s="28">
        <f t="shared" si="0"/>
        <v>74.853922483836399</v>
      </c>
      <c r="I57" s="30">
        <f t="shared" si="5"/>
        <v>8.3042775981523986E-2</v>
      </c>
      <c r="J57" s="31">
        <f t="shared" si="1"/>
        <v>7.5981377870005667E-2</v>
      </c>
      <c r="K57" s="31">
        <f t="shared" si="2"/>
        <v>6.8281050873250274E-2</v>
      </c>
      <c r="L57" s="31">
        <f t="shared" si="3"/>
        <v>7.8181582969442651E-2</v>
      </c>
      <c r="M57" s="28">
        <f t="shared" si="6"/>
        <v>0</v>
      </c>
      <c r="N57" s="32">
        <f t="shared" si="7"/>
        <v>0</v>
      </c>
      <c r="O57" s="32">
        <f t="shared" si="8"/>
        <v>0</v>
      </c>
      <c r="P57" s="33">
        <f t="shared" si="4"/>
        <v>0</v>
      </c>
      <c r="Q57" s="34">
        <f t="shared" si="9"/>
        <v>0</v>
      </c>
      <c r="R57" s="34">
        <f t="shared" si="10"/>
        <v>0</v>
      </c>
      <c r="S57" s="35">
        <f>IF(AND(M58=1,M57=0),1,0)</f>
        <v>0</v>
      </c>
      <c r="T57" s="35">
        <f>IF(S57=1,-Q58,0)</f>
        <v>0</v>
      </c>
      <c r="U57" s="35">
        <f>IF(S57=1,-R58,0)</f>
        <v>0</v>
      </c>
      <c r="V57" s="36">
        <f t="shared" si="12"/>
        <v>271518390</v>
      </c>
      <c r="W57" s="37">
        <f>(-Q57*C57/F57-R57*D57)</f>
        <v>0</v>
      </c>
      <c r="X57" s="37">
        <f>-O57*C57/F57-P57*E57</f>
        <v>0</v>
      </c>
      <c r="Y57" s="37">
        <f>-C57/F57*T57-U57*E57</f>
        <v>0</v>
      </c>
      <c r="Z57" s="40">
        <f t="shared" si="11"/>
        <v>0</v>
      </c>
    </row>
    <row r="58" spans="2:28" x14ac:dyDescent="0.25">
      <c r="B58" s="29">
        <v>44103</v>
      </c>
      <c r="C58" s="28">
        <v>431</v>
      </c>
      <c r="D58" s="28">
        <v>80.510000000000005</v>
      </c>
      <c r="E58" s="28">
        <v>79.7</v>
      </c>
      <c r="F58" s="28">
        <v>28.998999999999999</v>
      </c>
      <c r="G58" s="28">
        <v>5</v>
      </c>
      <c r="H58" s="28">
        <f t="shared" si="0"/>
        <v>74.312907341632467</v>
      </c>
      <c r="I58" s="30">
        <f t="shared" si="5"/>
        <v>8.3391874709976888E-2</v>
      </c>
      <c r="J58" s="31">
        <f t="shared" si="1"/>
        <v>7.3169855101923351E-2</v>
      </c>
      <c r="K58" s="31">
        <f t="shared" si="2"/>
        <v>7.2673524076409854E-2</v>
      </c>
      <c r="L58" s="31">
        <f t="shared" si="3"/>
        <v>7.8182901168765265E-2</v>
      </c>
      <c r="M58" s="28">
        <f t="shared" si="6"/>
        <v>0</v>
      </c>
      <c r="N58" s="32">
        <f t="shared" si="7"/>
        <v>0</v>
      </c>
      <c r="O58" s="32">
        <f t="shared" si="8"/>
        <v>0</v>
      </c>
      <c r="P58" s="33">
        <f t="shared" si="4"/>
        <v>0</v>
      </c>
      <c r="Q58" s="34">
        <f t="shared" si="9"/>
        <v>0</v>
      </c>
      <c r="R58" s="34">
        <f t="shared" si="10"/>
        <v>0</v>
      </c>
      <c r="S58" s="35">
        <f>IF(AND(M59=1,M58=0),1,0)</f>
        <v>0</v>
      </c>
      <c r="T58" s="35">
        <f>IF(S58=1,-Q59,0)</f>
        <v>0</v>
      </c>
      <c r="U58" s="35">
        <f>IF(S58=1,-R59,0)</f>
        <v>0</v>
      </c>
      <c r="V58" s="36">
        <f t="shared" si="12"/>
        <v>271518390</v>
      </c>
      <c r="W58" s="37">
        <f>(-Q58*C58/F58-R58*D58)</f>
        <v>0</v>
      </c>
      <c r="X58" s="37">
        <f>-O58*C58/F58-P58*E58</f>
        <v>0</v>
      </c>
      <c r="Y58" s="37">
        <f>-C58/F58*T58-U58*E58</f>
        <v>0</v>
      </c>
      <c r="Z58" s="40">
        <f t="shared" si="11"/>
        <v>0</v>
      </c>
    </row>
    <row r="59" spans="2:28" x14ac:dyDescent="0.25">
      <c r="B59" s="29">
        <v>44102</v>
      </c>
      <c r="C59" s="28">
        <v>431.5</v>
      </c>
      <c r="D59" s="28">
        <v>79.77</v>
      </c>
      <c r="E59" s="28">
        <v>80.31</v>
      </c>
      <c r="F59" s="28">
        <v>29.094000000000001</v>
      </c>
      <c r="G59" s="28">
        <v>5</v>
      </c>
      <c r="H59" s="28">
        <f t="shared" si="0"/>
        <v>74.156183405513161</v>
      </c>
      <c r="I59" s="30">
        <f t="shared" si="5"/>
        <v>7.5702609501738127E-2</v>
      </c>
      <c r="J59" s="31">
        <f t="shared" si="1"/>
        <v>7.0222803201575743E-2</v>
      </c>
      <c r="K59" s="31">
        <f t="shared" si="2"/>
        <v>7.1870723443696355E-2</v>
      </c>
      <c r="L59" s="31">
        <f t="shared" si="3"/>
        <v>7.8307829329792439E-2</v>
      </c>
      <c r="M59" s="28">
        <f t="shared" si="6"/>
        <v>0</v>
      </c>
      <c r="N59" s="32">
        <f t="shared" si="7"/>
        <v>0</v>
      </c>
      <c r="O59" s="32">
        <f t="shared" si="8"/>
        <v>0</v>
      </c>
      <c r="P59" s="33">
        <f t="shared" si="4"/>
        <v>0</v>
      </c>
      <c r="Q59" s="34">
        <f t="shared" si="9"/>
        <v>0</v>
      </c>
      <c r="R59" s="34">
        <f t="shared" si="10"/>
        <v>0</v>
      </c>
      <c r="S59" s="35">
        <f>IF(AND(M60=1,M59=0),1,0)</f>
        <v>0</v>
      </c>
      <c r="T59" s="35">
        <f>IF(S59=1,-Q60,0)</f>
        <v>0</v>
      </c>
      <c r="U59" s="35">
        <f>IF(S59=1,-R60,0)</f>
        <v>0</v>
      </c>
      <c r="V59" s="36">
        <f t="shared" si="12"/>
        <v>271518390</v>
      </c>
      <c r="W59" s="37">
        <f>(-Q59*C59/F59-R59*D59)</f>
        <v>0</v>
      </c>
      <c r="X59" s="37">
        <f>-O59*C59/F59-P59*E59</f>
        <v>0</v>
      </c>
      <c r="Y59" s="37">
        <f>-C59/F59*T59-U59*E59</f>
        <v>0</v>
      </c>
      <c r="Z59" s="40">
        <f t="shared" si="11"/>
        <v>0</v>
      </c>
    </row>
    <row r="60" spans="2:28" x14ac:dyDescent="0.25">
      <c r="B60" s="29">
        <v>44099</v>
      </c>
      <c r="C60" s="28">
        <v>424</v>
      </c>
      <c r="D60" s="28">
        <v>78.88</v>
      </c>
      <c r="E60" s="28">
        <v>78.17</v>
      </c>
      <c r="F60" s="28">
        <v>29.253</v>
      </c>
      <c r="G60" s="28">
        <v>5</v>
      </c>
      <c r="H60" s="28">
        <f t="shared" si="0"/>
        <v>72.47119953509042</v>
      </c>
      <c r="I60" s="30">
        <f t="shared" si="5"/>
        <v>8.8432377358490522E-2</v>
      </c>
      <c r="J60" s="31">
        <f t="shared" si="1"/>
        <v>6.2037818720868644E-2</v>
      </c>
      <c r="K60" s="31">
        <f t="shared" si="2"/>
        <v>6.8810606899141688E-2</v>
      </c>
      <c r="L60" s="31">
        <f t="shared" si="3"/>
        <v>7.7836680154439453E-2</v>
      </c>
      <c r="M60" s="28">
        <f t="shared" si="6"/>
        <v>0</v>
      </c>
      <c r="N60" s="32">
        <f t="shared" si="7"/>
        <v>0</v>
      </c>
      <c r="O60" s="32">
        <f t="shared" si="8"/>
        <v>0</v>
      </c>
      <c r="P60" s="33">
        <f t="shared" si="4"/>
        <v>0</v>
      </c>
      <c r="Q60" s="34">
        <f t="shared" si="9"/>
        <v>0</v>
      </c>
      <c r="R60" s="34">
        <f t="shared" si="10"/>
        <v>0</v>
      </c>
      <c r="S60" s="35">
        <f>IF(AND(M61=1,M60=0),1,0)</f>
        <v>0</v>
      </c>
      <c r="T60" s="35">
        <f>IF(S60=1,-Q61,0)</f>
        <v>0</v>
      </c>
      <c r="U60" s="35">
        <f>IF(S60=1,-R61,0)</f>
        <v>0</v>
      </c>
      <c r="V60" s="36">
        <f t="shared" si="12"/>
        <v>271518390</v>
      </c>
      <c r="W60" s="37">
        <f>(-Q60*C60/F60-R60*D60)</f>
        <v>0</v>
      </c>
      <c r="X60" s="37">
        <f>-O60*C60/F60-P60*E60</f>
        <v>0</v>
      </c>
      <c r="Y60" s="37">
        <f>-C60/F60*T60-U60*E60</f>
        <v>0</v>
      </c>
      <c r="Z60" s="40">
        <f t="shared" si="11"/>
        <v>0</v>
      </c>
    </row>
    <row r="61" spans="2:28" x14ac:dyDescent="0.25">
      <c r="B61" s="29">
        <v>44098</v>
      </c>
      <c r="C61" s="28">
        <v>423</v>
      </c>
      <c r="D61" s="28">
        <v>78.38</v>
      </c>
      <c r="E61" s="28">
        <v>76.819999999999993</v>
      </c>
      <c r="F61" s="28">
        <v>29.262</v>
      </c>
      <c r="G61" s="28">
        <v>5</v>
      </c>
      <c r="H61" s="28">
        <f t="shared" si="0"/>
        <v>72.278039778552383</v>
      </c>
      <c r="I61" s="30">
        <f t="shared" si="5"/>
        <v>8.4423432624113559E-2</v>
      </c>
      <c r="J61" s="31">
        <f t="shared" si="1"/>
        <v>5.7925543344317945E-2</v>
      </c>
      <c r="K61" s="31">
        <f t="shared" si="2"/>
        <v>6.6580360188454479E-2</v>
      </c>
      <c r="L61" s="31">
        <f t="shared" si="3"/>
        <v>7.8768215057422458E-2</v>
      </c>
      <c r="M61" s="28">
        <f t="shared" si="6"/>
        <v>0</v>
      </c>
      <c r="N61" s="32">
        <f t="shared" si="7"/>
        <v>0</v>
      </c>
      <c r="O61" s="32">
        <f t="shared" si="8"/>
        <v>0</v>
      </c>
      <c r="P61" s="33">
        <f t="shared" si="4"/>
        <v>0</v>
      </c>
      <c r="Q61" s="34">
        <f t="shared" si="9"/>
        <v>0</v>
      </c>
      <c r="R61" s="34">
        <f t="shared" si="10"/>
        <v>0</v>
      </c>
      <c r="S61" s="35">
        <f>IF(AND(M62=1,M61=0),1,0)</f>
        <v>0</v>
      </c>
      <c r="T61" s="35">
        <f>IF(S61=1,-Q62,0)</f>
        <v>0</v>
      </c>
      <c r="U61" s="35">
        <f>IF(S61=1,-R62,0)</f>
        <v>0</v>
      </c>
      <c r="V61" s="36">
        <f t="shared" si="12"/>
        <v>271518390</v>
      </c>
      <c r="W61" s="37">
        <f>(-Q61*C61/F61-R61*D61)</f>
        <v>0</v>
      </c>
      <c r="X61" s="37">
        <f>-O61*C61/F61-P61*E61</f>
        <v>0</v>
      </c>
      <c r="Y61" s="37">
        <f>-C61/F61*T61-U61*E61</f>
        <v>0</v>
      </c>
      <c r="Z61" s="40">
        <f t="shared" si="11"/>
        <v>0</v>
      </c>
    </row>
    <row r="62" spans="2:28" x14ac:dyDescent="0.25">
      <c r="B62" s="29">
        <v>44097</v>
      </c>
      <c r="C62" s="28">
        <v>433.5</v>
      </c>
      <c r="D62" s="28">
        <v>77.92</v>
      </c>
      <c r="E62" s="28">
        <v>79.7</v>
      </c>
      <c r="F62" s="28">
        <v>29.151</v>
      </c>
      <c r="G62" s="28">
        <v>5</v>
      </c>
      <c r="H62" s="28">
        <f t="shared" si="0"/>
        <v>74.35422455490378</v>
      </c>
      <c r="I62" s="30">
        <f t="shared" si="5"/>
        <v>4.795659515570927E-2</v>
      </c>
      <c r="J62" s="31">
        <f t="shared" si="1"/>
        <v>6.0580723876494866E-2</v>
      </c>
      <c r="K62" s="31">
        <f t="shared" si="2"/>
        <v>7.0664972335647031E-2</v>
      </c>
      <c r="L62" s="31">
        <f t="shared" si="3"/>
        <v>7.9435590090693703E-2</v>
      </c>
      <c r="M62" s="28">
        <f t="shared" si="6"/>
        <v>0</v>
      </c>
      <c r="N62" s="32">
        <f t="shared" si="7"/>
        <v>0</v>
      </c>
      <c r="O62" s="32">
        <f t="shared" si="8"/>
        <v>0</v>
      </c>
      <c r="P62" s="33">
        <f t="shared" si="4"/>
        <v>0</v>
      </c>
      <c r="Q62" s="34">
        <f t="shared" si="9"/>
        <v>0</v>
      </c>
      <c r="R62" s="34">
        <f t="shared" si="10"/>
        <v>0</v>
      </c>
      <c r="S62" s="35">
        <f>IF(AND(M63=1,M62=0),1,0)</f>
        <v>0</v>
      </c>
      <c r="T62" s="35">
        <f>IF(S62=1,-Q63,0)</f>
        <v>0</v>
      </c>
      <c r="U62" s="35">
        <f>IF(S62=1,-R63,0)</f>
        <v>0</v>
      </c>
      <c r="V62" s="36">
        <f t="shared" si="12"/>
        <v>271518390</v>
      </c>
      <c r="W62" s="37">
        <f>(-Q62*C62/F62-R62*D62)</f>
        <v>0</v>
      </c>
      <c r="X62" s="37">
        <f>-O62*C62/F62-P62*E62</f>
        <v>0</v>
      </c>
      <c r="Y62" s="37">
        <f>-C62/F62*T62-U62*E62</f>
        <v>0</v>
      </c>
      <c r="Z62" s="40">
        <f t="shared" si="11"/>
        <v>0</v>
      </c>
    </row>
    <row r="63" spans="2:28" x14ac:dyDescent="0.25">
      <c r="B63" s="29">
        <v>44096</v>
      </c>
      <c r="C63" s="28">
        <v>437</v>
      </c>
      <c r="D63" s="28">
        <v>80.48</v>
      </c>
      <c r="E63" s="28">
        <v>80.83</v>
      </c>
      <c r="F63" s="28">
        <v>29.032</v>
      </c>
      <c r="G63" s="28">
        <v>5</v>
      </c>
      <c r="H63" s="28">
        <f t="shared" si="0"/>
        <v>75.261780104712045</v>
      </c>
      <c r="I63" s="30">
        <f t="shared" si="5"/>
        <v>6.933426086956529E-2</v>
      </c>
      <c r="J63" s="31">
        <f t="shared" si="1"/>
        <v>7.2177193050896357E-2</v>
      </c>
      <c r="K63" s="31">
        <f t="shared" si="2"/>
        <v>6.8707349496950371E-2</v>
      </c>
      <c r="L63" s="31">
        <f t="shared" si="3"/>
        <v>7.9720082504876957E-2</v>
      </c>
      <c r="M63" s="28">
        <f t="shared" si="6"/>
        <v>0</v>
      </c>
      <c r="N63" s="32">
        <f t="shared" si="7"/>
        <v>0</v>
      </c>
      <c r="O63" s="32">
        <f t="shared" si="8"/>
        <v>0</v>
      </c>
      <c r="P63" s="33">
        <f t="shared" si="4"/>
        <v>0</v>
      </c>
      <c r="Q63" s="34">
        <f t="shared" si="9"/>
        <v>0</v>
      </c>
      <c r="R63" s="34">
        <f t="shared" si="10"/>
        <v>0</v>
      </c>
      <c r="S63" s="35">
        <f>IF(AND(M64=1,M63=0),1,0)</f>
        <v>0</v>
      </c>
      <c r="T63" s="35">
        <f>IF(S63=1,-Q64,0)</f>
        <v>0</v>
      </c>
      <c r="U63" s="35">
        <f>IF(S63=1,-R64,0)</f>
        <v>0</v>
      </c>
      <c r="V63" s="36">
        <f t="shared" si="12"/>
        <v>271518390</v>
      </c>
      <c r="W63" s="37">
        <f>(-Q63*C63/F63-R63*D63)</f>
        <v>0</v>
      </c>
      <c r="X63" s="37">
        <f>-O63*C63/F63-P63*E63</f>
        <v>0</v>
      </c>
      <c r="Y63" s="37">
        <f>-C63/F63*T63-U63*E63</f>
        <v>0</v>
      </c>
      <c r="Z63" s="40">
        <f t="shared" si="11"/>
        <v>0</v>
      </c>
    </row>
    <row r="64" spans="2:28" x14ac:dyDescent="0.25">
      <c r="B64" s="29">
        <v>44095</v>
      </c>
      <c r="C64" s="28">
        <v>440</v>
      </c>
      <c r="D64" s="28">
        <v>80.59</v>
      </c>
      <c r="E64" s="28">
        <v>79.8</v>
      </c>
      <c r="F64" s="28">
        <v>28.963000000000001</v>
      </c>
      <c r="G64" s="28">
        <v>5</v>
      </c>
      <c r="H64" s="28">
        <f t="shared" si="0"/>
        <v>75.958982149639198</v>
      </c>
      <c r="I64" s="30">
        <f t="shared" si="5"/>
        <v>6.0967350000000087E-2</v>
      </c>
      <c r="J64" s="31">
        <f t="shared" si="1"/>
        <v>7.3518643685816981E-2</v>
      </c>
      <c r="K64" s="31">
        <f t="shared" si="2"/>
        <v>7.0487390254526106E-2</v>
      </c>
      <c r="L64" s="31">
        <f t="shared" si="3"/>
        <v>8.0606430730435094E-2</v>
      </c>
      <c r="M64" s="28">
        <f t="shared" si="6"/>
        <v>0</v>
      </c>
      <c r="N64" s="32">
        <f t="shared" si="7"/>
        <v>0</v>
      </c>
      <c r="O64" s="32">
        <f t="shared" si="8"/>
        <v>0</v>
      </c>
      <c r="P64" s="33">
        <f t="shared" si="4"/>
        <v>0</v>
      </c>
      <c r="Q64" s="34">
        <f t="shared" si="9"/>
        <v>0</v>
      </c>
      <c r="R64" s="34">
        <f t="shared" si="10"/>
        <v>0</v>
      </c>
      <c r="S64" s="35">
        <f>IF(AND(M65=1,M64=0),1,0)</f>
        <v>0</v>
      </c>
      <c r="T64" s="35">
        <f>IF(S64=1,-Q65,0)</f>
        <v>0</v>
      </c>
      <c r="U64" s="35">
        <f>IF(S64=1,-R65,0)</f>
        <v>0</v>
      </c>
      <c r="V64" s="36">
        <f t="shared" si="12"/>
        <v>271518390</v>
      </c>
      <c r="W64" s="37">
        <f>(-Q64*C64/F64-R64*D64)</f>
        <v>0</v>
      </c>
      <c r="X64" s="37">
        <f>-O64*C64/F64-P64*E64</f>
        <v>0</v>
      </c>
      <c r="Y64" s="37">
        <f>-C64/F64*T64-U64*E64</f>
        <v>0</v>
      </c>
      <c r="Z64" s="40">
        <f t="shared" si="11"/>
        <v>0</v>
      </c>
    </row>
    <row r="65" spans="2:26" x14ac:dyDescent="0.25">
      <c r="B65" s="29">
        <v>44092</v>
      </c>
      <c r="C65" s="28">
        <v>444</v>
      </c>
      <c r="D65" s="28">
        <v>80.23</v>
      </c>
      <c r="E65" s="28">
        <v>82.37</v>
      </c>
      <c r="F65" s="28">
        <v>28.984999999999999</v>
      </c>
      <c r="G65" s="28">
        <v>5</v>
      </c>
      <c r="H65" s="28">
        <f t="shared" si="0"/>
        <v>76.5913403484561</v>
      </c>
      <c r="I65" s="30">
        <f t="shared" si="5"/>
        <v>4.7507454954955008E-2</v>
      </c>
      <c r="J65" s="31">
        <f t="shared" si="1"/>
        <v>7.5583395077414739E-2</v>
      </c>
      <c r="K65" s="31">
        <f t="shared" si="2"/>
        <v>7.5001945676461818E-2</v>
      </c>
      <c r="L65" s="31">
        <f t="shared" si="3"/>
        <v>8.194387694458026E-2</v>
      </c>
      <c r="M65" s="28">
        <f t="shared" si="6"/>
        <v>0</v>
      </c>
      <c r="N65" s="32">
        <f t="shared" si="7"/>
        <v>0</v>
      </c>
      <c r="O65" s="32">
        <f t="shared" si="8"/>
        <v>0</v>
      </c>
      <c r="P65" s="33">
        <f t="shared" si="4"/>
        <v>0</v>
      </c>
      <c r="Q65" s="34">
        <f t="shared" si="9"/>
        <v>0</v>
      </c>
      <c r="R65" s="34">
        <f t="shared" si="10"/>
        <v>0</v>
      </c>
      <c r="S65" s="35">
        <f>IF(AND(M66=1,M65=0),1,0)</f>
        <v>0</v>
      </c>
      <c r="T65" s="35">
        <f>IF(S65=1,-Q66,0)</f>
        <v>0</v>
      </c>
      <c r="U65" s="35">
        <f>IF(S65=1,-R66,0)</f>
        <v>0</v>
      </c>
      <c r="V65" s="36">
        <f t="shared" si="12"/>
        <v>271518390</v>
      </c>
      <c r="W65" s="37">
        <f>(-Q65*C65/F65-R65*D65)</f>
        <v>0</v>
      </c>
      <c r="X65" s="37">
        <f>-O65*C65/F65-P65*E65</f>
        <v>0</v>
      </c>
      <c r="Y65" s="37">
        <f>-C65/F65*T65-U65*E65</f>
        <v>0</v>
      </c>
      <c r="Z65" s="40">
        <f t="shared" si="11"/>
        <v>0</v>
      </c>
    </row>
    <row r="66" spans="2:26" x14ac:dyDescent="0.25">
      <c r="B66" s="29">
        <v>44091</v>
      </c>
      <c r="C66" s="28">
        <v>448.5</v>
      </c>
      <c r="D66" s="28">
        <v>81.91</v>
      </c>
      <c r="E66" s="28">
        <v>81</v>
      </c>
      <c r="F66" s="28">
        <v>29.126000000000001</v>
      </c>
      <c r="G66" s="28">
        <v>5</v>
      </c>
      <c r="H66" s="28">
        <f t="shared" si="0"/>
        <v>76.993064615807185</v>
      </c>
      <c r="I66" s="30">
        <f t="shared" si="5"/>
        <v>6.3862055741360058E-2</v>
      </c>
      <c r="J66" s="31">
        <f t="shared" si="1"/>
        <v>7.5235177032591014E-2</v>
      </c>
      <c r="K66" s="31">
        <f t="shared" si="2"/>
        <v>8.0036741949900875E-2</v>
      </c>
      <c r="L66" s="31">
        <f t="shared" si="3"/>
        <v>8.3722086741546561E-2</v>
      </c>
      <c r="M66" s="28">
        <f t="shared" si="6"/>
        <v>0</v>
      </c>
      <c r="N66" s="32">
        <f t="shared" si="7"/>
        <v>0</v>
      </c>
      <c r="O66" s="32">
        <f t="shared" si="8"/>
        <v>0</v>
      </c>
      <c r="P66" s="33">
        <f t="shared" si="4"/>
        <v>0</v>
      </c>
      <c r="Q66" s="34">
        <f t="shared" si="9"/>
        <v>0</v>
      </c>
      <c r="R66" s="34">
        <f t="shared" si="10"/>
        <v>0</v>
      </c>
      <c r="S66" s="35">
        <f>IF(AND(M67=1,M66=0),1,0)</f>
        <v>0</v>
      </c>
      <c r="T66" s="35">
        <f>IF(S66=1,-Q67,0)</f>
        <v>0</v>
      </c>
      <c r="U66" s="35">
        <f>IF(S66=1,-R67,0)</f>
        <v>0</v>
      </c>
      <c r="V66" s="36">
        <f t="shared" si="12"/>
        <v>271518390</v>
      </c>
      <c r="W66" s="37">
        <f>(-Q66*C66/F66-R66*D66)</f>
        <v>0</v>
      </c>
      <c r="X66" s="37">
        <f>-O66*C66/F66-P66*E66</f>
        <v>0</v>
      </c>
      <c r="Y66" s="37">
        <f>-C66/F66*T66-U66*E66</f>
        <v>0</v>
      </c>
      <c r="Z66" s="40">
        <f t="shared" si="11"/>
        <v>0</v>
      </c>
    </row>
    <row r="67" spans="2:26" x14ac:dyDescent="0.25">
      <c r="B67" s="29">
        <v>44090</v>
      </c>
      <c r="C67" s="28">
        <v>458</v>
      </c>
      <c r="D67" s="28">
        <v>83.13</v>
      </c>
      <c r="E67" s="28">
        <v>86.49</v>
      </c>
      <c r="F67" s="28">
        <v>29.234000000000002</v>
      </c>
      <c r="G67" s="28">
        <v>5</v>
      </c>
      <c r="H67" s="28">
        <f t="shared" si="0"/>
        <v>78.333447355818564</v>
      </c>
      <c r="I67" s="30">
        <f t="shared" si="5"/>
        <v>6.12324978165939E-2</v>
      </c>
      <c r="J67" s="31">
        <f t="shared" si="1"/>
        <v>8.0749220794799209E-2</v>
      </c>
      <c r="K67" s="31">
        <f t="shared" si="2"/>
        <v>8.3970372628011589E-2</v>
      </c>
      <c r="L67" s="31">
        <f t="shared" si="3"/>
        <v>8.5254544413230021E-2</v>
      </c>
      <c r="M67" s="28">
        <f t="shared" si="6"/>
        <v>0</v>
      </c>
      <c r="N67" s="32">
        <f t="shared" si="7"/>
        <v>0</v>
      </c>
      <c r="O67" s="32">
        <f t="shared" si="8"/>
        <v>0</v>
      </c>
      <c r="P67" s="33">
        <f t="shared" si="4"/>
        <v>0</v>
      </c>
      <c r="Q67" s="34">
        <f t="shared" si="9"/>
        <v>0</v>
      </c>
      <c r="R67" s="34">
        <f t="shared" si="10"/>
        <v>0</v>
      </c>
      <c r="S67" s="35">
        <f>IF(AND(M68=1,M67=0),1,0)</f>
        <v>0</v>
      </c>
      <c r="T67" s="35">
        <f>IF(S67=1,-Q68,0)</f>
        <v>0</v>
      </c>
      <c r="U67" s="35">
        <f>IF(S67=1,-R68,0)</f>
        <v>0</v>
      </c>
      <c r="V67" s="36">
        <f t="shared" si="12"/>
        <v>271518390</v>
      </c>
      <c r="W67" s="37">
        <f>(-Q67*C67/F67-R67*D67)</f>
        <v>0</v>
      </c>
      <c r="X67" s="37">
        <f>-O67*C67/F67-P67*E67</f>
        <v>0</v>
      </c>
      <c r="Y67" s="37">
        <f>-C67/F67*T67-U67*E67</f>
        <v>0</v>
      </c>
      <c r="Z67" s="40">
        <f t="shared" si="11"/>
        <v>0</v>
      </c>
    </row>
    <row r="68" spans="2:26" x14ac:dyDescent="0.25">
      <c r="B68" s="29">
        <v>44089</v>
      </c>
      <c r="C68" s="28">
        <v>445</v>
      </c>
      <c r="D68" s="28">
        <v>85.85</v>
      </c>
      <c r="E68" s="28">
        <v>81.56</v>
      </c>
      <c r="F68" s="28">
        <v>29.216999999999999</v>
      </c>
      <c r="G68" s="28">
        <v>5</v>
      </c>
      <c r="H68" s="28">
        <f t="shared" ref="H68:H131" si="13">C68*5/F68</f>
        <v>76.154293733100602</v>
      </c>
      <c r="I68" s="30">
        <f t="shared" si="5"/>
        <v>0.12731660674157275</v>
      </c>
      <c r="J68" s="31">
        <f t="shared" ref="J68:J131" si="14">SUM(I69:I73)/5</f>
        <v>6.523750594300437E-2</v>
      </c>
      <c r="K68" s="31">
        <f t="shared" ref="K68:K131" si="15">SUM(I69:I78)/10</f>
        <v>8.0367727194182573E-2</v>
      </c>
      <c r="L68" s="31">
        <f t="shared" ref="L68:L131" si="16">SUM(I69:I98)/30</f>
        <v>8.4800272105177613E-2</v>
      </c>
      <c r="M68" s="28">
        <f t="shared" si="6"/>
        <v>0</v>
      </c>
      <c r="N68" s="32">
        <f t="shared" si="7"/>
        <v>0</v>
      </c>
      <c r="O68" s="32">
        <f t="shared" si="8"/>
        <v>0</v>
      </c>
      <c r="P68" s="33">
        <f t="shared" ref="P68:P131" si="17">IF(N68=1,-ROUND($B$2/E68,0),0)</f>
        <v>0</v>
      </c>
      <c r="Q68" s="34">
        <f t="shared" si="9"/>
        <v>0</v>
      </c>
      <c r="R68" s="34">
        <f t="shared" si="10"/>
        <v>0</v>
      </c>
      <c r="S68" s="35">
        <f>IF(AND(M69=1,M68=0),1,0)</f>
        <v>0</v>
      </c>
      <c r="T68" s="35">
        <f>IF(S68=1,-Q69,0)</f>
        <v>0</v>
      </c>
      <c r="U68" s="35">
        <f>IF(S68=1,-R69,0)</f>
        <v>0</v>
      </c>
      <c r="V68" s="36">
        <f t="shared" si="12"/>
        <v>271518390</v>
      </c>
      <c r="W68" s="37">
        <f>(-Q68*C68/F68-R68*D68)</f>
        <v>0</v>
      </c>
      <c r="X68" s="37">
        <f>-O68*C68/F68-P68*E68</f>
        <v>0</v>
      </c>
      <c r="Y68" s="37">
        <f>-C68/F68*T68-U68*E68</f>
        <v>0</v>
      </c>
      <c r="Z68" s="40">
        <f t="shared" si="11"/>
        <v>0</v>
      </c>
    </row>
    <row r="69" spans="2:26" x14ac:dyDescent="0.25">
      <c r="B69" s="29">
        <v>44088</v>
      </c>
      <c r="C69" s="28">
        <v>441</v>
      </c>
      <c r="D69" s="28">
        <v>80.5</v>
      </c>
      <c r="E69" s="28">
        <v>80.5</v>
      </c>
      <c r="F69" s="28">
        <v>29.245000000000001</v>
      </c>
      <c r="G69" s="28">
        <v>5</v>
      </c>
      <c r="H69" s="28">
        <f t="shared" si="13"/>
        <v>75.397503846811418</v>
      </c>
      <c r="I69" s="30">
        <f t="shared" ref="I69:I132" si="18">D69/H69-1</f>
        <v>6.7674603174603165E-2</v>
      </c>
      <c r="J69" s="31">
        <f t="shared" si="14"/>
        <v>6.745613682323523E-2</v>
      </c>
      <c r="K69" s="31">
        <f t="shared" si="15"/>
        <v>8.2103656302009595E-2</v>
      </c>
      <c r="L69" s="31">
        <f t="shared" si="16"/>
        <v>8.5472707855213353E-2</v>
      </c>
      <c r="M69" s="28">
        <f t="shared" ref="M69:M132" si="19">IF(AND(I70&gt;J70,I70&gt;K70,I70&gt;L70,K70&gt;L70),1,0)</f>
        <v>0</v>
      </c>
      <c r="N69" s="32">
        <f t="shared" ref="N69:N132" si="20">IF(AND(M70=0,M69=1),1,0)</f>
        <v>0</v>
      </c>
      <c r="O69" s="32">
        <f t="shared" ref="O69:O132" si="21">-P69*5</f>
        <v>0</v>
      </c>
      <c r="P69" s="33">
        <f t="shared" si="17"/>
        <v>0</v>
      </c>
      <c r="Q69" s="34">
        <f t="shared" ref="Q69:Q132" si="22">SUM(O69:O297)+SUM(T69:T297)</f>
        <v>0</v>
      </c>
      <c r="R69" s="34">
        <f t="shared" ref="R69:R132" si="23">SUM(P69:P297)+SUM(U69:U297)</f>
        <v>0</v>
      </c>
      <c r="S69" s="35">
        <f>IF(AND(M70=1,M69=0),1,0)</f>
        <v>0</v>
      </c>
      <c r="T69" s="35">
        <f>IF(S69=1,-Q70,0)</f>
        <v>0</v>
      </c>
      <c r="U69" s="35">
        <f>IF(S69=1,-R70,0)</f>
        <v>0</v>
      </c>
      <c r="V69" s="36">
        <f t="shared" si="12"/>
        <v>271518390</v>
      </c>
      <c r="W69" s="37">
        <f>(-Q69*C69/F69-R69*D69)</f>
        <v>0</v>
      </c>
      <c r="X69" s="37">
        <f>-O69*C69/F69-P69*E69</f>
        <v>0</v>
      </c>
      <c r="Y69" s="37">
        <f>-C69/F69*T69-U69*E69</f>
        <v>0</v>
      </c>
      <c r="Z69" s="40">
        <f t="shared" ref="Z69:Z132" si="24">IF(N69=1,-V69*F69,IF(S69=1,V69*F69,0))</f>
        <v>0</v>
      </c>
    </row>
    <row r="70" spans="2:26" x14ac:dyDescent="0.25">
      <c r="B70" s="29">
        <v>44085</v>
      </c>
      <c r="C70" s="28">
        <v>436.5</v>
      </c>
      <c r="D70" s="28">
        <v>78.819999999999993</v>
      </c>
      <c r="E70" s="28">
        <v>80.010000000000005</v>
      </c>
      <c r="F70" s="28">
        <v>29.291</v>
      </c>
      <c r="G70" s="28">
        <v>5</v>
      </c>
      <c r="H70" s="28">
        <f t="shared" si="13"/>
        <v>74.510941927554541</v>
      </c>
      <c r="I70" s="30">
        <f t="shared" si="18"/>
        <v>5.7831211912943825E-2</v>
      </c>
      <c r="J70" s="31">
        <f t="shared" si="14"/>
        <v>7.4420496275508882E-2</v>
      </c>
      <c r="K70" s="31">
        <f t="shared" si="15"/>
        <v>8.2981201777381886E-2</v>
      </c>
      <c r="L70" s="31">
        <f t="shared" si="16"/>
        <v>8.617034503107987E-2</v>
      </c>
      <c r="M70" s="28">
        <f t="shared" si="19"/>
        <v>0</v>
      </c>
      <c r="N70" s="32">
        <f t="shared" si="20"/>
        <v>0</v>
      </c>
      <c r="O70" s="32">
        <f t="shared" si="21"/>
        <v>0</v>
      </c>
      <c r="P70" s="33">
        <f t="shared" si="17"/>
        <v>0</v>
      </c>
      <c r="Q70" s="34">
        <f t="shared" si="22"/>
        <v>0</v>
      </c>
      <c r="R70" s="34">
        <f t="shared" si="23"/>
        <v>0</v>
      </c>
      <c r="S70" s="35">
        <f>IF(AND(M71=1,M70=0),1,0)</f>
        <v>0</v>
      </c>
      <c r="T70" s="35">
        <f>IF(S70=1,-Q71,0)</f>
        <v>0</v>
      </c>
      <c r="U70" s="35">
        <f>IF(S70=1,-R71,0)</f>
        <v>0</v>
      </c>
      <c r="V70" s="36">
        <f t="shared" si="12"/>
        <v>271518390</v>
      </c>
      <c r="W70" s="37">
        <f>(-Q70*C70/F70-R70*D70)</f>
        <v>0</v>
      </c>
      <c r="X70" s="37">
        <f>-O70*C70/F70-P70*E70</f>
        <v>0</v>
      </c>
      <c r="Y70" s="37">
        <f>-C70/F70*T70-U70*E70</f>
        <v>0</v>
      </c>
      <c r="Z70" s="40">
        <f t="shared" si="24"/>
        <v>0</v>
      </c>
    </row>
    <row r="71" spans="2:26" x14ac:dyDescent="0.25">
      <c r="B71" s="29">
        <v>44084</v>
      </c>
      <c r="C71" s="28">
        <v>435</v>
      </c>
      <c r="D71" s="28">
        <v>78.900000000000006</v>
      </c>
      <c r="E71" s="28">
        <v>80.739999999999995</v>
      </c>
      <c r="F71" s="28">
        <v>29.279</v>
      </c>
      <c r="G71" s="28">
        <v>5</v>
      </c>
      <c r="H71" s="28">
        <f t="shared" si="13"/>
        <v>74.28532395232078</v>
      </c>
      <c r="I71" s="30">
        <f t="shared" si="18"/>
        <v>6.2120965517241444E-2</v>
      </c>
      <c r="J71" s="31">
        <f t="shared" si="14"/>
        <v>8.4838306867210722E-2</v>
      </c>
      <c r="K71" s="31">
        <f t="shared" si="15"/>
        <v>8.5330145949639641E-2</v>
      </c>
      <c r="L71" s="31">
        <f t="shared" si="16"/>
        <v>8.8974741283190786E-2</v>
      </c>
      <c r="M71" s="28">
        <f t="shared" si="19"/>
        <v>0</v>
      </c>
      <c r="N71" s="32">
        <f t="shared" si="20"/>
        <v>0</v>
      </c>
      <c r="O71" s="32">
        <f t="shared" si="21"/>
        <v>0</v>
      </c>
      <c r="P71" s="33">
        <f t="shared" si="17"/>
        <v>0</v>
      </c>
      <c r="Q71" s="34">
        <f t="shared" si="22"/>
        <v>0</v>
      </c>
      <c r="R71" s="34">
        <f t="shared" si="23"/>
        <v>0</v>
      </c>
      <c r="S71" s="35">
        <f>IF(AND(M72=1,M71=0),1,0)</f>
        <v>0</v>
      </c>
      <c r="T71" s="35">
        <f>IF(S71=1,-Q72,0)</f>
        <v>0</v>
      </c>
      <c r="U71" s="35">
        <f>IF(S71=1,-R72,0)</f>
        <v>0</v>
      </c>
      <c r="V71" s="36">
        <f t="shared" ref="V71:V134" si="25">IF(N71&lt;&gt;1,V72,O71*C71)</f>
        <v>271518390</v>
      </c>
      <c r="W71" s="37">
        <f>(-Q71*C71/F71-R71*D71)</f>
        <v>0</v>
      </c>
      <c r="X71" s="37">
        <f>-O71*C71/F71-P71*E71</f>
        <v>0</v>
      </c>
      <c r="Y71" s="37">
        <f>-C71/F71*T71-U71*E71</f>
        <v>0</v>
      </c>
      <c r="Z71" s="40">
        <f t="shared" si="24"/>
        <v>0</v>
      </c>
    </row>
    <row r="72" spans="2:26" x14ac:dyDescent="0.25">
      <c r="B72" s="29">
        <v>44083</v>
      </c>
      <c r="C72" s="28">
        <v>427</v>
      </c>
      <c r="D72" s="28">
        <v>79.400000000000006</v>
      </c>
      <c r="E72" s="28">
        <v>78.62</v>
      </c>
      <c r="F72" s="28">
        <v>29.277000000000001</v>
      </c>
      <c r="G72" s="28">
        <v>5</v>
      </c>
      <c r="H72" s="28">
        <f t="shared" si="13"/>
        <v>72.92413840215869</v>
      </c>
      <c r="I72" s="30">
        <f t="shared" si="18"/>
        <v>8.8802716627634837E-2</v>
      </c>
      <c r="J72" s="31">
        <f t="shared" si="14"/>
        <v>8.7191524461223982E-2</v>
      </c>
      <c r="K72" s="31">
        <f t="shared" si="15"/>
        <v>8.4611638153389387E-2</v>
      </c>
      <c r="L72" s="31">
        <f t="shared" si="16"/>
        <v>8.7249931648476553E-2</v>
      </c>
      <c r="M72" s="28">
        <f t="shared" si="19"/>
        <v>0</v>
      </c>
      <c r="N72" s="32">
        <f t="shared" si="20"/>
        <v>0</v>
      </c>
      <c r="O72" s="32">
        <f t="shared" si="21"/>
        <v>0</v>
      </c>
      <c r="P72" s="33">
        <f t="shared" si="17"/>
        <v>0</v>
      </c>
      <c r="Q72" s="34">
        <f t="shared" si="22"/>
        <v>0</v>
      </c>
      <c r="R72" s="34">
        <f t="shared" si="23"/>
        <v>0</v>
      </c>
      <c r="S72" s="35">
        <f>IF(AND(M73=1,M72=0),1,0)</f>
        <v>0</v>
      </c>
      <c r="T72" s="35">
        <f>IF(S72=1,-Q73,0)</f>
        <v>0</v>
      </c>
      <c r="U72" s="35">
        <f>IF(S72=1,-R73,0)</f>
        <v>0</v>
      </c>
      <c r="V72" s="36">
        <f t="shared" si="25"/>
        <v>271518390</v>
      </c>
      <c r="W72" s="37">
        <f>(-Q72*C72/F72-R72*D72)</f>
        <v>0</v>
      </c>
      <c r="X72" s="37">
        <f>-O72*C72/F72-P72*E72</f>
        <v>0</v>
      </c>
      <c r="Y72" s="37">
        <f>-C72/F72*T72-U72*E72</f>
        <v>0</v>
      </c>
      <c r="Z72" s="40">
        <f t="shared" si="24"/>
        <v>0</v>
      </c>
    </row>
    <row r="73" spans="2:26" x14ac:dyDescent="0.25">
      <c r="B73" s="29">
        <v>44082</v>
      </c>
      <c r="C73" s="28">
        <v>431</v>
      </c>
      <c r="D73" s="28">
        <v>77.319999999999993</v>
      </c>
      <c r="E73" s="28">
        <v>78.02</v>
      </c>
      <c r="F73" s="28">
        <v>29.257999999999999</v>
      </c>
      <c r="G73" s="28">
        <v>5</v>
      </c>
      <c r="H73" s="28">
        <f t="shared" si="13"/>
        <v>73.655068699159202</v>
      </c>
      <c r="I73" s="30">
        <f t="shared" si="18"/>
        <v>4.975803248259858E-2</v>
      </c>
      <c r="J73" s="31">
        <f t="shared" si="14"/>
        <v>9.5497948445360775E-2</v>
      </c>
      <c r="K73" s="31">
        <f t="shared" si="15"/>
        <v>8.7902119951858509E-2</v>
      </c>
      <c r="L73" s="31">
        <f t="shared" si="16"/>
        <v>9.0566725147584279E-2</v>
      </c>
      <c r="M73" s="28">
        <f t="shared" si="19"/>
        <v>0</v>
      </c>
      <c r="N73" s="32">
        <f t="shared" si="20"/>
        <v>0</v>
      </c>
      <c r="O73" s="32">
        <f t="shared" si="21"/>
        <v>0</v>
      </c>
      <c r="P73" s="33">
        <f t="shared" si="17"/>
        <v>0</v>
      </c>
      <c r="Q73" s="34">
        <f t="shared" si="22"/>
        <v>0</v>
      </c>
      <c r="R73" s="34">
        <f t="shared" si="23"/>
        <v>0</v>
      </c>
      <c r="S73" s="35">
        <f>IF(AND(M74=1,M73=0),1,0)</f>
        <v>0</v>
      </c>
      <c r="T73" s="35">
        <f>IF(S73=1,-Q74,0)</f>
        <v>0</v>
      </c>
      <c r="U73" s="35">
        <f>IF(S73=1,-R74,0)</f>
        <v>0</v>
      </c>
      <c r="V73" s="36">
        <f t="shared" si="25"/>
        <v>271518390</v>
      </c>
      <c r="W73" s="37">
        <f>(-Q73*C73/F73-R73*D73)</f>
        <v>0</v>
      </c>
      <c r="X73" s="37">
        <f>-O73*C73/F73-P73*E73</f>
        <v>0</v>
      </c>
      <c r="Y73" s="37">
        <f>-C73/F73*T73-U73*E73</f>
        <v>0</v>
      </c>
      <c r="Z73" s="40">
        <f t="shared" si="24"/>
        <v>0</v>
      </c>
    </row>
    <row r="74" spans="2:26" x14ac:dyDescent="0.25">
      <c r="B74" s="29">
        <v>44078</v>
      </c>
      <c r="C74" s="28">
        <v>429</v>
      </c>
      <c r="D74" s="28">
        <v>78.91</v>
      </c>
      <c r="E74" s="28">
        <v>80.5</v>
      </c>
      <c r="F74" s="28">
        <v>29.324000000000002</v>
      </c>
      <c r="G74" s="28">
        <v>5</v>
      </c>
      <c r="H74" s="28">
        <f t="shared" si="13"/>
        <v>73.148274450961665</v>
      </c>
      <c r="I74" s="30">
        <f t="shared" si="18"/>
        <v>7.8767757575757491E-2</v>
      </c>
      <c r="J74" s="31">
        <f t="shared" si="14"/>
        <v>9.675117578078396E-2</v>
      </c>
      <c r="K74" s="31">
        <f t="shared" si="15"/>
        <v>8.8509173640690303E-2</v>
      </c>
      <c r="L74" s="31">
        <f t="shared" si="16"/>
        <v>9.2197245490913945E-2</v>
      </c>
      <c r="M74" s="28">
        <f t="shared" si="19"/>
        <v>0</v>
      </c>
      <c r="N74" s="32">
        <f t="shared" si="20"/>
        <v>0</v>
      </c>
      <c r="O74" s="32">
        <f t="shared" si="21"/>
        <v>0</v>
      </c>
      <c r="P74" s="33">
        <f t="shared" si="17"/>
        <v>0</v>
      </c>
      <c r="Q74" s="34">
        <f t="shared" si="22"/>
        <v>0</v>
      </c>
      <c r="R74" s="34">
        <f t="shared" si="23"/>
        <v>0</v>
      </c>
      <c r="S74" s="35">
        <f>IF(AND(M75=1,M74=0),1,0)</f>
        <v>0</v>
      </c>
      <c r="T74" s="35">
        <f>IF(S74=1,-Q75,0)</f>
        <v>0</v>
      </c>
      <c r="U74" s="35">
        <f>IF(S74=1,-R75,0)</f>
        <v>0</v>
      </c>
      <c r="V74" s="36">
        <f t="shared" si="25"/>
        <v>271518390</v>
      </c>
      <c r="W74" s="37">
        <f>(-Q74*C74/F74-R74*D74)</f>
        <v>0</v>
      </c>
      <c r="X74" s="37">
        <f>-O74*C74/F74-P74*E74</f>
        <v>0</v>
      </c>
      <c r="Y74" s="37">
        <f>-C74/F74*T74-U74*E74</f>
        <v>0</v>
      </c>
      <c r="Z74" s="40">
        <f t="shared" si="24"/>
        <v>0</v>
      </c>
    </row>
    <row r="75" spans="2:26" x14ac:dyDescent="0.25">
      <c r="B75" s="29">
        <v>44077</v>
      </c>
      <c r="C75" s="28">
        <v>436</v>
      </c>
      <c r="D75" s="28">
        <v>81.180000000000007</v>
      </c>
      <c r="E75" s="28">
        <v>81.12</v>
      </c>
      <c r="F75" s="28">
        <v>29.341999999999999</v>
      </c>
      <c r="G75" s="28">
        <v>5</v>
      </c>
      <c r="H75" s="28">
        <f t="shared" si="13"/>
        <v>74.296230659123438</v>
      </c>
      <c r="I75" s="30">
        <f t="shared" si="18"/>
        <v>9.2653009174312073E-2</v>
      </c>
      <c r="J75" s="31">
        <f t="shared" si="14"/>
        <v>9.1541907279254889E-2</v>
      </c>
      <c r="K75" s="31">
        <f t="shared" si="15"/>
        <v>8.8047551277475988E-2</v>
      </c>
      <c r="L75" s="31">
        <f t="shared" si="16"/>
        <v>9.0420552524553083E-2</v>
      </c>
      <c r="M75" s="28">
        <f t="shared" si="19"/>
        <v>0</v>
      </c>
      <c r="N75" s="32">
        <f t="shared" si="20"/>
        <v>0</v>
      </c>
      <c r="O75" s="32">
        <f t="shared" si="21"/>
        <v>0</v>
      </c>
      <c r="P75" s="33">
        <f t="shared" si="17"/>
        <v>0</v>
      </c>
      <c r="Q75" s="34">
        <f t="shared" si="22"/>
        <v>0</v>
      </c>
      <c r="R75" s="34">
        <f t="shared" si="23"/>
        <v>0</v>
      </c>
      <c r="S75" s="35">
        <f>IF(AND(M76=1,M75=0),1,0)</f>
        <v>0</v>
      </c>
      <c r="T75" s="35">
        <f>IF(S75=1,-Q76,0)</f>
        <v>0</v>
      </c>
      <c r="U75" s="35">
        <f>IF(S75=1,-R76,0)</f>
        <v>0</v>
      </c>
      <c r="V75" s="36">
        <f t="shared" si="25"/>
        <v>271518390</v>
      </c>
      <c r="W75" s="37">
        <f>(-Q75*C75/F75-R75*D75)</f>
        <v>0</v>
      </c>
      <c r="X75" s="37">
        <f>-O75*C75/F75-P75*E75</f>
        <v>0</v>
      </c>
      <c r="Y75" s="37">
        <f>-C75/F75*T75-U75*E75</f>
        <v>0</v>
      </c>
      <c r="Z75" s="40">
        <f t="shared" si="24"/>
        <v>0</v>
      </c>
    </row>
    <row r="76" spans="2:26" x14ac:dyDescent="0.25">
      <c r="B76" s="29">
        <v>44076</v>
      </c>
      <c r="C76" s="28">
        <v>433</v>
      </c>
      <c r="D76" s="28">
        <v>82.17</v>
      </c>
      <c r="E76" s="28">
        <v>81.349999999999994</v>
      </c>
      <c r="F76" s="28">
        <v>29.356999999999999</v>
      </c>
      <c r="G76" s="28">
        <v>5</v>
      </c>
      <c r="H76" s="28">
        <f t="shared" si="13"/>
        <v>73.747317505194673</v>
      </c>
      <c r="I76" s="30">
        <f t="shared" si="18"/>
        <v>0.11421001847575063</v>
      </c>
      <c r="J76" s="31">
        <f t="shared" si="14"/>
        <v>8.5821985032068546E-2</v>
      </c>
      <c r="K76" s="31">
        <f t="shared" si="15"/>
        <v>8.4583683464988652E-2</v>
      </c>
      <c r="L76" s="31">
        <f t="shared" si="16"/>
        <v>8.8297144964250285E-2</v>
      </c>
      <c r="M76" s="28">
        <f t="shared" si="19"/>
        <v>0</v>
      </c>
      <c r="N76" s="32">
        <f t="shared" si="20"/>
        <v>0</v>
      </c>
      <c r="O76" s="32">
        <f t="shared" si="21"/>
        <v>0</v>
      </c>
      <c r="P76" s="33">
        <f t="shared" si="17"/>
        <v>0</v>
      </c>
      <c r="Q76" s="34">
        <f t="shared" si="22"/>
        <v>0</v>
      </c>
      <c r="R76" s="34">
        <f t="shared" si="23"/>
        <v>0</v>
      </c>
      <c r="S76" s="35">
        <f>IF(AND(M77=1,M76=0),1,0)</f>
        <v>0</v>
      </c>
      <c r="T76" s="35">
        <f>IF(S76=1,-Q77,0)</f>
        <v>0</v>
      </c>
      <c r="U76" s="35">
        <f>IF(S76=1,-R77,0)</f>
        <v>0</v>
      </c>
      <c r="V76" s="36">
        <f t="shared" si="25"/>
        <v>271518390</v>
      </c>
      <c r="W76" s="37">
        <f>(-Q76*C76/F76-R76*D76)</f>
        <v>0</v>
      </c>
      <c r="X76" s="37">
        <f>-O76*C76/F76-P76*E76</f>
        <v>0</v>
      </c>
      <c r="Y76" s="37">
        <f>-C76/F76*T76-U76*E76</f>
        <v>0</v>
      </c>
      <c r="Z76" s="40">
        <f t="shared" si="24"/>
        <v>0</v>
      </c>
    </row>
    <row r="77" spans="2:26" x14ac:dyDescent="0.25">
      <c r="B77" s="29">
        <v>44075</v>
      </c>
      <c r="C77" s="28">
        <v>435</v>
      </c>
      <c r="D77" s="28">
        <v>81.55</v>
      </c>
      <c r="E77" s="28">
        <v>80.12</v>
      </c>
      <c r="F77" s="28">
        <v>29.353000000000002</v>
      </c>
      <c r="G77" s="28">
        <v>5</v>
      </c>
      <c r="H77" s="28">
        <f t="shared" si="13"/>
        <v>74.098047899703602</v>
      </c>
      <c r="I77" s="30">
        <f t="shared" si="18"/>
        <v>0.10056880459770112</v>
      </c>
      <c r="J77" s="31">
        <f t="shared" si="14"/>
        <v>8.2031751845554807E-2</v>
      </c>
      <c r="K77" s="31">
        <f t="shared" si="15"/>
        <v>8.2293325407066104E-2</v>
      </c>
      <c r="L77" s="31">
        <f t="shared" si="16"/>
        <v>8.6329766012037984E-2</v>
      </c>
      <c r="M77" s="28">
        <f t="shared" si="19"/>
        <v>0</v>
      </c>
      <c r="N77" s="32">
        <f t="shared" si="20"/>
        <v>0</v>
      </c>
      <c r="O77" s="32">
        <f t="shared" si="21"/>
        <v>0</v>
      </c>
      <c r="P77" s="33">
        <f t="shared" si="17"/>
        <v>0</v>
      </c>
      <c r="Q77" s="34">
        <f t="shared" si="22"/>
        <v>0</v>
      </c>
      <c r="R77" s="34">
        <f t="shared" si="23"/>
        <v>0</v>
      </c>
      <c r="S77" s="35">
        <f>IF(AND(M78=1,M77=0),1,0)</f>
        <v>0</v>
      </c>
      <c r="T77" s="35">
        <f>IF(S77=1,-Q78,0)</f>
        <v>0</v>
      </c>
      <c r="U77" s="35">
        <f>IF(S77=1,-R78,0)</f>
        <v>0</v>
      </c>
      <c r="V77" s="36">
        <f t="shared" si="25"/>
        <v>271518390</v>
      </c>
      <c r="W77" s="37">
        <f>(-Q77*C77/F77-R77*D77)</f>
        <v>0</v>
      </c>
      <c r="X77" s="37">
        <f>-O77*C77/F77-P77*E77</f>
        <v>0</v>
      </c>
      <c r="Y77" s="37">
        <f>-C77/F77*T77-U77*E77</f>
        <v>0</v>
      </c>
      <c r="Z77" s="40">
        <f t="shared" si="24"/>
        <v>0</v>
      </c>
    </row>
    <row r="78" spans="2:26" x14ac:dyDescent="0.25">
      <c r="B78" s="29">
        <v>44074</v>
      </c>
      <c r="C78" s="28">
        <v>426.5</v>
      </c>
      <c r="D78" s="28">
        <v>79.25</v>
      </c>
      <c r="E78" s="28">
        <v>79</v>
      </c>
      <c r="F78" s="28">
        <v>29.364999999999998</v>
      </c>
      <c r="G78" s="28">
        <v>5</v>
      </c>
      <c r="H78" s="28">
        <f t="shared" si="13"/>
        <v>72.620466541801463</v>
      </c>
      <c r="I78" s="30">
        <f t="shared" si="18"/>
        <v>9.1290152403282532E-2</v>
      </c>
      <c r="J78" s="31">
        <f t="shared" si="14"/>
        <v>8.0306291458356244E-2</v>
      </c>
      <c r="K78" s="31">
        <f t="shared" si="15"/>
        <v>8.1507452235703368E-2</v>
      </c>
      <c r="L78" s="31">
        <f t="shared" si="16"/>
        <v>8.5830348181473198E-2</v>
      </c>
      <c r="M78" s="28">
        <f t="shared" si="19"/>
        <v>0</v>
      </c>
      <c r="N78" s="32">
        <f t="shared" si="20"/>
        <v>0</v>
      </c>
      <c r="O78" s="32">
        <f t="shared" si="21"/>
        <v>0</v>
      </c>
      <c r="P78" s="33">
        <f t="shared" si="17"/>
        <v>0</v>
      </c>
      <c r="Q78" s="34">
        <f t="shared" si="22"/>
        <v>0</v>
      </c>
      <c r="R78" s="34">
        <f t="shared" si="23"/>
        <v>0</v>
      </c>
      <c r="S78" s="35">
        <f>IF(AND(M79=1,M78=0),1,0)</f>
        <v>0</v>
      </c>
      <c r="T78" s="35">
        <f>IF(S78=1,-Q79,0)</f>
        <v>0</v>
      </c>
      <c r="U78" s="35">
        <f>IF(S78=1,-R79,0)</f>
        <v>0</v>
      </c>
      <c r="V78" s="36">
        <f t="shared" si="25"/>
        <v>271518390</v>
      </c>
      <c r="W78" s="37">
        <f>(-Q78*C78/F78-R78*D78)</f>
        <v>0</v>
      </c>
      <c r="X78" s="37">
        <f>-O78*C78/F78-P78*E78</f>
        <v>0</v>
      </c>
      <c r="Y78" s="37">
        <f>-C78/F78*T78-U78*E78</f>
        <v>0</v>
      </c>
      <c r="Z78" s="40">
        <f t="shared" si="24"/>
        <v>0</v>
      </c>
    </row>
    <row r="79" spans="2:26" x14ac:dyDescent="0.25">
      <c r="B79" s="29">
        <v>44071</v>
      </c>
      <c r="C79" s="28">
        <v>435</v>
      </c>
      <c r="D79" s="28">
        <v>80.44</v>
      </c>
      <c r="E79" s="28">
        <v>80.06</v>
      </c>
      <c r="F79" s="28">
        <v>29.338000000000001</v>
      </c>
      <c r="G79" s="28">
        <v>5</v>
      </c>
      <c r="H79" s="28">
        <f t="shared" si="13"/>
        <v>74.135932919762766</v>
      </c>
      <c r="I79" s="30">
        <f t="shared" si="18"/>
        <v>8.5033894252873443E-2</v>
      </c>
      <c r="J79" s="31">
        <f t="shared" si="14"/>
        <v>8.026717150059666E-2</v>
      </c>
      <c r="K79" s="31">
        <f t="shared" si="15"/>
        <v>8.0949108243671297E-2</v>
      </c>
      <c r="L79" s="31">
        <f t="shared" si="16"/>
        <v>8.5188059426631713E-2</v>
      </c>
      <c r="M79" s="28">
        <f t="shared" si="19"/>
        <v>0</v>
      </c>
      <c r="N79" s="32">
        <f t="shared" si="20"/>
        <v>0</v>
      </c>
      <c r="O79" s="32">
        <f t="shared" si="21"/>
        <v>0</v>
      </c>
      <c r="P79" s="33">
        <f t="shared" si="17"/>
        <v>0</v>
      </c>
      <c r="Q79" s="34">
        <f t="shared" si="22"/>
        <v>0</v>
      </c>
      <c r="R79" s="34">
        <f t="shared" si="23"/>
        <v>0</v>
      </c>
      <c r="S79" s="35">
        <f>IF(AND(M80=1,M79=0),1,0)</f>
        <v>0</v>
      </c>
      <c r="T79" s="35">
        <f>IF(S79=1,-Q80,0)</f>
        <v>0</v>
      </c>
      <c r="U79" s="35">
        <f>IF(S79=1,-R80,0)</f>
        <v>0</v>
      </c>
      <c r="V79" s="36">
        <f t="shared" si="25"/>
        <v>271518390</v>
      </c>
      <c r="W79" s="37">
        <f>(-Q79*C79/F79-R79*D79)</f>
        <v>0</v>
      </c>
      <c r="X79" s="37">
        <f>-O79*C79/F79-P79*E79</f>
        <v>0</v>
      </c>
      <c r="Y79" s="37">
        <f>-C79/F79*T79-U79*E79</f>
        <v>0</v>
      </c>
      <c r="Z79" s="40">
        <f t="shared" si="24"/>
        <v>0</v>
      </c>
    </row>
    <row r="80" spans="2:26" x14ac:dyDescent="0.25">
      <c r="B80" s="29">
        <v>44070</v>
      </c>
      <c r="C80" s="28">
        <v>444</v>
      </c>
      <c r="D80" s="28">
        <v>80.599999999999994</v>
      </c>
      <c r="E80" s="28">
        <v>82.18</v>
      </c>
      <c r="F80" s="28">
        <v>29.378</v>
      </c>
      <c r="G80" s="28">
        <v>5</v>
      </c>
      <c r="H80" s="28">
        <f t="shared" si="13"/>
        <v>75.566750629722918</v>
      </c>
      <c r="I80" s="30">
        <f t="shared" si="18"/>
        <v>6.6606666666666703E-2</v>
      </c>
      <c r="J80" s="31">
        <f t="shared" si="14"/>
        <v>8.4553195275697088E-2</v>
      </c>
      <c r="K80" s="31">
        <f t="shared" si="15"/>
        <v>8.1718231786794826E-2</v>
      </c>
      <c r="L80" s="31">
        <f t="shared" si="16"/>
        <v>8.6207159908372216E-2</v>
      </c>
      <c r="M80" s="28">
        <f t="shared" si="19"/>
        <v>0</v>
      </c>
      <c r="N80" s="32">
        <f t="shared" si="20"/>
        <v>0</v>
      </c>
      <c r="O80" s="32">
        <f t="shared" si="21"/>
        <v>0</v>
      </c>
      <c r="P80" s="33">
        <f t="shared" si="17"/>
        <v>0</v>
      </c>
      <c r="Q80" s="34">
        <f t="shared" si="22"/>
        <v>0</v>
      </c>
      <c r="R80" s="34">
        <f t="shared" si="23"/>
        <v>0</v>
      </c>
      <c r="S80" s="35">
        <f>IF(AND(M81=1,M80=0),1,0)</f>
        <v>0</v>
      </c>
      <c r="T80" s="35">
        <f>IF(S80=1,-Q81,0)</f>
        <v>0</v>
      </c>
      <c r="U80" s="35">
        <f>IF(S80=1,-R81,0)</f>
        <v>0</v>
      </c>
      <c r="V80" s="36">
        <f t="shared" si="25"/>
        <v>271518390</v>
      </c>
      <c r="W80" s="37">
        <f>(-Q80*C80/F80-R80*D80)</f>
        <v>0</v>
      </c>
      <c r="X80" s="37">
        <f>-O80*C80/F80-P80*E80</f>
        <v>0</v>
      </c>
      <c r="Y80" s="37">
        <f>-C80/F80*T80-U80*E80</f>
        <v>0</v>
      </c>
      <c r="Z80" s="40">
        <f t="shared" si="24"/>
        <v>0</v>
      </c>
    </row>
    <row r="81" spans="2:28" x14ac:dyDescent="0.25">
      <c r="B81" s="29">
        <v>44069</v>
      </c>
      <c r="C81" s="28">
        <v>442</v>
      </c>
      <c r="D81" s="28">
        <v>81.75</v>
      </c>
      <c r="E81" s="28">
        <v>81.25</v>
      </c>
      <c r="F81" s="28">
        <v>29.347999999999999</v>
      </c>
      <c r="G81" s="28">
        <v>5</v>
      </c>
      <c r="H81" s="28">
        <f t="shared" si="13"/>
        <v>75.30325746217801</v>
      </c>
      <c r="I81" s="30">
        <f t="shared" si="18"/>
        <v>8.5610407239818942E-2</v>
      </c>
      <c r="J81" s="31">
        <f t="shared" si="14"/>
        <v>8.3345381897908771E-2</v>
      </c>
      <c r="K81" s="31">
        <f t="shared" si="15"/>
        <v>8.4394139034173296E-2</v>
      </c>
      <c r="L81" s="31">
        <f t="shared" si="16"/>
        <v>8.5809015755199197E-2</v>
      </c>
      <c r="M81" s="28">
        <f t="shared" si="19"/>
        <v>0</v>
      </c>
      <c r="N81" s="32">
        <f t="shared" si="20"/>
        <v>0</v>
      </c>
      <c r="O81" s="32">
        <f t="shared" si="21"/>
        <v>0</v>
      </c>
      <c r="P81" s="33">
        <f t="shared" si="17"/>
        <v>0</v>
      </c>
      <c r="Q81" s="34">
        <f t="shared" si="22"/>
        <v>0</v>
      </c>
      <c r="R81" s="34">
        <f t="shared" si="23"/>
        <v>0</v>
      </c>
      <c r="S81" s="35">
        <f>IF(AND(M82=1,M81=0),1,0)</f>
        <v>0</v>
      </c>
      <c r="T81" s="35">
        <f>IF(S81=1,-Q82,0)</f>
        <v>0</v>
      </c>
      <c r="U81" s="35">
        <f>IF(S81=1,-R82,0)</f>
        <v>0</v>
      </c>
      <c r="V81" s="36">
        <f t="shared" si="25"/>
        <v>271518390</v>
      </c>
      <c r="W81" s="37">
        <f>(-Q81*C81/F81-R81*D81)</f>
        <v>0</v>
      </c>
      <c r="X81" s="37">
        <f>-O81*C81/F81-P81*E81</f>
        <v>0</v>
      </c>
      <c r="Y81" s="37">
        <f>-C81/F81*T81-U81*E81</f>
        <v>0</v>
      </c>
      <c r="Z81" s="40">
        <f t="shared" si="24"/>
        <v>0</v>
      </c>
    </row>
    <row r="82" spans="2:28" x14ac:dyDescent="0.25">
      <c r="B82" s="29">
        <v>44068</v>
      </c>
      <c r="C82" s="28">
        <v>434.5</v>
      </c>
      <c r="D82" s="28">
        <v>80.040000000000006</v>
      </c>
      <c r="E82" s="28">
        <v>79.849999999999994</v>
      </c>
      <c r="F82" s="28">
        <v>29.358000000000001</v>
      </c>
      <c r="G82" s="28">
        <v>5</v>
      </c>
      <c r="H82" s="28">
        <f t="shared" si="13"/>
        <v>74.000272498126577</v>
      </c>
      <c r="I82" s="30">
        <f t="shared" si="18"/>
        <v>8.1617638665132386E-2</v>
      </c>
      <c r="J82" s="31">
        <f t="shared" si="14"/>
        <v>8.2554898968577414E-2</v>
      </c>
      <c r="K82" s="31">
        <f t="shared" si="15"/>
        <v>8.3030159783044691E-2</v>
      </c>
      <c r="L82" s="31">
        <f t="shared" si="16"/>
        <v>8.5931301343940517E-2</v>
      </c>
      <c r="M82" s="28">
        <f t="shared" si="19"/>
        <v>0</v>
      </c>
      <c r="N82" s="32">
        <f t="shared" si="20"/>
        <v>0</v>
      </c>
      <c r="O82" s="32">
        <f t="shared" si="21"/>
        <v>0</v>
      </c>
      <c r="P82" s="33">
        <f t="shared" si="17"/>
        <v>0</v>
      </c>
      <c r="Q82" s="34">
        <f t="shared" si="22"/>
        <v>0</v>
      </c>
      <c r="R82" s="34">
        <f t="shared" si="23"/>
        <v>0</v>
      </c>
      <c r="S82" s="35">
        <f>IF(AND(M83=1,M82=0),1,0)</f>
        <v>0</v>
      </c>
      <c r="T82" s="35">
        <f>IF(S82=1,-Q83,0)</f>
        <v>0</v>
      </c>
      <c r="U82" s="35">
        <f>IF(S82=1,-R83,0)</f>
        <v>0</v>
      </c>
      <c r="V82" s="36">
        <f t="shared" si="25"/>
        <v>271518390</v>
      </c>
      <c r="W82" s="37">
        <f>(-Q82*C82/F82-R82*D82)</f>
        <v>0</v>
      </c>
      <c r="X82" s="37">
        <f>-O82*C82/F82-P82*E82</f>
        <v>0</v>
      </c>
      <c r="Y82" s="37">
        <f>-C82/F82*T82-U82*E82</f>
        <v>0</v>
      </c>
      <c r="Z82" s="40">
        <f t="shared" si="24"/>
        <v>0</v>
      </c>
    </row>
    <row r="83" spans="2:28" x14ac:dyDescent="0.25">
      <c r="B83" s="29">
        <v>44067</v>
      </c>
      <c r="C83" s="28">
        <v>428</v>
      </c>
      <c r="D83" s="28">
        <v>78.900000000000006</v>
      </c>
      <c r="E83" s="28">
        <v>79.73</v>
      </c>
      <c r="F83" s="28">
        <v>29.364999999999998</v>
      </c>
      <c r="G83" s="28">
        <v>5</v>
      </c>
      <c r="H83" s="28">
        <f t="shared" si="13"/>
        <v>72.875872637493615</v>
      </c>
      <c r="I83" s="30">
        <f t="shared" si="18"/>
        <v>8.2662850467289717E-2</v>
      </c>
      <c r="J83" s="31">
        <f t="shared" si="14"/>
        <v>8.2708613013050505E-2</v>
      </c>
      <c r="K83" s="31">
        <f t="shared" si="15"/>
        <v>8.2550778065822034E-2</v>
      </c>
      <c r="L83" s="31">
        <f t="shared" si="16"/>
        <v>8.5859564767480315E-2</v>
      </c>
      <c r="M83" s="28">
        <f t="shared" si="19"/>
        <v>0</v>
      </c>
      <c r="N83" s="32">
        <f t="shared" si="20"/>
        <v>0</v>
      </c>
      <c r="O83" s="32">
        <f t="shared" si="21"/>
        <v>0</v>
      </c>
      <c r="P83" s="33">
        <f t="shared" si="17"/>
        <v>0</v>
      </c>
      <c r="Q83" s="34">
        <f t="shared" si="22"/>
        <v>0</v>
      </c>
      <c r="R83" s="34">
        <f t="shared" si="23"/>
        <v>0</v>
      </c>
      <c r="S83" s="35">
        <f>IF(AND(M84=1,M83=0),1,0)</f>
        <v>0</v>
      </c>
      <c r="T83" s="35">
        <f>IF(S83=1,-Q84,0)</f>
        <v>0</v>
      </c>
      <c r="U83" s="35">
        <f>IF(S83=1,-R84,0)</f>
        <v>0</v>
      </c>
      <c r="V83" s="36">
        <f t="shared" si="25"/>
        <v>271518390</v>
      </c>
      <c r="W83" s="37">
        <f>(-Q83*C83/F83-R83*D83)</f>
        <v>0</v>
      </c>
      <c r="X83" s="37">
        <f>-O83*C83/F83-P83*E83</f>
        <v>0</v>
      </c>
      <c r="Y83" s="37">
        <f>-C83/F83*T83-U83*E83</f>
        <v>0</v>
      </c>
      <c r="Z83" s="40">
        <f t="shared" si="24"/>
        <v>0</v>
      </c>
    </row>
    <row r="84" spans="2:28" x14ac:dyDescent="0.25">
      <c r="B84" s="29">
        <v>44064</v>
      </c>
      <c r="C84" s="28">
        <v>424.5</v>
      </c>
      <c r="D84" s="28">
        <v>78.34</v>
      </c>
      <c r="E84" s="28">
        <v>78.02</v>
      </c>
      <c r="F84" s="28">
        <v>29.391999999999999</v>
      </c>
      <c r="G84" s="28">
        <v>5</v>
      </c>
      <c r="H84" s="28">
        <f t="shared" si="13"/>
        <v>72.213527490473595</v>
      </c>
      <c r="I84" s="30">
        <f t="shared" si="18"/>
        <v>8.4838294464075537E-2</v>
      </c>
      <c r="J84" s="31">
        <f t="shared" si="14"/>
        <v>8.1631044986745935E-2</v>
      </c>
      <c r="K84" s="31">
        <f t="shared" si="15"/>
        <v>8.2822728296088832E-2</v>
      </c>
      <c r="L84" s="31">
        <f t="shared" si="16"/>
        <v>8.5685137639720355E-2</v>
      </c>
      <c r="M84" s="28">
        <f t="shared" si="19"/>
        <v>0</v>
      </c>
      <c r="N84" s="32">
        <f t="shared" si="20"/>
        <v>0</v>
      </c>
      <c r="O84" s="32">
        <f t="shared" si="21"/>
        <v>0</v>
      </c>
      <c r="P84" s="33">
        <f t="shared" si="17"/>
        <v>0</v>
      </c>
      <c r="Q84" s="34">
        <f t="shared" si="22"/>
        <v>0</v>
      </c>
      <c r="R84" s="34">
        <f t="shared" si="23"/>
        <v>0</v>
      </c>
      <c r="S84" s="35">
        <f>IF(AND(M85=1,M84=0),1,0)</f>
        <v>0</v>
      </c>
      <c r="T84" s="35">
        <f>IF(S84=1,-Q85,0)</f>
        <v>0</v>
      </c>
      <c r="U84" s="35">
        <f>IF(S84=1,-R85,0)</f>
        <v>0</v>
      </c>
      <c r="V84" s="36">
        <f t="shared" si="25"/>
        <v>271518390</v>
      </c>
      <c r="W84" s="37">
        <f>(-Q84*C84/F84-R84*D84)</f>
        <v>0</v>
      </c>
      <c r="X84" s="37">
        <f>-O84*C84/F84-P84*E84</f>
        <v>0</v>
      </c>
      <c r="Y84" s="37">
        <f>-C84/F84*T84-U84*E84</f>
        <v>0</v>
      </c>
      <c r="Z84" s="40">
        <f t="shared" si="24"/>
        <v>0</v>
      </c>
    </row>
    <row r="85" spans="2:28" x14ac:dyDescent="0.25">
      <c r="B85" s="29">
        <v>44063</v>
      </c>
      <c r="C85" s="28">
        <v>415</v>
      </c>
      <c r="D85" s="28">
        <v>76.81</v>
      </c>
      <c r="E85" s="28">
        <v>76.319999999999993</v>
      </c>
      <c r="F85" s="28">
        <v>29.393000000000001</v>
      </c>
      <c r="G85" s="28">
        <v>5</v>
      </c>
      <c r="H85" s="28">
        <f t="shared" si="13"/>
        <v>70.595039635287307</v>
      </c>
      <c r="I85" s="30">
        <f t="shared" si="18"/>
        <v>8.8036785542168872E-2</v>
      </c>
      <c r="J85" s="31">
        <f t="shared" si="14"/>
        <v>7.8883268297892564E-2</v>
      </c>
      <c r="K85" s="31">
        <f t="shared" si="15"/>
        <v>8.2782133879802974E-2</v>
      </c>
      <c r="L85" s="31">
        <f t="shared" si="16"/>
        <v>8.6233565174788154E-2</v>
      </c>
      <c r="M85" s="28">
        <f t="shared" si="19"/>
        <v>0</v>
      </c>
      <c r="N85" s="32">
        <f t="shared" si="20"/>
        <v>0</v>
      </c>
      <c r="O85" s="32">
        <f t="shared" si="21"/>
        <v>0</v>
      </c>
      <c r="P85" s="33">
        <f t="shared" si="17"/>
        <v>0</v>
      </c>
      <c r="Q85" s="34">
        <f t="shared" si="22"/>
        <v>0</v>
      </c>
      <c r="R85" s="34">
        <f t="shared" si="23"/>
        <v>0</v>
      </c>
      <c r="S85" s="35">
        <f>IF(AND(M86=1,M85=0),1,0)</f>
        <v>0</v>
      </c>
      <c r="T85" s="35">
        <f>IF(S85=1,-Q86,0)</f>
        <v>0</v>
      </c>
      <c r="U85" s="35">
        <f>IF(S85=1,-R86,0)</f>
        <v>0</v>
      </c>
      <c r="V85" s="36">
        <f t="shared" si="25"/>
        <v>271518390</v>
      </c>
      <c r="W85" s="37">
        <f>(-Q85*C85/F85-R85*D85)</f>
        <v>0</v>
      </c>
      <c r="X85" s="37">
        <f>-O85*C85/F85-P85*E85</f>
        <v>0</v>
      </c>
      <c r="Y85" s="37">
        <f>-C85/F85*T85-U85*E85</f>
        <v>0</v>
      </c>
      <c r="Z85" s="40">
        <f t="shared" si="24"/>
        <v>0</v>
      </c>
    </row>
    <row r="86" spans="2:28" x14ac:dyDescent="0.25">
      <c r="B86" s="29">
        <v>44062</v>
      </c>
      <c r="C86" s="28">
        <v>427.5</v>
      </c>
      <c r="D86" s="28">
        <v>78.540000000000006</v>
      </c>
      <c r="E86" s="28">
        <v>79.010000000000005</v>
      </c>
      <c r="F86" s="28">
        <v>29.381</v>
      </c>
      <c r="G86" s="28">
        <v>5</v>
      </c>
      <c r="H86" s="28">
        <f t="shared" si="13"/>
        <v>72.751097648139947</v>
      </c>
      <c r="I86" s="30">
        <f t="shared" si="18"/>
        <v>7.9571340350877318E-2</v>
      </c>
      <c r="J86" s="31">
        <f t="shared" si="14"/>
        <v>8.5442896170437835E-2</v>
      </c>
      <c r="K86" s="31">
        <f t="shared" si="15"/>
        <v>8.6545834809750199E-2</v>
      </c>
      <c r="L86" s="31">
        <f t="shared" si="16"/>
        <v>8.6261271034060005E-2</v>
      </c>
      <c r="M86" s="28">
        <f t="shared" si="19"/>
        <v>0</v>
      </c>
      <c r="N86" s="32">
        <f t="shared" si="20"/>
        <v>0</v>
      </c>
      <c r="O86" s="32">
        <f t="shared" si="21"/>
        <v>0</v>
      </c>
      <c r="P86" s="33">
        <f t="shared" si="17"/>
        <v>0</v>
      </c>
      <c r="Q86" s="34">
        <f t="shared" si="22"/>
        <v>0</v>
      </c>
      <c r="R86" s="34">
        <f t="shared" si="23"/>
        <v>0</v>
      </c>
      <c r="S86" s="35">
        <f>IF(AND(M87=1,M86=0),1,0)</f>
        <v>0</v>
      </c>
      <c r="T86" s="35">
        <f>IF(S86=1,-Q87,0)</f>
        <v>0</v>
      </c>
      <c r="U86" s="35">
        <f>IF(S86=1,-R87,0)</f>
        <v>0</v>
      </c>
      <c r="V86" s="36">
        <f t="shared" si="25"/>
        <v>271518390</v>
      </c>
      <c r="W86" s="37">
        <f>(-Q86*C86/F86-R86*D86)</f>
        <v>0</v>
      </c>
      <c r="X86" s="37">
        <f>-O86*C86/F86-P86*E86</f>
        <v>0</v>
      </c>
      <c r="Y86" s="37">
        <f>-C86/F86*T86-U86*E86</f>
        <v>0</v>
      </c>
      <c r="Z86" s="40">
        <f t="shared" si="24"/>
        <v>0</v>
      </c>
    </row>
    <row r="87" spans="2:28" x14ac:dyDescent="0.25">
      <c r="B87" s="29">
        <v>44061</v>
      </c>
      <c r="C87" s="28">
        <v>433</v>
      </c>
      <c r="D87" s="28">
        <v>79.41</v>
      </c>
      <c r="E87" s="28">
        <v>80.22</v>
      </c>
      <c r="F87" s="28">
        <v>29.381</v>
      </c>
      <c r="G87" s="28">
        <v>5</v>
      </c>
      <c r="H87" s="28">
        <f t="shared" si="13"/>
        <v>73.687076682209593</v>
      </c>
      <c r="I87" s="30">
        <f t="shared" si="18"/>
        <v>7.7665224018475643E-2</v>
      </c>
      <c r="J87" s="31">
        <f t="shared" si="14"/>
        <v>8.3505420597511953E-2</v>
      </c>
      <c r="K87" s="31">
        <f t="shared" si="15"/>
        <v>8.9499935204612385E-2</v>
      </c>
      <c r="L87" s="31">
        <f t="shared" si="16"/>
        <v>8.5573016742552979E-2</v>
      </c>
      <c r="M87" s="28">
        <f t="shared" si="19"/>
        <v>0</v>
      </c>
      <c r="N87" s="32">
        <f t="shared" si="20"/>
        <v>0</v>
      </c>
      <c r="O87" s="32">
        <f t="shared" si="21"/>
        <v>0</v>
      </c>
      <c r="P87" s="33">
        <f t="shared" si="17"/>
        <v>0</v>
      </c>
      <c r="Q87" s="34">
        <f t="shared" si="22"/>
        <v>0</v>
      </c>
      <c r="R87" s="34">
        <f t="shared" si="23"/>
        <v>0</v>
      </c>
      <c r="S87" s="35">
        <f>IF(AND(M88=1,M87=0),1,0)</f>
        <v>0</v>
      </c>
      <c r="T87" s="35">
        <f>IF(S87=1,-Q88,0)</f>
        <v>0</v>
      </c>
      <c r="U87" s="35">
        <f>IF(S87=1,-R88,0)</f>
        <v>0</v>
      </c>
      <c r="V87" s="36">
        <f t="shared" si="25"/>
        <v>271518390</v>
      </c>
      <c r="W87" s="37">
        <f>(-Q87*C87/F87-R87*D87)</f>
        <v>0</v>
      </c>
      <c r="X87" s="37">
        <f>-O87*C87/F87-P87*E87</f>
        <v>0</v>
      </c>
      <c r="Y87" s="37">
        <f>-C87/F87*T87-U87*E87</f>
        <v>0</v>
      </c>
      <c r="Z87" s="40">
        <f t="shared" si="24"/>
        <v>0</v>
      </c>
    </row>
    <row r="88" spans="2:28" x14ac:dyDescent="0.25">
      <c r="B88" s="29">
        <v>44060</v>
      </c>
      <c r="C88" s="28">
        <v>435</v>
      </c>
      <c r="D88" s="28">
        <v>80.19</v>
      </c>
      <c r="E88" s="28">
        <v>79.8</v>
      </c>
      <c r="F88" s="28">
        <v>29.385999999999999</v>
      </c>
      <c r="G88" s="28">
        <v>5</v>
      </c>
      <c r="H88" s="28">
        <f t="shared" si="13"/>
        <v>74.014836997209557</v>
      </c>
      <c r="I88" s="30">
        <f t="shared" si="18"/>
        <v>8.3431420689655145E-2</v>
      </c>
      <c r="J88" s="31">
        <f t="shared" si="14"/>
        <v>8.2392943118593548E-2</v>
      </c>
      <c r="K88" s="31">
        <f t="shared" si="15"/>
        <v>9.2525636885646897E-2</v>
      </c>
      <c r="L88" s="31">
        <f t="shared" si="16"/>
        <v>8.531364118110292E-2</v>
      </c>
      <c r="M88" s="28">
        <f t="shared" si="19"/>
        <v>0</v>
      </c>
      <c r="N88" s="32">
        <f t="shared" si="20"/>
        <v>0</v>
      </c>
      <c r="O88" s="32">
        <f t="shared" si="21"/>
        <v>0</v>
      </c>
      <c r="P88" s="33">
        <f t="shared" si="17"/>
        <v>0</v>
      </c>
      <c r="Q88" s="34">
        <f t="shared" si="22"/>
        <v>0</v>
      </c>
      <c r="R88" s="34">
        <f t="shared" si="23"/>
        <v>0</v>
      </c>
      <c r="S88" s="35">
        <f>IF(AND(M89=1,M88=0),1,0)</f>
        <v>0</v>
      </c>
      <c r="T88" s="35">
        <f>IF(S88=1,-Q89,0)</f>
        <v>0</v>
      </c>
      <c r="U88" s="35">
        <f>IF(S88=1,-R89,0)</f>
        <v>0</v>
      </c>
      <c r="V88" s="36">
        <f t="shared" si="25"/>
        <v>271518390</v>
      </c>
      <c r="W88" s="37">
        <f>(-Q88*C88/F88-R88*D88)</f>
        <v>0</v>
      </c>
      <c r="X88" s="37">
        <f>-O88*C88/F88-P88*E88</f>
        <v>0</v>
      </c>
      <c r="Y88" s="37">
        <f>-C88/F88*T88-U88*E88</f>
        <v>0</v>
      </c>
      <c r="Z88" s="40">
        <f t="shared" si="24"/>
        <v>0</v>
      </c>
    </row>
    <row r="89" spans="2:28" x14ac:dyDescent="0.25">
      <c r="B89" s="29">
        <v>44057</v>
      </c>
      <c r="C89" s="28">
        <v>427</v>
      </c>
      <c r="D89" s="28">
        <v>78.41</v>
      </c>
      <c r="E89" s="28">
        <v>78.42</v>
      </c>
      <c r="F89" s="28">
        <v>29.391999999999999</v>
      </c>
      <c r="G89" s="28">
        <v>5</v>
      </c>
      <c r="H89" s="28">
        <f t="shared" si="13"/>
        <v>72.638813282525859</v>
      </c>
      <c r="I89" s="30">
        <f t="shared" si="18"/>
        <v>7.9450454332552711E-2</v>
      </c>
      <c r="J89" s="31">
        <f t="shared" si="14"/>
        <v>8.401441160543173E-2</v>
      </c>
      <c r="K89" s="31">
        <f t="shared" si="15"/>
        <v>9.3365359019959196E-2</v>
      </c>
      <c r="L89" s="31">
        <f t="shared" si="16"/>
        <v>8.5054963096725916E-2</v>
      </c>
      <c r="M89" s="28">
        <f t="shared" si="19"/>
        <v>0</v>
      </c>
      <c r="N89" s="32">
        <f t="shared" si="20"/>
        <v>0</v>
      </c>
      <c r="O89" s="32">
        <f t="shared" si="21"/>
        <v>0</v>
      </c>
      <c r="P89" s="33">
        <f t="shared" si="17"/>
        <v>0</v>
      </c>
      <c r="Q89" s="34">
        <f t="shared" si="22"/>
        <v>0</v>
      </c>
      <c r="R89" s="34">
        <f t="shared" si="23"/>
        <v>0</v>
      </c>
      <c r="S89" s="35">
        <f>IF(AND(M90=1,M89=0),1,0)</f>
        <v>1</v>
      </c>
      <c r="T89" s="35">
        <f>IF(S89=1,-Q90,0)</f>
        <v>-632910</v>
      </c>
      <c r="U89" s="35">
        <f>IF(S89=1,-R90,0)</f>
        <v>126582</v>
      </c>
      <c r="V89" s="36">
        <f t="shared" si="25"/>
        <v>271518390</v>
      </c>
      <c r="W89" s="37">
        <f>(-Q89*C89/F89-R89*D89)</f>
        <v>0</v>
      </c>
      <c r="X89" s="37">
        <f>-O89*C89/F89-P89*E89</f>
        <v>0</v>
      </c>
      <c r="Y89" s="37">
        <f>-C89/F89*T89-U89*E89</f>
        <v>-731794.17707131244</v>
      </c>
      <c r="Z89" s="40">
        <f t="shared" si="24"/>
        <v>7980468518.8800001</v>
      </c>
    </row>
    <row r="90" spans="2:28" x14ac:dyDescent="0.25">
      <c r="B90" s="29">
        <v>44056</v>
      </c>
      <c r="C90" s="28">
        <v>429</v>
      </c>
      <c r="D90" s="28">
        <v>78.3</v>
      </c>
      <c r="E90" s="28">
        <v>79</v>
      </c>
      <c r="F90" s="28">
        <v>29.43</v>
      </c>
      <c r="G90" s="28">
        <v>5</v>
      </c>
      <c r="H90" s="28">
        <f t="shared" si="13"/>
        <v>72.884811416921508</v>
      </c>
      <c r="I90" s="30">
        <f t="shared" si="18"/>
        <v>7.4297902097901991E-2</v>
      </c>
      <c r="J90" s="31">
        <f t="shared" si="14"/>
        <v>8.6680999461713398E-2</v>
      </c>
      <c r="K90" s="31">
        <f t="shared" si="15"/>
        <v>9.381160152906301E-2</v>
      </c>
      <c r="L90" s="31">
        <f t="shared" si="16"/>
        <v>8.4360687829945463E-2</v>
      </c>
      <c r="M90" s="28">
        <f t="shared" si="19"/>
        <v>1</v>
      </c>
      <c r="N90" s="32">
        <f t="shared" si="20"/>
        <v>1</v>
      </c>
      <c r="O90" s="32">
        <f t="shared" si="21"/>
        <v>632910</v>
      </c>
      <c r="P90" s="33">
        <f t="shared" si="17"/>
        <v>-126582</v>
      </c>
      <c r="Q90" s="34">
        <f t="shared" si="22"/>
        <v>632910</v>
      </c>
      <c r="R90" s="34">
        <f t="shared" si="23"/>
        <v>-126582</v>
      </c>
      <c r="S90" s="35">
        <f>IF(AND(M91=1,M90=0),1,0)</f>
        <v>0</v>
      </c>
      <c r="T90" s="35">
        <f>IF(S90=1,-Q91,0)</f>
        <v>0</v>
      </c>
      <c r="U90" s="35">
        <f>IF(S90=1,-R91,0)</f>
        <v>0</v>
      </c>
      <c r="V90" s="36">
        <f t="shared" si="25"/>
        <v>271518390</v>
      </c>
      <c r="W90" s="37">
        <f>(-Q90*C90/F90-R90*D90)</f>
        <v>685465.40122324042</v>
      </c>
      <c r="X90" s="37">
        <f>-O90*C90/F90-P90*E90</f>
        <v>774072.80122324079</v>
      </c>
      <c r="Y90" s="37">
        <f>-C90/F90*T90-U90*E90</f>
        <v>0</v>
      </c>
      <c r="Z90" s="40">
        <f t="shared" si="24"/>
        <v>-7990786217.6999998</v>
      </c>
      <c r="AA90" s="38">
        <f>SUM(X89:Y90)</f>
        <v>42278.62415192835</v>
      </c>
      <c r="AB90" s="37">
        <f>SUM(Z89:Z90)/F89</f>
        <v>-351037.65718561836</v>
      </c>
    </row>
    <row r="91" spans="2:28" x14ac:dyDescent="0.25">
      <c r="B91" s="29">
        <v>44055</v>
      </c>
      <c r="C91" s="28">
        <v>419</v>
      </c>
      <c r="D91" s="28">
        <v>79.39</v>
      </c>
      <c r="E91" s="28">
        <v>78.16</v>
      </c>
      <c r="F91" s="28">
        <v>29.353999999999999</v>
      </c>
      <c r="G91" s="28">
        <v>5</v>
      </c>
      <c r="H91" s="28">
        <f t="shared" si="13"/>
        <v>71.370171015875187</v>
      </c>
      <c r="I91" s="30">
        <f t="shared" si="18"/>
        <v>0.11236947971360367</v>
      </c>
      <c r="J91" s="31">
        <f t="shared" si="14"/>
        <v>8.7648773449062564E-2</v>
      </c>
      <c r="K91" s="31">
        <f t="shared" si="15"/>
        <v>9.7199938865759533E-2</v>
      </c>
      <c r="L91" s="31">
        <f t="shared" si="16"/>
        <v>8.2845480252697529E-2</v>
      </c>
      <c r="M91" s="28">
        <f t="shared" si="19"/>
        <v>0</v>
      </c>
      <c r="N91" s="32">
        <f t="shared" si="20"/>
        <v>0</v>
      </c>
      <c r="O91" s="32">
        <f t="shared" si="21"/>
        <v>0</v>
      </c>
      <c r="P91" s="33">
        <f t="shared" si="17"/>
        <v>0</v>
      </c>
      <c r="Q91" s="34">
        <f t="shared" si="22"/>
        <v>0</v>
      </c>
      <c r="R91" s="34">
        <f t="shared" si="23"/>
        <v>0</v>
      </c>
      <c r="S91" s="35">
        <f>IF(AND(M92=1,M91=0),1,0)</f>
        <v>0</v>
      </c>
      <c r="T91" s="35">
        <f>IF(S91=1,-Q92,0)</f>
        <v>0</v>
      </c>
      <c r="U91" s="35">
        <f>IF(S91=1,-R92,0)</f>
        <v>0</v>
      </c>
      <c r="V91" s="36">
        <f t="shared" si="25"/>
        <v>268184140</v>
      </c>
      <c r="W91" s="37">
        <f>(-Q91*C91/F91-R91*D91)</f>
        <v>0</v>
      </c>
      <c r="X91" s="37">
        <f>-O91*C91/F91-P91*E91</f>
        <v>0</v>
      </c>
      <c r="Y91" s="37">
        <f>-C91/F91*T91-U91*E91</f>
        <v>0</v>
      </c>
      <c r="Z91" s="40">
        <f t="shared" si="24"/>
        <v>0</v>
      </c>
    </row>
    <row r="92" spans="2:28" x14ac:dyDescent="0.25">
      <c r="B92" s="29">
        <v>44054</v>
      </c>
      <c r="C92" s="28">
        <v>429</v>
      </c>
      <c r="D92" s="28">
        <v>77.94</v>
      </c>
      <c r="E92" s="28">
        <v>79.09</v>
      </c>
      <c r="F92" s="28">
        <v>29.391999999999999</v>
      </c>
      <c r="G92" s="28">
        <v>5</v>
      </c>
      <c r="H92" s="28">
        <f t="shared" si="13"/>
        <v>72.97904191616766</v>
      </c>
      <c r="I92" s="30">
        <f t="shared" si="18"/>
        <v>6.7977846153846277E-2</v>
      </c>
      <c r="J92" s="31">
        <f t="shared" si="14"/>
        <v>9.5494449811712817E-2</v>
      </c>
      <c r="K92" s="31">
        <f t="shared" si="15"/>
        <v>9.4107997008995595E-2</v>
      </c>
      <c r="L92" s="31">
        <f t="shared" si="16"/>
        <v>8.2728541791159099E-2</v>
      </c>
      <c r="M92" s="28">
        <f t="shared" si="19"/>
        <v>0</v>
      </c>
      <c r="N92" s="32">
        <f t="shared" si="20"/>
        <v>0</v>
      </c>
      <c r="O92" s="32">
        <f t="shared" si="21"/>
        <v>0</v>
      </c>
      <c r="P92" s="33">
        <f t="shared" si="17"/>
        <v>0</v>
      </c>
      <c r="Q92" s="34">
        <f t="shared" si="22"/>
        <v>0</v>
      </c>
      <c r="R92" s="34">
        <f t="shared" si="23"/>
        <v>0</v>
      </c>
      <c r="S92" s="35">
        <f>IF(AND(M93=1,M92=0),1,0)</f>
        <v>0</v>
      </c>
      <c r="T92" s="35">
        <f>IF(S92=1,-Q93,0)</f>
        <v>0</v>
      </c>
      <c r="U92" s="35">
        <f>IF(S92=1,-R93,0)</f>
        <v>0</v>
      </c>
      <c r="V92" s="36">
        <f t="shared" si="25"/>
        <v>268184140</v>
      </c>
      <c r="W92" s="37">
        <f>(-Q92*C92/F92-R92*D92)</f>
        <v>0</v>
      </c>
      <c r="X92" s="37">
        <f>-O92*C92/F92-P92*E92</f>
        <v>0</v>
      </c>
      <c r="Y92" s="37">
        <f>-C92/F92*T92-U92*E92</f>
        <v>0</v>
      </c>
      <c r="Z92" s="40">
        <f t="shared" si="24"/>
        <v>0</v>
      </c>
    </row>
    <row r="93" spans="2:28" x14ac:dyDescent="0.25">
      <c r="B93" s="29">
        <v>44053</v>
      </c>
      <c r="C93" s="28">
        <v>435.5</v>
      </c>
      <c r="D93" s="28">
        <v>79.87</v>
      </c>
      <c r="E93" s="28">
        <v>80.55</v>
      </c>
      <c r="F93" s="28">
        <v>29.385999999999999</v>
      </c>
      <c r="G93" s="28">
        <v>5</v>
      </c>
      <c r="H93" s="28">
        <f t="shared" si="13"/>
        <v>74.099911522493713</v>
      </c>
      <c r="I93" s="30">
        <f t="shared" si="18"/>
        <v>7.7869033295063117E-2</v>
      </c>
      <c r="J93" s="31">
        <f t="shared" si="14"/>
        <v>0.10265833065270025</v>
      </c>
      <c r="K93" s="31">
        <f t="shared" si="15"/>
        <v>0.10124727742507231</v>
      </c>
      <c r="L93" s="31">
        <f t="shared" si="16"/>
        <v>8.1867887715444385E-2</v>
      </c>
      <c r="M93" s="28">
        <f t="shared" si="19"/>
        <v>0</v>
      </c>
      <c r="N93" s="32">
        <f t="shared" si="20"/>
        <v>0</v>
      </c>
      <c r="O93" s="32">
        <f t="shared" si="21"/>
        <v>0</v>
      </c>
      <c r="P93" s="33">
        <f t="shared" si="17"/>
        <v>0</v>
      </c>
      <c r="Q93" s="34">
        <f t="shared" si="22"/>
        <v>0</v>
      </c>
      <c r="R93" s="34">
        <f t="shared" si="23"/>
        <v>0</v>
      </c>
      <c r="S93" s="35">
        <f>IF(AND(M94=1,M93=0),1,0)</f>
        <v>0</v>
      </c>
      <c r="T93" s="35">
        <f>IF(S93=1,-Q94,0)</f>
        <v>0</v>
      </c>
      <c r="U93" s="35">
        <f>IF(S93=1,-R94,0)</f>
        <v>0</v>
      </c>
      <c r="V93" s="36">
        <f t="shared" si="25"/>
        <v>268184140</v>
      </c>
      <c r="W93" s="37">
        <f>(-Q93*C93/F93-R93*D93)</f>
        <v>0</v>
      </c>
      <c r="X93" s="37">
        <f>-O93*C93/F93-P93*E93</f>
        <v>0</v>
      </c>
      <c r="Y93" s="37">
        <f>-C93/F93*T93-U93*E93</f>
        <v>0</v>
      </c>
      <c r="Z93" s="40">
        <f t="shared" si="24"/>
        <v>0</v>
      </c>
    </row>
    <row r="94" spans="2:28" x14ac:dyDescent="0.25">
      <c r="B94" s="29">
        <v>44050</v>
      </c>
      <c r="C94" s="28">
        <v>433</v>
      </c>
      <c r="D94" s="28">
        <v>80.03</v>
      </c>
      <c r="E94" s="28">
        <v>80.489999999999995</v>
      </c>
      <c r="F94" s="28">
        <v>29.420999999999999</v>
      </c>
      <c r="G94" s="28">
        <v>5</v>
      </c>
      <c r="H94" s="28">
        <f t="shared" si="13"/>
        <v>73.586893715373378</v>
      </c>
      <c r="I94" s="30">
        <f t="shared" si="18"/>
        <v>8.7557796766743579E-2</v>
      </c>
      <c r="J94" s="31">
        <f t="shared" si="14"/>
        <v>0.10271630643448666</v>
      </c>
      <c r="K94" s="31">
        <f t="shared" si="15"/>
        <v>0.10525983453596274</v>
      </c>
      <c r="L94" s="31">
        <f t="shared" si="16"/>
        <v>8.1108679886711652E-2</v>
      </c>
      <c r="M94" s="28">
        <f t="shared" si="19"/>
        <v>0</v>
      </c>
      <c r="N94" s="32">
        <f t="shared" si="20"/>
        <v>0</v>
      </c>
      <c r="O94" s="32">
        <f t="shared" si="21"/>
        <v>0</v>
      </c>
      <c r="P94" s="33">
        <f t="shared" si="17"/>
        <v>0</v>
      </c>
      <c r="Q94" s="34">
        <f t="shared" si="22"/>
        <v>0</v>
      </c>
      <c r="R94" s="34">
        <f t="shared" si="23"/>
        <v>0</v>
      </c>
      <c r="S94" s="35">
        <f>IF(AND(M95=1,M94=0),1,0)</f>
        <v>1</v>
      </c>
      <c r="T94" s="35">
        <f>IF(S94=1,-Q95,0)</f>
        <v>-630280</v>
      </c>
      <c r="U94" s="35">
        <f>IF(S94=1,-R95,0)</f>
        <v>126056</v>
      </c>
      <c r="V94" s="36">
        <f t="shared" si="25"/>
        <v>268184140</v>
      </c>
      <c r="W94" s="37">
        <f>(-Q94*C94/F94-R94*D94)</f>
        <v>0</v>
      </c>
      <c r="X94" s="37">
        <f>-O94*C94/F94-P94*E94</f>
        <v>0</v>
      </c>
      <c r="Y94" s="37">
        <f>-C94/F94*T94-U94*E94</f>
        <v>-870177.9658148922</v>
      </c>
      <c r="Z94" s="40">
        <f t="shared" si="24"/>
        <v>7890245582.9399996</v>
      </c>
    </row>
    <row r="95" spans="2:28" x14ac:dyDescent="0.25">
      <c r="B95" s="29">
        <v>44049</v>
      </c>
      <c r="C95" s="28">
        <v>435</v>
      </c>
      <c r="D95" s="28">
        <v>80.52</v>
      </c>
      <c r="E95" s="28">
        <v>82.04</v>
      </c>
      <c r="F95" s="28">
        <v>29.379000000000001</v>
      </c>
      <c r="G95" s="28">
        <v>5</v>
      </c>
      <c r="H95" s="28">
        <f t="shared" si="13"/>
        <v>74.032472174001839</v>
      </c>
      <c r="I95" s="30">
        <f t="shared" si="18"/>
        <v>8.763084137931032E-2</v>
      </c>
      <c r="J95" s="31">
        <f t="shared" si="14"/>
        <v>0.10094220359641262</v>
      </c>
      <c r="K95" s="31">
        <f t="shared" si="15"/>
        <v>0.10043197241638036</v>
      </c>
      <c r="L95" s="31">
        <f t="shared" si="16"/>
        <v>8.0264745857828654E-2</v>
      </c>
      <c r="M95" s="28">
        <f t="shared" si="19"/>
        <v>1</v>
      </c>
      <c r="N95" s="32">
        <f t="shared" si="20"/>
        <v>0</v>
      </c>
      <c r="O95" s="32">
        <f t="shared" si="21"/>
        <v>0</v>
      </c>
      <c r="P95" s="33">
        <f t="shared" si="17"/>
        <v>0</v>
      </c>
      <c r="Q95" s="34">
        <f t="shared" si="22"/>
        <v>630280</v>
      </c>
      <c r="R95" s="34">
        <f t="shared" si="23"/>
        <v>-126056</v>
      </c>
      <c r="S95" s="35">
        <f>IF(AND(M96=1,M95=0),1,0)</f>
        <v>0</v>
      </c>
      <c r="T95" s="35">
        <f>IF(S95=1,-Q96,0)</f>
        <v>0</v>
      </c>
      <c r="U95" s="35">
        <f>IF(S95=1,-R96,0)</f>
        <v>0</v>
      </c>
      <c r="V95" s="36">
        <f t="shared" si="25"/>
        <v>268184140</v>
      </c>
      <c r="W95" s="37">
        <f>(-Q95*C95/F95-R95*D95)</f>
        <v>817791.80763402395</v>
      </c>
      <c r="X95" s="37">
        <f>-O95*C95/F95-P95*E95</f>
        <v>0</v>
      </c>
      <c r="Y95" s="37">
        <f>-C95/F95*T95-U95*E95</f>
        <v>0</v>
      </c>
      <c r="Z95" s="40">
        <f t="shared" si="24"/>
        <v>0</v>
      </c>
    </row>
    <row r="96" spans="2:28" x14ac:dyDescent="0.25">
      <c r="B96" s="29">
        <v>44048</v>
      </c>
      <c r="C96" s="28">
        <v>429</v>
      </c>
      <c r="D96" s="28">
        <v>81.63</v>
      </c>
      <c r="E96" s="28">
        <v>80.98</v>
      </c>
      <c r="F96" s="28">
        <v>29.356999999999999</v>
      </c>
      <c r="G96" s="28">
        <v>5</v>
      </c>
      <c r="H96" s="28">
        <f t="shared" si="13"/>
        <v>73.066048983206727</v>
      </c>
      <c r="I96" s="30">
        <f t="shared" si="18"/>
        <v>0.11720834965034954</v>
      </c>
      <c r="J96" s="31">
        <f t="shared" si="14"/>
        <v>0.10675110428245649</v>
      </c>
      <c r="K96" s="31">
        <f t="shared" si="15"/>
        <v>9.3761916618012073E-2</v>
      </c>
      <c r="L96" s="31">
        <f t="shared" si="16"/>
        <v>7.7715884388296602E-2</v>
      </c>
      <c r="M96" s="28">
        <f t="shared" si="19"/>
        <v>1</v>
      </c>
      <c r="N96" s="32">
        <f t="shared" si="20"/>
        <v>0</v>
      </c>
      <c r="O96" s="32">
        <f t="shared" si="21"/>
        <v>0</v>
      </c>
      <c r="P96" s="33">
        <f t="shared" si="17"/>
        <v>0</v>
      </c>
      <c r="Q96" s="34">
        <f t="shared" si="22"/>
        <v>630280</v>
      </c>
      <c r="R96" s="34">
        <f t="shared" si="23"/>
        <v>-126056</v>
      </c>
      <c r="S96" s="35">
        <f>IF(AND(M97=1,M96=0),1,0)</f>
        <v>0</v>
      </c>
      <c r="T96" s="35">
        <f>IF(S96=1,-Q97,0)</f>
        <v>0</v>
      </c>
      <c r="U96" s="35">
        <f>IF(S96=1,-R97,0)</f>
        <v>0</v>
      </c>
      <c r="V96" s="36">
        <f t="shared" si="25"/>
        <v>268184140</v>
      </c>
      <c r="W96" s="37">
        <f>(-Q96*C96/F96-R96*D96)</f>
        <v>1079537.4093728922</v>
      </c>
      <c r="X96" s="37">
        <f>-O96*C96/F96-P96*E96</f>
        <v>0</v>
      </c>
      <c r="Y96" s="37">
        <f>-C96/F96*T96-U96*E96</f>
        <v>0</v>
      </c>
      <c r="Z96" s="40">
        <f t="shared" si="24"/>
        <v>0</v>
      </c>
    </row>
    <row r="97" spans="2:28" x14ac:dyDescent="0.25">
      <c r="B97" s="29">
        <v>44047</v>
      </c>
      <c r="C97" s="28">
        <v>425.5</v>
      </c>
      <c r="D97" s="28">
        <v>80.19</v>
      </c>
      <c r="E97" s="28">
        <v>79.33</v>
      </c>
      <c r="F97" s="28">
        <v>29.375</v>
      </c>
      <c r="G97" s="28">
        <v>5</v>
      </c>
      <c r="H97" s="28">
        <f t="shared" si="13"/>
        <v>72.425531914893611</v>
      </c>
      <c r="I97" s="30">
        <f t="shared" si="18"/>
        <v>0.10720622796709756</v>
      </c>
      <c r="J97" s="31">
        <f t="shared" si="14"/>
        <v>9.2721544206278358E-2</v>
      </c>
      <c r="K97" s="31">
        <f t="shared" si="15"/>
        <v>8.7196037424435463E-2</v>
      </c>
      <c r="L97" s="31">
        <f t="shared" si="16"/>
        <v>7.6036811924528491E-2</v>
      </c>
      <c r="M97" s="28">
        <f t="shared" si="19"/>
        <v>1</v>
      </c>
      <c r="N97" s="32">
        <f t="shared" si="20"/>
        <v>1</v>
      </c>
      <c r="O97" s="32">
        <f t="shared" si="21"/>
        <v>630280</v>
      </c>
      <c r="P97" s="33">
        <f t="shared" si="17"/>
        <v>-126056</v>
      </c>
      <c r="Q97" s="34">
        <f t="shared" si="22"/>
        <v>630280</v>
      </c>
      <c r="R97" s="34">
        <f t="shared" si="23"/>
        <v>-126056</v>
      </c>
      <c r="S97" s="35">
        <f>IF(AND(M98=1,M97=0),1,0)</f>
        <v>0</v>
      </c>
      <c r="T97" s="35">
        <f>IF(S97=1,-Q98,0)</f>
        <v>0</v>
      </c>
      <c r="U97" s="35">
        <f>IF(S97=1,-R98,0)</f>
        <v>0</v>
      </c>
      <c r="V97" s="36">
        <f t="shared" si="25"/>
        <v>268184140</v>
      </c>
      <c r="W97" s="37">
        <f>(-Q97*C97/F97-R97*D97)</f>
        <v>978757.78893617168</v>
      </c>
      <c r="X97" s="37">
        <f>-O97*C97/F97-P97*E97</f>
        <v>870349.62893617153</v>
      </c>
      <c r="Y97" s="37">
        <f>-C97/F97*T97-U97*E97</f>
        <v>0</v>
      </c>
      <c r="Z97" s="40">
        <f t="shared" si="24"/>
        <v>-7877909112.5</v>
      </c>
      <c r="AA97" s="38">
        <f>SUM(X94:Y97)</f>
        <v>171.66312127932906</v>
      </c>
      <c r="AB97" s="37">
        <f>SUM(Z94:Z97)/F94</f>
        <v>419308.33214369265</v>
      </c>
    </row>
    <row r="98" spans="2:28" x14ac:dyDescent="0.25">
      <c r="B98" s="29">
        <v>44046</v>
      </c>
      <c r="C98" s="28">
        <v>416</v>
      </c>
      <c r="D98" s="28">
        <v>78.95</v>
      </c>
      <c r="E98" s="28">
        <v>77.77</v>
      </c>
      <c r="F98" s="28">
        <v>29.341000000000001</v>
      </c>
      <c r="G98" s="28">
        <v>5</v>
      </c>
      <c r="H98" s="28">
        <f t="shared" si="13"/>
        <v>70.890562693841375</v>
      </c>
      <c r="I98" s="30">
        <f t="shared" si="18"/>
        <v>0.11368843750000024</v>
      </c>
      <c r="J98" s="31">
        <f t="shared" si="14"/>
        <v>9.9836224197444381E-2</v>
      </c>
      <c r="K98" s="31">
        <f t="shared" si="15"/>
        <v>8.345795542306933E-2</v>
      </c>
      <c r="L98" s="31">
        <f t="shared" si="16"/>
        <v>7.4385593108390921E-2</v>
      </c>
      <c r="M98" s="28">
        <f t="shared" si="19"/>
        <v>0</v>
      </c>
      <c r="N98" s="32">
        <f t="shared" si="20"/>
        <v>0</v>
      </c>
      <c r="O98" s="32">
        <f t="shared" si="21"/>
        <v>0</v>
      </c>
      <c r="P98" s="33">
        <f t="shared" si="17"/>
        <v>0</v>
      </c>
      <c r="Q98" s="34">
        <f t="shared" si="22"/>
        <v>0</v>
      </c>
      <c r="R98" s="34">
        <f t="shared" si="23"/>
        <v>0</v>
      </c>
      <c r="S98" s="35">
        <f>IF(AND(M99=1,M98=0),1,0)</f>
        <v>0</v>
      </c>
      <c r="T98" s="35">
        <f>IF(S98=1,-Q99,0)</f>
        <v>0</v>
      </c>
      <c r="U98" s="35">
        <f>IF(S98=1,-R99,0)</f>
        <v>0</v>
      </c>
      <c r="V98" s="36">
        <f t="shared" si="25"/>
        <v>271215280</v>
      </c>
      <c r="W98" s="37">
        <f>(-Q98*C98/F98-R98*D98)</f>
        <v>0</v>
      </c>
      <c r="X98" s="37">
        <f>-O98*C98/F98-P98*E98</f>
        <v>0</v>
      </c>
      <c r="Y98" s="37">
        <f>-C98/F98*T98-U98*E98</f>
        <v>0</v>
      </c>
      <c r="Z98" s="40">
        <f t="shared" si="24"/>
        <v>0</v>
      </c>
    </row>
    <row r="99" spans="2:28" x14ac:dyDescent="0.25">
      <c r="B99" s="29">
        <v>44043</v>
      </c>
      <c r="C99" s="28">
        <v>425.5</v>
      </c>
      <c r="D99" s="28">
        <v>78.89</v>
      </c>
      <c r="E99" s="28">
        <v>79.63</v>
      </c>
      <c r="F99" s="28">
        <v>29.337</v>
      </c>
      <c r="G99" s="28">
        <v>5</v>
      </c>
      <c r="H99" s="28">
        <f t="shared" si="13"/>
        <v>72.519344172887486</v>
      </c>
      <c r="I99" s="30">
        <f t="shared" si="18"/>
        <v>8.7847675675675641E-2</v>
      </c>
      <c r="J99" s="31">
        <f t="shared" si="14"/>
        <v>0.10780336263743884</v>
      </c>
      <c r="K99" s="31">
        <f t="shared" si="15"/>
        <v>8.1249711016264728E-2</v>
      </c>
      <c r="L99" s="31">
        <f t="shared" si="16"/>
        <v>7.3143965823963611E-2</v>
      </c>
      <c r="M99" s="28">
        <f t="shared" si="19"/>
        <v>0</v>
      </c>
      <c r="N99" s="32">
        <f t="shared" si="20"/>
        <v>0</v>
      </c>
      <c r="O99" s="32">
        <f t="shared" si="21"/>
        <v>0</v>
      </c>
      <c r="P99" s="33">
        <f t="shared" si="17"/>
        <v>0</v>
      </c>
      <c r="Q99" s="34">
        <f t="shared" si="22"/>
        <v>0</v>
      </c>
      <c r="R99" s="34">
        <f t="shared" si="23"/>
        <v>0</v>
      </c>
      <c r="S99" s="35">
        <f>IF(AND(M100=1,M99=0),1,0)</f>
        <v>1</v>
      </c>
      <c r="T99" s="35">
        <f>IF(S99=1,-Q100,0)</f>
        <v>-624920</v>
      </c>
      <c r="U99" s="35">
        <f>IF(S99=1,-R100,0)</f>
        <v>124984</v>
      </c>
      <c r="V99" s="36">
        <f t="shared" si="25"/>
        <v>271215280</v>
      </c>
      <c r="W99" s="37">
        <f>(-Q99*C99/F99-R99*D99)</f>
        <v>0</v>
      </c>
      <c r="X99" s="37">
        <f>-O99*C99/F99-P99*E99</f>
        <v>0</v>
      </c>
      <c r="Y99" s="37">
        <f>-C99/F99*T99-U99*E99</f>
        <v>-888718.20789583214</v>
      </c>
      <c r="Z99" s="40">
        <f t="shared" si="24"/>
        <v>7956642669.3599997</v>
      </c>
    </row>
    <row r="100" spans="2:28" x14ac:dyDescent="0.25">
      <c r="B100" s="29">
        <v>44042</v>
      </c>
      <c r="C100" s="28">
        <v>434</v>
      </c>
      <c r="D100" s="28">
        <v>79.930000000000007</v>
      </c>
      <c r="E100" s="28">
        <v>80.010000000000005</v>
      </c>
      <c r="F100" s="28">
        <v>29.286999999999999</v>
      </c>
      <c r="G100" s="28">
        <v>5</v>
      </c>
      <c r="H100" s="28">
        <f t="shared" si="13"/>
        <v>74.094308054768334</v>
      </c>
      <c r="I100" s="30">
        <f t="shared" si="18"/>
        <v>7.8760327188940105E-2</v>
      </c>
      <c r="J100" s="31">
        <f t="shared" si="14"/>
        <v>9.9921741236348088E-2</v>
      </c>
      <c r="K100" s="31">
        <f t="shared" si="15"/>
        <v>8.309164640925884E-2</v>
      </c>
      <c r="L100" s="31">
        <f t="shared" si="16"/>
        <v>7.2937934023750692E-2</v>
      </c>
      <c r="M100" s="28">
        <f t="shared" si="19"/>
        <v>1</v>
      </c>
      <c r="N100" s="32">
        <f t="shared" si="20"/>
        <v>1</v>
      </c>
      <c r="O100" s="32">
        <f t="shared" si="21"/>
        <v>624920</v>
      </c>
      <c r="P100" s="33">
        <f t="shared" si="17"/>
        <v>-124984</v>
      </c>
      <c r="Q100" s="34">
        <f t="shared" si="22"/>
        <v>624920</v>
      </c>
      <c r="R100" s="34">
        <f t="shared" si="23"/>
        <v>-124984</v>
      </c>
      <c r="S100" s="35">
        <f>IF(AND(M101=1,M100=0),1,0)</f>
        <v>0</v>
      </c>
      <c r="T100" s="35">
        <f>IF(S100=1,-Q101,0)</f>
        <v>0</v>
      </c>
      <c r="U100" s="35">
        <f>IF(S100=1,-R101,0)</f>
        <v>0</v>
      </c>
      <c r="V100" s="36">
        <f t="shared" si="25"/>
        <v>271215280</v>
      </c>
      <c r="W100" s="37">
        <f>(-Q100*C100/F100-R100*D100)</f>
        <v>729368.12208283693</v>
      </c>
      <c r="X100" s="37">
        <f>-O100*C100/F100-P100*E100</f>
        <v>739366.84208283573</v>
      </c>
      <c r="Y100" s="37">
        <f>-C100/F100*T100-U100*E100</f>
        <v>0</v>
      </c>
      <c r="Z100" s="40">
        <f t="shared" si="24"/>
        <v>-7943081905.3599997</v>
      </c>
      <c r="AA100" s="38">
        <f>SUM(X99:Y100)</f>
        <v>-149351.3658129964</v>
      </c>
      <c r="AB100" s="37">
        <f>SUM(Z99:Z100)/F99</f>
        <v>462240.99260319734</v>
      </c>
    </row>
    <row r="101" spans="2:28" x14ac:dyDescent="0.25">
      <c r="B101" s="29">
        <v>44041</v>
      </c>
      <c r="C101" s="28">
        <v>422</v>
      </c>
      <c r="D101" s="28">
        <v>82.67</v>
      </c>
      <c r="E101" s="28">
        <v>77.11</v>
      </c>
      <c r="F101" s="28">
        <v>29.256</v>
      </c>
      <c r="G101" s="28">
        <v>5</v>
      </c>
      <c r="H101" s="28">
        <f t="shared" si="13"/>
        <v>72.121957888980035</v>
      </c>
      <c r="I101" s="30">
        <f t="shared" si="18"/>
        <v>0.1462528530805689</v>
      </c>
      <c r="J101" s="31">
        <f t="shared" si="14"/>
        <v>8.0772728953567657E-2</v>
      </c>
      <c r="K101" s="31">
        <f t="shared" si="15"/>
        <v>7.5832969365664749E-2</v>
      </c>
      <c r="L101" s="31">
        <f t="shared" si="16"/>
        <v>6.9734231326128382E-2</v>
      </c>
      <c r="M101" s="28">
        <f t="shared" si="19"/>
        <v>0</v>
      </c>
      <c r="N101" s="32">
        <f t="shared" si="20"/>
        <v>0</v>
      </c>
      <c r="O101" s="32">
        <f t="shared" si="21"/>
        <v>0</v>
      </c>
      <c r="P101" s="33">
        <f t="shared" si="17"/>
        <v>0</v>
      </c>
      <c r="Q101" s="34">
        <f t="shared" si="22"/>
        <v>0</v>
      </c>
      <c r="R101" s="34">
        <f t="shared" si="23"/>
        <v>0</v>
      </c>
      <c r="S101" s="35">
        <f>IF(AND(M102=1,M101=0),1,0)</f>
        <v>1</v>
      </c>
      <c r="T101" s="35">
        <f>IF(S101=1,-Q102,0)</f>
        <v>-614555</v>
      </c>
      <c r="U101" s="35">
        <f>IF(S101=1,-R102,0)</f>
        <v>122911</v>
      </c>
      <c r="V101" s="36">
        <f t="shared" si="25"/>
        <v>260878597.5</v>
      </c>
      <c r="W101" s="37">
        <f>(-Q101*C101/F101-R101*D101)</f>
        <v>0</v>
      </c>
      <c r="X101" s="37">
        <f>-O101*C101/F101-P101*E101</f>
        <v>0</v>
      </c>
      <c r="Y101" s="37">
        <f>-C101/F101*T101-U101*E101</f>
        <v>-613085.2439075727</v>
      </c>
      <c r="Z101" s="40">
        <f t="shared" si="24"/>
        <v>7632264248.46</v>
      </c>
    </row>
    <row r="102" spans="2:28" x14ac:dyDescent="0.25">
      <c r="B102" s="29">
        <v>44040</v>
      </c>
      <c r="C102" s="28">
        <v>435</v>
      </c>
      <c r="D102" s="28">
        <v>76.92</v>
      </c>
      <c r="E102" s="28">
        <v>79.344999999999999</v>
      </c>
      <c r="F102" s="28">
        <v>29.324000000000002</v>
      </c>
      <c r="G102" s="28">
        <v>5</v>
      </c>
      <c r="H102" s="28">
        <f t="shared" si="13"/>
        <v>74.17132724048561</v>
      </c>
      <c r="I102" s="30">
        <f t="shared" si="18"/>
        <v>3.7058427586206921E-2</v>
      </c>
      <c r="J102" s="31">
        <f t="shared" si="14"/>
        <v>8.1670530642592581E-2</v>
      </c>
      <c r="K102" s="31">
        <f t="shared" si="15"/>
        <v>8.0655747239781306E-2</v>
      </c>
      <c r="L102" s="31">
        <f t="shared" si="16"/>
        <v>6.9155893932329168E-2</v>
      </c>
      <c r="M102" s="28">
        <f t="shared" si="19"/>
        <v>1</v>
      </c>
      <c r="N102" s="32">
        <f t="shared" si="20"/>
        <v>0</v>
      </c>
      <c r="O102" s="32">
        <f t="shared" si="21"/>
        <v>0</v>
      </c>
      <c r="P102" s="33">
        <f t="shared" si="17"/>
        <v>0</v>
      </c>
      <c r="Q102" s="34">
        <f t="shared" si="22"/>
        <v>614555</v>
      </c>
      <c r="R102" s="34">
        <f t="shared" si="23"/>
        <v>-122911</v>
      </c>
      <c r="S102" s="35">
        <f>IF(AND(M103=1,M102=0),1,0)</f>
        <v>0</v>
      </c>
      <c r="T102" s="35">
        <f>IF(S102=1,-Q103,0)</f>
        <v>0</v>
      </c>
      <c r="U102" s="35">
        <f>IF(S102=1,-R103,0)</f>
        <v>0</v>
      </c>
      <c r="V102" s="36">
        <f t="shared" si="25"/>
        <v>260878597.5</v>
      </c>
      <c r="W102" s="37">
        <f>(-Q102*C102/F102-R102*D102)</f>
        <v>337842.11754467525</v>
      </c>
      <c r="X102" s="37">
        <f>-O102*C102/F102-P102*E102</f>
        <v>0</v>
      </c>
      <c r="Y102" s="37">
        <f>-C102/F102*T102-U102*E102</f>
        <v>0</v>
      </c>
      <c r="Z102" s="40">
        <f t="shared" si="24"/>
        <v>0</v>
      </c>
    </row>
    <row r="103" spans="2:28" x14ac:dyDescent="0.25">
      <c r="B103" s="29">
        <v>44039</v>
      </c>
      <c r="C103" s="28">
        <v>424.5</v>
      </c>
      <c r="D103" s="28">
        <v>83.25</v>
      </c>
      <c r="E103" s="28">
        <v>81.36</v>
      </c>
      <c r="F103" s="28">
        <v>29.300999999999998</v>
      </c>
      <c r="G103" s="28">
        <v>5</v>
      </c>
      <c r="H103" s="28">
        <f t="shared" si="13"/>
        <v>72.437800757653321</v>
      </c>
      <c r="I103" s="30">
        <f t="shared" si="18"/>
        <v>0.14926183745583033</v>
      </c>
      <c r="J103" s="31">
        <f t="shared" si="14"/>
        <v>6.7079686648694278E-2</v>
      </c>
      <c r="K103" s="31">
        <f t="shared" si="15"/>
        <v>7.3780638811546645E-2</v>
      </c>
      <c r="L103" s="31">
        <f t="shared" si="16"/>
        <v>6.6045757231605093E-2</v>
      </c>
      <c r="M103" s="28">
        <f t="shared" si="19"/>
        <v>1</v>
      </c>
      <c r="N103" s="32">
        <f t="shared" si="20"/>
        <v>1</v>
      </c>
      <c r="O103" s="32">
        <f t="shared" si="21"/>
        <v>614555</v>
      </c>
      <c r="P103" s="33">
        <f t="shared" si="17"/>
        <v>-122911</v>
      </c>
      <c r="Q103" s="34">
        <f t="shared" si="22"/>
        <v>614555</v>
      </c>
      <c r="R103" s="34">
        <f t="shared" si="23"/>
        <v>-122911</v>
      </c>
      <c r="S103" s="35">
        <f>IF(AND(M104=1,M103=0),1,0)</f>
        <v>0</v>
      </c>
      <c r="T103" s="35">
        <f>IF(S103=1,-Q104,0)</f>
        <v>0</v>
      </c>
      <c r="U103" s="35">
        <f>IF(S103=1,-R104,0)</f>
        <v>0</v>
      </c>
      <c r="V103" s="36">
        <f t="shared" si="25"/>
        <v>260878597.5</v>
      </c>
      <c r="W103" s="37">
        <f>(-Q103*C103/F103-R103*D103)</f>
        <v>1328938.2210760713</v>
      </c>
      <c r="X103" s="37">
        <f>-O103*C103/F103-P103*E103</f>
        <v>1096636.4310760703</v>
      </c>
      <c r="Y103" s="37">
        <f>-C103/F103*T103-U103*E103</f>
        <v>0</v>
      </c>
      <c r="Z103" s="40">
        <f t="shared" si="24"/>
        <v>-7644003785.3474998</v>
      </c>
      <c r="AA103" s="38">
        <f>SUM(X101:Y103)</f>
        <v>483551.18716849759</v>
      </c>
      <c r="AB103" s="37">
        <f>SUM(Z101:Z103)/F101</f>
        <v>-401269.37679449719</v>
      </c>
    </row>
    <row r="104" spans="2:28" x14ac:dyDescent="0.25">
      <c r="B104" s="29">
        <v>44036</v>
      </c>
      <c r="C104" s="28">
        <v>386</v>
      </c>
      <c r="D104" s="28">
        <v>73.900000000000006</v>
      </c>
      <c r="E104" s="28">
        <v>71.400000000000006</v>
      </c>
      <c r="F104" s="28">
        <v>29.451000000000001</v>
      </c>
      <c r="G104" s="28">
        <v>5</v>
      </c>
      <c r="H104" s="28">
        <f t="shared" si="13"/>
        <v>65.532579538895106</v>
      </c>
      <c r="I104" s="30">
        <f t="shared" si="18"/>
        <v>0.12768336787564794</v>
      </c>
      <c r="J104" s="31">
        <f t="shared" si="14"/>
        <v>5.4696059395090611E-2</v>
      </c>
      <c r="K104" s="31">
        <f t="shared" si="15"/>
        <v>6.8972850087109544E-2</v>
      </c>
      <c r="L104" s="31">
        <f t="shared" si="16"/>
        <v>6.3621946745468033E-2</v>
      </c>
      <c r="M104" s="28">
        <f t="shared" si="19"/>
        <v>0</v>
      </c>
      <c r="N104" s="32">
        <f t="shared" si="20"/>
        <v>0</v>
      </c>
      <c r="O104" s="32">
        <f t="shared" si="21"/>
        <v>0</v>
      </c>
      <c r="P104" s="33">
        <f t="shared" si="17"/>
        <v>0</v>
      </c>
      <c r="Q104" s="34">
        <f t="shared" si="22"/>
        <v>0</v>
      </c>
      <c r="R104" s="34">
        <f t="shared" si="23"/>
        <v>0</v>
      </c>
      <c r="S104" s="35">
        <f>IF(AND(M105=1,M104=0),1,0)</f>
        <v>0</v>
      </c>
      <c r="T104" s="35">
        <f>IF(S104=1,-Q105,0)</f>
        <v>0</v>
      </c>
      <c r="U104" s="35">
        <f>IF(S104=1,-R105,0)</f>
        <v>0</v>
      </c>
      <c r="V104" s="36">
        <f t="shared" si="25"/>
        <v>272618610</v>
      </c>
      <c r="W104" s="37">
        <f>(-Q104*C104/F104-R104*D104)</f>
        <v>0</v>
      </c>
      <c r="X104" s="37">
        <f>-O104*C104/F104-P104*E104</f>
        <v>0</v>
      </c>
      <c r="Y104" s="37">
        <f>-C104/F104*T104-U104*E104</f>
        <v>0</v>
      </c>
      <c r="Z104" s="40">
        <f t="shared" si="24"/>
        <v>0</v>
      </c>
    </row>
    <row r="105" spans="2:28" x14ac:dyDescent="0.25">
      <c r="B105" s="29">
        <v>44035</v>
      </c>
      <c r="C105" s="28">
        <v>381.5</v>
      </c>
      <c r="D105" s="28">
        <v>67.37</v>
      </c>
      <c r="E105" s="28">
        <v>68.260000000000005</v>
      </c>
      <c r="F105" s="28">
        <v>29.428000000000001</v>
      </c>
      <c r="G105" s="28">
        <v>5</v>
      </c>
      <c r="H105" s="28">
        <f t="shared" si="13"/>
        <v>64.819219790675547</v>
      </c>
      <c r="I105" s="30">
        <f t="shared" si="18"/>
        <v>3.9352220183486386E-2</v>
      </c>
      <c r="J105" s="31">
        <f t="shared" si="14"/>
        <v>6.6261551582169578E-2</v>
      </c>
      <c r="K105" s="31">
        <f t="shared" si="15"/>
        <v>7.5486589228181217E-2</v>
      </c>
      <c r="L105" s="31">
        <f t="shared" si="16"/>
        <v>6.3529296848366501E-2</v>
      </c>
      <c r="M105" s="28">
        <f t="shared" si="19"/>
        <v>0</v>
      </c>
      <c r="N105" s="32">
        <f t="shared" si="20"/>
        <v>0</v>
      </c>
      <c r="O105" s="32">
        <f t="shared" si="21"/>
        <v>0</v>
      </c>
      <c r="P105" s="33">
        <f t="shared" si="17"/>
        <v>0</v>
      </c>
      <c r="Q105" s="34">
        <f t="shared" si="22"/>
        <v>0</v>
      </c>
      <c r="R105" s="34">
        <f t="shared" si="23"/>
        <v>0</v>
      </c>
      <c r="S105" s="35">
        <f>IF(AND(M106=1,M105=0),1,0)</f>
        <v>0</v>
      </c>
      <c r="T105" s="35">
        <f>IF(S105=1,-Q106,0)</f>
        <v>0</v>
      </c>
      <c r="U105" s="35">
        <f>IF(S105=1,-R106,0)</f>
        <v>0</v>
      </c>
      <c r="V105" s="36">
        <f t="shared" si="25"/>
        <v>272618610</v>
      </c>
      <c r="W105" s="37">
        <f>(-Q105*C105/F105-R105*D105)</f>
        <v>0</v>
      </c>
      <c r="X105" s="37">
        <f>-O105*C105/F105-P105*E105</f>
        <v>0</v>
      </c>
      <c r="Y105" s="37">
        <f>-C105/F105*T105-U105*E105</f>
        <v>0</v>
      </c>
      <c r="Z105" s="40">
        <f t="shared" si="24"/>
        <v>0</v>
      </c>
    </row>
    <row r="106" spans="2:28" x14ac:dyDescent="0.25">
      <c r="B106" s="29">
        <v>44034</v>
      </c>
      <c r="C106" s="28">
        <v>384</v>
      </c>
      <c r="D106" s="28">
        <v>68.53</v>
      </c>
      <c r="E106" s="28">
        <v>68.099999999999994</v>
      </c>
      <c r="F106" s="28">
        <v>29.431999999999999</v>
      </c>
      <c r="G106" s="28">
        <v>5</v>
      </c>
      <c r="H106" s="28">
        <f t="shared" si="13"/>
        <v>65.235118238651808</v>
      </c>
      <c r="I106" s="30">
        <f t="shared" si="18"/>
        <v>5.0507791666666746E-2</v>
      </c>
      <c r="J106" s="31">
        <f t="shared" si="14"/>
        <v>7.089320977776184E-2</v>
      </c>
      <c r="K106" s="31">
        <f t="shared" si="15"/>
        <v>7.8476061674417757E-2</v>
      </c>
      <c r="L106" s="31">
        <f t="shared" si="16"/>
        <v>6.3569834343907783E-2</v>
      </c>
      <c r="M106" s="28">
        <f t="shared" si="19"/>
        <v>0</v>
      </c>
      <c r="N106" s="32">
        <f t="shared" si="20"/>
        <v>0</v>
      </c>
      <c r="O106" s="32">
        <f t="shared" si="21"/>
        <v>0</v>
      </c>
      <c r="P106" s="33">
        <f t="shared" si="17"/>
        <v>0</v>
      </c>
      <c r="Q106" s="34">
        <f t="shared" si="22"/>
        <v>0</v>
      </c>
      <c r="R106" s="34">
        <f t="shared" si="23"/>
        <v>0</v>
      </c>
      <c r="S106" s="35">
        <f>IF(AND(M107=1,M106=0),1,0)</f>
        <v>0</v>
      </c>
      <c r="T106" s="35">
        <f>IF(S106=1,-Q107,0)</f>
        <v>0</v>
      </c>
      <c r="U106" s="35">
        <f>IF(S106=1,-R107,0)</f>
        <v>0</v>
      </c>
      <c r="V106" s="36">
        <f t="shared" si="25"/>
        <v>272618610</v>
      </c>
      <c r="W106" s="37">
        <f>(-Q106*C106/F106-R106*D106)</f>
        <v>0</v>
      </c>
      <c r="X106" s="37">
        <f>-O106*C106/F106-P106*E106</f>
        <v>0</v>
      </c>
      <c r="Y106" s="37">
        <f>-C106/F106*T106-U106*E106</f>
        <v>0</v>
      </c>
      <c r="Z106" s="40">
        <f t="shared" si="24"/>
        <v>0</v>
      </c>
    </row>
    <row r="107" spans="2:28" x14ac:dyDescent="0.25">
      <c r="B107" s="29">
        <v>44033</v>
      </c>
      <c r="C107" s="28">
        <v>383</v>
      </c>
      <c r="D107" s="28">
        <v>67.81</v>
      </c>
      <c r="E107" s="28">
        <v>68.84</v>
      </c>
      <c r="F107" s="28">
        <v>29.414000000000001</v>
      </c>
      <c r="G107" s="28">
        <v>5</v>
      </c>
      <c r="H107" s="28">
        <f t="shared" si="13"/>
        <v>65.105052016046784</v>
      </c>
      <c r="I107" s="30">
        <f t="shared" si="18"/>
        <v>4.1547436031331486E-2</v>
      </c>
      <c r="J107" s="31">
        <f t="shared" si="14"/>
        <v>7.964096383697003E-2</v>
      </c>
      <c r="K107" s="31">
        <f t="shared" si="15"/>
        <v>8.0023077598611075E-2</v>
      </c>
      <c r="L107" s="31">
        <f t="shared" si="16"/>
        <v>6.4198627870532252E-2</v>
      </c>
      <c r="M107" s="28">
        <f t="shared" si="19"/>
        <v>0</v>
      </c>
      <c r="N107" s="32">
        <f t="shared" si="20"/>
        <v>0</v>
      </c>
      <c r="O107" s="32">
        <f t="shared" si="21"/>
        <v>0</v>
      </c>
      <c r="P107" s="33">
        <f t="shared" si="17"/>
        <v>0</v>
      </c>
      <c r="Q107" s="34">
        <f t="shared" si="22"/>
        <v>0</v>
      </c>
      <c r="R107" s="34">
        <f t="shared" si="23"/>
        <v>0</v>
      </c>
      <c r="S107" s="35">
        <f>IF(AND(M108=1,M107=0),1,0)</f>
        <v>0</v>
      </c>
      <c r="T107" s="35">
        <f>IF(S107=1,-Q108,0)</f>
        <v>0</v>
      </c>
      <c r="U107" s="35">
        <f>IF(S107=1,-R108,0)</f>
        <v>0</v>
      </c>
      <c r="V107" s="36">
        <f t="shared" si="25"/>
        <v>272618610</v>
      </c>
      <c r="W107" s="37">
        <f>(-Q107*C107/F107-R107*D107)</f>
        <v>0</v>
      </c>
      <c r="X107" s="37">
        <f>-O107*C107/F107-P107*E107</f>
        <v>0</v>
      </c>
      <c r="Y107" s="37">
        <f>-C107/F107*T107-U107*E107</f>
        <v>0</v>
      </c>
      <c r="Z107" s="40">
        <f t="shared" si="24"/>
        <v>0</v>
      </c>
    </row>
    <row r="108" spans="2:28" x14ac:dyDescent="0.25">
      <c r="B108" s="29">
        <v>44032</v>
      </c>
      <c r="C108" s="28">
        <v>366</v>
      </c>
      <c r="D108" s="28">
        <v>66.89</v>
      </c>
      <c r="E108" s="28">
        <v>66.7</v>
      </c>
      <c r="F108" s="28">
        <v>29.446000000000002</v>
      </c>
      <c r="G108" s="28">
        <v>5</v>
      </c>
      <c r="H108" s="28">
        <f t="shared" si="13"/>
        <v>62.147660123616106</v>
      </c>
      <c r="I108" s="30">
        <f t="shared" si="18"/>
        <v>7.6307617486338852E-2</v>
      </c>
      <c r="J108" s="31">
        <f t="shared" si="14"/>
        <v>8.0481590974398998E-2</v>
      </c>
      <c r="K108" s="31">
        <f t="shared" si="15"/>
        <v>7.995733123459256E-2</v>
      </c>
      <c r="L108" s="31">
        <f t="shared" si="16"/>
        <v>6.3460001861297702E-2</v>
      </c>
      <c r="M108" s="28">
        <f t="shared" si="19"/>
        <v>0</v>
      </c>
      <c r="N108" s="32">
        <f t="shared" si="20"/>
        <v>0</v>
      </c>
      <c r="O108" s="32">
        <f t="shared" si="21"/>
        <v>0</v>
      </c>
      <c r="P108" s="33">
        <f t="shared" si="17"/>
        <v>0</v>
      </c>
      <c r="Q108" s="34">
        <f t="shared" si="22"/>
        <v>0</v>
      </c>
      <c r="R108" s="34">
        <f t="shared" si="23"/>
        <v>0</v>
      </c>
      <c r="S108" s="35">
        <f>IF(AND(M109=1,M108=0),1,0)</f>
        <v>1</v>
      </c>
      <c r="T108" s="35">
        <f>IF(S108=1,-Q109,0)</f>
        <v>-742830</v>
      </c>
      <c r="U108" s="35">
        <f>IF(S108=1,-R109,0)</f>
        <v>148566</v>
      </c>
      <c r="V108" s="36">
        <f t="shared" si="25"/>
        <v>272618610</v>
      </c>
      <c r="W108" s="37">
        <f>(-Q108*C108/F108-R108*D108)</f>
        <v>0</v>
      </c>
      <c r="X108" s="37">
        <f>-O108*C108/F108-P108*E108</f>
        <v>0</v>
      </c>
      <c r="Y108" s="37">
        <f>-C108/F108*T108-U108*E108</f>
        <v>-676322.9260748513</v>
      </c>
      <c r="Z108" s="40">
        <f t="shared" si="24"/>
        <v>8027527590.0600004</v>
      </c>
    </row>
    <row r="109" spans="2:28" x14ac:dyDescent="0.25">
      <c r="B109" s="29">
        <v>44029</v>
      </c>
      <c r="C109" s="28">
        <v>367</v>
      </c>
      <c r="D109" s="28">
        <v>66.400000000000006</v>
      </c>
      <c r="E109" s="28">
        <v>67.31</v>
      </c>
      <c r="F109" s="28">
        <v>29.452999999999999</v>
      </c>
      <c r="G109" s="28">
        <v>5</v>
      </c>
      <c r="H109" s="28">
        <f t="shared" si="13"/>
        <v>62.302651682341356</v>
      </c>
      <c r="I109" s="30">
        <f t="shared" si="18"/>
        <v>6.5765231607629593E-2</v>
      </c>
      <c r="J109" s="31">
        <f t="shared" si="14"/>
        <v>8.324964077912847E-2</v>
      </c>
      <c r="K109" s="31">
        <f t="shared" si="15"/>
        <v>8.0549819253953839E-2</v>
      </c>
      <c r="L109" s="31">
        <f t="shared" si="16"/>
        <v>6.2930587676737593E-2</v>
      </c>
      <c r="M109" s="28">
        <f t="shared" si="19"/>
        <v>1</v>
      </c>
      <c r="N109" s="32">
        <f t="shared" si="20"/>
        <v>1</v>
      </c>
      <c r="O109" s="32">
        <f t="shared" si="21"/>
        <v>742830</v>
      </c>
      <c r="P109" s="33">
        <f t="shared" si="17"/>
        <v>-148566</v>
      </c>
      <c r="Q109" s="34">
        <f t="shared" si="22"/>
        <v>742830</v>
      </c>
      <c r="R109" s="34">
        <f t="shared" si="23"/>
        <v>-148566</v>
      </c>
      <c r="S109" s="35">
        <f>IF(AND(M110=1,M109=0),1,0)</f>
        <v>0</v>
      </c>
      <c r="T109" s="35">
        <f>IF(S109=1,-Q110,0)</f>
        <v>0</v>
      </c>
      <c r="U109" s="35">
        <f>IF(S109=1,-R110,0)</f>
        <v>0</v>
      </c>
      <c r="V109" s="36">
        <f t="shared" si="25"/>
        <v>272618610</v>
      </c>
      <c r="W109" s="37">
        <f>(-Q109*C109/F109-R109*D109)</f>
        <v>608726.65016127378</v>
      </c>
      <c r="X109" s="37">
        <f>-O109*C109/F109-P109*E109</f>
        <v>743921.7101612743</v>
      </c>
      <c r="Y109" s="37">
        <f>-C109/F109*T109-U109*E109</f>
        <v>0</v>
      </c>
      <c r="Z109" s="40">
        <f t="shared" si="24"/>
        <v>-8029435920.3299999</v>
      </c>
      <c r="AA109" s="38">
        <f>SUM(X108:Y109)</f>
        <v>67598.784086422995</v>
      </c>
      <c r="AB109" s="37">
        <f>SUM(Z108:Z109)/F108</f>
        <v>-64807.792909037016</v>
      </c>
    </row>
    <row r="110" spans="2:28" x14ac:dyDescent="0.25">
      <c r="B110" s="29">
        <v>44028</v>
      </c>
      <c r="C110" s="28">
        <v>357.5</v>
      </c>
      <c r="D110" s="28">
        <v>66.59</v>
      </c>
      <c r="E110" s="28">
        <v>65.38</v>
      </c>
      <c r="F110" s="28">
        <v>29.452000000000002</v>
      </c>
      <c r="G110" s="28">
        <v>5</v>
      </c>
      <c r="H110" s="28">
        <f t="shared" si="13"/>
        <v>60.69197338041559</v>
      </c>
      <c r="I110" s="30">
        <f t="shared" si="18"/>
        <v>9.71796811188812E-2</v>
      </c>
      <c r="J110" s="31">
        <f t="shared" si="14"/>
        <v>8.4711626874192841E-2</v>
      </c>
      <c r="K110" s="31">
        <f t="shared" si="15"/>
        <v>7.6178815551514539E-2</v>
      </c>
      <c r="L110" s="31">
        <f t="shared" si="16"/>
        <v>6.0761304228274041E-2</v>
      </c>
      <c r="M110" s="28">
        <f t="shared" si="19"/>
        <v>0</v>
      </c>
      <c r="N110" s="32">
        <f t="shared" si="20"/>
        <v>0</v>
      </c>
      <c r="O110" s="32">
        <f t="shared" si="21"/>
        <v>0</v>
      </c>
      <c r="P110" s="33">
        <f t="shared" si="17"/>
        <v>0</v>
      </c>
      <c r="Q110" s="34">
        <f t="shared" si="22"/>
        <v>0</v>
      </c>
      <c r="R110" s="34">
        <f t="shared" si="23"/>
        <v>0</v>
      </c>
      <c r="S110" s="35">
        <f>IF(AND(M111=1,M110=0),1,0)</f>
        <v>1</v>
      </c>
      <c r="T110" s="35">
        <f>IF(S110=1,-Q111,0)</f>
        <v>-794280</v>
      </c>
      <c r="U110" s="35">
        <f>IF(S110=1,-R111,0)</f>
        <v>158856</v>
      </c>
      <c r="V110" s="36">
        <f t="shared" si="25"/>
        <v>274026600</v>
      </c>
      <c r="W110" s="37">
        <f>(-Q110*C110/F110-R110*D110)</f>
        <v>0</v>
      </c>
      <c r="X110" s="37">
        <f>-O110*C110/F110-P110*E110</f>
        <v>0</v>
      </c>
      <c r="Y110" s="37">
        <f>-C110/F110*T110-U110*E110</f>
        <v>-744721.15668069944</v>
      </c>
      <c r="Z110" s="40">
        <f t="shared" si="24"/>
        <v>8070631423.2000008</v>
      </c>
    </row>
    <row r="111" spans="2:28" x14ac:dyDescent="0.25">
      <c r="B111" s="29">
        <v>44027</v>
      </c>
      <c r="C111" s="28">
        <v>363</v>
      </c>
      <c r="D111" s="28">
        <v>66.06</v>
      </c>
      <c r="E111" s="28">
        <v>67.180000000000007</v>
      </c>
      <c r="F111" s="28">
        <v>29.498999999999999</v>
      </c>
      <c r="G111" s="28">
        <v>5</v>
      </c>
      <c r="H111" s="28">
        <f t="shared" si="13"/>
        <v>61.527509407098549</v>
      </c>
      <c r="I111" s="30">
        <f t="shared" si="18"/>
        <v>7.3666082644628039E-2</v>
      </c>
      <c r="J111" s="31">
        <f t="shared" si="14"/>
        <v>8.6058913571073689E-2</v>
      </c>
      <c r="K111" s="31">
        <f t="shared" si="15"/>
        <v>7.5503532526668346E-2</v>
      </c>
      <c r="L111" s="31">
        <f t="shared" si="16"/>
        <v>5.9380688688064974E-2</v>
      </c>
      <c r="M111" s="28">
        <f t="shared" si="19"/>
        <v>1</v>
      </c>
      <c r="N111" s="32">
        <f t="shared" si="20"/>
        <v>0</v>
      </c>
      <c r="O111" s="32">
        <f t="shared" si="21"/>
        <v>0</v>
      </c>
      <c r="P111" s="33">
        <f t="shared" si="17"/>
        <v>0</v>
      </c>
      <c r="Q111" s="34">
        <f t="shared" si="22"/>
        <v>794280</v>
      </c>
      <c r="R111" s="34">
        <f t="shared" si="23"/>
        <v>-158856</v>
      </c>
      <c r="S111" s="35">
        <f>IF(AND(M112=1,M111=0),1,0)</f>
        <v>0</v>
      </c>
      <c r="T111" s="35">
        <f>IF(S111=1,-Q112,0)</f>
        <v>0</v>
      </c>
      <c r="U111" s="35">
        <f>IF(S111=1,-R112,0)</f>
        <v>0</v>
      </c>
      <c r="V111" s="36">
        <f t="shared" si="25"/>
        <v>274026600</v>
      </c>
      <c r="W111" s="37">
        <f>(-Q111*C111/F111-R111*D111)</f>
        <v>720013.3256259542</v>
      </c>
      <c r="X111" s="37">
        <f>-O111*C111/F111-P111*E111</f>
        <v>0</v>
      </c>
      <c r="Y111" s="37">
        <f>-C111/F111*T111-U111*E111</f>
        <v>0</v>
      </c>
      <c r="Z111" s="40">
        <f t="shared" si="24"/>
        <v>0</v>
      </c>
    </row>
    <row r="112" spans="2:28" x14ac:dyDescent="0.25">
      <c r="B112" s="29">
        <v>44026</v>
      </c>
      <c r="C112" s="28">
        <v>363.5</v>
      </c>
      <c r="D112" s="28">
        <v>66.959999999999994</v>
      </c>
      <c r="E112" s="28">
        <v>66</v>
      </c>
      <c r="F112" s="28">
        <v>29.457999999999998</v>
      </c>
      <c r="G112" s="28">
        <v>5</v>
      </c>
      <c r="H112" s="28">
        <f t="shared" si="13"/>
        <v>61.698010727136946</v>
      </c>
      <c r="I112" s="30">
        <f t="shared" si="18"/>
        <v>8.5286206327372494E-2</v>
      </c>
      <c r="J112" s="31">
        <f t="shared" si="14"/>
        <v>8.0405191360252107E-2</v>
      </c>
      <c r="K112" s="31">
        <f t="shared" si="15"/>
        <v>7.3421881124700342E-2</v>
      </c>
      <c r="L112" s="31">
        <f t="shared" si="16"/>
        <v>5.7391461402322624E-2</v>
      </c>
      <c r="M112" s="28">
        <f t="shared" si="19"/>
        <v>1</v>
      </c>
      <c r="N112" s="32">
        <f t="shared" si="20"/>
        <v>0</v>
      </c>
      <c r="O112" s="32">
        <f t="shared" si="21"/>
        <v>0</v>
      </c>
      <c r="P112" s="33">
        <f t="shared" si="17"/>
        <v>0</v>
      </c>
      <c r="Q112" s="34">
        <f t="shared" si="22"/>
        <v>794280</v>
      </c>
      <c r="R112" s="34">
        <f t="shared" si="23"/>
        <v>-158856</v>
      </c>
      <c r="S112" s="35">
        <f>IF(AND(M113=1,M112=0),1,0)</f>
        <v>0</v>
      </c>
      <c r="T112" s="35">
        <f>IF(S112=1,-Q113,0)</f>
        <v>0</v>
      </c>
      <c r="U112" s="35">
        <f>IF(S112=1,-R113,0)</f>
        <v>0</v>
      </c>
      <c r="V112" s="36">
        <f t="shared" si="25"/>
        <v>274026600</v>
      </c>
      <c r="W112" s="37">
        <f>(-Q112*C112/F112-R112*D112)</f>
        <v>835898.56792993285</v>
      </c>
      <c r="X112" s="37">
        <f>-O112*C112/F112-P112*E112</f>
        <v>0</v>
      </c>
      <c r="Y112" s="37">
        <f>-C112/F112*T112-U112*E112</f>
        <v>0</v>
      </c>
      <c r="Z112" s="40">
        <f t="shared" si="24"/>
        <v>0</v>
      </c>
    </row>
    <row r="113" spans="2:28" x14ac:dyDescent="0.25">
      <c r="B113" s="29">
        <v>44025</v>
      </c>
      <c r="C113" s="28">
        <v>354.5</v>
      </c>
      <c r="D113" s="28">
        <v>65.069999999999993</v>
      </c>
      <c r="E113" s="28">
        <v>65.2</v>
      </c>
      <c r="F113" s="28">
        <v>29.433</v>
      </c>
      <c r="G113" s="28">
        <v>5</v>
      </c>
      <c r="H113" s="28">
        <f t="shared" si="13"/>
        <v>60.221520062514863</v>
      </c>
      <c r="I113" s="30">
        <f t="shared" si="18"/>
        <v>8.0510753173483662E-2</v>
      </c>
      <c r="J113" s="31">
        <f t="shared" si="14"/>
        <v>7.9433071494786137E-2</v>
      </c>
      <c r="K113" s="31">
        <f t="shared" si="15"/>
        <v>7.0575746909714174E-2</v>
      </c>
      <c r="L113" s="31">
        <f t="shared" si="16"/>
        <v>5.6311006054831012E-2</v>
      </c>
      <c r="M113" s="28">
        <f t="shared" si="19"/>
        <v>1</v>
      </c>
      <c r="N113" s="32">
        <f t="shared" si="20"/>
        <v>0</v>
      </c>
      <c r="O113" s="32">
        <f t="shared" si="21"/>
        <v>0</v>
      </c>
      <c r="P113" s="33">
        <f t="shared" si="17"/>
        <v>0</v>
      </c>
      <c r="Q113" s="34">
        <f t="shared" si="22"/>
        <v>794280</v>
      </c>
      <c r="R113" s="34">
        <f t="shared" si="23"/>
        <v>-158856</v>
      </c>
      <c r="S113" s="35">
        <f>IF(AND(M114=1,M113=0),1,0)</f>
        <v>0</v>
      </c>
      <c r="T113" s="35">
        <f>IF(S113=1,-Q114,0)</f>
        <v>0</v>
      </c>
      <c r="U113" s="35">
        <f>IF(S113=1,-R114,0)</f>
        <v>0</v>
      </c>
      <c r="V113" s="36">
        <f t="shared" si="25"/>
        <v>274026600</v>
      </c>
      <c r="W113" s="37">
        <f>(-Q113*C113/F113-R113*D113)</f>
        <v>770210.1289491374</v>
      </c>
      <c r="X113" s="37">
        <f>-O113*C113/F113-P113*E113</f>
        <v>0</v>
      </c>
      <c r="Y113" s="37">
        <f>-C113/F113*T113-U113*E113</f>
        <v>0</v>
      </c>
      <c r="Z113" s="40">
        <f t="shared" si="24"/>
        <v>0</v>
      </c>
    </row>
    <row r="114" spans="2:28" x14ac:dyDescent="0.25">
      <c r="B114" s="29">
        <v>44022</v>
      </c>
      <c r="C114" s="28">
        <v>348.5</v>
      </c>
      <c r="D114" s="28">
        <v>63.85</v>
      </c>
      <c r="E114" s="28">
        <v>64.47</v>
      </c>
      <c r="F114" s="28">
        <v>29.463000000000001</v>
      </c>
      <c r="G114" s="28">
        <v>5</v>
      </c>
      <c r="H114" s="28">
        <f t="shared" si="13"/>
        <v>59.141974680107253</v>
      </c>
      <c r="I114" s="30">
        <f t="shared" si="18"/>
        <v>7.9605480631276926E-2</v>
      </c>
      <c r="J114" s="31">
        <f t="shared" si="14"/>
        <v>7.7849997728779208E-2</v>
      </c>
      <c r="K114" s="31">
        <f t="shared" si="15"/>
        <v>6.9093355037062668E-2</v>
      </c>
      <c r="L114" s="31">
        <f t="shared" si="16"/>
        <v>5.4674234534634478E-2</v>
      </c>
      <c r="M114" s="28">
        <f t="shared" si="19"/>
        <v>1</v>
      </c>
      <c r="N114" s="32">
        <f t="shared" si="20"/>
        <v>0</v>
      </c>
      <c r="O114" s="32">
        <f t="shared" si="21"/>
        <v>0</v>
      </c>
      <c r="P114" s="33">
        <f t="shared" si="17"/>
        <v>0</v>
      </c>
      <c r="Q114" s="34">
        <f t="shared" si="22"/>
        <v>794280</v>
      </c>
      <c r="R114" s="34">
        <f t="shared" si="23"/>
        <v>-158856</v>
      </c>
      <c r="S114" s="35">
        <f>IF(AND(M115=1,M114=0),1,0)</f>
        <v>0</v>
      </c>
      <c r="T114" s="35">
        <f>IF(S114=1,-Q115,0)</f>
        <v>0</v>
      </c>
      <c r="U114" s="35">
        <f>IF(S114=1,-R115,0)</f>
        <v>0</v>
      </c>
      <c r="V114" s="36">
        <f t="shared" si="25"/>
        <v>274026600</v>
      </c>
      <c r="W114" s="37">
        <f>(-Q114*C114/F114-R114*D114)</f>
        <v>747898.07021688297</v>
      </c>
      <c r="X114" s="37">
        <f>-O114*C114/F114-P114*E114</f>
        <v>0</v>
      </c>
      <c r="Y114" s="37">
        <f>-C114/F114*T114-U114*E114</f>
        <v>0</v>
      </c>
      <c r="Z114" s="40">
        <f t="shared" si="24"/>
        <v>0</v>
      </c>
    </row>
    <row r="115" spans="2:28" x14ac:dyDescent="0.25">
      <c r="B115" s="29">
        <v>44021</v>
      </c>
      <c r="C115" s="28">
        <v>345</v>
      </c>
      <c r="D115" s="28">
        <v>64.78</v>
      </c>
      <c r="E115" s="28">
        <v>62.95</v>
      </c>
      <c r="F115" s="28">
        <v>29.411000000000001</v>
      </c>
      <c r="G115" s="28">
        <v>5</v>
      </c>
      <c r="H115" s="28">
        <f t="shared" si="13"/>
        <v>58.651524939648425</v>
      </c>
      <c r="I115" s="30">
        <f t="shared" si="18"/>
        <v>0.10448961159420311</v>
      </c>
      <c r="J115" s="31">
        <f t="shared" si="14"/>
        <v>6.7646004228836223E-2</v>
      </c>
      <c r="K115" s="31">
        <f t="shared" si="15"/>
        <v>6.4875675928924403E-2</v>
      </c>
      <c r="L115" s="31">
        <f t="shared" si="16"/>
        <v>5.2045955244051451E-2</v>
      </c>
      <c r="M115" s="28">
        <f t="shared" si="19"/>
        <v>1</v>
      </c>
      <c r="N115" s="32">
        <f t="shared" si="20"/>
        <v>1</v>
      </c>
      <c r="O115" s="32">
        <f t="shared" si="21"/>
        <v>794280</v>
      </c>
      <c r="P115" s="33">
        <f t="shared" si="17"/>
        <v>-158856</v>
      </c>
      <c r="Q115" s="34">
        <f t="shared" si="22"/>
        <v>794280</v>
      </c>
      <c r="R115" s="34">
        <f t="shared" si="23"/>
        <v>-158856</v>
      </c>
      <c r="S115" s="35">
        <f>IF(AND(M116=1,M115=0),1,0)</f>
        <v>0</v>
      </c>
      <c r="T115" s="35">
        <f>IF(S115=1,-Q116,0)</f>
        <v>0</v>
      </c>
      <c r="U115" s="35">
        <f>IF(S115=1,-R116,0)</f>
        <v>0</v>
      </c>
      <c r="V115" s="36">
        <f t="shared" si="25"/>
        <v>274026600</v>
      </c>
      <c r="W115" s="37">
        <f>(-Q115*C115/F115-R115*D115)</f>
        <v>973545.03418720886</v>
      </c>
      <c r="X115" s="37">
        <f>-O115*C115/F115-P115*E115</f>
        <v>682838.55418721028</v>
      </c>
      <c r="Y115" s="37">
        <f>-C115/F115*T115-U115*E115</f>
        <v>0</v>
      </c>
      <c r="Z115" s="40">
        <f t="shared" si="24"/>
        <v>-8059396332.6000004</v>
      </c>
      <c r="AA115" s="38">
        <f>SUM(X110:Y115)</f>
        <v>-61882.602493489161</v>
      </c>
      <c r="AB115" s="37">
        <f>SUM(Z110:Z115)/F110</f>
        <v>381471.22776043665</v>
      </c>
    </row>
    <row r="116" spans="2:28" x14ac:dyDescent="0.25">
      <c r="B116" s="29">
        <v>44020</v>
      </c>
      <c r="C116" s="28">
        <v>341</v>
      </c>
      <c r="D116" s="28">
        <v>62.59</v>
      </c>
      <c r="E116" s="28">
        <v>61.64</v>
      </c>
      <c r="F116" s="28">
        <v>29.431000000000001</v>
      </c>
      <c r="G116" s="28">
        <v>5</v>
      </c>
      <c r="H116" s="28">
        <f t="shared" si="13"/>
        <v>57.932112398491384</v>
      </c>
      <c r="I116" s="30">
        <f t="shared" si="18"/>
        <v>8.0402516129032264E-2</v>
      </c>
      <c r="J116" s="31">
        <f t="shared" si="14"/>
        <v>6.4948151482263003E-2</v>
      </c>
      <c r="K116" s="31">
        <f t="shared" si="15"/>
        <v>6.0909674872459976E-2</v>
      </c>
      <c r="L116" s="31">
        <f t="shared" si="16"/>
        <v>5.0061479216220964E-2</v>
      </c>
      <c r="M116" s="28">
        <f t="shared" si="19"/>
        <v>0</v>
      </c>
      <c r="N116" s="32">
        <f t="shared" si="20"/>
        <v>0</v>
      </c>
      <c r="O116" s="32">
        <f t="shared" si="21"/>
        <v>0</v>
      </c>
      <c r="P116" s="33">
        <f t="shared" si="17"/>
        <v>0</v>
      </c>
      <c r="Q116" s="34">
        <f t="shared" si="22"/>
        <v>0</v>
      </c>
      <c r="R116" s="34">
        <f t="shared" si="23"/>
        <v>0</v>
      </c>
      <c r="S116" s="35">
        <f>IF(AND(M117=1,M116=0),1,0)</f>
        <v>1</v>
      </c>
      <c r="T116" s="35">
        <f>IF(S116=1,-Q117,0)</f>
        <v>-824130</v>
      </c>
      <c r="U116" s="35">
        <f>IF(S116=1,-R117,0)</f>
        <v>164826</v>
      </c>
      <c r="V116" s="36">
        <f t="shared" si="25"/>
        <v>278555940</v>
      </c>
      <c r="W116" s="37">
        <f>(-Q116*C116/F116-R116*D116)</f>
        <v>0</v>
      </c>
      <c r="X116" s="37">
        <f>-O116*C116/F116-P116*E116</f>
        <v>0</v>
      </c>
      <c r="Y116" s="37">
        <f>-C116/F116*T116-U116*E116</f>
        <v>-611156.28180626035</v>
      </c>
      <c r="Z116" s="40">
        <f t="shared" si="24"/>
        <v>8198179870.1400003</v>
      </c>
    </row>
    <row r="117" spans="2:28" x14ac:dyDescent="0.25">
      <c r="B117" s="29">
        <v>44019</v>
      </c>
      <c r="C117" s="28">
        <v>338.5</v>
      </c>
      <c r="D117" s="28">
        <v>60.71</v>
      </c>
      <c r="E117" s="28">
        <v>61.26</v>
      </c>
      <c r="F117" s="28">
        <v>29.468</v>
      </c>
      <c r="G117" s="28">
        <v>5</v>
      </c>
      <c r="H117" s="28">
        <f t="shared" si="13"/>
        <v>57.435183928329032</v>
      </c>
      <c r="I117" s="30">
        <f t="shared" si="18"/>
        <v>5.7017595273264554E-2</v>
      </c>
      <c r="J117" s="31">
        <f t="shared" si="14"/>
        <v>6.6438570889148577E-2</v>
      </c>
      <c r="K117" s="31">
        <f t="shared" si="15"/>
        <v>6.0891320750538915E-2</v>
      </c>
      <c r="L117" s="31">
        <f t="shared" si="16"/>
        <v>4.9992947128880853E-2</v>
      </c>
      <c r="M117" s="28">
        <f t="shared" si="19"/>
        <v>1</v>
      </c>
      <c r="N117" s="32">
        <f t="shared" si="20"/>
        <v>0</v>
      </c>
      <c r="O117" s="32">
        <f t="shared" si="21"/>
        <v>0</v>
      </c>
      <c r="P117" s="33">
        <f t="shared" si="17"/>
        <v>0</v>
      </c>
      <c r="Q117" s="34">
        <f t="shared" si="22"/>
        <v>824130</v>
      </c>
      <c r="R117" s="34">
        <f t="shared" si="23"/>
        <v>-164826</v>
      </c>
      <c r="S117" s="35">
        <f>IF(AND(M118=1,M117=0),1,0)</f>
        <v>0</v>
      </c>
      <c r="T117" s="35">
        <f>IF(S117=1,-Q118,0)</f>
        <v>0</v>
      </c>
      <c r="U117" s="35">
        <f>IF(S117=1,-R118,0)</f>
        <v>0</v>
      </c>
      <c r="V117" s="36">
        <f t="shared" si="25"/>
        <v>278555940</v>
      </c>
      <c r="W117" s="37">
        <f>(-Q117*C117/F117-R117*D117)</f>
        <v>539774.83382923901</v>
      </c>
      <c r="X117" s="37">
        <f>-O117*C117/F117-P117*E117</f>
        <v>0</v>
      </c>
      <c r="Y117" s="37">
        <f>-C117/F117*T117-U117*E117</f>
        <v>0</v>
      </c>
      <c r="Z117" s="40">
        <f t="shared" si="24"/>
        <v>0</v>
      </c>
    </row>
    <row r="118" spans="2:28" x14ac:dyDescent="0.25">
      <c r="B118" s="29">
        <v>44018</v>
      </c>
      <c r="C118" s="28">
        <v>338</v>
      </c>
      <c r="D118" s="28">
        <v>61.88</v>
      </c>
      <c r="E118" s="28">
        <v>60.67</v>
      </c>
      <c r="F118" s="28">
        <v>29.376999999999999</v>
      </c>
      <c r="G118" s="28">
        <v>5</v>
      </c>
      <c r="H118" s="28">
        <f t="shared" si="13"/>
        <v>57.52799809374681</v>
      </c>
      <c r="I118" s="30">
        <f t="shared" si="18"/>
        <v>7.5650153846153811E-2</v>
      </c>
      <c r="J118" s="31">
        <f t="shared" si="14"/>
        <v>6.1718422324642218E-2</v>
      </c>
      <c r="K118" s="31">
        <f t="shared" si="15"/>
        <v>5.9741492667510832E-2</v>
      </c>
      <c r="L118" s="31">
        <f t="shared" si="16"/>
        <v>4.8917662984094827E-2</v>
      </c>
      <c r="M118" s="28">
        <f t="shared" si="19"/>
        <v>1</v>
      </c>
      <c r="N118" s="32">
        <f t="shared" si="20"/>
        <v>1</v>
      </c>
      <c r="O118" s="32">
        <f t="shared" si="21"/>
        <v>824130</v>
      </c>
      <c r="P118" s="33">
        <f t="shared" si="17"/>
        <v>-164826</v>
      </c>
      <c r="Q118" s="34">
        <f t="shared" si="22"/>
        <v>824130</v>
      </c>
      <c r="R118" s="34">
        <f t="shared" si="23"/>
        <v>-164826</v>
      </c>
      <c r="S118" s="35">
        <f>IF(AND(M119=1,M118=0),1,0)</f>
        <v>0</v>
      </c>
      <c r="T118" s="35">
        <f>IF(S118=1,-Q119,0)</f>
        <v>0</v>
      </c>
      <c r="U118" s="35">
        <f>IF(S118=1,-R119,0)</f>
        <v>0</v>
      </c>
      <c r="V118" s="36">
        <f t="shared" si="25"/>
        <v>278555940</v>
      </c>
      <c r="W118" s="37">
        <f>(-Q118*C118/F118-R118*D118)</f>
        <v>717323.06620008871</v>
      </c>
      <c r="X118" s="37">
        <f>-O118*C118/F118-P118*E118</f>
        <v>517883.60620008782</v>
      </c>
      <c r="Y118" s="37">
        <f>-C118/F118*T118-U118*E118</f>
        <v>0</v>
      </c>
      <c r="Z118" s="40">
        <f t="shared" si="24"/>
        <v>-8183137849.3800001</v>
      </c>
      <c r="AA118" s="38">
        <f>SUM(X116:Y118)</f>
        <v>-93272.675606172532</v>
      </c>
      <c r="AB118" s="37">
        <f>SUM(Z116:Z118)/F116</f>
        <v>511094.45006966218</v>
      </c>
    </row>
    <row r="119" spans="2:28" x14ac:dyDescent="0.25">
      <c r="B119" s="29">
        <v>44014</v>
      </c>
      <c r="C119" s="28">
        <v>322</v>
      </c>
      <c r="D119" s="28">
        <v>58.62</v>
      </c>
      <c r="E119" s="28">
        <v>57.95</v>
      </c>
      <c r="F119" s="28">
        <v>29.434000000000001</v>
      </c>
      <c r="G119" s="28">
        <v>5</v>
      </c>
      <c r="H119" s="28">
        <f t="shared" si="13"/>
        <v>54.698647822246379</v>
      </c>
      <c r="I119" s="30">
        <f t="shared" si="18"/>
        <v>7.1690111801242296E-2</v>
      </c>
      <c r="J119" s="31">
        <f t="shared" si="14"/>
        <v>6.033671234534612E-2</v>
      </c>
      <c r="K119" s="31">
        <f t="shared" si="15"/>
        <v>5.7632367201672308E-2</v>
      </c>
      <c r="L119" s="31">
        <f t="shared" si="16"/>
        <v>4.8884796498766064E-2</v>
      </c>
      <c r="M119" s="28">
        <f t="shared" si="19"/>
        <v>0</v>
      </c>
      <c r="N119" s="32">
        <f t="shared" si="20"/>
        <v>0</v>
      </c>
      <c r="O119" s="32">
        <f t="shared" si="21"/>
        <v>0</v>
      </c>
      <c r="P119" s="33">
        <f t="shared" si="17"/>
        <v>0</v>
      </c>
      <c r="Q119" s="34">
        <f t="shared" si="22"/>
        <v>0</v>
      </c>
      <c r="R119" s="34">
        <f t="shared" si="23"/>
        <v>0</v>
      </c>
      <c r="S119" s="35">
        <f>IF(AND(M120=1,M119=0),1,0)</f>
        <v>1</v>
      </c>
      <c r="T119" s="35">
        <f>IF(S119=1,-Q120,0)</f>
        <v>-888890</v>
      </c>
      <c r="U119" s="35">
        <f>IF(S119=1,-R120,0)</f>
        <v>177778</v>
      </c>
      <c r="V119" s="36">
        <f t="shared" si="25"/>
        <v>278222570</v>
      </c>
      <c r="W119" s="37">
        <f>(-Q119*C119/F119-R119*D119)</f>
        <v>0</v>
      </c>
      <c r="X119" s="37">
        <f>-O119*C119/F119-P119*E119</f>
        <v>0</v>
      </c>
      <c r="Y119" s="37">
        <f>-C119/F119*T119-U119*E119</f>
        <v>-578018.88745668158</v>
      </c>
      <c r="Z119" s="40">
        <f t="shared" si="24"/>
        <v>8189203125.3800001</v>
      </c>
    </row>
    <row r="120" spans="2:28" x14ac:dyDescent="0.25">
      <c r="B120" s="29">
        <v>44013</v>
      </c>
      <c r="C120" s="28">
        <v>317.5</v>
      </c>
      <c r="D120" s="28">
        <v>56.82</v>
      </c>
      <c r="E120" s="28">
        <v>56.97</v>
      </c>
      <c r="F120" s="28">
        <v>29.433</v>
      </c>
      <c r="G120" s="28">
        <v>5</v>
      </c>
      <c r="H120" s="28">
        <f t="shared" si="13"/>
        <v>53.936058166004145</v>
      </c>
      <c r="I120" s="30">
        <f t="shared" si="18"/>
        <v>5.3469644094488178E-2</v>
      </c>
      <c r="J120" s="31">
        <f t="shared" si="14"/>
        <v>6.2105347629012583E-2</v>
      </c>
      <c r="K120" s="31">
        <f t="shared" si="15"/>
        <v>5.9543340110478751E-2</v>
      </c>
      <c r="L120" s="31">
        <f t="shared" si="16"/>
        <v>4.714071216541512E-2</v>
      </c>
      <c r="M120" s="28">
        <f t="shared" si="19"/>
        <v>1</v>
      </c>
      <c r="N120" s="32">
        <f t="shared" si="20"/>
        <v>0</v>
      </c>
      <c r="O120" s="32">
        <f t="shared" si="21"/>
        <v>0</v>
      </c>
      <c r="P120" s="33">
        <f t="shared" si="17"/>
        <v>0</v>
      </c>
      <c r="Q120" s="34">
        <f t="shared" si="22"/>
        <v>888890</v>
      </c>
      <c r="R120" s="34">
        <f t="shared" si="23"/>
        <v>-177778</v>
      </c>
      <c r="S120" s="35">
        <f>IF(AND(M121=1,M120=0),1,0)</f>
        <v>0</v>
      </c>
      <c r="T120" s="35">
        <f>IF(S120=1,-Q121,0)</f>
        <v>0</v>
      </c>
      <c r="U120" s="35">
        <f>IF(S120=1,-R121,0)</f>
        <v>0</v>
      </c>
      <c r="V120" s="36">
        <f t="shared" si="25"/>
        <v>278222570</v>
      </c>
      <c r="W120" s="37">
        <f>(-Q120*C120/F120-R120*D120)</f>
        <v>512701.41136411577</v>
      </c>
      <c r="X120" s="37">
        <f>-O120*C120/F120-P120*E120</f>
        <v>0</v>
      </c>
      <c r="Y120" s="37">
        <f>-C120/F120*T120-U120*E120</f>
        <v>0</v>
      </c>
      <c r="Z120" s="40">
        <f t="shared" si="24"/>
        <v>0</v>
      </c>
    </row>
    <row r="121" spans="2:28" x14ac:dyDescent="0.25">
      <c r="B121" s="29">
        <v>44012</v>
      </c>
      <c r="C121" s="28">
        <v>313</v>
      </c>
      <c r="D121" s="28">
        <v>56.77</v>
      </c>
      <c r="E121" s="28">
        <v>56.25</v>
      </c>
      <c r="F121" s="28">
        <v>29.411999999999999</v>
      </c>
      <c r="G121" s="28">
        <v>5</v>
      </c>
      <c r="H121" s="28">
        <f t="shared" si="13"/>
        <v>53.209574323405413</v>
      </c>
      <c r="I121" s="30">
        <f t="shared" si="18"/>
        <v>6.691325239616619E-2</v>
      </c>
      <c r="J121" s="31">
        <f t="shared" si="14"/>
        <v>5.6871198262656943E-2</v>
      </c>
      <c r="K121" s="31">
        <f t="shared" si="15"/>
        <v>5.7866192086051996E-2</v>
      </c>
      <c r="L121" s="31">
        <f t="shared" si="16"/>
        <v>4.6996639019558847E-2</v>
      </c>
      <c r="M121" s="28">
        <f t="shared" si="19"/>
        <v>1</v>
      </c>
      <c r="N121" s="32">
        <f t="shared" si="20"/>
        <v>1</v>
      </c>
      <c r="O121" s="32">
        <f t="shared" si="21"/>
        <v>888890</v>
      </c>
      <c r="P121" s="33">
        <f t="shared" si="17"/>
        <v>-177778</v>
      </c>
      <c r="Q121" s="34">
        <f t="shared" si="22"/>
        <v>888890</v>
      </c>
      <c r="R121" s="34">
        <f t="shared" si="23"/>
        <v>-177778</v>
      </c>
      <c r="S121" s="35">
        <f>IF(AND(M122=1,M121=0),1,0)</f>
        <v>0</v>
      </c>
      <c r="T121" s="35">
        <f>IF(S121=1,-Q122,0)</f>
        <v>0</v>
      </c>
      <c r="U121" s="35">
        <f>IF(S121=1,-R122,0)</f>
        <v>0</v>
      </c>
      <c r="V121" s="36">
        <f t="shared" si="25"/>
        <v>278222570</v>
      </c>
      <c r="W121" s="37">
        <f>(-Q121*C121/F121-R121*D121)</f>
        <v>632965.3559336327</v>
      </c>
      <c r="X121" s="37">
        <f>-O121*C121/F121-P121*E121</f>
        <v>540520.79593363218</v>
      </c>
      <c r="Y121" s="37">
        <f>-C121/F121*T121-U121*E121</f>
        <v>0</v>
      </c>
      <c r="Z121" s="40">
        <f t="shared" si="24"/>
        <v>-8183082228.8400002</v>
      </c>
      <c r="AA121" s="38">
        <f>SUM(X119:Y121)</f>
        <v>-37498.091523049399</v>
      </c>
      <c r="AB121" s="37">
        <f>SUM(Z119:Z121)/F119</f>
        <v>207953.26968811449</v>
      </c>
    </row>
    <row r="122" spans="2:28" x14ac:dyDescent="0.25">
      <c r="B122" s="29">
        <v>44011</v>
      </c>
      <c r="C122" s="28">
        <v>312</v>
      </c>
      <c r="D122" s="28">
        <v>56.39</v>
      </c>
      <c r="E122" s="28">
        <v>56.34</v>
      </c>
      <c r="F122" s="28">
        <v>29.448</v>
      </c>
      <c r="G122" s="28">
        <v>5</v>
      </c>
      <c r="H122" s="28">
        <f t="shared" si="13"/>
        <v>52.974735126324369</v>
      </c>
      <c r="I122" s="30">
        <f t="shared" si="18"/>
        <v>6.4469692307692394E-2</v>
      </c>
      <c r="J122" s="31">
        <f t="shared" si="14"/>
        <v>5.5344070611929252E-2</v>
      </c>
      <c r="K122" s="31">
        <f t="shared" si="15"/>
        <v>5.3390053432505843E-2</v>
      </c>
      <c r="L122" s="31">
        <f t="shared" si="16"/>
        <v>4.5687293720413545E-2</v>
      </c>
      <c r="M122" s="28">
        <f t="shared" si="19"/>
        <v>0</v>
      </c>
      <c r="N122" s="32">
        <f t="shared" si="20"/>
        <v>0</v>
      </c>
      <c r="O122" s="32">
        <f t="shared" si="21"/>
        <v>0</v>
      </c>
      <c r="P122" s="33">
        <f t="shared" si="17"/>
        <v>0</v>
      </c>
      <c r="Q122" s="34">
        <f t="shared" si="22"/>
        <v>0</v>
      </c>
      <c r="R122" s="34">
        <f t="shared" si="23"/>
        <v>0</v>
      </c>
      <c r="S122" s="35">
        <f>IF(AND(M123=1,M122=0),1,0)</f>
        <v>1</v>
      </c>
      <c r="T122" s="35">
        <f>IF(S122=1,-Q123,0)</f>
        <v>-882770</v>
      </c>
      <c r="U122" s="35">
        <f>IF(S122=1,-R123,0)</f>
        <v>176554</v>
      </c>
      <c r="V122" s="36">
        <f t="shared" si="25"/>
        <v>278072550</v>
      </c>
      <c r="W122" s="37">
        <f>(-Q122*C122/F122-R122*D122)</f>
        <v>0</v>
      </c>
      <c r="X122" s="37">
        <f>-O122*C122/F122-P122*E122</f>
        <v>0</v>
      </c>
      <c r="Y122" s="37">
        <f>-C122/F122*T122-U122*E122</f>
        <v>-594150.97450692765</v>
      </c>
      <c r="Z122" s="40">
        <f t="shared" si="24"/>
        <v>8188680452.4000006</v>
      </c>
    </row>
    <row r="123" spans="2:28" x14ac:dyDescent="0.25">
      <c r="B123" s="29">
        <v>44006</v>
      </c>
      <c r="C123" s="28">
        <v>317.5</v>
      </c>
      <c r="D123" s="28">
        <v>56.58</v>
      </c>
      <c r="E123" s="28">
        <v>56.71</v>
      </c>
      <c r="F123" s="28">
        <v>29.518000000000001</v>
      </c>
      <c r="G123" s="28">
        <v>5</v>
      </c>
      <c r="H123" s="28">
        <f t="shared" si="13"/>
        <v>53.780743952842329</v>
      </c>
      <c r="I123" s="30">
        <f t="shared" si="18"/>
        <v>5.2049411023622039E-2</v>
      </c>
      <c r="J123" s="31">
        <f t="shared" si="14"/>
        <v>5.7764563010379445E-2</v>
      </c>
      <c r="K123" s="31">
        <f t="shared" si="15"/>
        <v>5.3780885973554481E-2</v>
      </c>
      <c r="L123" s="31">
        <f t="shared" si="16"/>
        <v>4.5159115612846482E-2</v>
      </c>
      <c r="M123" s="28">
        <f t="shared" si="19"/>
        <v>1</v>
      </c>
      <c r="N123" s="32">
        <f t="shared" si="20"/>
        <v>0</v>
      </c>
      <c r="O123" s="32">
        <f t="shared" si="21"/>
        <v>0</v>
      </c>
      <c r="P123" s="33">
        <f t="shared" si="17"/>
        <v>0</v>
      </c>
      <c r="Q123" s="34">
        <f t="shared" si="22"/>
        <v>882770</v>
      </c>
      <c r="R123" s="34">
        <f t="shared" si="23"/>
        <v>-176554</v>
      </c>
      <c r="S123" s="35">
        <f>IF(AND(M124=1,M123=0),1,0)</f>
        <v>0</v>
      </c>
      <c r="T123" s="35">
        <f>IF(S123=1,-Q124,0)</f>
        <v>0</v>
      </c>
      <c r="U123" s="35">
        <f>IF(S123=1,-R124,0)</f>
        <v>0</v>
      </c>
      <c r="V123" s="36">
        <f t="shared" si="25"/>
        <v>278072550</v>
      </c>
      <c r="W123" s="37">
        <f>(-Q123*C123/F123-R123*D123)</f>
        <v>494219.85214987583</v>
      </c>
      <c r="X123" s="37">
        <f>-O123*C123/F123-P123*E123</f>
        <v>0</v>
      </c>
      <c r="Y123" s="37">
        <f>-C123/F123*T123-U123*E123</f>
        <v>0</v>
      </c>
      <c r="Z123" s="40">
        <f t="shared" si="24"/>
        <v>0</v>
      </c>
    </row>
    <row r="124" spans="2:28" x14ac:dyDescent="0.25">
      <c r="B124" s="29">
        <v>44005</v>
      </c>
      <c r="C124" s="28">
        <v>315</v>
      </c>
      <c r="D124" s="28">
        <v>56.76</v>
      </c>
      <c r="E124" s="28">
        <v>56.64</v>
      </c>
      <c r="F124" s="28">
        <v>29.545999999999999</v>
      </c>
      <c r="G124" s="28">
        <v>5</v>
      </c>
      <c r="H124" s="28">
        <f t="shared" si="13"/>
        <v>53.306708183848912</v>
      </c>
      <c r="I124" s="30">
        <f t="shared" si="18"/>
        <v>6.4781561904761809E-2</v>
      </c>
      <c r="J124" s="31">
        <f t="shared" si="14"/>
        <v>5.4928022057998495E-2</v>
      </c>
      <c r="K124" s="31">
        <f t="shared" si="15"/>
        <v>5.2799635112231916E-2</v>
      </c>
      <c r="L124" s="31">
        <f t="shared" si="16"/>
        <v>4.4322352585899269E-2</v>
      </c>
      <c r="M124" s="28">
        <f t="shared" si="19"/>
        <v>1</v>
      </c>
      <c r="N124" s="32">
        <f t="shared" si="20"/>
        <v>1</v>
      </c>
      <c r="O124" s="32">
        <f t="shared" si="21"/>
        <v>882770</v>
      </c>
      <c r="P124" s="33">
        <f t="shared" si="17"/>
        <v>-176554</v>
      </c>
      <c r="Q124" s="34">
        <f t="shared" si="22"/>
        <v>882770</v>
      </c>
      <c r="R124" s="34">
        <f t="shared" si="23"/>
        <v>-176554</v>
      </c>
      <c r="S124" s="35">
        <f>IF(AND(M125=1,M124=0),1,0)</f>
        <v>0</v>
      </c>
      <c r="T124" s="35">
        <f>IF(S124=1,-Q125,0)</f>
        <v>0</v>
      </c>
      <c r="U124" s="35">
        <f>IF(S124=1,-R125,0)</f>
        <v>0</v>
      </c>
      <c r="V124" s="36">
        <f t="shared" si="25"/>
        <v>278072550</v>
      </c>
      <c r="W124" s="37">
        <f>(-Q124*C124/F124-R124*D124)</f>
        <v>609692.4833087381</v>
      </c>
      <c r="X124" s="37">
        <f>-O124*C124/F124-P124*E124</f>
        <v>588506.00330873951</v>
      </c>
      <c r="Y124" s="37">
        <f>-C124/F124*T124-U124*E124</f>
        <v>0</v>
      </c>
      <c r="Z124" s="40">
        <f t="shared" si="24"/>
        <v>-8215931562.3000002</v>
      </c>
      <c r="AA124" s="38">
        <f>SUM(X122:Y124)</f>
        <v>-5644.971198188141</v>
      </c>
      <c r="AB124" s="37">
        <f>SUM(Z122:Z124)/F122</f>
        <v>-925397.64669925359</v>
      </c>
    </row>
    <row r="125" spans="2:28" x14ac:dyDescent="0.25">
      <c r="B125" s="29">
        <v>44004</v>
      </c>
      <c r="C125" s="28">
        <v>312</v>
      </c>
      <c r="D125" s="28">
        <v>56</v>
      </c>
      <c r="E125" s="28">
        <v>55.5</v>
      </c>
      <c r="F125" s="28">
        <v>29.593</v>
      </c>
      <c r="G125" s="28">
        <v>5</v>
      </c>
      <c r="H125" s="28">
        <f t="shared" si="13"/>
        <v>52.715169127834287</v>
      </c>
      <c r="I125" s="30">
        <f t="shared" si="18"/>
        <v>6.2312820512820499E-2</v>
      </c>
      <c r="J125" s="31">
        <f t="shared" si="14"/>
        <v>5.6981332591944912E-2</v>
      </c>
      <c r="K125" s="31">
        <f t="shared" si="15"/>
        <v>5.022562538799389E-2</v>
      </c>
      <c r="L125" s="31">
        <f t="shared" si="16"/>
        <v>4.4297896103819262E-2</v>
      </c>
      <c r="M125" s="28">
        <f t="shared" si="19"/>
        <v>0</v>
      </c>
      <c r="N125" s="32">
        <f t="shared" si="20"/>
        <v>0</v>
      </c>
      <c r="O125" s="32">
        <f t="shared" si="21"/>
        <v>0</v>
      </c>
      <c r="P125" s="33">
        <f t="shared" si="17"/>
        <v>0</v>
      </c>
      <c r="Q125" s="34">
        <f t="shared" si="22"/>
        <v>0</v>
      </c>
      <c r="R125" s="34">
        <f t="shared" si="23"/>
        <v>0</v>
      </c>
      <c r="S125" s="35">
        <f>IF(AND(M126=1,M125=0),1,0)</f>
        <v>1</v>
      </c>
      <c r="T125" s="35">
        <f>IF(S125=1,-Q126,0)</f>
        <v>-892220</v>
      </c>
      <c r="U125" s="35">
        <f>IF(S125=1,-R126,0)</f>
        <v>178444</v>
      </c>
      <c r="V125" s="36">
        <f t="shared" si="25"/>
        <v>280603190</v>
      </c>
      <c r="W125" s="37">
        <f>(-Q125*C125/F125-R125*D125)</f>
        <v>0</v>
      </c>
      <c r="X125" s="37">
        <f>-O125*C125/F125-P125*E125</f>
        <v>0</v>
      </c>
      <c r="Y125" s="37">
        <f>-C125/F125*T125-U125*E125</f>
        <v>-496936.36015273817</v>
      </c>
      <c r="Z125" s="40">
        <f t="shared" si="24"/>
        <v>8303890201.6700001</v>
      </c>
    </row>
    <row r="126" spans="2:28" x14ac:dyDescent="0.25">
      <c r="B126" s="29">
        <v>44001</v>
      </c>
      <c r="C126" s="28">
        <v>314.5</v>
      </c>
      <c r="D126" s="28">
        <v>55.31</v>
      </c>
      <c r="E126" s="28">
        <v>56.48</v>
      </c>
      <c r="F126" s="28">
        <v>29.588999999999999</v>
      </c>
      <c r="G126" s="28">
        <v>5</v>
      </c>
      <c r="H126" s="28">
        <f t="shared" si="13"/>
        <v>53.144749738078339</v>
      </c>
      <c r="I126" s="30">
        <f t="shared" si="18"/>
        <v>4.0742505564387965E-2</v>
      </c>
      <c r="J126" s="31">
        <f t="shared" si="14"/>
        <v>5.8861185909447042E-2</v>
      </c>
      <c r="K126" s="31">
        <f t="shared" si="15"/>
        <v>5.1323766484845622E-2</v>
      </c>
      <c r="L126" s="31">
        <f t="shared" si="16"/>
        <v>4.465145516203714E-2</v>
      </c>
      <c r="M126" s="28">
        <f t="shared" si="19"/>
        <v>1</v>
      </c>
      <c r="N126" s="32">
        <f t="shared" si="20"/>
        <v>0</v>
      </c>
      <c r="O126" s="32">
        <f t="shared" si="21"/>
        <v>0</v>
      </c>
      <c r="P126" s="33">
        <f t="shared" si="17"/>
        <v>0</v>
      </c>
      <c r="Q126" s="34">
        <f t="shared" si="22"/>
        <v>892220</v>
      </c>
      <c r="R126" s="34">
        <f t="shared" si="23"/>
        <v>-178444</v>
      </c>
      <c r="S126" s="35">
        <f>IF(AND(M127=1,M126=0),1,0)</f>
        <v>0</v>
      </c>
      <c r="T126" s="35">
        <f>IF(S126=1,-Q127,0)</f>
        <v>0</v>
      </c>
      <c r="U126" s="35">
        <f>IF(S126=1,-R127,0)</f>
        <v>0</v>
      </c>
      <c r="V126" s="36">
        <f t="shared" si="25"/>
        <v>280603190</v>
      </c>
      <c r="W126" s="37">
        <f>(-Q126*C126/F126-R126*D126)</f>
        <v>386375.91773834825</v>
      </c>
      <c r="X126" s="37">
        <f>-O126*C126/F126-P126*E126</f>
        <v>0</v>
      </c>
      <c r="Y126" s="37">
        <f>-C126/F126*T126-U126*E126</f>
        <v>0</v>
      </c>
      <c r="Z126" s="40">
        <f t="shared" si="24"/>
        <v>0</v>
      </c>
    </row>
    <row r="127" spans="2:28" x14ac:dyDescent="0.25">
      <c r="B127" s="29">
        <v>44000</v>
      </c>
      <c r="C127" s="28">
        <v>314.5</v>
      </c>
      <c r="D127" s="28">
        <v>56.15</v>
      </c>
      <c r="E127" s="28">
        <v>56.04</v>
      </c>
      <c r="F127" s="28">
        <v>29.597000000000001</v>
      </c>
      <c r="G127" s="28">
        <v>5</v>
      </c>
      <c r="H127" s="28">
        <f t="shared" si="13"/>
        <v>53.130384836300976</v>
      </c>
      <c r="I127" s="30">
        <f t="shared" si="18"/>
        <v>5.6834054054053951E-2</v>
      </c>
      <c r="J127" s="31">
        <f t="shared" si="14"/>
        <v>5.1436036253082441E-2</v>
      </c>
      <c r="K127" s="31">
        <f t="shared" si="15"/>
        <v>5.1681485262446779E-2</v>
      </c>
      <c r="L127" s="31">
        <f t="shared" si="16"/>
        <v>4.4641929936811917E-2</v>
      </c>
      <c r="M127" s="28">
        <f t="shared" si="19"/>
        <v>1</v>
      </c>
      <c r="N127" s="32">
        <f t="shared" si="20"/>
        <v>1</v>
      </c>
      <c r="O127" s="32">
        <f t="shared" si="21"/>
        <v>892220</v>
      </c>
      <c r="P127" s="33">
        <f t="shared" si="17"/>
        <v>-178444</v>
      </c>
      <c r="Q127" s="34">
        <f t="shared" si="22"/>
        <v>892220</v>
      </c>
      <c r="R127" s="34">
        <f t="shared" si="23"/>
        <v>-178444</v>
      </c>
      <c r="S127" s="35">
        <f>IF(AND(M128=1,M127=0),1,0)</f>
        <v>0</v>
      </c>
      <c r="T127" s="35">
        <f>IF(S127=1,-Q128,0)</f>
        <v>0</v>
      </c>
      <c r="U127" s="35">
        <f>IF(S127=1,-R128,0)</f>
        <v>0</v>
      </c>
      <c r="V127" s="36">
        <f t="shared" si="25"/>
        <v>280603190</v>
      </c>
      <c r="W127" s="37">
        <f>(-Q127*C127/F127-R127*D127)</f>
        <v>538832.20827110857</v>
      </c>
      <c r="X127" s="37">
        <f>-O127*C127/F127-P127*E127</f>
        <v>519203.36827110872</v>
      </c>
      <c r="Y127" s="37">
        <f>-C127/F127*T127-U127*E127</f>
        <v>0</v>
      </c>
      <c r="Z127" s="40">
        <f t="shared" si="24"/>
        <v>-8305012614.4300003</v>
      </c>
      <c r="AA127" s="38">
        <f>SUM(X125:Y127)</f>
        <v>22267.008118370548</v>
      </c>
      <c r="AB127" s="37">
        <f>SUM(Z125:Z127)/F125</f>
        <v>-37928.319535032912</v>
      </c>
    </row>
    <row r="128" spans="2:28" x14ac:dyDescent="0.25">
      <c r="B128" s="29">
        <v>43999</v>
      </c>
      <c r="C128" s="28">
        <v>315</v>
      </c>
      <c r="D128" s="28">
        <v>56.6</v>
      </c>
      <c r="E128" s="28">
        <v>56.15</v>
      </c>
      <c r="F128" s="28">
        <v>29.611999999999998</v>
      </c>
      <c r="G128" s="28">
        <v>5</v>
      </c>
      <c r="H128" s="28">
        <f t="shared" si="13"/>
        <v>53.187896798595169</v>
      </c>
      <c r="I128" s="30">
        <f t="shared" si="18"/>
        <v>6.4151873015872996E-2</v>
      </c>
      <c r="J128" s="31">
        <f t="shared" si="14"/>
        <v>4.9797208936729523E-2</v>
      </c>
      <c r="K128" s="31">
        <f t="shared" si="15"/>
        <v>5.0681181681789721E-2</v>
      </c>
      <c r="L128" s="31">
        <f t="shared" si="16"/>
        <v>4.4009849792853599E-2</v>
      </c>
      <c r="M128" s="28">
        <f t="shared" si="19"/>
        <v>0</v>
      </c>
      <c r="N128" s="32">
        <f t="shared" si="20"/>
        <v>0</v>
      </c>
      <c r="O128" s="32">
        <f t="shared" si="21"/>
        <v>0</v>
      </c>
      <c r="P128" s="33">
        <f t="shared" si="17"/>
        <v>0</v>
      </c>
      <c r="Q128" s="34">
        <f t="shared" si="22"/>
        <v>0</v>
      </c>
      <c r="R128" s="34">
        <f t="shared" si="23"/>
        <v>0</v>
      </c>
      <c r="S128" s="35">
        <f>IF(AND(M129=1,M128=0),1,0)</f>
        <v>1</v>
      </c>
      <c r="T128" s="35">
        <f>IF(S128=1,-Q129,0)</f>
        <v>-913910</v>
      </c>
      <c r="U128" s="35">
        <f>IF(S128=1,-R129,0)</f>
        <v>182782</v>
      </c>
      <c r="V128" s="36">
        <f t="shared" si="25"/>
        <v>282855145</v>
      </c>
      <c r="W128" s="37">
        <f>(-Q128*C128/F128-R128*D128)</f>
        <v>0</v>
      </c>
      <c r="X128" s="37">
        <f>-O128*C128/F128-P128*E128</f>
        <v>0</v>
      </c>
      <c r="Y128" s="37">
        <f>-C128/F128*T128-U128*E128</f>
        <v>-541419.14735917747</v>
      </c>
      <c r="Z128" s="40">
        <f t="shared" si="24"/>
        <v>8375906553.7399998</v>
      </c>
    </row>
    <row r="129" spans="2:28" x14ac:dyDescent="0.25">
      <c r="B129" s="29">
        <v>43998</v>
      </c>
      <c r="C129" s="28">
        <v>315</v>
      </c>
      <c r="D129" s="28">
        <v>55.8</v>
      </c>
      <c r="E129" s="28">
        <v>56.59</v>
      </c>
      <c r="F129" s="28">
        <v>29.654</v>
      </c>
      <c r="G129" s="28">
        <v>5</v>
      </c>
      <c r="H129" s="28">
        <f t="shared" si="13"/>
        <v>53.112564915357119</v>
      </c>
      <c r="I129" s="30">
        <f t="shared" si="18"/>
        <v>5.0598857142857057E-2</v>
      </c>
      <c r="J129" s="31">
        <f t="shared" si="14"/>
        <v>5.067124816646533E-2</v>
      </c>
      <c r="K129" s="31">
        <f t="shared" si="15"/>
        <v>5.0609576574586625E-2</v>
      </c>
      <c r="L129" s="31">
        <f t="shared" si="16"/>
        <v>4.4119542125379836E-2</v>
      </c>
      <c r="M129" s="28">
        <f t="shared" si="19"/>
        <v>1</v>
      </c>
      <c r="N129" s="32">
        <f t="shared" si="20"/>
        <v>0</v>
      </c>
      <c r="O129" s="32">
        <f t="shared" si="21"/>
        <v>0</v>
      </c>
      <c r="P129" s="33">
        <f t="shared" si="17"/>
        <v>0</v>
      </c>
      <c r="Q129" s="34">
        <f t="shared" si="22"/>
        <v>913910</v>
      </c>
      <c r="R129" s="34">
        <f t="shared" si="23"/>
        <v>-182782</v>
      </c>
      <c r="S129" s="35">
        <f>IF(AND(M130=1,M129=0),1,0)</f>
        <v>0</v>
      </c>
      <c r="T129" s="35">
        <f>IF(S129=1,-Q130,0)</f>
        <v>0</v>
      </c>
      <c r="U129" s="35">
        <f>IF(S129=1,-R130,0)</f>
        <v>0</v>
      </c>
      <c r="V129" s="36">
        <f t="shared" si="25"/>
        <v>282855145</v>
      </c>
      <c r="W129" s="37">
        <f>(-Q129*C129/F129-R129*D129)</f>
        <v>491214.75964119472</v>
      </c>
      <c r="X129" s="37">
        <f>-O129*C129/F129-P129*E129</f>
        <v>0</v>
      </c>
      <c r="Y129" s="37">
        <f>-C129/F129*T129-U129*E129</f>
        <v>0</v>
      </c>
      <c r="Z129" s="40">
        <f t="shared" si="24"/>
        <v>0</v>
      </c>
    </row>
    <row r="130" spans="2:28" x14ac:dyDescent="0.25">
      <c r="B130" s="29">
        <v>43997</v>
      </c>
      <c r="C130" s="28">
        <v>309.5</v>
      </c>
      <c r="D130" s="28">
        <v>56.02</v>
      </c>
      <c r="E130" s="28">
        <v>54.71</v>
      </c>
      <c r="F130" s="28">
        <v>29.629000000000001</v>
      </c>
      <c r="G130" s="28">
        <v>5</v>
      </c>
      <c r="H130" s="28">
        <f t="shared" si="13"/>
        <v>52.229234871241012</v>
      </c>
      <c r="I130" s="30">
        <f t="shared" si="18"/>
        <v>7.2579373182552587E-2</v>
      </c>
      <c r="J130" s="31">
        <f t="shared" si="14"/>
        <v>4.3469918184042868E-2</v>
      </c>
      <c r="K130" s="31">
        <f t="shared" si="15"/>
        <v>4.6561757022828831E-2</v>
      </c>
      <c r="L130" s="31">
        <f t="shared" si="16"/>
        <v>4.3002887157225785E-2</v>
      </c>
      <c r="M130" s="28">
        <f t="shared" si="19"/>
        <v>1</v>
      </c>
      <c r="N130" s="32">
        <f t="shared" si="20"/>
        <v>1</v>
      </c>
      <c r="O130" s="32">
        <f t="shared" si="21"/>
        <v>913910</v>
      </c>
      <c r="P130" s="33">
        <f t="shared" si="17"/>
        <v>-182782</v>
      </c>
      <c r="Q130" s="34">
        <f t="shared" si="22"/>
        <v>913910</v>
      </c>
      <c r="R130" s="34">
        <f t="shared" si="23"/>
        <v>-182782</v>
      </c>
      <c r="S130" s="35">
        <f>IF(AND(M131=1,M130=0),1,0)</f>
        <v>0</v>
      </c>
      <c r="T130" s="35">
        <f>IF(S130=1,-Q131,0)</f>
        <v>0</v>
      </c>
      <c r="U130" s="35">
        <f>IF(S130=1,-R131,0)</f>
        <v>0</v>
      </c>
      <c r="V130" s="36">
        <f t="shared" si="25"/>
        <v>282855145</v>
      </c>
      <c r="W130" s="37">
        <f>(-Q130*C130/F130-R130*D130)</f>
        <v>692883.63176482543</v>
      </c>
      <c r="X130" s="37">
        <f>-O130*C130/F130-P130*E130</f>
        <v>453439.21176482551</v>
      </c>
      <c r="Y130" s="37">
        <f>-C130/F130*T130-U130*E130</f>
        <v>0</v>
      </c>
      <c r="Z130" s="40">
        <f t="shared" si="24"/>
        <v>-8380715091.2049999</v>
      </c>
      <c r="AA130" s="38">
        <f>SUM(X128:Y130)</f>
        <v>-87979.935594351962</v>
      </c>
      <c r="AB130" s="37">
        <f>SUM(Z128:Z130)/F128</f>
        <v>-162384.75837498828</v>
      </c>
    </row>
    <row r="131" spans="2:28" x14ac:dyDescent="0.25">
      <c r="B131" s="29">
        <v>43994</v>
      </c>
      <c r="C131" s="28">
        <v>316</v>
      </c>
      <c r="D131" s="28">
        <v>56</v>
      </c>
      <c r="E131" s="28">
        <v>56.5</v>
      </c>
      <c r="F131" s="28">
        <v>29.629000000000001</v>
      </c>
      <c r="G131" s="28">
        <v>5</v>
      </c>
      <c r="H131" s="28">
        <f t="shared" si="13"/>
        <v>53.326133180330082</v>
      </c>
      <c r="I131" s="30">
        <f t="shared" si="18"/>
        <v>5.0141772151898634E-2</v>
      </c>
      <c r="J131" s="31">
        <f t="shared" si="14"/>
        <v>4.3786347060244202E-2</v>
      </c>
      <c r="K131" s="31">
        <f t="shared" si="15"/>
        <v>4.4772341451474573E-2</v>
      </c>
      <c r="L131" s="31">
        <f t="shared" si="16"/>
        <v>4.4231916602775659E-2</v>
      </c>
      <c r="M131" s="28">
        <f t="shared" si="19"/>
        <v>0</v>
      </c>
      <c r="N131" s="32">
        <f t="shared" si="20"/>
        <v>0</v>
      </c>
      <c r="O131" s="32">
        <f t="shared" si="21"/>
        <v>0</v>
      </c>
      <c r="P131" s="33">
        <f t="shared" si="17"/>
        <v>0</v>
      </c>
      <c r="Q131" s="34">
        <f t="shared" si="22"/>
        <v>0</v>
      </c>
      <c r="R131" s="34">
        <f t="shared" si="23"/>
        <v>0</v>
      </c>
      <c r="S131" s="35">
        <f>IF(AND(M132=1,M131=0),1,0)</f>
        <v>0</v>
      </c>
      <c r="T131" s="35">
        <f>IF(S131=1,-Q132,0)</f>
        <v>0</v>
      </c>
      <c r="U131" s="35">
        <f>IF(S131=1,-R132,0)</f>
        <v>0</v>
      </c>
      <c r="V131" s="36">
        <f t="shared" si="25"/>
        <v>280904295</v>
      </c>
      <c r="W131" s="37">
        <f>(-Q131*C131/F131-R131*D131)</f>
        <v>0</v>
      </c>
      <c r="X131" s="37">
        <f>-O131*C131/F131-P131*E131</f>
        <v>0</v>
      </c>
      <c r="Y131" s="37">
        <f>-C131/F131*T131-U131*E131</f>
        <v>0</v>
      </c>
      <c r="Z131" s="40">
        <f t="shared" si="24"/>
        <v>0</v>
      </c>
    </row>
    <row r="132" spans="2:28" x14ac:dyDescent="0.25">
      <c r="B132" s="29">
        <v>43993</v>
      </c>
      <c r="C132" s="28">
        <v>320.5</v>
      </c>
      <c r="D132" s="28">
        <v>55.04</v>
      </c>
      <c r="E132" s="28">
        <v>55.85</v>
      </c>
      <c r="F132" s="28">
        <v>29.689</v>
      </c>
      <c r="G132" s="28">
        <v>5</v>
      </c>
      <c r="H132" s="28">
        <f t="shared" ref="H132:H195" si="26">C132*5/F132</f>
        <v>53.976220148876685</v>
      </c>
      <c r="I132" s="30">
        <f t="shared" si="18"/>
        <v>1.9708305772230927E-2</v>
      </c>
      <c r="J132" s="31">
        <f t="shared" ref="J132:J195" si="27">SUM(I133:I137)/5</f>
        <v>5.1926934271811123E-2</v>
      </c>
      <c r="K132" s="31">
        <f t="shared" ref="K132:K195" si="28">SUM(I133:I142)/10</f>
        <v>4.5362449649761681E-2</v>
      </c>
      <c r="L132" s="31">
        <f t="shared" ref="L132:L195" si="29">SUM(I133:I162)/30</f>
        <v>4.5782721250165595E-2</v>
      </c>
      <c r="M132" s="28">
        <f t="shared" si="19"/>
        <v>0</v>
      </c>
      <c r="N132" s="32">
        <f t="shared" si="20"/>
        <v>0</v>
      </c>
      <c r="O132" s="32">
        <f t="shared" si="21"/>
        <v>0</v>
      </c>
      <c r="P132" s="33">
        <f t="shared" ref="P132:P195" si="30">IF(N132=1,-ROUND($B$2/E132,0),0)</f>
        <v>0</v>
      </c>
      <c r="Q132" s="34">
        <f t="shared" si="22"/>
        <v>0</v>
      </c>
      <c r="R132" s="34">
        <f t="shared" si="23"/>
        <v>0</v>
      </c>
      <c r="S132" s="35">
        <f>IF(AND(M133=1,M132=0),1,0)</f>
        <v>0</v>
      </c>
      <c r="T132" s="35">
        <f>IF(S132=1,-Q133,0)</f>
        <v>0</v>
      </c>
      <c r="U132" s="35">
        <f>IF(S132=1,-R133,0)</f>
        <v>0</v>
      </c>
      <c r="V132" s="36">
        <f t="shared" si="25"/>
        <v>280904295</v>
      </c>
      <c r="W132" s="37">
        <f>(-Q132*C132/F132-R132*D132)</f>
        <v>0</v>
      </c>
      <c r="X132" s="37">
        <f>-O132*C132/F132-P132*E132</f>
        <v>0</v>
      </c>
      <c r="Y132" s="37">
        <f>-C132/F132*T132-U132*E132</f>
        <v>0</v>
      </c>
      <c r="Z132" s="40">
        <f t="shared" si="24"/>
        <v>0</v>
      </c>
    </row>
    <row r="133" spans="2:28" x14ac:dyDescent="0.25">
      <c r="B133" s="29">
        <v>43992</v>
      </c>
      <c r="C133" s="28">
        <v>322.5</v>
      </c>
      <c r="D133" s="28">
        <v>57.55</v>
      </c>
      <c r="E133" s="28">
        <v>56.82</v>
      </c>
      <c r="F133" s="28">
        <v>29.587</v>
      </c>
      <c r="G133" s="28">
        <v>5</v>
      </c>
      <c r="H133" s="28">
        <f t="shared" si="26"/>
        <v>54.500287288336096</v>
      </c>
      <c r="I133" s="30">
        <f t="shared" ref="I133:I196" si="31">D133/H133-1</f>
        <v>5.5957736434108396E-2</v>
      </c>
      <c r="J133" s="31">
        <f t="shared" si="27"/>
        <v>5.1565154426849925E-2</v>
      </c>
      <c r="K133" s="31">
        <f t="shared" si="28"/>
        <v>4.4576385281224387E-2</v>
      </c>
      <c r="L133" s="31">
        <f t="shared" si="29"/>
        <v>4.6532794465225513E-2</v>
      </c>
      <c r="M133" s="28">
        <f t="shared" ref="M133:M196" si="32">IF(AND(I134&gt;J134,I134&gt;K134,I134&gt;L134,K134&gt;L134),1,0)</f>
        <v>0</v>
      </c>
      <c r="N133" s="32">
        <f t="shared" ref="N133:N196" si="33">IF(AND(M134=0,M133=1),1,0)</f>
        <v>0</v>
      </c>
      <c r="O133" s="32">
        <f t="shared" ref="O133:O196" si="34">-P133*5</f>
        <v>0</v>
      </c>
      <c r="P133" s="33">
        <f t="shared" si="30"/>
        <v>0</v>
      </c>
      <c r="Q133" s="34">
        <f t="shared" ref="Q133:Q196" si="35">SUM(O133:O361)+SUM(T133:T361)</f>
        <v>0</v>
      </c>
      <c r="R133" s="34">
        <f t="shared" ref="R133:R196" si="36">SUM(P133:P361)+SUM(U133:U361)</f>
        <v>0</v>
      </c>
      <c r="S133" s="35">
        <f>IF(AND(M134=1,M133=0),1,0)</f>
        <v>0</v>
      </c>
      <c r="T133" s="35">
        <f>IF(S133=1,-Q134,0)</f>
        <v>0</v>
      </c>
      <c r="U133" s="35">
        <f>IF(S133=1,-R134,0)</f>
        <v>0</v>
      </c>
      <c r="V133" s="36">
        <f t="shared" si="25"/>
        <v>280904295</v>
      </c>
      <c r="W133" s="37">
        <f>(-Q133*C133/F133-R133*D133)</f>
        <v>0</v>
      </c>
      <c r="X133" s="37">
        <f>-O133*C133/F133-P133*E133</f>
        <v>0</v>
      </c>
      <c r="Y133" s="37">
        <f>-C133/F133*T133-U133*E133</f>
        <v>0</v>
      </c>
      <c r="Z133" s="40">
        <f t="shared" ref="Z133:Z196" si="37">IF(N133=1,-V133*F133,IF(S133=1,V133*F133,0))</f>
        <v>0</v>
      </c>
    </row>
    <row r="134" spans="2:28" x14ac:dyDescent="0.25">
      <c r="B134" s="29">
        <v>43991</v>
      </c>
      <c r="C134" s="28">
        <v>319</v>
      </c>
      <c r="D134" s="28">
        <v>56.61</v>
      </c>
      <c r="E134" s="28">
        <v>55.29</v>
      </c>
      <c r="F134" s="28">
        <v>29.724</v>
      </c>
      <c r="G134" s="28">
        <v>5</v>
      </c>
      <c r="H134" s="28">
        <f t="shared" si="26"/>
        <v>53.660341811330909</v>
      </c>
      <c r="I134" s="30">
        <f t="shared" si="31"/>
        <v>5.4969053291536119E-2</v>
      </c>
      <c r="J134" s="31">
        <f t="shared" si="27"/>
        <v>5.0547904982707913E-2</v>
      </c>
      <c r="K134" s="31">
        <f t="shared" si="28"/>
        <v>4.212971345460885E-2</v>
      </c>
      <c r="L134" s="31">
        <f t="shared" si="29"/>
        <v>4.7333562983625552E-2</v>
      </c>
      <c r="M134" s="28">
        <f t="shared" si="32"/>
        <v>0</v>
      </c>
      <c r="N134" s="32">
        <f t="shared" si="33"/>
        <v>0</v>
      </c>
      <c r="O134" s="32">
        <f t="shared" si="34"/>
        <v>0</v>
      </c>
      <c r="P134" s="33">
        <f t="shared" si="30"/>
        <v>0</v>
      </c>
      <c r="Q134" s="34">
        <f t="shared" si="35"/>
        <v>0</v>
      </c>
      <c r="R134" s="34">
        <f t="shared" si="36"/>
        <v>0</v>
      </c>
      <c r="S134" s="35">
        <f>IF(AND(M135=1,M134=0),1,0)</f>
        <v>0</v>
      </c>
      <c r="T134" s="35">
        <f>IF(S134=1,-Q135,0)</f>
        <v>0</v>
      </c>
      <c r="U134" s="35">
        <f>IF(S134=1,-R135,0)</f>
        <v>0</v>
      </c>
      <c r="V134" s="36">
        <f t="shared" si="25"/>
        <v>280904295</v>
      </c>
      <c r="W134" s="37">
        <f>(-Q134*C134/F134-R134*D134)</f>
        <v>0</v>
      </c>
      <c r="X134" s="37">
        <f>-O134*C134/F134-P134*E134</f>
        <v>0</v>
      </c>
      <c r="Y134" s="37">
        <f>-C134/F134*T134-U134*E134</f>
        <v>0</v>
      </c>
      <c r="Z134" s="40">
        <f t="shared" si="37"/>
        <v>0</v>
      </c>
    </row>
    <row r="135" spans="2:28" x14ac:dyDescent="0.25">
      <c r="B135" s="29">
        <v>43990</v>
      </c>
      <c r="C135" s="28">
        <v>318</v>
      </c>
      <c r="D135" s="28">
        <v>55.57</v>
      </c>
      <c r="E135" s="28">
        <v>55.74</v>
      </c>
      <c r="F135" s="28">
        <v>29.658999999999999</v>
      </c>
      <c r="G135" s="28">
        <v>5</v>
      </c>
      <c r="H135" s="28">
        <f t="shared" si="26"/>
        <v>53.609359722175398</v>
      </c>
      <c r="I135" s="30">
        <f t="shared" si="31"/>
        <v>3.6572723270440255E-2</v>
      </c>
      <c r="J135" s="31">
        <f t="shared" si="27"/>
        <v>4.9653595861614795E-2</v>
      </c>
      <c r="K135" s="31">
        <f t="shared" si="28"/>
        <v>4.1036564415236065E-2</v>
      </c>
      <c r="L135" s="31">
        <f t="shared" si="29"/>
        <v>4.8481331542405574E-2</v>
      </c>
      <c r="M135" s="28">
        <f t="shared" si="32"/>
        <v>0</v>
      </c>
      <c r="N135" s="32">
        <f t="shared" si="33"/>
        <v>0</v>
      </c>
      <c r="O135" s="32">
        <f t="shared" si="34"/>
        <v>0</v>
      </c>
      <c r="P135" s="33">
        <f t="shared" si="30"/>
        <v>0</v>
      </c>
      <c r="Q135" s="34">
        <f t="shared" si="35"/>
        <v>0</v>
      </c>
      <c r="R135" s="34">
        <f t="shared" si="36"/>
        <v>0</v>
      </c>
      <c r="S135" s="35">
        <f>IF(AND(M136=1,M135=0),1,0)</f>
        <v>0</v>
      </c>
      <c r="T135" s="35">
        <f>IF(S135=1,-Q136,0)</f>
        <v>0</v>
      </c>
      <c r="U135" s="35">
        <f>IF(S135=1,-R136,0)</f>
        <v>0</v>
      </c>
      <c r="V135" s="36">
        <f t="shared" ref="V135:V198" si="38">IF(N135&lt;&gt;1,V136,O135*C135)</f>
        <v>280904295</v>
      </c>
      <c r="W135" s="37">
        <f>(-Q135*C135/F135-R135*D135)</f>
        <v>0</v>
      </c>
      <c r="X135" s="37">
        <f>-O135*C135/F135-P135*E135</f>
        <v>0</v>
      </c>
      <c r="Y135" s="37">
        <f>-C135/F135*T135-U135*E135</f>
        <v>0</v>
      </c>
      <c r="Z135" s="40">
        <f t="shared" si="37"/>
        <v>0</v>
      </c>
    </row>
    <row r="136" spans="2:28" x14ac:dyDescent="0.25">
      <c r="B136" s="29">
        <v>43987</v>
      </c>
      <c r="C136" s="28">
        <v>311.5</v>
      </c>
      <c r="D136" s="28">
        <v>55.2</v>
      </c>
      <c r="E136" s="28">
        <v>55.5</v>
      </c>
      <c r="F136" s="28">
        <v>29.675000000000001</v>
      </c>
      <c r="G136" s="28">
        <v>5</v>
      </c>
      <c r="H136" s="28">
        <f t="shared" si="26"/>
        <v>52.485256950294861</v>
      </c>
      <c r="I136" s="30">
        <f t="shared" si="31"/>
        <v>5.1723916532905312E-2</v>
      </c>
      <c r="J136" s="31">
        <f t="shared" si="27"/>
        <v>4.5758335842704945E-2</v>
      </c>
      <c r="K136" s="31">
        <f t="shared" si="28"/>
        <v>3.79509962913573E-2</v>
      </c>
      <c r="L136" s="31">
        <f t="shared" si="29"/>
        <v>4.954273160355363E-2</v>
      </c>
      <c r="M136" s="28">
        <f t="shared" si="32"/>
        <v>0</v>
      </c>
      <c r="N136" s="32">
        <f t="shared" si="33"/>
        <v>0</v>
      </c>
      <c r="O136" s="32">
        <f t="shared" si="34"/>
        <v>0</v>
      </c>
      <c r="P136" s="33">
        <f t="shared" si="30"/>
        <v>0</v>
      </c>
      <c r="Q136" s="34">
        <f t="shared" si="35"/>
        <v>0</v>
      </c>
      <c r="R136" s="34">
        <f t="shared" si="36"/>
        <v>0</v>
      </c>
      <c r="S136" s="35">
        <f>IF(AND(M137=1,M136=0),1,0)</f>
        <v>0</v>
      </c>
      <c r="T136" s="35">
        <f>IF(S136=1,-Q137,0)</f>
        <v>0</v>
      </c>
      <c r="U136" s="35">
        <f>IF(S136=1,-R137,0)</f>
        <v>0</v>
      </c>
      <c r="V136" s="36">
        <f t="shared" si="38"/>
        <v>280904295</v>
      </c>
      <c r="W136" s="37">
        <f>(-Q136*C136/F136-R136*D136)</f>
        <v>0</v>
      </c>
      <c r="X136" s="37">
        <f>-O136*C136/F136-P136*E136</f>
        <v>0</v>
      </c>
      <c r="Y136" s="37">
        <f>-C136/F136*T136-U136*E136</f>
        <v>0</v>
      </c>
      <c r="Z136" s="40">
        <f t="shared" si="37"/>
        <v>0</v>
      </c>
    </row>
    <row r="137" spans="2:28" x14ac:dyDescent="0.25">
      <c r="B137" s="29">
        <v>43986</v>
      </c>
      <c r="C137" s="28">
        <v>306</v>
      </c>
      <c r="D137" s="28">
        <v>54.28</v>
      </c>
      <c r="E137" s="28">
        <v>53.06</v>
      </c>
      <c r="F137" s="28">
        <v>29.89</v>
      </c>
      <c r="G137" s="28">
        <v>5</v>
      </c>
      <c r="H137" s="28">
        <f t="shared" si="26"/>
        <v>51.187688190030109</v>
      </c>
      <c r="I137" s="30">
        <f t="shared" si="31"/>
        <v>6.0411241830065521E-2</v>
      </c>
      <c r="J137" s="31">
        <f t="shared" si="27"/>
        <v>3.8797965027712246E-2</v>
      </c>
      <c r="K137" s="31">
        <f t="shared" si="28"/>
        <v>3.7406035373656873E-2</v>
      </c>
      <c r="L137" s="31">
        <f t="shared" si="29"/>
        <v>4.9113359361760485E-2</v>
      </c>
      <c r="M137" s="28">
        <f t="shared" si="32"/>
        <v>0</v>
      </c>
      <c r="N137" s="32">
        <f t="shared" si="33"/>
        <v>0</v>
      </c>
      <c r="O137" s="32">
        <f t="shared" si="34"/>
        <v>0</v>
      </c>
      <c r="P137" s="33">
        <f t="shared" si="30"/>
        <v>0</v>
      </c>
      <c r="Q137" s="34">
        <f t="shared" si="35"/>
        <v>0</v>
      </c>
      <c r="R137" s="34">
        <f t="shared" si="36"/>
        <v>0</v>
      </c>
      <c r="S137" s="35">
        <f>IF(AND(M138=1,M137=0),1,0)</f>
        <v>0</v>
      </c>
      <c r="T137" s="35">
        <f>IF(S137=1,-Q138,0)</f>
        <v>0</v>
      </c>
      <c r="U137" s="35">
        <f>IF(S137=1,-R138,0)</f>
        <v>0</v>
      </c>
      <c r="V137" s="36">
        <f t="shared" si="38"/>
        <v>280904295</v>
      </c>
      <c r="W137" s="37">
        <f>(-Q137*C137/F137-R137*D137)</f>
        <v>0</v>
      </c>
      <c r="X137" s="37">
        <f>-O137*C137/F137-P137*E137</f>
        <v>0</v>
      </c>
      <c r="Y137" s="37">
        <f>-C137/F137*T137-U137*E137</f>
        <v>0</v>
      </c>
      <c r="Z137" s="40">
        <f t="shared" si="37"/>
        <v>0</v>
      </c>
    </row>
    <row r="138" spans="2:28" x14ac:dyDescent="0.25">
      <c r="B138" s="29">
        <v>43985</v>
      </c>
      <c r="C138" s="28">
        <v>301</v>
      </c>
      <c r="D138" s="28">
        <v>53.06</v>
      </c>
      <c r="E138" s="28">
        <v>52.64</v>
      </c>
      <c r="F138" s="28">
        <v>29.9</v>
      </c>
      <c r="G138" s="28">
        <v>5</v>
      </c>
      <c r="H138" s="28">
        <f t="shared" si="26"/>
        <v>50.334448160535118</v>
      </c>
      <c r="I138" s="30">
        <f t="shared" si="31"/>
        <v>5.4148837209302414E-2</v>
      </c>
      <c r="J138" s="31">
        <f t="shared" si="27"/>
        <v>3.7587616135598842E-2</v>
      </c>
      <c r="K138" s="31">
        <f t="shared" si="28"/>
        <v>3.6330314602983929E-2</v>
      </c>
      <c r="L138" s="31">
        <f t="shared" si="29"/>
        <v>4.8607194393380231E-2</v>
      </c>
      <c r="M138" s="28">
        <f t="shared" si="32"/>
        <v>0</v>
      </c>
      <c r="N138" s="32">
        <f t="shared" si="33"/>
        <v>0</v>
      </c>
      <c r="O138" s="32">
        <f t="shared" si="34"/>
        <v>0</v>
      </c>
      <c r="P138" s="33">
        <f t="shared" si="30"/>
        <v>0</v>
      </c>
      <c r="Q138" s="34">
        <f t="shared" si="35"/>
        <v>0</v>
      </c>
      <c r="R138" s="34">
        <f t="shared" si="36"/>
        <v>0</v>
      </c>
      <c r="S138" s="35">
        <f>IF(AND(M139=1,M138=0),1,0)</f>
        <v>0</v>
      </c>
      <c r="T138" s="35">
        <f>IF(S138=1,-Q139,0)</f>
        <v>0</v>
      </c>
      <c r="U138" s="35">
        <f>IF(S138=1,-R139,0)</f>
        <v>0</v>
      </c>
      <c r="V138" s="36">
        <f t="shared" si="38"/>
        <v>280904295</v>
      </c>
      <c r="W138" s="37">
        <f>(-Q138*C138/F138-R138*D138)</f>
        <v>0</v>
      </c>
      <c r="X138" s="37">
        <f>-O138*C138/F138-P138*E138</f>
        <v>0</v>
      </c>
      <c r="Y138" s="37">
        <f>-C138/F138*T138-U138*E138</f>
        <v>0</v>
      </c>
      <c r="Z138" s="40">
        <f t="shared" si="37"/>
        <v>0</v>
      </c>
    </row>
    <row r="139" spans="2:28" x14ac:dyDescent="0.25">
      <c r="B139" s="29">
        <v>43984</v>
      </c>
      <c r="C139" s="28">
        <v>296.5</v>
      </c>
      <c r="D139" s="28">
        <v>52.01</v>
      </c>
      <c r="E139" s="28">
        <v>51.45</v>
      </c>
      <c r="F139" s="28">
        <v>29.925999999999998</v>
      </c>
      <c r="G139" s="28">
        <v>5</v>
      </c>
      <c r="H139" s="28">
        <f t="shared" si="26"/>
        <v>49.538862527568007</v>
      </c>
      <c r="I139" s="30">
        <f t="shared" si="31"/>
        <v>4.9882806070826069E-2</v>
      </c>
      <c r="J139" s="31">
        <f t="shared" si="27"/>
        <v>3.3711521926509794E-2</v>
      </c>
      <c r="K139" s="31">
        <f t="shared" si="28"/>
        <v>3.8412445720039254E-2</v>
      </c>
      <c r="L139" s="31">
        <f t="shared" si="29"/>
        <v>4.8686231907169447E-2</v>
      </c>
      <c r="M139" s="28">
        <f t="shared" si="32"/>
        <v>0</v>
      </c>
      <c r="N139" s="32">
        <f t="shared" si="33"/>
        <v>0</v>
      </c>
      <c r="O139" s="32">
        <f t="shared" si="34"/>
        <v>0</v>
      </c>
      <c r="P139" s="33">
        <f t="shared" si="30"/>
        <v>0</v>
      </c>
      <c r="Q139" s="34">
        <f t="shared" si="35"/>
        <v>0</v>
      </c>
      <c r="R139" s="34">
        <f t="shared" si="36"/>
        <v>0</v>
      </c>
      <c r="S139" s="35">
        <f>IF(AND(M140=1,M139=0),1,0)</f>
        <v>0</v>
      </c>
      <c r="T139" s="35">
        <f>IF(S139=1,-Q140,0)</f>
        <v>0</v>
      </c>
      <c r="U139" s="35">
        <f>IF(S139=1,-R140,0)</f>
        <v>0</v>
      </c>
      <c r="V139" s="36">
        <f t="shared" si="38"/>
        <v>280904295</v>
      </c>
      <c r="W139" s="37">
        <f>(-Q139*C139/F139-R139*D139)</f>
        <v>0</v>
      </c>
      <c r="X139" s="37">
        <f>-O139*C139/F139-P139*E139</f>
        <v>0</v>
      </c>
      <c r="Y139" s="37">
        <f>-C139/F139*T139-U139*E139</f>
        <v>0</v>
      </c>
      <c r="Z139" s="40">
        <f t="shared" si="37"/>
        <v>0</v>
      </c>
    </row>
    <row r="140" spans="2:28" x14ac:dyDescent="0.25">
      <c r="B140" s="29">
        <v>43983</v>
      </c>
      <c r="C140" s="28">
        <v>295.5</v>
      </c>
      <c r="D140" s="28">
        <v>51.03</v>
      </c>
      <c r="E140" s="28">
        <v>50.91</v>
      </c>
      <c r="F140" s="28">
        <v>29.882999999999999</v>
      </c>
      <c r="G140" s="28">
        <v>5</v>
      </c>
      <c r="H140" s="28">
        <f t="shared" si="26"/>
        <v>49.442827025399055</v>
      </c>
      <c r="I140" s="30">
        <f t="shared" si="31"/>
        <v>3.2101177664974667E-2</v>
      </c>
      <c r="J140" s="31">
        <f t="shared" si="27"/>
        <v>3.2419532968857336E-2</v>
      </c>
      <c r="K140" s="31">
        <f t="shared" si="28"/>
        <v>3.5317039362937772E-2</v>
      </c>
      <c r="L140" s="31">
        <f t="shared" si="29"/>
        <v>5.0991513186865171E-2</v>
      </c>
      <c r="M140" s="28">
        <f t="shared" si="32"/>
        <v>0</v>
      </c>
      <c r="N140" s="32">
        <f t="shared" si="33"/>
        <v>0</v>
      </c>
      <c r="O140" s="32">
        <f t="shared" si="34"/>
        <v>0</v>
      </c>
      <c r="P140" s="33">
        <f t="shared" si="30"/>
        <v>0</v>
      </c>
      <c r="Q140" s="34">
        <f t="shared" si="35"/>
        <v>0</v>
      </c>
      <c r="R140" s="34">
        <f t="shared" si="36"/>
        <v>0</v>
      </c>
      <c r="S140" s="35">
        <f>IF(AND(M141=1,M140=0),1,0)</f>
        <v>0</v>
      </c>
      <c r="T140" s="35">
        <f>IF(S140=1,-Q141,0)</f>
        <v>0</v>
      </c>
      <c r="U140" s="35">
        <f>IF(S140=1,-R141,0)</f>
        <v>0</v>
      </c>
      <c r="V140" s="36">
        <f t="shared" si="38"/>
        <v>280904295</v>
      </c>
      <c r="W140" s="37">
        <f>(-Q140*C140/F140-R140*D140)</f>
        <v>0</v>
      </c>
      <c r="X140" s="37">
        <f>-O140*C140/F140-P140*E140</f>
        <v>0</v>
      </c>
      <c r="Y140" s="37">
        <f>-C140/F140*T140-U140*E140</f>
        <v>0</v>
      </c>
      <c r="Z140" s="40">
        <f t="shared" si="37"/>
        <v>0</v>
      </c>
    </row>
    <row r="141" spans="2:28" x14ac:dyDescent="0.25">
      <c r="B141" s="29">
        <v>43980</v>
      </c>
      <c r="C141" s="28">
        <v>292</v>
      </c>
      <c r="D141" s="28">
        <v>50.33</v>
      </c>
      <c r="E141" s="28">
        <v>50.34</v>
      </c>
      <c r="F141" s="28">
        <v>29.943999999999999</v>
      </c>
      <c r="G141" s="28">
        <v>5</v>
      </c>
      <c r="H141" s="28">
        <f t="shared" si="26"/>
        <v>48.757681004541816</v>
      </c>
      <c r="I141" s="30">
        <f t="shared" si="31"/>
        <v>3.2247616438356053E-2</v>
      </c>
      <c r="J141" s="31">
        <f t="shared" si="27"/>
        <v>3.0143656740009649E-2</v>
      </c>
      <c r="K141" s="31">
        <f t="shared" si="28"/>
        <v>3.8351383521149973E-2</v>
      </c>
      <c r="L141" s="31">
        <f t="shared" si="29"/>
        <v>5.1229529914282292E-2</v>
      </c>
      <c r="M141" s="28">
        <f t="shared" si="32"/>
        <v>0</v>
      </c>
      <c r="N141" s="32">
        <f t="shared" si="33"/>
        <v>0</v>
      </c>
      <c r="O141" s="32">
        <f t="shared" si="34"/>
        <v>0</v>
      </c>
      <c r="P141" s="33">
        <f t="shared" si="30"/>
        <v>0</v>
      </c>
      <c r="Q141" s="34">
        <f t="shared" si="35"/>
        <v>0</v>
      </c>
      <c r="R141" s="34">
        <f t="shared" si="36"/>
        <v>0</v>
      </c>
      <c r="S141" s="35">
        <f>IF(AND(M142=1,M141=0),1,0)</f>
        <v>0</v>
      </c>
      <c r="T141" s="35">
        <f>IF(S141=1,-Q142,0)</f>
        <v>0</v>
      </c>
      <c r="U141" s="35">
        <f>IF(S141=1,-R142,0)</f>
        <v>0</v>
      </c>
      <c r="V141" s="36">
        <f t="shared" si="38"/>
        <v>280904295</v>
      </c>
      <c r="W141" s="37">
        <f>(-Q141*C141/F141-R141*D141)</f>
        <v>0</v>
      </c>
      <c r="X141" s="37">
        <f>-O141*C141/F141-P141*E141</f>
        <v>0</v>
      </c>
      <c r="Y141" s="37">
        <f>-C141/F141*T141-U141*E141</f>
        <v>0</v>
      </c>
      <c r="Z141" s="40">
        <f t="shared" si="37"/>
        <v>0</v>
      </c>
    </row>
    <row r="142" spans="2:28" x14ac:dyDescent="0.25">
      <c r="B142" s="29">
        <v>43979</v>
      </c>
      <c r="C142" s="28">
        <v>294</v>
      </c>
      <c r="D142" s="28">
        <v>50.28</v>
      </c>
      <c r="E142" s="28">
        <v>51.46</v>
      </c>
      <c r="F142" s="28">
        <v>29.984999999999999</v>
      </c>
      <c r="G142" s="28">
        <v>5</v>
      </c>
      <c r="H142" s="28">
        <f t="shared" si="26"/>
        <v>49.024512256128062</v>
      </c>
      <c r="I142" s="30">
        <f t="shared" si="31"/>
        <v>2.560938775510202E-2</v>
      </c>
      <c r="J142" s="31">
        <f t="shared" si="27"/>
        <v>3.6014105719601508E-2</v>
      </c>
      <c r="K142" s="31">
        <f t="shared" si="28"/>
        <v>3.8309378078973097E-2</v>
      </c>
      <c r="L142" s="31">
        <f t="shared" si="29"/>
        <v>5.261856365577889E-2</v>
      </c>
      <c r="M142" s="28">
        <f t="shared" si="32"/>
        <v>0</v>
      </c>
      <c r="N142" s="32">
        <f t="shared" si="33"/>
        <v>0</v>
      </c>
      <c r="O142" s="32">
        <f t="shared" si="34"/>
        <v>0</v>
      </c>
      <c r="P142" s="33">
        <f t="shared" si="30"/>
        <v>0</v>
      </c>
      <c r="Q142" s="34">
        <f t="shared" si="35"/>
        <v>0</v>
      </c>
      <c r="R142" s="34">
        <f t="shared" si="36"/>
        <v>0</v>
      </c>
      <c r="S142" s="35">
        <f>IF(AND(M143=1,M142=0),1,0)</f>
        <v>0</v>
      </c>
      <c r="T142" s="35">
        <f>IF(S142=1,-Q143,0)</f>
        <v>0</v>
      </c>
      <c r="U142" s="35">
        <f>IF(S142=1,-R143,0)</f>
        <v>0</v>
      </c>
      <c r="V142" s="36">
        <f t="shared" si="38"/>
        <v>280904295</v>
      </c>
      <c r="W142" s="37">
        <f>(-Q142*C142/F142-R142*D142)</f>
        <v>0</v>
      </c>
      <c r="X142" s="37">
        <f>-O142*C142/F142-P142*E142</f>
        <v>0</v>
      </c>
      <c r="Y142" s="37">
        <f>-C142/F142*T142-U142*E142</f>
        <v>0</v>
      </c>
      <c r="Z142" s="40">
        <f t="shared" si="37"/>
        <v>0</v>
      </c>
    </row>
    <row r="143" spans="2:28" x14ac:dyDescent="0.25">
      <c r="B143" s="29">
        <v>43978</v>
      </c>
      <c r="C143" s="28">
        <v>296.5</v>
      </c>
      <c r="D143" s="28">
        <v>51.74</v>
      </c>
      <c r="E143" s="28">
        <v>51.03</v>
      </c>
      <c r="F143" s="28">
        <v>30.030999999999999</v>
      </c>
      <c r="G143" s="28">
        <v>5</v>
      </c>
      <c r="H143" s="28">
        <f t="shared" si="26"/>
        <v>49.365655489327693</v>
      </c>
      <c r="I143" s="30">
        <f t="shared" si="31"/>
        <v>4.8097092748735415E-2</v>
      </c>
      <c r="J143" s="31">
        <f t="shared" si="27"/>
        <v>3.5073013070369009E-2</v>
      </c>
      <c r="K143" s="31">
        <f t="shared" si="28"/>
        <v>3.7120075583760584E-2</v>
      </c>
      <c r="L143" s="31">
        <f t="shared" si="29"/>
        <v>5.2771491204489505E-2</v>
      </c>
      <c r="M143" s="28">
        <f t="shared" si="32"/>
        <v>0</v>
      </c>
      <c r="N143" s="32">
        <f t="shared" si="33"/>
        <v>0</v>
      </c>
      <c r="O143" s="32">
        <f t="shared" si="34"/>
        <v>0</v>
      </c>
      <c r="P143" s="33">
        <f t="shared" si="30"/>
        <v>0</v>
      </c>
      <c r="Q143" s="34">
        <f t="shared" si="35"/>
        <v>0</v>
      </c>
      <c r="R143" s="34">
        <f t="shared" si="36"/>
        <v>0</v>
      </c>
      <c r="S143" s="35">
        <f>IF(AND(M144=1,M143=0),1,0)</f>
        <v>0</v>
      </c>
      <c r="T143" s="35">
        <f>IF(S143=1,-Q144,0)</f>
        <v>0</v>
      </c>
      <c r="U143" s="35">
        <f>IF(S143=1,-R144,0)</f>
        <v>0</v>
      </c>
      <c r="V143" s="36">
        <f t="shared" si="38"/>
        <v>280904295</v>
      </c>
      <c r="W143" s="37">
        <f>(-Q143*C143/F143-R143*D143)</f>
        <v>0</v>
      </c>
      <c r="X143" s="37">
        <f>-O143*C143/F143-P143*E143</f>
        <v>0</v>
      </c>
      <c r="Y143" s="37">
        <f>-C143/F143*T143-U143*E143</f>
        <v>0</v>
      </c>
      <c r="Z143" s="40">
        <f t="shared" si="37"/>
        <v>0</v>
      </c>
    </row>
    <row r="144" spans="2:28" x14ac:dyDescent="0.25">
      <c r="B144" s="29">
        <v>43977</v>
      </c>
      <c r="C144" s="28">
        <v>295.5</v>
      </c>
      <c r="D144" s="28">
        <v>50.82</v>
      </c>
      <c r="E144" s="28">
        <v>51.3</v>
      </c>
      <c r="F144" s="28">
        <v>29.96</v>
      </c>
      <c r="G144" s="28">
        <v>5</v>
      </c>
      <c r="H144" s="28">
        <f t="shared" si="26"/>
        <v>49.315754339118826</v>
      </c>
      <c r="I144" s="30">
        <f t="shared" si="31"/>
        <v>3.05023350253808E-2</v>
      </c>
      <c r="J144" s="31">
        <f t="shared" si="27"/>
        <v>4.3113369513568721E-2</v>
      </c>
      <c r="K144" s="31">
        <f t="shared" si="28"/>
        <v>3.8037709190857048E-2</v>
      </c>
      <c r="L144" s="31">
        <f t="shared" si="29"/>
        <v>5.2654309483384343E-2</v>
      </c>
      <c r="M144" s="28">
        <f t="shared" si="32"/>
        <v>0</v>
      </c>
      <c r="N144" s="32">
        <f t="shared" si="33"/>
        <v>0</v>
      </c>
      <c r="O144" s="32">
        <f t="shared" si="34"/>
        <v>0</v>
      </c>
      <c r="P144" s="33">
        <f t="shared" si="30"/>
        <v>0</v>
      </c>
      <c r="Q144" s="34">
        <f t="shared" si="35"/>
        <v>0</v>
      </c>
      <c r="R144" s="34">
        <f t="shared" si="36"/>
        <v>0</v>
      </c>
      <c r="S144" s="35">
        <f>IF(AND(M145=1,M144=0),1,0)</f>
        <v>0</v>
      </c>
      <c r="T144" s="35">
        <f>IF(S144=1,-Q145,0)</f>
        <v>0</v>
      </c>
      <c r="U144" s="35">
        <f>IF(S144=1,-R145,0)</f>
        <v>0</v>
      </c>
      <c r="V144" s="36">
        <f t="shared" si="38"/>
        <v>280904295</v>
      </c>
      <c r="W144" s="37">
        <f>(-Q144*C144/F144-R144*D144)</f>
        <v>0</v>
      </c>
      <c r="X144" s="37">
        <f>-O144*C144/F144-P144*E144</f>
        <v>0</v>
      </c>
      <c r="Y144" s="37">
        <f>-C144/F144*T144-U144*E144</f>
        <v>0</v>
      </c>
      <c r="Z144" s="40">
        <f t="shared" si="37"/>
        <v>0</v>
      </c>
    </row>
    <row r="145" spans="2:28" x14ac:dyDescent="0.25">
      <c r="B145" s="29">
        <v>43973</v>
      </c>
      <c r="C145" s="28">
        <v>292</v>
      </c>
      <c r="D145" s="28">
        <v>49.8</v>
      </c>
      <c r="E145" s="28">
        <v>50.84</v>
      </c>
      <c r="F145" s="28">
        <v>30.068999999999999</v>
      </c>
      <c r="G145" s="28">
        <v>5</v>
      </c>
      <c r="H145" s="28">
        <f t="shared" si="26"/>
        <v>48.554990189231432</v>
      </c>
      <c r="I145" s="30">
        <f t="shared" si="31"/>
        <v>2.5641232876712383E-2</v>
      </c>
      <c r="J145" s="31">
        <f t="shared" si="27"/>
        <v>3.8214545757018215E-2</v>
      </c>
      <c r="K145" s="31">
        <f t="shared" si="28"/>
        <v>4.1631498508227824E-2</v>
      </c>
      <c r="L145" s="31">
        <f t="shared" si="29"/>
        <v>5.3869283358254166E-2</v>
      </c>
      <c r="M145" s="28">
        <f t="shared" si="32"/>
        <v>0</v>
      </c>
      <c r="N145" s="32">
        <f t="shared" si="33"/>
        <v>0</v>
      </c>
      <c r="O145" s="32">
        <f t="shared" si="34"/>
        <v>0</v>
      </c>
      <c r="P145" s="33">
        <f t="shared" si="30"/>
        <v>0</v>
      </c>
      <c r="Q145" s="34">
        <f t="shared" si="35"/>
        <v>0</v>
      </c>
      <c r="R145" s="34">
        <f t="shared" si="36"/>
        <v>0</v>
      </c>
      <c r="S145" s="35">
        <f>IF(AND(M146=1,M145=0),1,0)</f>
        <v>0</v>
      </c>
      <c r="T145" s="35">
        <f>IF(S145=1,-Q146,0)</f>
        <v>0</v>
      </c>
      <c r="U145" s="35">
        <f>IF(S145=1,-R146,0)</f>
        <v>0</v>
      </c>
      <c r="V145" s="36">
        <f t="shared" si="38"/>
        <v>280904295</v>
      </c>
      <c r="W145" s="37">
        <f>(-Q145*C145/F145-R145*D145)</f>
        <v>0</v>
      </c>
      <c r="X145" s="37">
        <f>-O145*C145/F145-P145*E145</f>
        <v>0</v>
      </c>
      <c r="Y145" s="37">
        <f>-C145/F145*T145-U145*E145</f>
        <v>0</v>
      </c>
      <c r="Z145" s="40">
        <f t="shared" si="37"/>
        <v>0</v>
      </c>
    </row>
    <row r="146" spans="2:28" x14ac:dyDescent="0.25">
      <c r="B146" s="29">
        <v>43972</v>
      </c>
      <c r="C146" s="28">
        <v>297.5</v>
      </c>
      <c r="D146" s="28">
        <v>50.75</v>
      </c>
      <c r="E146" s="28">
        <v>52.1</v>
      </c>
      <c r="F146" s="28">
        <v>29.922000000000001</v>
      </c>
      <c r="G146" s="28">
        <v>5</v>
      </c>
      <c r="H146" s="28">
        <f t="shared" si="26"/>
        <v>49.712586057081744</v>
      </c>
      <c r="I146" s="30">
        <f t="shared" si="31"/>
        <v>2.0868235294117632E-2</v>
      </c>
      <c r="J146" s="31">
        <f t="shared" si="27"/>
        <v>4.6559110302290298E-2</v>
      </c>
      <c r="K146" s="31">
        <f t="shared" si="28"/>
        <v>4.4679602709908492E-2</v>
      </c>
      <c r="L146" s="31">
        <f t="shared" si="29"/>
        <v>5.5082393536318323E-2</v>
      </c>
      <c r="M146" s="28">
        <f t="shared" si="32"/>
        <v>0</v>
      </c>
      <c r="N146" s="32">
        <f t="shared" si="33"/>
        <v>0</v>
      </c>
      <c r="O146" s="32">
        <f t="shared" si="34"/>
        <v>0</v>
      </c>
      <c r="P146" s="33">
        <f t="shared" si="30"/>
        <v>0</v>
      </c>
      <c r="Q146" s="34">
        <f t="shared" si="35"/>
        <v>0</v>
      </c>
      <c r="R146" s="34">
        <f t="shared" si="36"/>
        <v>0</v>
      </c>
      <c r="S146" s="35">
        <f>IF(AND(M147=1,M146=0),1,0)</f>
        <v>0</v>
      </c>
      <c r="T146" s="35">
        <f>IF(S146=1,-Q147,0)</f>
        <v>0</v>
      </c>
      <c r="U146" s="35">
        <f>IF(S146=1,-R147,0)</f>
        <v>0</v>
      </c>
      <c r="V146" s="36">
        <f t="shared" si="38"/>
        <v>280904295</v>
      </c>
      <c r="W146" s="37">
        <f>(-Q146*C146/F146-R146*D146)</f>
        <v>0</v>
      </c>
      <c r="X146" s="37">
        <f>-O146*C146/F146-P146*E146</f>
        <v>0</v>
      </c>
      <c r="Y146" s="37">
        <f>-C146/F146*T146-U146*E146</f>
        <v>0</v>
      </c>
      <c r="Z146" s="40">
        <f t="shared" si="37"/>
        <v>0</v>
      </c>
    </row>
    <row r="147" spans="2:28" x14ac:dyDescent="0.25">
      <c r="B147" s="29">
        <v>43971</v>
      </c>
      <c r="C147" s="28">
        <v>294</v>
      </c>
      <c r="D147" s="28">
        <v>51.84</v>
      </c>
      <c r="E147" s="28">
        <v>51.58</v>
      </c>
      <c r="F147" s="28">
        <v>29.914999999999999</v>
      </c>
      <c r="G147" s="28">
        <v>5</v>
      </c>
      <c r="H147" s="28">
        <f t="shared" si="26"/>
        <v>49.139227812134379</v>
      </c>
      <c r="I147" s="30">
        <f t="shared" si="31"/>
        <v>5.496163265306131E-2</v>
      </c>
      <c r="J147" s="31">
        <f t="shared" si="27"/>
        <v>4.0604650438344693E-2</v>
      </c>
      <c r="K147" s="31">
        <f t="shared" si="28"/>
        <v>4.483826917433209E-2</v>
      </c>
      <c r="L147" s="31">
        <f t="shared" si="29"/>
        <v>5.6433497735239278E-2</v>
      </c>
      <c r="M147" s="28">
        <f t="shared" si="32"/>
        <v>0</v>
      </c>
      <c r="N147" s="32">
        <f t="shared" si="33"/>
        <v>0</v>
      </c>
      <c r="O147" s="32">
        <f t="shared" si="34"/>
        <v>0</v>
      </c>
      <c r="P147" s="33">
        <f t="shared" si="30"/>
        <v>0</v>
      </c>
      <c r="Q147" s="34">
        <f t="shared" si="35"/>
        <v>0</v>
      </c>
      <c r="R147" s="34">
        <f t="shared" si="36"/>
        <v>0</v>
      </c>
      <c r="S147" s="35">
        <f>IF(AND(M148=1,M147=0),1,0)</f>
        <v>0</v>
      </c>
      <c r="T147" s="35">
        <f>IF(S147=1,-Q148,0)</f>
        <v>0</v>
      </c>
      <c r="U147" s="35">
        <f>IF(S147=1,-R148,0)</f>
        <v>0</v>
      </c>
      <c r="V147" s="36">
        <f t="shared" si="38"/>
        <v>280904295</v>
      </c>
      <c r="W147" s="37">
        <f>(-Q147*C147/F147-R147*D147)</f>
        <v>0</v>
      </c>
      <c r="X147" s="37">
        <f>-O147*C147/F147-P147*E147</f>
        <v>0</v>
      </c>
      <c r="Y147" s="37">
        <f>-C147/F147*T147-U147*E147</f>
        <v>0</v>
      </c>
      <c r="Z147" s="40">
        <f t="shared" si="37"/>
        <v>0</v>
      </c>
    </row>
    <row r="148" spans="2:28" x14ac:dyDescent="0.25">
      <c r="B148" s="29">
        <v>43970</v>
      </c>
      <c r="C148" s="28">
        <v>291.5</v>
      </c>
      <c r="D148" s="28">
        <v>50.81</v>
      </c>
      <c r="E148" s="28">
        <v>51.35</v>
      </c>
      <c r="F148" s="28">
        <v>29.93</v>
      </c>
      <c r="G148" s="28">
        <v>5</v>
      </c>
      <c r="H148" s="28">
        <f t="shared" si="26"/>
        <v>48.696959572335452</v>
      </c>
      <c r="I148" s="30">
        <f t="shared" si="31"/>
        <v>4.3391629502572915E-2</v>
      </c>
      <c r="J148" s="31">
        <f t="shared" si="27"/>
        <v>3.9167138097152152E-2</v>
      </c>
      <c r="K148" s="31">
        <f t="shared" si="28"/>
        <v>4.5018053093787147E-2</v>
      </c>
      <c r="L148" s="31">
        <f t="shared" si="29"/>
        <v>5.6248765579321708E-2</v>
      </c>
      <c r="M148" s="28">
        <f t="shared" si="32"/>
        <v>0</v>
      </c>
      <c r="N148" s="32">
        <f t="shared" si="33"/>
        <v>0</v>
      </c>
      <c r="O148" s="32">
        <f t="shared" si="34"/>
        <v>0</v>
      </c>
      <c r="P148" s="33">
        <f t="shared" si="30"/>
        <v>0</v>
      </c>
      <c r="Q148" s="34">
        <f t="shared" si="35"/>
        <v>0</v>
      </c>
      <c r="R148" s="34">
        <f t="shared" si="36"/>
        <v>0</v>
      </c>
      <c r="S148" s="35">
        <f>IF(AND(M149=1,M148=0),1,0)</f>
        <v>0</v>
      </c>
      <c r="T148" s="35">
        <f>IF(S148=1,-Q149,0)</f>
        <v>0</v>
      </c>
      <c r="U148" s="35">
        <f>IF(S148=1,-R149,0)</f>
        <v>0</v>
      </c>
      <c r="V148" s="36">
        <f t="shared" si="38"/>
        <v>280904295</v>
      </c>
      <c r="W148" s="37">
        <f>(-Q148*C148/F148-R148*D148)</f>
        <v>0</v>
      </c>
      <c r="X148" s="37">
        <f>-O148*C148/F148-P148*E148</f>
        <v>0</v>
      </c>
      <c r="Y148" s="37">
        <f>-C148/F148*T148-U148*E148</f>
        <v>0</v>
      </c>
      <c r="Z148" s="40">
        <f t="shared" si="37"/>
        <v>0</v>
      </c>
    </row>
    <row r="149" spans="2:28" x14ac:dyDescent="0.25">
      <c r="B149" s="29">
        <v>43969</v>
      </c>
      <c r="C149" s="28">
        <v>290</v>
      </c>
      <c r="D149" s="28">
        <v>51.87</v>
      </c>
      <c r="E149" s="28">
        <v>50.94</v>
      </c>
      <c r="F149" s="28">
        <v>29.931000000000001</v>
      </c>
      <c r="G149" s="28">
        <v>5</v>
      </c>
      <c r="H149" s="28">
        <f t="shared" si="26"/>
        <v>48.444756272760678</v>
      </c>
      <c r="I149" s="30">
        <f t="shared" si="31"/>
        <v>7.0704117241379372E-2</v>
      </c>
      <c r="J149" s="31">
        <f t="shared" si="27"/>
        <v>3.2962048868145376E-2</v>
      </c>
      <c r="K149" s="31">
        <f t="shared" si="28"/>
        <v>4.333660408151363E-2</v>
      </c>
      <c r="L149" s="31">
        <f t="shared" si="29"/>
        <v>5.5753463374438754E-2</v>
      </c>
      <c r="M149" s="28">
        <f t="shared" si="32"/>
        <v>0</v>
      </c>
      <c r="N149" s="32">
        <f t="shared" si="33"/>
        <v>0</v>
      </c>
      <c r="O149" s="32">
        <f t="shared" si="34"/>
        <v>0</v>
      </c>
      <c r="P149" s="33">
        <f t="shared" si="30"/>
        <v>0</v>
      </c>
      <c r="Q149" s="34">
        <f t="shared" si="35"/>
        <v>0</v>
      </c>
      <c r="R149" s="34">
        <f t="shared" si="36"/>
        <v>0</v>
      </c>
      <c r="S149" s="35">
        <f>IF(AND(M150=1,M149=0),1,0)</f>
        <v>0</v>
      </c>
      <c r="T149" s="35">
        <f>IF(S149=1,-Q150,0)</f>
        <v>0</v>
      </c>
      <c r="U149" s="35">
        <f>IF(S149=1,-R150,0)</f>
        <v>0</v>
      </c>
      <c r="V149" s="36">
        <f t="shared" si="38"/>
        <v>280904295</v>
      </c>
      <c r="W149" s="37">
        <f>(-Q149*C149/F149-R149*D149)</f>
        <v>0</v>
      </c>
      <c r="X149" s="37">
        <f>-O149*C149/F149-P149*E149</f>
        <v>0</v>
      </c>
      <c r="Y149" s="37">
        <f>-C149/F149*T149-U149*E149</f>
        <v>0</v>
      </c>
      <c r="Z149" s="40">
        <f t="shared" si="37"/>
        <v>0</v>
      </c>
    </row>
    <row r="150" spans="2:28" x14ac:dyDescent="0.25">
      <c r="B150" s="29">
        <v>43966</v>
      </c>
      <c r="C150" s="28">
        <v>298</v>
      </c>
      <c r="D150" s="28">
        <v>49.8</v>
      </c>
      <c r="E150" s="28">
        <v>50.56</v>
      </c>
      <c r="F150" s="28">
        <v>29.954000000000001</v>
      </c>
      <c r="G150" s="28">
        <v>5</v>
      </c>
      <c r="H150" s="28">
        <f t="shared" si="26"/>
        <v>49.742939173399208</v>
      </c>
      <c r="I150" s="30">
        <f t="shared" si="31"/>
        <v>1.1471140939598445E-3</v>
      </c>
      <c r="J150" s="31">
        <f t="shared" si="27"/>
        <v>4.504845125943744E-2</v>
      </c>
      <c r="K150" s="31">
        <f t="shared" si="28"/>
        <v>4.7129865085910751E-2</v>
      </c>
      <c r="L150" s="31">
        <f t="shared" si="29"/>
        <v>5.8464094026135421E-2</v>
      </c>
      <c r="M150" s="28">
        <f t="shared" si="32"/>
        <v>0</v>
      </c>
      <c r="N150" s="32">
        <f t="shared" si="33"/>
        <v>0</v>
      </c>
      <c r="O150" s="32">
        <f t="shared" si="34"/>
        <v>0</v>
      </c>
      <c r="P150" s="33">
        <f t="shared" si="30"/>
        <v>0</v>
      </c>
      <c r="Q150" s="34">
        <f t="shared" si="35"/>
        <v>0</v>
      </c>
      <c r="R150" s="34">
        <f t="shared" si="36"/>
        <v>0</v>
      </c>
      <c r="S150" s="35">
        <f>IF(AND(M151=1,M150=0),1,0)</f>
        <v>0</v>
      </c>
      <c r="T150" s="35">
        <f>IF(S150=1,-Q151,0)</f>
        <v>0</v>
      </c>
      <c r="U150" s="35">
        <f>IF(S150=1,-R151,0)</f>
        <v>0</v>
      </c>
      <c r="V150" s="36">
        <f t="shared" si="38"/>
        <v>280904295</v>
      </c>
      <c r="W150" s="37">
        <f>(-Q150*C150/F150-R150*D150)</f>
        <v>0</v>
      </c>
      <c r="X150" s="37">
        <f>-O150*C150/F150-P150*E150</f>
        <v>0</v>
      </c>
      <c r="Y150" s="37">
        <f>-C150/F150*T150-U150*E150</f>
        <v>0</v>
      </c>
      <c r="Z150" s="40">
        <f t="shared" si="37"/>
        <v>0</v>
      </c>
    </row>
    <row r="151" spans="2:28" x14ac:dyDescent="0.25">
      <c r="B151" s="29">
        <v>43965</v>
      </c>
      <c r="C151" s="28">
        <v>293</v>
      </c>
      <c r="D151" s="28">
        <v>52.1</v>
      </c>
      <c r="E151" s="28">
        <v>50.43</v>
      </c>
      <c r="F151" s="28">
        <v>29.879000000000001</v>
      </c>
      <c r="G151" s="28">
        <v>5</v>
      </c>
      <c r="H151" s="28">
        <f t="shared" si="26"/>
        <v>49.031092071354458</v>
      </c>
      <c r="I151" s="30">
        <f t="shared" si="31"/>
        <v>6.2591058020478041E-2</v>
      </c>
      <c r="J151" s="31">
        <f t="shared" si="27"/>
        <v>4.2800095117526693E-2</v>
      </c>
      <c r="K151" s="31">
        <f t="shared" si="28"/>
        <v>4.9572024835702423E-2</v>
      </c>
      <c r="L151" s="31">
        <f t="shared" si="29"/>
        <v>5.76180358039632E-2</v>
      </c>
      <c r="M151" s="28">
        <f t="shared" si="32"/>
        <v>0</v>
      </c>
      <c r="N151" s="32">
        <f t="shared" si="33"/>
        <v>0</v>
      </c>
      <c r="O151" s="32">
        <f t="shared" si="34"/>
        <v>0</v>
      </c>
      <c r="P151" s="33">
        <f t="shared" si="30"/>
        <v>0</v>
      </c>
      <c r="Q151" s="34">
        <f t="shared" si="35"/>
        <v>0</v>
      </c>
      <c r="R151" s="34">
        <f t="shared" si="36"/>
        <v>0</v>
      </c>
      <c r="S151" s="35">
        <f>IF(AND(M152=1,M151=0),1,0)</f>
        <v>0</v>
      </c>
      <c r="T151" s="35">
        <f>IF(S151=1,-Q152,0)</f>
        <v>0</v>
      </c>
      <c r="U151" s="35">
        <f>IF(S151=1,-R152,0)</f>
        <v>0</v>
      </c>
      <c r="V151" s="36">
        <f t="shared" si="38"/>
        <v>280904295</v>
      </c>
      <c r="W151" s="37">
        <f>(-Q151*C151/F151-R151*D151)</f>
        <v>0</v>
      </c>
      <c r="X151" s="37">
        <f>-O151*C151/F151-P151*E151</f>
        <v>0</v>
      </c>
      <c r="Y151" s="37">
        <f>-C151/F151*T151-U151*E151</f>
        <v>0</v>
      </c>
      <c r="Z151" s="40">
        <f t="shared" si="37"/>
        <v>0</v>
      </c>
    </row>
    <row r="152" spans="2:28" x14ac:dyDescent="0.25">
      <c r="B152" s="29">
        <v>43964</v>
      </c>
      <c r="C152" s="28">
        <v>297</v>
      </c>
      <c r="D152" s="28">
        <v>50.92</v>
      </c>
      <c r="E152" s="28">
        <v>51.91</v>
      </c>
      <c r="F152" s="28">
        <v>29.898</v>
      </c>
      <c r="G152" s="28">
        <v>5</v>
      </c>
      <c r="H152" s="28">
        <f t="shared" si="26"/>
        <v>49.668874172185433</v>
      </c>
      <c r="I152" s="30">
        <f t="shared" si="31"/>
        <v>2.5189333333333286E-2</v>
      </c>
      <c r="J152" s="31">
        <f t="shared" si="27"/>
        <v>4.9071887910319488E-2</v>
      </c>
      <c r="K152" s="31">
        <f t="shared" si="28"/>
        <v>5.3676336021762007E-2</v>
      </c>
      <c r="L152" s="31">
        <f t="shared" si="29"/>
        <v>5.9308712311899714E-2</v>
      </c>
      <c r="M152" s="28">
        <f t="shared" si="32"/>
        <v>0</v>
      </c>
      <c r="N152" s="32">
        <f t="shared" si="33"/>
        <v>0</v>
      </c>
      <c r="O152" s="32">
        <f t="shared" si="34"/>
        <v>0</v>
      </c>
      <c r="P152" s="33">
        <f t="shared" si="30"/>
        <v>0</v>
      </c>
      <c r="Q152" s="34">
        <f t="shared" si="35"/>
        <v>0</v>
      </c>
      <c r="R152" s="34">
        <f t="shared" si="36"/>
        <v>0</v>
      </c>
      <c r="S152" s="35">
        <f>IF(AND(M153=1,M152=0),1,0)</f>
        <v>0</v>
      </c>
      <c r="T152" s="35">
        <f>IF(S152=1,-Q153,0)</f>
        <v>0</v>
      </c>
      <c r="U152" s="35">
        <f>IF(S152=1,-R153,0)</f>
        <v>0</v>
      </c>
      <c r="V152" s="36">
        <f t="shared" si="38"/>
        <v>280904295</v>
      </c>
      <c r="W152" s="37">
        <f>(-Q152*C152/F152-R152*D152)</f>
        <v>0</v>
      </c>
      <c r="X152" s="37">
        <f>-O152*C152/F152-P152*E152</f>
        <v>0</v>
      </c>
      <c r="Y152" s="37">
        <f>-C152/F152*T152-U152*E152</f>
        <v>0</v>
      </c>
      <c r="Z152" s="40">
        <f t="shared" si="37"/>
        <v>0</v>
      </c>
    </row>
    <row r="153" spans="2:28" x14ac:dyDescent="0.25">
      <c r="B153" s="29">
        <v>43963</v>
      </c>
      <c r="C153" s="28">
        <v>295</v>
      </c>
      <c r="D153" s="28">
        <v>51.1</v>
      </c>
      <c r="E153" s="28">
        <v>52.64</v>
      </c>
      <c r="F153" s="28">
        <v>29.91</v>
      </c>
      <c r="G153" s="28">
        <v>5</v>
      </c>
      <c r="H153" s="28">
        <f t="shared" si="26"/>
        <v>49.314610498161151</v>
      </c>
      <c r="I153" s="30">
        <f t="shared" si="31"/>
        <v>3.6204067796610229E-2</v>
      </c>
      <c r="J153" s="31">
        <f t="shared" si="27"/>
        <v>5.0868968090422143E-2</v>
      </c>
      <c r="K153" s="31">
        <f t="shared" si="28"/>
        <v>5.7901922530691576E-2</v>
      </c>
      <c r="L153" s="31">
        <f t="shared" si="29"/>
        <v>6.049317358991884E-2</v>
      </c>
      <c r="M153" s="28">
        <f t="shared" si="32"/>
        <v>0</v>
      </c>
      <c r="N153" s="32">
        <f t="shared" si="33"/>
        <v>0</v>
      </c>
      <c r="O153" s="32">
        <f t="shared" si="34"/>
        <v>0</v>
      </c>
      <c r="P153" s="33">
        <f t="shared" si="30"/>
        <v>0</v>
      </c>
      <c r="Q153" s="34">
        <f t="shared" si="35"/>
        <v>0</v>
      </c>
      <c r="R153" s="34">
        <f t="shared" si="36"/>
        <v>0</v>
      </c>
      <c r="S153" s="35">
        <f>IF(AND(M154=1,M153=0),1,0)</f>
        <v>0</v>
      </c>
      <c r="T153" s="35">
        <f>IF(S153=1,-Q154,0)</f>
        <v>0</v>
      </c>
      <c r="U153" s="35">
        <f>IF(S153=1,-R154,0)</f>
        <v>0</v>
      </c>
      <c r="V153" s="36">
        <f t="shared" si="38"/>
        <v>280904295</v>
      </c>
      <c r="W153" s="37">
        <f>(-Q153*C153/F153-R153*D153)</f>
        <v>0</v>
      </c>
      <c r="X153" s="37">
        <f>-O153*C153/F153-P153*E153</f>
        <v>0</v>
      </c>
      <c r="Y153" s="37">
        <f>-C153/F153*T153-U153*E153</f>
        <v>0</v>
      </c>
      <c r="Z153" s="40">
        <f t="shared" si="37"/>
        <v>0</v>
      </c>
    </row>
    <row r="154" spans="2:28" x14ac:dyDescent="0.25">
      <c r="B154" s="29">
        <v>43962</v>
      </c>
      <c r="C154" s="28">
        <v>301</v>
      </c>
      <c r="D154" s="28">
        <v>52.4</v>
      </c>
      <c r="E154" s="28">
        <v>52.61</v>
      </c>
      <c r="F154" s="28">
        <v>29.861000000000001</v>
      </c>
      <c r="G154" s="28">
        <v>5</v>
      </c>
      <c r="H154" s="28">
        <f t="shared" si="26"/>
        <v>50.40018753558153</v>
      </c>
      <c r="I154" s="30">
        <f t="shared" si="31"/>
        <v>3.9678671096345486E-2</v>
      </c>
      <c r="J154" s="31">
        <f t="shared" si="27"/>
        <v>5.3711159294881884E-2</v>
      </c>
      <c r="K154" s="31">
        <f t="shared" si="28"/>
        <v>6.183326630541075E-2</v>
      </c>
      <c r="L154" s="31">
        <f t="shared" si="29"/>
        <v>6.2571624615679292E-2</v>
      </c>
      <c r="M154" s="28">
        <f t="shared" si="32"/>
        <v>0</v>
      </c>
      <c r="N154" s="32">
        <f t="shared" si="33"/>
        <v>0</v>
      </c>
      <c r="O154" s="32">
        <f t="shared" si="34"/>
        <v>0</v>
      </c>
      <c r="P154" s="33">
        <f t="shared" si="30"/>
        <v>0</v>
      </c>
      <c r="Q154" s="34">
        <f t="shared" si="35"/>
        <v>0</v>
      </c>
      <c r="R154" s="34">
        <f t="shared" si="36"/>
        <v>0</v>
      </c>
      <c r="S154" s="35">
        <f>IF(AND(M155=1,M154=0),1,0)</f>
        <v>0</v>
      </c>
      <c r="T154" s="35">
        <f>IF(S154=1,-Q155,0)</f>
        <v>0</v>
      </c>
      <c r="U154" s="35">
        <f>IF(S154=1,-R155,0)</f>
        <v>0</v>
      </c>
      <c r="V154" s="36">
        <f t="shared" si="38"/>
        <v>280904295</v>
      </c>
      <c r="W154" s="37">
        <f>(-Q154*C154/F154-R154*D154)</f>
        <v>0</v>
      </c>
      <c r="X154" s="37">
        <f>-O154*C154/F154-P154*E154</f>
        <v>0</v>
      </c>
      <c r="Y154" s="37">
        <f>-C154/F154*T154-U154*E154</f>
        <v>0</v>
      </c>
      <c r="Z154" s="40">
        <f t="shared" si="37"/>
        <v>0</v>
      </c>
    </row>
    <row r="155" spans="2:28" x14ac:dyDescent="0.25">
      <c r="B155" s="29">
        <v>43959</v>
      </c>
      <c r="C155" s="28">
        <v>297.5</v>
      </c>
      <c r="D155" s="28">
        <v>52.91</v>
      </c>
      <c r="E155" s="28">
        <v>52.62</v>
      </c>
      <c r="F155" s="28">
        <v>29.844999999999999</v>
      </c>
      <c r="G155" s="28">
        <v>5</v>
      </c>
      <c r="H155" s="28">
        <f t="shared" si="26"/>
        <v>49.840844362539791</v>
      </c>
      <c r="I155" s="30">
        <f t="shared" si="31"/>
        <v>6.1579126050420152E-2</v>
      </c>
      <c r="J155" s="31">
        <f t="shared" si="27"/>
        <v>4.9211278912384061E-2</v>
      </c>
      <c r="K155" s="31">
        <f t="shared" si="28"/>
        <v>6.2775931703752841E-2</v>
      </c>
      <c r="L155" s="31">
        <f t="shared" si="29"/>
        <v>6.2978326688508418E-2</v>
      </c>
      <c r="M155" s="28">
        <f t="shared" si="32"/>
        <v>0</v>
      </c>
      <c r="N155" s="32">
        <f t="shared" si="33"/>
        <v>0</v>
      </c>
      <c r="O155" s="32">
        <f t="shared" si="34"/>
        <v>0</v>
      </c>
      <c r="P155" s="33">
        <f t="shared" si="30"/>
        <v>0</v>
      </c>
      <c r="Q155" s="34">
        <f t="shared" si="35"/>
        <v>0</v>
      </c>
      <c r="R155" s="34">
        <f t="shared" si="36"/>
        <v>0</v>
      </c>
      <c r="S155" s="35">
        <f>IF(AND(M156=1,M155=0),1,0)</f>
        <v>0</v>
      </c>
      <c r="T155" s="35">
        <f>IF(S155=1,-Q156,0)</f>
        <v>0</v>
      </c>
      <c r="U155" s="35">
        <f>IF(S155=1,-R156,0)</f>
        <v>0</v>
      </c>
      <c r="V155" s="36">
        <f t="shared" si="38"/>
        <v>280904295</v>
      </c>
      <c r="W155" s="37">
        <f>(-Q155*C155/F155-R155*D155)</f>
        <v>0</v>
      </c>
      <c r="X155" s="37">
        <f>-O155*C155/F155-P155*E155</f>
        <v>0</v>
      </c>
      <c r="Y155" s="37">
        <f>-C155/F155*T155-U155*E155</f>
        <v>0</v>
      </c>
      <c r="Z155" s="40">
        <f t="shared" si="37"/>
        <v>0</v>
      </c>
    </row>
    <row r="156" spans="2:28" x14ac:dyDescent="0.25">
      <c r="B156" s="29">
        <v>43958</v>
      </c>
      <c r="C156" s="28">
        <v>297.5</v>
      </c>
      <c r="D156" s="28">
        <v>52.33</v>
      </c>
      <c r="E156" s="28">
        <v>52.95</v>
      </c>
      <c r="F156" s="28">
        <v>29.885000000000002</v>
      </c>
      <c r="G156" s="28">
        <v>5</v>
      </c>
      <c r="H156" s="28">
        <f t="shared" si="26"/>
        <v>49.774134181027271</v>
      </c>
      <c r="I156" s="30">
        <f t="shared" si="31"/>
        <v>5.1349277310924313E-2</v>
      </c>
      <c r="J156" s="31">
        <f t="shared" si="27"/>
        <v>5.6343954553878153E-2</v>
      </c>
      <c r="K156" s="31">
        <f t="shared" si="28"/>
        <v>6.5997595809395099E-2</v>
      </c>
      <c r="L156" s="31">
        <f t="shared" si="29"/>
        <v>6.1209905099131927E-2</v>
      </c>
      <c r="M156" s="28">
        <f t="shared" si="32"/>
        <v>0</v>
      </c>
      <c r="N156" s="32">
        <f t="shared" si="33"/>
        <v>0</v>
      </c>
      <c r="O156" s="32">
        <f t="shared" si="34"/>
        <v>0</v>
      </c>
      <c r="P156" s="33">
        <f t="shared" si="30"/>
        <v>0</v>
      </c>
      <c r="Q156" s="34">
        <f t="shared" si="35"/>
        <v>0</v>
      </c>
      <c r="R156" s="34">
        <f t="shared" si="36"/>
        <v>0</v>
      </c>
      <c r="S156" s="35">
        <f>IF(AND(M157=1,M156=0),1,0)</f>
        <v>0</v>
      </c>
      <c r="T156" s="35">
        <f>IF(S156=1,-Q157,0)</f>
        <v>0</v>
      </c>
      <c r="U156" s="35">
        <f>IF(S156=1,-R157,0)</f>
        <v>0</v>
      </c>
      <c r="V156" s="36">
        <f t="shared" si="38"/>
        <v>280904295</v>
      </c>
      <c r="W156" s="37">
        <f>(-Q156*C156/F156-R156*D156)</f>
        <v>0</v>
      </c>
      <c r="X156" s="37">
        <f>-O156*C156/F156-P156*E156</f>
        <v>0</v>
      </c>
      <c r="Y156" s="37">
        <f>-C156/F156*T156-U156*E156</f>
        <v>0</v>
      </c>
      <c r="Z156" s="40">
        <f t="shared" si="37"/>
        <v>0</v>
      </c>
    </row>
    <row r="157" spans="2:28" x14ac:dyDescent="0.25">
      <c r="B157" s="29">
        <v>43957</v>
      </c>
      <c r="C157" s="28">
        <v>296</v>
      </c>
      <c r="D157" s="28">
        <v>52.13</v>
      </c>
      <c r="E157" s="28">
        <v>52.11</v>
      </c>
      <c r="F157" s="28">
        <v>29.995999999999999</v>
      </c>
      <c r="G157" s="28">
        <v>5</v>
      </c>
      <c r="H157" s="28">
        <f t="shared" si="26"/>
        <v>49.339911988265101</v>
      </c>
      <c r="I157" s="30">
        <f t="shared" si="31"/>
        <v>5.6548297297297268E-2</v>
      </c>
      <c r="J157" s="31">
        <f t="shared" si="27"/>
        <v>5.8280784133204519E-2</v>
      </c>
      <c r="K157" s="31">
        <f t="shared" si="28"/>
        <v>6.5095773537292484E-2</v>
      </c>
      <c r="L157" s="31">
        <f t="shared" si="29"/>
        <v>6.1934234974168258E-2</v>
      </c>
      <c r="M157" s="28">
        <f t="shared" si="32"/>
        <v>0</v>
      </c>
      <c r="N157" s="32">
        <f t="shared" si="33"/>
        <v>0</v>
      </c>
      <c r="O157" s="32">
        <f t="shared" si="34"/>
        <v>0</v>
      </c>
      <c r="P157" s="33">
        <f t="shared" si="30"/>
        <v>0</v>
      </c>
      <c r="Q157" s="34">
        <f t="shared" si="35"/>
        <v>0</v>
      </c>
      <c r="R157" s="34">
        <f t="shared" si="36"/>
        <v>0</v>
      </c>
      <c r="S157" s="35">
        <f>IF(AND(M158=1,M157=0),1,0)</f>
        <v>0</v>
      </c>
      <c r="T157" s="35">
        <f>IF(S157=1,-Q158,0)</f>
        <v>0</v>
      </c>
      <c r="U157" s="35">
        <f>IF(S157=1,-R158,0)</f>
        <v>0</v>
      </c>
      <c r="V157" s="36">
        <f t="shared" si="38"/>
        <v>280904295</v>
      </c>
      <c r="W157" s="37">
        <f>(-Q157*C157/F157-R157*D157)</f>
        <v>0</v>
      </c>
      <c r="X157" s="37">
        <f>-O157*C157/F157-P157*E157</f>
        <v>0</v>
      </c>
      <c r="Y157" s="37">
        <f>-C157/F157*T157-U157*E157</f>
        <v>0</v>
      </c>
      <c r="Z157" s="40">
        <f t="shared" si="37"/>
        <v>0</v>
      </c>
    </row>
    <row r="158" spans="2:28" x14ac:dyDescent="0.25">
      <c r="B158" s="29">
        <v>43956</v>
      </c>
      <c r="C158" s="28">
        <v>295.5</v>
      </c>
      <c r="D158" s="28">
        <v>51.71</v>
      </c>
      <c r="E158" s="28">
        <v>52.21</v>
      </c>
      <c r="F158" s="28">
        <v>29.864000000000001</v>
      </c>
      <c r="G158" s="28">
        <v>5</v>
      </c>
      <c r="H158" s="28">
        <f t="shared" si="26"/>
        <v>49.474283418162337</v>
      </c>
      <c r="I158" s="30">
        <f t="shared" si="31"/>
        <v>4.518946869712348E-2</v>
      </c>
      <c r="J158" s="31">
        <f t="shared" si="27"/>
        <v>6.4934876970961009E-2</v>
      </c>
      <c r="K158" s="31">
        <f t="shared" si="28"/>
        <v>6.4473215483369622E-2</v>
      </c>
      <c r="L158" s="31">
        <f t="shared" si="29"/>
        <v>6.1623547556059012E-2</v>
      </c>
      <c r="M158" s="28">
        <f t="shared" si="32"/>
        <v>0</v>
      </c>
      <c r="N158" s="32">
        <f t="shared" si="33"/>
        <v>0</v>
      </c>
      <c r="O158" s="32">
        <f t="shared" si="34"/>
        <v>0</v>
      </c>
      <c r="P158" s="33">
        <f t="shared" si="30"/>
        <v>0</v>
      </c>
      <c r="Q158" s="34">
        <f t="shared" si="35"/>
        <v>0</v>
      </c>
      <c r="R158" s="34">
        <f t="shared" si="36"/>
        <v>0</v>
      </c>
      <c r="S158" s="35">
        <f>IF(AND(M159=1,M158=0),1,0)</f>
        <v>0</v>
      </c>
      <c r="T158" s="35">
        <f>IF(S158=1,-Q159,0)</f>
        <v>0</v>
      </c>
      <c r="U158" s="35">
        <f>IF(S158=1,-R159,0)</f>
        <v>0</v>
      </c>
      <c r="V158" s="36">
        <f t="shared" si="38"/>
        <v>280904295</v>
      </c>
      <c r="W158" s="37">
        <f>(-Q158*C158/F158-R158*D158)</f>
        <v>0</v>
      </c>
      <c r="X158" s="37">
        <f>-O158*C158/F158-P158*E158</f>
        <v>0</v>
      </c>
      <c r="Y158" s="37">
        <f>-C158/F158*T158-U158*E158</f>
        <v>0</v>
      </c>
      <c r="Z158" s="40">
        <f t="shared" si="37"/>
        <v>0</v>
      </c>
    </row>
    <row r="159" spans="2:28" x14ac:dyDescent="0.25">
      <c r="B159" s="29">
        <v>43955</v>
      </c>
      <c r="C159" s="28">
        <v>295</v>
      </c>
      <c r="D159" s="28">
        <v>52.15</v>
      </c>
      <c r="E159" s="28">
        <v>51.79</v>
      </c>
      <c r="F159" s="28">
        <v>29.808</v>
      </c>
      <c r="G159" s="28">
        <v>5</v>
      </c>
      <c r="H159" s="28">
        <f t="shared" si="26"/>
        <v>49.483360171765966</v>
      </c>
      <c r="I159" s="30">
        <f t="shared" si="31"/>
        <v>5.3889627118644201E-2</v>
      </c>
      <c r="J159" s="31">
        <f t="shared" si="27"/>
        <v>6.9955373315939623E-2</v>
      </c>
      <c r="K159" s="31">
        <f t="shared" si="28"/>
        <v>6.4309645919955444E-2</v>
      </c>
      <c r="L159" s="31">
        <f t="shared" si="29"/>
        <v>6.295202167697983E-2</v>
      </c>
      <c r="M159" s="28">
        <f t="shared" si="32"/>
        <v>0</v>
      </c>
      <c r="N159" s="32">
        <f t="shared" si="33"/>
        <v>0</v>
      </c>
      <c r="O159" s="32">
        <f t="shared" si="34"/>
        <v>0</v>
      </c>
      <c r="P159" s="33">
        <f t="shared" si="30"/>
        <v>0</v>
      </c>
      <c r="Q159" s="34">
        <f t="shared" si="35"/>
        <v>0</v>
      </c>
      <c r="R159" s="34">
        <f t="shared" si="36"/>
        <v>0</v>
      </c>
      <c r="S159" s="35">
        <f>IF(AND(M160=1,M159=0),1,0)</f>
        <v>1</v>
      </c>
      <c r="T159" s="35">
        <f>IF(S159=1,-Q160,0)</f>
        <v>-922510</v>
      </c>
      <c r="U159" s="35">
        <f>IF(S159=1,-R160,0)</f>
        <v>184502</v>
      </c>
      <c r="V159" s="36">
        <f t="shared" si="38"/>
        <v>280904295</v>
      </c>
      <c r="W159" s="37">
        <f>(-Q159*C159/F159-R159*D159)</f>
        <v>0</v>
      </c>
      <c r="X159" s="37">
        <f>-O159*C159/F159-P159*E159</f>
        <v>0</v>
      </c>
      <c r="Y159" s="37">
        <f>-C159/F159*T159-U159*E159</f>
        <v>-425579.6615888346</v>
      </c>
      <c r="Z159" s="40">
        <f t="shared" si="37"/>
        <v>8373195225.3599997</v>
      </c>
    </row>
    <row r="160" spans="2:28" x14ac:dyDescent="0.25">
      <c r="B160" s="29">
        <v>43951</v>
      </c>
      <c r="C160" s="28">
        <v>304.5</v>
      </c>
      <c r="D160" s="28">
        <v>53.13</v>
      </c>
      <c r="E160" s="28">
        <v>54.2</v>
      </c>
      <c r="F160" s="28">
        <v>29.776</v>
      </c>
      <c r="G160" s="28">
        <v>5</v>
      </c>
      <c r="H160" s="28">
        <f t="shared" si="26"/>
        <v>51.131783987103709</v>
      </c>
      <c r="I160" s="30">
        <f t="shared" si="31"/>
        <v>3.9079724137931038E-2</v>
      </c>
      <c r="J160" s="31">
        <f t="shared" si="27"/>
        <v>7.6340584495121627E-2</v>
      </c>
      <c r="K160" s="31">
        <f t="shared" si="28"/>
        <v>7.0527635111747006E-2</v>
      </c>
      <c r="L160" s="31">
        <f t="shared" si="29"/>
        <v>6.1048915742785974E-2</v>
      </c>
      <c r="M160" s="28">
        <f t="shared" si="32"/>
        <v>1</v>
      </c>
      <c r="N160" s="32">
        <f t="shared" si="33"/>
        <v>1</v>
      </c>
      <c r="O160" s="32">
        <f t="shared" si="34"/>
        <v>922510</v>
      </c>
      <c r="P160" s="33">
        <f t="shared" si="30"/>
        <v>-184502</v>
      </c>
      <c r="Q160" s="34">
        <f t="shared" si="35"/>
        <v>922510</v>
      </c>
      <c r="R160" s="34">
        <f t="shared" si="36"/>
        <v>-184502</v>
      </c>
      <c r="S160" s="35">
        <f>IF(AND(M161=1,M160=0),1,0)</f>
        <v>0</v>
      </c>
      <c r="T160" s="35">
        <f>IF(S160=1,-Q161,0)</f>
        <v>0</v>
      </c>
      <c r="U160" s="35">
        <f>IF(S160=1,-R161,0)</f>
        <v>0</v>
      </c>
      <c r="V160" s="36">
        <f t="shared" si="38"/>
        <v>280904295</v>
      </c>
      <c r="W160" s="37">
        <f>(-Q160*C160/F160-R160*D160)</f>
        <v>368674.85081139207</v>
      </c>
      <c r="X160" s="37">
        <f>-O160*C160/F160-P160*E160</f>
        <v>566091.99081139266</v>
      </c>
      <c r="Y160" s="37">
        <f>-C160/F160*T160-U160*E160</f>
        <v>0</v>
      </c>
      <c r="Z160" s="40">
        <f t="shared" si="37"/>
        <v>-8364206287.9200001</v>
      </c>
      <c r="AA160" s="38">
        <f>SUM(X159:Y160)</f>
        <v>140512.32922255807</v>
      </c>
      <c r="AB160" s="37">
        <f>SUM(Z159:Z160)/F159</f>
        <v>301561.23993557371</v>
      </c>
    </row>
    <row r="161" spans="2:28" x14ac:dyDescent="0.25">
      <c r="B161" s="29">
        <v>43950</v>
      </c>
      <c r="C161" s="28">
        <v>299</v>
      </c>
      <c r="D161" s="28">
        <v>54.48</v>
      </c>
      <c r="E161" s="28">
        <v>53.75</v>
      </c>
      <c r="F161" s="28">
        <v>29.829000000000001</v>
      </c>
      <c r="G161" s="28">
        <v>5</v>
      </c>
      <c r="H161" s="28">
        <f t="shared" si="26"/>
        <v>50.119011700023464</v>
      </c>
      <c r="I161" s="30">
        <f t="shared" si="31"/>
        <v>8.7012655518394766E-2</v>
      </c>
      <c r="J161" s="31">
        <f t="shared" si="27"/>
        <v>7.5651237064912058E-2</v>
      </c>
      <c r="K161" s="31">
        <f t="shared" si="28"/>
        <v>6.5765181385994478E-2</v>
      </c>
      <c r="L161" s="31">
        <f t="shared" si="29"/>
        <v>6.0997943317460175E-2</v>
      </c>
      <c r="M161" s="28">
        <f t="shared" si="32"/>
        <v>0</v>
      </c>
      <c r="N161" s="32">
        <f t="shared" si="33"/>
        <v>0</v>
      </c>
      <c r="O161" s="32">
        <f t="shared" si="34"/>
        <v>0</v>
      </c>
      <c r="P161" s="33">
        <f t="shared" si="30"/>
        <v>0</v>
      </c>
      <c r="Q161" s="34">
        <f t="shared" si="35"/>
        <v>0</v>
      </c>
      <c r="R161" s="34">
        <f t="shared" si="36"/>
        <v>0</v>
      </c>
      <c r="S161" s="35">
        <f>IF(AND(M162=1,M161=0),1,0)</f>
        <v>1</v>
      </c>
      <c r="T161" s="35">
        <f>IF(S161=1,-Q162,0)</f>
        <v>-946790</v>
      </c>
      <c r="U161" s="35">
        <f>IF(S161=1,-R162,0)</f>
        <v>189358</v>
      </c>
      <c r="V161" s="36">
        <f t="shared" si="38"/>
        <v>279776445</v>
      </c>
      <c r="W161" s="37">
        <f>(-Q161*C161/F161-R161*D161)</f>
        <v>0</v>
      </c>
      <c r="X161" s="37">
        <f>-O161*C161/F161-P161*E161</f>
        <v>0</v>
      </c>
      <c r="Y161" s="37">
        <f>-C161/F161*T161-U161*E161</f>
        <v>-687556.68250695616</v>
      </c>
      <c r="Z161" s="40">
        <f t="shared" si="37"/>
        <v>8345451577.9049997</v>
      </c>
    </row>
    <row r="162" spans="2:28" x14ac:dyDescent="0.25">
      <c r="B162" s="29">
        <v>43949</v>
      </c>
      <c r="C162" s="28">
        <v>296.5</v>
      </c>
      <c r="D162" s="28">
        <v>52.76</v>
      </c>
      <c r="E162" s="28">
        <v>53.51</v>
      </c>
      <c r="F162" s="28">
        <v>29.96</v>
      </c>
      <c r="G162" s="28">
        <v>5</v>
      </c>
      <c r="H162" s="28">
        <f t="shared" si="26"/>
        <v>49.482643524699597</v>
      </c>
      <c r="I162" s="30">
        <f t="shared" si="31"/>
        <v>6.6232445193929124E-2</v>
      </c>
      <c r="J162" s="31">
        <f t="shared" si="27"/>
        <v>7.1910762941380435E-2</v>
      </c>
      <c r="K162" s="31">
        <f t="shared" si="28"/>
        <v>6.5869976866601565E-2</v>
      </c>
      <c r="L162" s="31">
        <f t="shared" si="29"/>
        <v>5.8763692423240768E-2</v>
      </c>
      <c r="M162" s="28">
        <f t="shared" si="32"/>
        <v>1</v>
      </c>
      <c r="N162" s="32">
        <f t="shared" si="33"/>
        <v>0</v>
      </c>
      <c r="O162" s="32">
        <f t="shared" si="34"/>
        <v>0</v>
      </c>
      <c r="P162" s="33">
        <f t="shared" si="30"/>
        <v>0</v>
      </c>
      <c r="Q162" s="34">
        <f t="shared" si="35"/>
        <v>946790</v>
      </c>
      <c r="R162" s="34">
        <f t="shared" si="36"/>
        <v>-189358</v>
      </c>
      <c r="S162" s="35">
        <f>IF(AND(M163=1,M162=0),1,0)</f>
        <v>0</v>
      </c>
      <c r="T162" s="35">
        <f>IF(S162=1,-Q163,0)</f>
        <v>0</v>
      </c>
      <c r="U162" s="35">
        <f>IF(S162=1,-R163,0)</f>
        <v>0</v>
      </c>
      <c r="V162" s="36">
        <f t="shared" si="38"/>
        <v>279776445</v>
      </c>
      <c r="W162" s="37">
        <f>(-Q162*C162/F162-R162*D162)</f>
        <v>620593.66744993441</v>
      </c>
      <c r="X162" s="37">
        <f>-O162*C162/F162-P162*E162</f>
        <v>0</v>
      </c>
      <c r="Y162" s="37">
        <f>-C162/F162*T162-U162*E162</f>
        <v>0</v>
      </c>
      <c r="Z162" s="40">
        <f t="shared" si="37"/>
        <v>0</v>
      </c>
    </row>
    <row r="163" spans="2:28" x14ac:dyDescent="0.25">
      <c r="B163" s="29">
        <v>43948</v>
      </c>
      <c r="C163" s="28">
        <v>298</v>
      </c>
      <c r="D163" s="28">
        <v>53.51</v>
      </c>
      <c r="E163" s="28">
        <v>53.15</v>
      </c>
      <c r="F163" s="28">
        <v>30.03</v>
      </c>
      <c r="G163" s="28">
        <v>5</v>
      </c>
      <c r="H163" s="28">
        <f t="shared" si="26"/>
        <v>49.617049617049616</v>
      </c>
      <c r="I163" s="30">
        <f t="shared" si="31"/>
        <v>7.8459932885905914E-2</v>
      </c>
      <c r="J163" s="31">
        <f t="shared" si="27"/>
        <v>6.4011553995778223E-2</v>
      </c>
      <c r="K163" s="31">
        <f t="shared" si="28"/>
        <v>6.3292475499016357E-2</v>
      </c>
      <c r="L163" s="31">
        <f t="shared" si="29"/>
        <v>5.7575962210046121E-2</v>
      </c>
      <c r="M163" s="28">
        <f t="shared" si="32"/>
        <v>1</v>
      </c>
      <c r="N163" s="32">
        <f t="shared" si="33"/>
        <v>0</v>
      </c>
      <c r="O163" s="32">
        <f t="shared" si="34"/>
        <v>0</v>
      </c>
      <c r="P163" s="33">
        <f t="shared" si="30"/>
        <v>0</v>
      </c>
      <c r="Q163" s="34">
        <f t="shared" si="35"/>
        <v>946790</v>
      </c>
      <c r="R163" s="34">
        <f t="shared" si="36"/>
        <v>-189358</v>
      </c>
      <c r="S163" s="35">
        <f>IF(AND(M164=1,M163=0),1,0)</f>
        <v>0</v>
      </c>
      <c r="T163" s="35">
        <f>IF(S163=1,-Q164,0)</f>
        <v>0</v>
      </c>
      <c r="U163" s="35">
        <f>IF(S163=1,-R164,0)</f>
        <v>0</v>
      </c>
      <c r="V163" s="36">
        <f t="shared" si="38"/>
        <v>279776445</v>
      </c>
      <c r="W163" s="37">
        <f>(-Q163*C163/F163-R163*D163)</f>
        <v>737161.29861471988</v>
      </c>
      <c r="X163" s="37">
        <f>-O163*C163/F163-P163*E163</f>
        <v>0</v>
      </c>
      <c r="Y163" s="37">
        <f>-C163/F163*T163-U163*E163</f>
        <v>0</v>
      </c>
      <c r="Z163" s="40">
        <f t="shared" si="37"/>
        <v>0</v>
      </c>
    </row>
    <row r="164" spans="2:28" x14ac:dyDescent="0.25">
      <c r="B164" s="29">
        <v>43945</v>
      </c>
      <c r="C164" s="28">
        <v>294</v>
      </c>
      <c r="D164" s="28">
        <v>52.73</v>
      </c>
      <c r="E164" s="28">
        <v>52.6</v>
      </c>
      <c r="F164" s="28">
        <v>30.08</v>
      </c>
      <c r="G164" s="28">
        <v>5</v>
      </c>
      <c r="H164" s="28">
        <f t="shared" si="26"/>
        <v>48.869680851063833</v>
      </c>
      <c r="I164" s="30">
        <f t="shared" si="31"/>
        <v>7.8992108843537245E-2</v>
      </c>
      <c r="J164" s="31">
        <f t="shared" si="27"/>
        <v>5.8663918523971278E-2</v>
      </c>
      <c r="K164" s="31">
        <f t="shared" si="28"/>
        <v>5.809195295388523E-2</v>
      </c>
      <c r="L164" s="31">
        <f t="shared" si="29"/>
        <v>5.7023894738279998E-2</v>
      </c>
      <c r="M164" s="28">
        <f t="shared" si="32"/>
        <v>1</v>
      </c>
      <c r="N164" s="32">
        <f t="shared" si="33"/>
        <v>0</v>
      </c>
      <c r="O164" s="32">
        <f t="shared" si="34"/>
        <v>0</v>
      </c>
      <c r="P164" s="33">
        <f t="shared" si="30"/>
        <v>0</v>
      </c>
      <c r="Q164" s="34">
        <f t="shared" si="35"/>
        <v>946790</v>
      </c>
      <c r="R164" s="34">
        <f t="shared" si="36"/>
        <v>-189358</v>
      </c>
      <c r="S164" s="35">
        <f>IF(AND(M165=1,M164=0),1,0)</f>
        <v>0</v>
      </c>
      <c r="T164" s="35">
        <f>IF(S164=1,-Q165,0)</f>
        <v>0</v>
      </c>
      <c r="U164" s="35">
        <f>IF(S164=1,-R165,0)</f>
        <v>0</v>
      </c>
      <c r="V164" s="36">
        <f t="shared" si="38"/>
        <v>279776445</v>
      </c>
      <c r="W164" s="37">
        <f>(-Q164*C164/F164-R164*D164)</f>
        <v>730982.31340425462</v>
      </c>
      <c r="X164" s="37">
        <f>-O164*C164/F164-P164*E164</f>
        <v>0</v>
      </c>
      <c r="Y164" s="37">
        <f>-C164/F164*T164-U164*E164</f>
        <v>0</v>
      </c>
      <c r="Z164" s="40">
        <f t="shared" si="37"/>
        <v>0</v>
      </c>
    </row>
    <row r="165" spans="2:28" x14ac:dyDescent="0.25">
      <c r="B165" s="29">
        <v>43944</v>
      </c>
      <c r="C165" s="28">
        <v>295.5</v>
      </c>
      <c r="D165" s="28">
        <v>52.64</v>
      </c>
      <c r="E165" s="28">
        <v>52.81</v>
      </c>
      <c r="F165" s="28">
        <v>30.061</v>
      </c>
      <c r="G165" s="28">
        <v>5</v>
      </c>
      <c r="H165" s="28">
        <f t="shared" si="26"/>
        <v>49.150061541532217</v>
      </c>
      <c r="I165" s="30">
        <f t="shared" si="31"/>
        <v>7.1005780033841059E-2</v>
      </c>
      <c r="J165" s="31">
        <f t="shared" si="27"/>
        <v>6.4714685728372384E-2</v>
      </c>
      <c r="K165" s="31">
        <f t="shared" si="28"/>
        <v>5.7200419862781834E-2</v>
      </c>
      <c r="L165" s="31">
        <f t="shared" si="29"/>
        <v>5.5237996669503305E-2</v>
      </c>
      <c r="M165" s="28">
        <f t="shared" si="32"/>
        <v>1</v>
      </c>
      <c r="N165" s="32">
        <f t="shared" si="33"/>
        <v>1</v>
      </c>
      <c r="O165" s="32">
        <f t="shared" si="34"/>
        <v>946790</v>
      </c>
      <c r="P165" s="33">
        <f t="shared" si="30"/>
        <v>-189358</v>
      </c>
      <c r="Q165" s="34">
        <f t="shared" si="35"/>
        <v>946790</v>
      </c>
      <c r="R165" s="34">
        <f t="shared" si="36"/>
        <v>-189358</v>
      </c>
      <c r="S165" s="35">
        <f>IF(AND(M166=1,M165=0),1,0)</f>
        <v>0</v>
      </c>
      <c r="T165" s="35">
        <f>IF(S165=1,-Q166,0)</f>
        <v>0</v>
      </c>
      <c r="U165" s="35">
        <f>IF(S165=1,-R166,0)</f>
        <v>0</v>
      </c>
      <c r="V165" s="36">
        <f t="shared" si="38"/>
        <v>279776445</v>
      </c>
      <c r="W165" s="37">
        <f>(-Q165*C165/F165-R165*D165)</f>
        <v>660847.76661854237</v>
      </c>
      <c r="X165" s="37">
        <f>-O165*C165/F165-P165*E165</f>
        <v>693038.62661854364</v>
      </c>
      <c r="Y165" s="37">
        <f>-C165/F165*T165-U165*E165</f>
        <v>0</v>
      </c>
      <c r="Z165" s="40">
        <f t="shared" si="37"/>
        <v>-8410359713.1450005</v>
      </c>
      <c r="AA165" s="38">
        <f>SUM(X161:Y165)</f>
        <v>5481.9441115874797</v>
      </c>
      <c r="AB165" s="37">
        <f>SUM(Z161:Z165)/F161</f>
        <v>-2176007.7521874928</v>
      </c>
    </row>
    <row r="166" spans="2:28" x14ac:dyDescent="0.25">
      <c r="B166" s="29">
        <v>43943</v>
      </c>
      <c r="C166" s="28">
        <v>294</v>
      </c>
      <c r="D166" s="28">
        <v>52.95</v>
      </c>
      <c r="E166" s="28">
        <v>52.48</v>
      </c>
      <c r="F166" s="28">
        <v>30.082000000000001</v>
      </c>
      <c r="G166" s="28">
        <v>5</v>
      </c>
      <c r="H166" s="28">
        <f t="shared" si="26"/>
        <v>48.866431753207898</v>
      </c>
      <c r="I166" s="30">
        <f t="shared" si="31"/>
        <v>8.3565918367346947E-2</v>
      </c>
      <c r="J166" s="31">
        <f t="shared" si="27"/>
        <v>5.5879125707076892E-2</v>
      </c>
      <c r="K166" s="31">
        <f t="shared" si="28"/>
        <v>5.456998208965138E-2</v>
      </c>
      <c r="L166" s="31">
        <f t="shared" si="29"/>
        <v>5.3967661824454179E-2</v>
      </c>
      <c r="M166" s="28">
        <f t="shared" si="32"/>
        <v>0</v>
      </c>
      <c r="N166" s="32">
        <f t="shared" si="33"/>
        <v>0</v>
      </c>
      <c r="O166" s="32">
        <f t="shared" si="34"/>
        <v>0</v>
      </c>
      <c r="P166" s="33">
        <f t="shared" si="30"/>
        <v>0</v>
      </c>
      <c r="Q166" s="34">
        <f t="shared" si="35"/>
        <v>0</v>
      </c>
      <c r="R166" s="34">
        <f t="shared" si="36"/>
        <v>0</v>
      </c>
      <c r="S166" s="35">
        <f>IF(AND(M167=1,M166=0),1,0)</f>
        <v>0</v>
      </c>
      <c r="T166" s="35">
        <f>IF(S166=1,-Q167,0)</f>
        <v>0</v>
      </c>
      <c r="U166" s="35">
        <f>IF(S166=1,-R167,0)</f>
        <v>0</v>
      </c>
      <c r="V166" s="36">
        <f t="shared" si="38"/>
        <v>283114050</v>
      </c>
      <c r="W166" s="37">
        <f>(-Q166*C166/F166-R166*D166)</f>
        <v>0</v>
      </c>
      <c r="X166" s="37">
        <f>-O166*C166/F166-P166*E166</f>
        <v>0</v>
      </c>
      <c r="Y166" s="37">
        <f>-C166/F166*T166-U166*E166</f>
        <v>0</v>
      </c>
      <c r="Z166" s="40">
        <f t="shared" si="37"/>
        <v>0</v>
      </c>
    </row>
    <row r="167" spans="2:28" x14ac:dyDescent="0.25">
      <c r="B167" s="29">
        <v>43942</v>
      </c>
      <c r="C167" s="28">
        <v>295</v>
      </c>
      <c r="D167" s="28">
        <v>51.37</v>
      </c>
      <c r="E167" s="28">
        <v>51.6</v>
      </c>
      <c r="F167" s="28">
        <v>30.077999999999999</v>
      </c>
      <c r="G167" s="28">
        <v>5</v>
      </c>
      <c r="H167" s="28">
        <f t="shared" si="26"/>
        <v>49.039164838087643</v>
      </c>
      <c r="I167" s="30">
        <f t="shared" si="31"/>
        <v>4.7530074576271009E-2</v>
      </c>
      <c r="J167" s="31">
        <f t="shared" si="27"/>
        <v>5.9829190791822695E-2</v>
      </c>
      <c r="K167" s="31">
        <f t="shared" si="28"/>
        <v>5.9366450494093261E-2</v>
      </c>
      <c r="L167" s="31">
        <f t="shared" si="29"/>
        <v>5.3495618678103755E-2</v>
      </c>
      <c r="M167" s="28">
        <f t="shared" si="32"/>
        <v>0</v>
      </c>
      <c r="N167" s="32">
        <f t="shared" si="33"/>
        <v>0</v>
      </c>
      <c r="O167" s="32">
        <f t="shared" si="34"/>
        <v>0</v>
      </c>
      <c r="P167" s="33">
        <f t="shared" si="30"/>
        <v>0</v>
      </c>
      <c r="Q167" s="34">
        <f t="shared" si="35"/>
        <v>0</v>
      </c>
      <c r="R167" s="34">
        <f t="shared" si="36"/>
        <v>0</v>
      </c>
      <c r="S167" s="35">
        <f>IF(AND(M168=1,M167=0),1,0)</f>
        <v>0</v>
      </c>
      <c r="T167" s="35">
        <f>IF(S167=1,-Q168,0)</f>
        <v>0</v>
      </c>
      <c r="U167" s="35">
        <f>IF(S167=1,-R168,0)</f>
        <v>0</v>
      </c>
      <c r="V167" s="36">
        <f t="shared" si="38"/>
        <v>283114050</v>
      </c>
      <c r="W167" s="37">
        <f>(-Q167*C167/F167-R167*D167)</f>
        <v>0</v>
      </c>
      <c r="X167" s="37">
        <f>-O167*C167/F167-P167*E167</f>
        <v>0</v>
      </c>
      <c r="Y167" s="37">
        <f>-C167/F167*T167-U167*E167</f>
        <v>0</v>
      </c>
      <c r="Z167" s="40">
        <f t="shared" si="37"/>
        <v>0</v>
      </c>
    </row>
    <row r="168" spans="2:28" x14ac:dyDescent="0.25">
      <c r="B168" s="29">
        <v>43941</v>
      </c>
      <c r="C168" s="28">
        <v>304</v>
      </c>
      <c r="D168" s="28">
        <v>52.59</v>
      </c>
      <c r="E168" s="28">
        <v>53</v>
      </c>
      <c r="F168" s="28">
        <v>30.029</v>
      </c>
      <c r="G168" s="28">
        <v>5</v>
      </c>
      <c r="H168" s="28">
        <f t="shared" si="26"/>
        <v>50.617736188351259</v>
      </c>
      <c r="I168" s="30">
        <f t="shared" si="31"/>
        <v>3.8963888157894866E-2</v>
      </c>
      <c r="J168" s="31">
        <f t="shared" si="27"/>
        <v>6.2573397002254477E-2</v>
      </c>
      <c r="K168" s="31">
        <f t="shared" si="28"/>
        <v>5.9255028160808368E-2</v>
      </c>
      <c r="L168" s="31">
        <f t="shared" si="29"/>
        <v>5.4378350435295084E-2</v>
      </c>
      <c r="M168" s="28">
        <f t="shared" si="32"/>
        <v>0</v>
      </c>
      <c r="N168" s="32">
        <f t="shared" si="33"/>
        <v>0</v>
      </c>
      <c r="O168" s="32">
        <f t="shared" si="34"/>
        <v>0</v>
      </c>
      <c r="P168" s="33">
        <f t="shared" si="30"/>
        <v>0</v>
      </c>
      <c r="Q168" s="34">
        <f t="shared" si="35"/>
        <v>0</v>
      </c>
      <c r="R168" s="34">
        <f t="shared" si="36"/>
        <v>0</v>
      </c>
      <c r="S168" s="35">
        <f>IF(AND(M169=1,M168=0),1,0)</f>
        <v>1</v>
      </c>
      <c r="T168" s="35">
        <f>IF(S168=1,-Q169,0)</f>
        <v>-923700</v>
      </c>
      <c r="U168" s="35">
        <f>IF(S168=1,-R169,0)</f>
        <v>184740</v>
      </c>
      <c r="V168" s="36">
        <f t="shared" si="38"/>
        <v>283114050</v>
      </c>
      <c r="W168" s="37">
        <f>(-Q168*C168/F168-R168*D168)</f>
        <v>0</v>
      </c>
      <c r="X168" s="37">
        <f>-O168*C168/F168-P168*E168</f>
        <v>0</v>
      </c>
      <c r="Y168" s="37">
        <f>-C168/F168*T168-U168*E168</f>
        <v>-440099.41656398773</v>
      </c>
      <c r="Z168" s="40">
        <f t="shared" si="37"/>
        <v>8501631807.4499998</v>
      </c>
    </row>
    <row r="169" spans="2:28" x14ac:dyDescent="0.25">
      <c r="B169" s="29">
        <v>43938</v>
      </c>
      <c r="C169" s="28">
        <v>306.5</v>
      </c>
      <c r="D169" s="28">
        <v>53.69</v>
      </c>
      <c r="E169" s="28">
        <v>54.13</v>
      </c>
      <c r="F169" s="28">
        <v>30.035</v>
      </c>
      <c r="G169" s="28">
        <v>5</v>
      </c>
      <c r="H169" s="28">
        <f t="shared" si="26"/>
        <v>51.023805560179788</v>
      </c>
      <c r="I169" s="30">
        <f t="shared" si="31"/>
        <v>5.2253931484502525E-2</v>
      </c>
      <c r="J169" s="31">
        <f t="shared" si="27"/>
        <v>5.7519987383799175E-2</v>
      </c>
      <c r="K169" s="31">
        <f t="shared" si="28"/>
        <v>5.9614140121847181E-2</v>
      </c>
      <c r="L169" s="31">
        <f t="shared" si="29"/>
        <v>5.3747693506546589E-2</v>
      </c>
      <c r="M169" s="28">
        <f t="shared" si="32"/>
        <v>1</v>
      </c>
      <c r="N169" s="32">
        <f t="shared" si="33"/>
        <v>1</v>
      </c>
      <c r="O169" s="32">
        <f t="shared" si="34"/>
        <v>923700</v>
      </c>
      <c r="P169" s="33">
        <f t="shared" si="30"/>
        <v>-184740</v>
      </c>
      <c r="Q169" s="34">
        <f t="shared" si="35"/>
        <v>923700</v>
      </c>
      <c r="R169" s="34">
        <f t="shared" si="36"/>
        <v>-184740</v>
      </c>
      <c r="S169" s="35">
        <f>IF(AND(M170=1,M169=0),1,0)</f>
        <v>0</v>
      </c>
      <c r="T169" s="35">
        <f>IF(S169=1,-Q170,0)</f>
        <v>0</v>
      </c>
      <c r="U169" s="35">
        <f>IF(S169=1,-R170,0)</f>
        <v>0</v>
      </c>
      <c r="V169" s="36">
        <f t="shared" si="38"/>
        <v>283114050</v>
      </c>
      <c r="W169" s="37">
        <f>(-Q169*C169/F169-R169*D169)</f>
        <v>492552.76081238501</v>
      </c>
      <c r="X169" s="37">
        <f>-O169*C169/F169-P169*E169</f>
        <v>573838.3608123865</v>
      </c>
      <c r="Y169" s="37">
        <f>-C169/F169*T169-U169*E169</f>
        <v>0</v>
      </c>
      <c r="Z169" s="40">
        <f t="shared" si="37"/>
        <v>-8503330491.75</v>
      </c>
      <c r="AA169" s="38">
        <f>SUM(X168:Y169)</f>
        <v>133738.94424839877</v>
      </c>
      <c r="AB169" s="37">
        <f>SUM(Z168:Z169)/F168</f>
        <v>-56568.127476778805</v>
      </c>
    </row>
    <row r="170" spans="2:28" x14ac:dyDescent="0.25">
      <c r="B170" s="29">
        <v>43937</v>
      </c>
      <c r="C170" s="28">
        <v>286.5</v>
      </c>
      <c r="D170" s="28">
        <v>52.4</v>
      </c>
      <c r="E170" s="28">
        <v>51.81</v>
      </c>
      <c r="F170" s="28">
        <v>30.106000000000002</v>
      </c>
      <c r="G170" s="28">
        <v>5</v>
      </c>
      <c r="H170" s="28">
        <f t="shared" si="26"/>
        <v>47.581877366637876</v>
      </c>
      <c r="I170" s="30">
        <f t="shared" si="31"/>
        <v>0.10125961605584655</v>
      </c>
      <c r="J170" s="31">
        <f t="shared" si="27"/>
        <v>4.9686153997191299E-2</v>
      </c>
      <c r="K170" s="31">
        <f t="shared" si="28"/>
        <v>5.7734781880748522E-2</v>
      </c>
      <c r="L170" s="31">
        <f t="shared" si="29"/>
        <v>5.2859039638018371E-2</v>
      </c>
      <c r="M170" s="28">
        <f t="shared" si="32"/>
        <v>0</v>
      </c>
      <c r="N170" s="32">
        <f t="shared" si="33"/>
        <v>0</v>
      </c>
      <c r="O170" s="32">
        <f t="shared" si="34"/>
        <v>0</v>
      </c>
      <c r="P170" s="33">
        <f t="shared" si="30"/>
        <v>0</v>
      </c>
      <c r="Q170" s="34">
        <f t="shared" si="35"/>
        <v>0</v>
      </c>
      <c r="R170" s="34">
        <f t="shared" si="36"/>
        <v>0</v>
      </c>
      <c r="S170" s="35">
        <f>IF(AND(M171=1,M170=0),1,0)</f>
        <v>1</v>
      </c>
      <c r="T170" s="35">
        <f>IF(S170=1,-Q171,0)</f>
        <v>-1004825</v>
      </c>
      <c r="U170" s="35">
        <f>IF(S170=1,-R171,0)</f>
        <v>200965</v>
      </c>
      <c r="V170" s="36">
        <f t="shared" si="38"/>
        <v>288887187.5</v>
      </c>
      <c r="W170" s="37">
        <f>(-Q170*C170/F170-R170*D170)</f>
        <v>0</v>
      </c>
      <c r="X170" s="37">
        <f>-O170*C170/F170-P170*E170</f>
        <v>0</v>
      </c>
      <c r="Y170" s="37">
        <f>-C170/F170*T170-U170*E170</f>
        <v>-849704.66501362063</v>
      </c>
      <c r="Z170" s="40">
        <f t="shared" si="37"/>
        <v>8697237666.875</v>
      </c>
    </row>
    <row r="171" spans="2:28" x14ac:dyDescent="0.25">
      <c r="B171" s="29">
        <v>43936</v>
      </c>
      <c r="C171" s="28">
        <v>287.5</v>
      </c>
      <c r="D171" s="28">
        <v>49.66</v>
      </c>
      <c r="E171" s="28">
        <v>49.76</v>
      </c>
      <c r="F171" s="28">
        <v>30.087</v>
      </c>
      <c r="G171" s="28">
        <v>5</v>
      </c>
      <c r="H171" s="28">
        <f t="shared" si="26"/>
        <v>47.778110147239673</v>
      </c>
      <c r="I171" s="30">
        <f t="shared" si="31"/>
        <v>3.938811826086952E-2</v>
      </c>
      <c r="J171" s="31">
        <f t="shared" si="27"/>
        <v>5.3260838472225867E-2</v>
      </c>
      <c r="K171" s="31">
        <f t="shared" si="28"/>
        <v>5.7516901190192704E-2</v>
      </c>
      <c r="L171" s="31">
        <f t="shared" si="29"/>
        <v>5.2234049409069547E-2</v>
      </c>
      <c r="M171" s="28">
        <f t="shared" si="32"/>
        <v>1</v>
      </c>
      <c r="N171" s="32">
        <f t="shared" si="33"/>
        <v>1</v>
      </c>
      <c r="O171" s="32">
        <f t="shared" si="34"/>
        <v>1004825</v>
      </c>
      <c r="P171" s="33">
        <f t="shared" si="30"/>
        <v>-200965</v>
      </c>
      <c r="Q171" s="34">
        <f t="shared" si="35"/>
        <v>1004825</v>
      </c>
      <c r="R171" s="34">
        <f t="shared" si="36"/>
        <v>-200965</v>
      </c>
      <c r="S171" s="35">
        <f>IF(AND(M172=1,M171=0),1,0)</f>
        <v>0</v>
      </c>
      <c r="T171" s="35">
        <f>IF(S171=1,-Q172,0)</f>
        <v>0</v>
      </c>
      <c r="U171" s="35">
        <f>IF(S171=1,-R172,0)</f>
        <v>0</v>
      </c>
      <c r="V171" s="36">
        <f t="shared" si="38"/>
        <v>288887187.5</v>
      </c>
      <c r="W171" s="37">
        <f>(-Q171*C171/F171-R171*D171)</f>
        <v>378193.99425997771</v>
      </c>
      <c r="X171" s="37">
        <f>-O171*C171/F171-P171*E171</f>
        <v>398290.49425997958</v>
      </c>
      <c r="Y171" s="37">
        <f>-C171/F171*T171-U171*E171</f>
        <v>0</v>
      </c>
      <c r="Z171" s="40">
        <f t="shared" si="37"/>
        <v>-8691748810.3125</v>
      </c>
      <c r="AA171" s="38">
        <f>SUM(X170:Y171)</f>
        <v>-451414.17075364105</v>
      </c>
      <c r="AB171" s="37">
        <f>SUM(Z170:Z171)/F170</f>
        <v>182317.69622334419</v>
      </c>
    </row>
    <row r="172" spans="2:28" x14ac:dyDescent="0.25">
      <c r="B172" s="29">
        <v>43935</v>
      </c>
      <c r="C172" s="28">
        <v>285</v>
      </c>
      <c r="D172" s="28">
        <v>50.63</v>
      </c>
      <c r="E172" s="28">
        <v>50</v>
      </c>
      <c r="F172" s="28">
        <v>30.039000000000001</v>
      </c>
      <c r="G172" s="28">
        <v>5</v>
      </c>
      <c r="H172" s="28">
        <f t="shared" si="26"/>
        <v>47.438330170777988</v>
      </c>
      <c r="I172" s="30">
        <f t="shared" si="31"/>
        <v>6.7280400000000018E-2</v>
      </c>
      <c r="J172" s="31">
        <f t="shared" si="27"/>
        <v>5.8903710196363826E-2</v>
      </c>
      <c r="K172" s="31">
        <f t="shared" si="28"/>
        <v>5.837982404733557E-2</v>
      </c>
      <c r="L172" s="31">
        <f t="shared" si="29"/>
        <v>5.152131205689791E-2</v>
      </c>
      <c r="M172" s="28">
        <f t="shared" si="32"/>
        <v>0</v>
      </c>
      <c r="N172" s="32">
        <f t="shared" si="33"/>
        <v>0</v>
      </c>
      <c r="O172" s="32">
        <f t="shared" si="34"/>
        <v>0</v>
      </c>
      <c r="P172" s="33">
        <f t="shared" si="30"/>
        <v>0</v>
      </c>
      <c r="Q172" s="34">
        <f t="shared" si="35"/>
        <v>0</v>
      </c>
      <c r="R172" s="34">
        <f t="shared" si="36"/>
        <v>0</v>
      </c>
      <c r="S172" s="35">
        <f>IF(AND(M173=1,M172=0),1,0)</f>
        <v>0</v>
      </c>
      <c r="T172" s="35">
        <f>IF(S172=1,-Q173,0)</f>
        <v>0</v>
      </c>
      <c r="U172" s="35">
        <f>IF(S172=1,-R173,0)</f>
        <v>0</v>
      </c>
      <c r="V172" s="36">
        <f t="shared" si="38"/>
        <v>275882550</v>
      </c>
      <c r="W172" s="37">
        <f>(-Q172*C172/F172-R172*D172)</f>
        <v>0</v>
      </c>
      <c r="X172" s="37">
        <f>-O172*C172/F172-P172*E172</f>
        <v>0</v>
      </c>
      <c r="Y172" s="37">
        <f>-C172/F172*T172-U172*E172</f>
        <v>0</v>
      </c>
      <c r="Z172" s="40">
        <f t="shared" si="37"/>
        <v>0</v>
      </c>
    </row>
    <row r="173" spans="2:28" x14ac:dyDescent="0.25">
      <c r="B173" s="29">
        <v>43934</v>
      </c>
      <c r="C173" s="28">
        <v>278.5</v>
      </c>
      <c r="D173" s="28">
        <v>48.75</v>
      </c>
      <c r="E173" s="28">
        <v>48.74</v>
      </c>
      <c r="F173" s="28">
        <v>30.068999999999999</v>
      </c>
      <c r="G173" s="28">
        <v>5</v>
      </c>
      <c r="H173" s="28">
        <f t="shared" si="26"/>
        <v>46.310153314044364</v>
      </c>
      <c r="I173" s="30">
        <f t="shared" si="31"/>
        <v>5.2684919210053804E-2</v>
      </c>
      <c r="J173" s="31">
        <f t="shared" si="27"/>
        <v>5.5936659319362245E-2</v>
      </c>
      <c r="K173" s="31">
        <f t="shared" si="28"/>
        <v>6.0285122740048602E-2</v>
      </c>
      <c r="L173" s="31">
        <f t="shared" si="29"/>
        <v>5.0326815992132151E-2</v>
      </c>
      <c r="M173" s="28">
        <f t="shared" si="32"/>
        <v>0</v>
      </c>
      <c r="N173" s="32">
        <f t="shared" si="33"/>
        <v>0</v>
      </c>
      <c r="O173" s="32">
        <f t="shared" si="34"/>
        <v>0</v>
      </c>
      <c r="P173" s="33">
        <f t="shared" si="30"/>
        <v>0</v>
      </c>
      <c r="Q173" s="34">
        <f t="shared" si="35"/>
        <v>0</v>
      </c>
      <c r="R173" s="34">
        <f t="shared" si="36"/>
        <v>0</v>
      </c>
      <c r="S173" s="35">
        <f>IF(AND(M174=1,M173=0),1,0)</f>
        <v>0</v>
      </c>
      <c r="T173" s="35">
        <f>IF(S173=1,-Q174,0)</f>
        <v>0</v>
      </c>
      <c r="U173" s="35">
        <f>IF(S173=1,-R174,0)</f>
        <v>0</v>
      </c>
      <c r="V173" s="36">
        <f t="shared" si="38"/>
        <v>275882550</v>
      </c>
      <c r="W173" s="37">
        <f>(-Q173*C173/F173-R173*D173)</f>
        <v>0</v>
      </c>
      <c r="X173" s="37">
        <f>-O173*C173/F173-P173*E173</f>
        <v>0</v>
      </c>
      <c r="Y173" s="37">
        <f>-C173/F173*T173-U173*E173</f>
        <v>0</v>
      </c>
      <c r="Z173" s="40">
        <f t="shared" si="37"/>
        <v>0</v>
      </c>
    </row>
    <row r="174" spans="2:28" x14ac:dyDescent="0.25">
      <c r="B174" s="29">
        <v>43930</v>
      </c>
      <c r="C174" s="28">
        <v>283</v>
      </c>
      <c r="D174" s="28">
        <v>48.33</v>
      </c>
      <c r="E174" s="28">
        <v>50.28</v>
      </c>
      <c r="F174" s="28">
        <v>30.068000000000001</v>
      </c>
      <c r="G174" s="28">
        <v>5</v>
      </c>
      <c r="H174" s="28">
        <f t="shared" si="26"/>
        <v>47.059997339364109</v>
      </c>
      <c r="I174" s="30">
        <f t="shared" si="31"/>
        <v>2.6986883392225991E-2</v>
      </c>
      <c r="J174" s="31">
        <f t="shared" si="27"/>
        <v>6.1708292859895188E-2</v>
      </c>
      <c r="K174" s="31">
        <f t="shared" si="28"/>
        <v>6.7789654587741888E-2</v>
      </c>
      <c r="L174" s="31">
        <f t="shared" si="29"/>
        <v>5.0403744879057945E-2</v>
      </c>
      <c r="M174" s="28">
        <f t="shared" si="32"/>
        <v>0</v>
      </c>
      <c r="N174" s="32">
        <f t="shared" si="33"/>
        <v>0</v>
      </c>
      <c r="O174" s="32">
        <f t="shared" si="34"/>
        <v>0</v>
      </c>
      <c r="P174" s="33">
        <f t="shared" si="30"/>
        <v>0</v>
      </c>
      <c r="Q174" s="34">
        <f t="shared" si="35"/>
        <v>0</v>
      </c>
      <c r="R174" s="34">
        <f t="shared" si="36"/>
        <v>0</v>
      </c>
      <c r="S174" s="35">
        <f>IF(AND(M175=1,M174=0),1,0)</f>
        <v>0</v>
      </c>
      <c r="T174" s="35">
        <f>IF(S174=1,-Q175,0)</f>
        <v>0</v>
      </c>
      <c r="U174" s="35">
        <f>IF(S174=1,-R175,0)</f>
        <v>0</v>
      </c>
      <c r="V174" s="36">
        <f t="shared" si="38"/>
        <v>275882550</v>
      </c>
      <c r="W174" s="37">
        <f>(-Q174*C174/F174-R174*D174)</f>
        <v>0</v>
      </c>
      <c r="X174" s="37">
        <f>-O174*C174/F174-P174*E174</f>
        <v>0</v>
      </c>
      <c r="Y174" s="37">
        <f>-C174/F174*T174-U174*E174</f>
        <v>0</v>
      </c>
      <c r="Z174" s="40">
        <f t="shared" si="37"/>
        <v>0</v>
      </c>
    </row>
    <row r="175" spans="2:28" x14ac:dyDescent="0.25">
      <c r="B175" s="29">
        <v>43929</v>
      </c>
      <c r="C175" s="28">
        <v>285</v>
      </c>
      <c r="D175" s="28">
        <v>50.27</v>
      </c>
      <c r="E175" s="28">
        <v>50.21</v>
      </c>
      <c r="F175" s="28">
        <v>30.106999999999999</v>
      </c>
      <c r="G175" s="28">
        <v>5</v>
      </c>
      <c r="H175" s="28">
        <f t="shared" si="26"/>
        <v>47.331185438602319</v>
      </c>
      <c r="I175" s="30">
        <f t="shared" si="31"/>
        <v>6.2090449122807145E-2</v>
      </c>
      <c r="J175" s="31">
        <f t="shared" si="27"/>
        <v>6.5783409764305745E-2</v>
      </c>
      <c r="K175" s="31">
        <f t="shared" si="28"/>
        <v>6.8958628498990565E-2</v>
      </c>
      <c r="L175" s="31">
        <f t="shared" si="29"/>
        <v>4.9648979139066934E-2</v>
      </c>
      <c r="M175" s="28">
        <f t="shared" si="32"/>
        <v>0</v>
      </c>
      <c r="N175" s="32">
        <f t="shared" si="33"/>
        <v>0</v>
      </c>
      <c r="O175" s="32">
        <f t="shared" si="34"/>
        <v>0</v>
      </c>
      <c r="P175" s="33">
        <f t="shared" si="30"/>
        <v>0</v>
      </c>
      <c r="Q175" s="34">
        <f t="shared" si="35"/>
        <v>0</v>
      </c>
      <c r="R175" s="34">
        <f t="shared" si="36"/>
        <v>0</v>
      </c>
      <c r="S175" s="35">
        <f>IF(AND(M176=1,M175=0),1,0)</f>
        <v>1</v>
      </c>
      <c r="T175" s="35">
        <f>IF(S175=1,-Q176,0)</f>
        <v>-974850</v>
      </c>
      <c r="U175" s="35">
        <f>IF(S175=1,-R176,0)</f>
        <v>194970</v>
      </c>
      <c r="V175" s="36">
        <f t="shared" si="38"/>
        <v>275882550</v>
      </c>
      <c r="W175" s="37">
        <f>(-Q175*C175/F175-R175*D175)</f>
        <v>0</v>
      </c>
      <c r="X175" s="37">
        <f>-O175*C175/F175-P175*E175</f>
        <v>0</v>
      </c>
      <c r="Y175" s="37">
        <f>-C175/F175*T175-U175*E175</f>
        <v>-561282.47503570467</v>
      </c>
      <c r="Z175" s="40">
        <f t="shared" si="37"/>
        <v>8305995932.8499994</v>
      </c>
    </row>
    <row r="176" spans="2:28" x14ac:dyDescent="0.25">
      <c r="B176" s="29">
        <v>43928</v>
      </c>
      <c r="C176" s="28">
        <v>283</v>
      </c>
      <c r="D176" s="28">
        <v>49.72</v>
      </c>
      <c r="E176" s="28">
        <v>51.29</v>
      </c>
      <c r="F176" s="28">
        <v>30.088999999999999</v>
      </c>
      <c r="G176" s="28">
        <v>5</v>
      </c>
      <c r="H176" s="28">
        <f t="shared" si="26"/>
        <v>47.02715278008575</v>
      </c>
      <c r="I176" s="30">
        <f t="shared" si="31"/>
        <v>5.7261540636042385E-2</v>
      </c>
      <c r="J176" s="31">
        <f t="shared" si="27"/>
        <v>6.1772963908159541E-2</v>
      </c>
      <c r="K176" s="31">
        <f t="shared" si="28"/>
        <v>6.3062137398349288E-2</v>
      </c>
      <c r="L176" s="31">
        <f t="shared" si="29"/>
        <v>4.9530373560261833E-2</v>
      </c>
      <c r="M176" s="28">
        <f t="shared" si="32"/>
        <v>1</v>
      </c>
      <c r="N176" s="32">
        <f t="shared" si="33"/>
        <v>1</v>
      </c>
      <c r="O176" s="32">
        <f t="shared" si="34"/>
        <v>974850</v>
      </c>
      <c r="P176" s="33">
        <f t="shared" si="30"/>
        <v>-194970</v>
      </c>
      <c r="Q176" s="34">
        <f t="shared" si="35"/>
        <v>974850</v>
      </c>
      <c r="R176" s="34">
        <f t="shared" si="36"/>
        <v>-194970</v>
      </c>
      <c r="S176" s="35">
        <f>IF(AND(M177=1,M176=0),1,0)</f>
        <v>0</v>
      </c>
      <c r="T176" s="35">
        <f>IF(S176=1,-Q177,0)</f>
        <v>0</v>
      </c>
      <c r="U176" s="35">
        <f>IF(S176=1,-R177,0)</f>
        <v>0</v>
      </c>
      <c r="V176" s="36">
        <f t="shared" si="38"/>
        <v>275882550</v>
      </c>
      <c r="W176" s="37">
        <f>(-Q176*C176/F176-R176*D176)</f>
        <v>525024.42246668227</v>
      </c>
      <c r="X176" s="37">
        <f>-O176*C176/F176-P176*E176</f>
        <v>831127.32246668264</v>
      </c>
      <c r="Y176" s="37">
        <f>-C176/F176*T176-U176*E176</f>
        <v>0</v>
      </c>
      <c r="Z176" s="40">
        <f t="shared" si="37"/>
        <v>-8301030046.9499998</v>
      </c>
      <c r="AA176" s="38">
        <f>SUM(X175:Y176)</f>
        <v>269844.84743097797</v>
      </c>
      <c r="AB176" s="37">
        <f>SUM(Z175:Z176)/F175</f>
        <v>164941.23957882283</v>
      </c>
    </row>
    <row r="177" spans="2:28" x14ac:dyDescent="0.25">
      <c r="B177" s="29">
        <v>43927</v>
      </c>
      <c r="C177" s="28">
        <v>275.5</v>
      </c>
      <c r="D177" s="28">
        <v>49.97</v>
      </c>
      <c r="E177" s="28">
        <v>48.63</v>
      </c>
      <c r="F177" s="28">
        <v>30.199000000000002</v>
      </c>
      <c r="G177" s="28">
        <v>5</v>
      </c>
      <c r="H177" s="28">
        <f t="shared" si="26"/>
        <v>45.614093181893438</v>
      </c>
      <c r="I177" s="30">
        <f t="shared" si="31"/>
        <v>9.549475862068979E-2</v>
      </c>
      <c r="J177" s="31">
        <f t="shared" si="27"/>
        <v>5.7855937898307321E-2</v>
      </c>
      <c r="K177" s="31">
        <f t="shared" si="28"/>
        <v>6.1340480891119029E-2</v>
      </c>
      <c r="L177" s="31">
        <f t="shared" si="29"/>
        <v>4.8505292325993807E-2</v>
      </c>
      <c r="M177" s="28">
        <f t="shared" si="32"/>
        <v>0</v>
      </c>
      <c r="N177" s="32">
        <f t="shared" si="33"/>
        <v>0</v>
      </c>
      <c r="O177" s="32">
        <f t="shared" si="34"/>
        <v>0</v>
      </c>
      <c r="P177" s="33">
        <f t="shared" si="30"/>
        <v>0</v>
      </c>
      <c r="Q177" s="34">
        <f t="shared" si="35"/>
        <v>0</v>
      </c>
      <c r="R177" s="34">
        <f t="shared" si="36"/>
        <v>0</v>
      </c>
      <c r="S177" s="35">
        <f>IF(AND(M178=1,M177=0),1,0)</f>
        <v>0</v>
      </c>
      <c r="T177" s="35">
        <f>IF(S177=1,-Q178,0)</f>
        <v>0</v>
      </c>
      <c r="U177" s="35">
        <f>IF(S177=1,-R178,0)</f>
        <v>0</v>
      </c>
      <c r="V177" s="36">
        <f t="shared" si="38"/>
        <v>286610850</v>
      </c>
      <c r="W177" s="37">
        <f>(-Q177*C177/F177-R177*D177)</f>
        <v>0</v>
      </c>
      <c r="X177" s="37">
        <f>-O177*C177/F177-P177*E177</f>
        <v>0</v>
      </c>
      <c r="Y177" s="37">
        <f>-C177/F177*T177-U177*E177</f>
        <v>0</v>
      </c>
      <c r="Z177" s="40">
        <f t="shared" si="37"/>
        <v>0</v>
      </c>
    </row>
    <row r="178" spans="2:28" x14ac:dyDescent="0.25">
      <c r="B178" s="29">
        <v>43922</v>
      </c>
      <c r="C178" s="28">
        <v>271.5</v>
      </c>
      <c r="D178" s="28">
        <v>46.51</v>
      </c>
      <c r="E178" s="28">
        <v>46.83</v>
      </c>
      <c r="F178" s="28">
        <v>30.292000000000002</v>
      </c>
      <c r="G178" s="28">
        <v>5</v>
      </c>
      <c r="H178" s="28">
        <f t="shared" si="26"/>
        <v>44.813812227650864</v>
      </c>
      <c r="I178" s="30">
        <f t="shared" si="31"/>
        <v>3.7849664825045926E-2</v>
      </c>
      <c r="J178" s="31">
        <f t="shared" si="27"/>
        <v>6.463358616073496E-2</v>
      </c>
      <c r="K178" s="31">
        <f t="shared" si="28"/>
        <v>6.1142399023999053E-2</v>
      </c>
      <c r="L178" s="31">
        <f t="shared" si="29"/>
        <v>4.891870184217758E-2</v>
      </c>
      <c r="M178" s="28">
        <f t="shared" si="32"/>
        <v>0</v>
      </c>
      <c r="N178" s="32">
        <f t="shared" si="33"/>
        <v>0</v>
      </c>
      <c r="O178" s="32">
        <f t="shared" si="34"/>
        <v>0</v>
      </c>
      <c r="P178" s="33">
        <f t="shared" si="30"/>
        <v>0</v>
      </c>
      <c r="Q178" s="34">
        <f t="shared" si="35"/>
        <v>0</v>
      </c>
      <c r="R178" s="34">
        <f t="shared" si="36"/>
        <v>0</v>
      </c>
      <c r="S178" s="35">
        <f>IF(AND(M179=1,M178=0),1,0)</f>
        <v>1</v>
      </c>
      <c r="T178" s="35">
        <f>IF(S178=1,-Q179,0)</f>
        <v>-1046025</v>
      </c>
      <c r="U178" s="35">
        <f>IF(S178=1,-R179,0)</f>
        <v>209205</v>
      </c>
      <c r="V178" s="36">
        <f t="shared" si="38"/>
        <v>286610850</v>
      </c>
      <c r="W178" s="37">
        <f>(-Q178*C178/F178-R178*D178)</f>
        <v>0</v>
      </c>
      <c r="X178" s="37">
        <f>-O178*C178/F178-P178*E178</f>
        <v>0</v>
      </c>
      <c r="Y178" s="37">
        <f>-C178/F178*T178-U178*E178</f>
        <v>-421796.56291430257</v>
      </c>
      <c r="Z178" s="40">
        <f t="shared" si="37"/>
        <v>8682015868.2000008</v>
      </c>
    </row>
    <row r="179" spans="2:28" x14ac:dyDescent="0.25">
      <c r="B179" s="29">
        <v>43921</v>
      </c>
      <c r="C179" s="28">
        <v>274</v>
      </c>
      <c r="D179" s="28">
        <v>47.79</v>
      </c>
      <c r="E179" s="28">
        <v>47.8</v>
      </c>
      <c r="F179" s="28">
        <v>30.268000000000001</v>
      </c>
      <c r="G179" s="28">
        <v>5</v>
      </c>
      <c r="H179" s="28">
        <f t="shared" si="26"/>
        <v>45.262323245671993</v>
      </c>
      <c r="I179" s="30">
        <f t="shared" si="31"/>
        <v>5.5845051094890685E-2</v>
      </c>
      <c r="J179" s="31">
        <f t="shared" si="27"/>
        <v>7.3871016315588595E-2</v>
      </c>
      <c r="K179" s="31">
        <f t="shared" si="28"/>
        <v>6.4932278989136852E-2</v>
      </c>
      <c r="L179" s="31">
        <f t="shared" si="29"/>
        <v>4.8491957551949891E-2</v>
      </c>
      <c r="M179" s="28">
        <f t="shared" si="32"/>
        <v>1</v>
      </c>
      <c r="N179" s="32">
        <f t="shared" si="33"/>
        <v>1</v>
      </c>
      <c r="O179" s="32">
        <f t="shared" si="34"/>
        <v>1046025</v>
      </c>
      <c r="P179" s="33">
        <f t="shared" si="30"/>
        <v>-209205</v>
      </c>
      <c r="Q179" s="34">
        <f t="shared" si="35"/>
        <v>1046025</v>
      </c>
      <c r="R179" s="34">
        <f t="shared" si="36"/>
        <v>-209205</v>
      </c>
      <c r="S179" s="35">
        <f>IF(AND(M180=1,M179=0),1,0)</f>
        <v>0</v>
      </c>
      <c r="T179" s="35">
        <f>IF(S179=1,-Q180,0)</f>
        <v>0</v>
      </c>
      <c r="U179" s="35">
        <f>IF(S179=1,-R180,0)</f>
        <v>0</v>
      </c>
      <c r="V179" s="36">
        <f t="shared" si="38"/>
        <v>286610850</v>
      </c>
      <c r="W179" s="37">
        <f>(-Q179*C179/F179-R179*D179)</f>
        <v>528802.61538918875</v>
      </c>
      <c r="X179" s="37">
        <f>-O179*C179/F179-P179*E179</f>
        <v>530894.6653891895</v>
      </c>
      <c r="Y179" s="37">
        <f>-C179/F179*T179-U179*E179</f>
        <v>0</v>
      </c>
      <c r="Z179" s="40">
        <f t="shared" si="37"/>
        <v>-8675137207.8000011</v>
      </c>
      <c r="AA179" s="38">
        <f>SUM(X178:Y179)</f>
        <v>109098.10247488692</v>
      </c>
      <c r="AB179" s="37">
        <f>SUM(Z178:Z179)/F178</f>
        <v>227078.44975569847</v>
      </c>
    </row>
    <row r="180" spans="2:28" x14ac:dyDescent="0.25">
      <c r="B180" s="29">
        <v>43920</v>
      </c>
      <c r="C180" s="28">
        <v>267.5</v>
      </c>
      <c r="D180" s="28">
        <v>47.82</v>
      </c>
      <c r="E180" s="28">
        <v>47.18</v>
      </c>
      <c r="F180" s="28">
        <v>30.276</v>
      </c>
      <c r="G180" s="28">
        <v>5</v>
      </c>
      <c r="H180" s="28">
        <f t="shared" si="26"/>
        <v>44.176905799973575</v>
      </c>
      <c r="I180" s="30">
        <f t="shared" si="31"/>
        <v>8.2466033644859937E-2</v>
      </c>
      <c r="J180" s="31">
        <f t="shared" si="27"/>
        <v>7.2133847233675399E-2</v>
      </c>
      <c r="K180" s="31">
        <f t="shared" si="28"/>
        <v>5.4884330235862422E-2</v>
      </c>
      <c r="L180" s="31">
        <f t="shared" si="29"/>
        <v>4.7828290559807786E-2</v>
      </c>
      <c r="M180" s="28">
        <f t="shared" si="32"/>
        <v>0</v>
      </c>
      <c r="N180" s="32">
        <f t="shared" si="33"/>
        <v>0</v>
      </c>
      <c r="O180" s="32">
        <f t="shared" si="34"/>
        <v>0</v>
      </c>
      <c r="P180" s="33">
        <f t="shared" si="30"/>
        <v>0</v>
      </c>
      <c r="Q180" s="34">
        <f t="shared" si="35"/>
        <v>0</v>
      </c>
      <c r="R180" s="34">
        <f t="shared" si="36"/>
        <v>0</v>
      </c>
      <c r="S180" s="35">
        <f>IF(AND(M181=1,M180=0),1,0)</f>
        <v>1</v>
      </c>
      <c r="T180" s="35">
        <f>IF(S180=1,-Q181,0)</f>
        <v>-1018330</v>
      </c>
      <c r="U180" s="35">
        <f>IF(S180=1,-R181,0)</f>
        <v>203666</v>
      </c>
      <c r="V180" s="36">
        <f t="shared" si="38"/>
        <v>285132400</v>
      </c>
      <c r="W180" s="37">
        <f>(-Q180*C180/F180-R180*D180)</f>
        <v>0</v>
      </c>
      <c r="X180" s="37">
        <f>-O180*C180/F180-P180*E180</f>
        <v>0</v>
      </c>
      <c r="Y180" s="37">
        <f>-C180/F180*T180-U180*E180</f>
        <v>-611628.18334258161</v>
      </c>
      <c r="Z180" s="40">
        <f t="shared" si="37"/>
        <v>8632668542.3999996</v>
      </c>
    </row>
    <row r="181" spans="2:28" x14ac:dyDescent="0.25">
      <c r="B181" s="29">
        <v>43917</v>
      </c>
      <c r="C181" s="28">
        <v>273</v>
      </c>
      <c r="D181" s="28">
        <v>46.91</v>
      </c>
      <c r="E181" s="28">
        <v>47.23</v>
      </c>
      <c r="F181" s="28">
        <v>30.181000000000001</v>
      </c>
      <c r="G181" s="28">
        <v>5</v>
      </c>
      <c r="H181" s="28">
        <f t="shared" si="26"/>
        <v>45.227129651104995</v>
      </c>
      <c r="I181" s="30">
        <f t="shared" si="31"/>
        <v>3.7209311355311359E-2</v>
      </c>
      <c r="J181" s="31">
        <f t="shared" si="27"/>
        <v>6.4351310888539043E-2</v>
      </c>
      <c r="K181" s="31">
        <f t="shared" si="28"/>
        <v>5.971174737619335E-2</v>
      </c>
      <c r="L181" s="31">
        <f t="shared" si="29"/>
        <v>4.8832100181297425E-2</v>
      </c>
      <c r="M181" s="28">
        <f t="shared" si="32"/>
        <v>1</v>
      </c>
      <c r="N181" s="32">
        <f t="shared" si="33"/>
        <v>0</v>
      </c>
      <c r="O181" s="32">
        <f t="shared" si="34"/>
        <v>0</v>
      </c>
      <c r="P181" s="33">
        <f t="shared" si="30"/>
        <v>0</v>
      </c>
      <c r="Q181" s="34">
        <f t="shared" si="35"/>
        <v>1018330</v>
      </c>
      <c r="R181" s="34">
        <f t="shared" si="36"/>
        <v>-203666</v>
      </c>
      <c r="S181" s="35">
        <f>IF(AND(M182=1,M181=0),1,0)</f>
        <v>0</v>
      </c>
      <c r="T181" s="35">
        <f>IF(S181=1,-Q182,0)</f>
        <v>0</v>
      </c>
      <c r="U181" s="35">
        <f>IF(S181=1,-R182,0)</f>
        <v>0</v>
      </c>
      <c r="V181" s="36">
        <f t="shared" si="38"/>
        <v>285132400</v>
      </c>
      <c r="W181" s="37">
        <f>(-Q181*C181/F181-R181*D181)</f>
        <v>342743.47247804888</v>
      </c>
      <c r="X181" s="37">
        <f>-O181*C181/F181-P181*E181</f>
        <v>0</v>
      </c>
      <c r="Y181" s="37">
        <f>-C181/F181*T181-U181*E181</f>
        <v>0</v>
      </c>
      <c r="Z181" s="40">
        <f t="shared" si="37"/>
        <v>0</v>
      </c>
    </row>
    <row r="182" spans="2:28" x14ac:dyDescent="0.25">
      <c r="B182" s="29">
        <v>43916</v>
      </c>
      <c r="C182" s="28">
        <v>280</v>
      </c>
      <c r="D182" s="28">
        <v>49.87</v>
      </c>
      <c r="E182" s="28">
        <v>49.1</v>
      </c>
      <c r="F182" s="28">
        <v>30.204000000000001</v>
      </c>
      <c r="G182" s="28">
        <v>5</v>
      </c>
      <c r="H182" s="28">
        <f t="shared" si="26"/>
        <v>46.351476625612499</v>
      </c>
      <c r="I182" s="30">
        <f t="shared" si="31"/>
        <v>7.5909628571428689E-2</v>
      </c>
      <c r="J182" s="31">
        <f t="shared" si="27"/>
        <v>6.4825023883930744E-2</v>
      </c>
      <c r="K182" s="31">
        <f t="shared" si="28"/>
        <v>5.2041276355785183E-2</v>
      </c>
      <c r="L182" s="31">
        <f t="shared" si="29"/>
        <v>4.838504760498484E-2</v>
      </c>
      <c r="M182" s="28">
        <f t="shared" si="32"/>
        <v>1</v>
      </c>
      <c r="N182" s="32">
        <f t="shared" si="33"/>
        <v>1</v>
      </c>
      <c r="O182" s="32">
        <f t="shared" si="34"/>
        <v>1018330</v>
      </c>
      <c r="P182" s="33">
        <f t="shared" si="30"/>
        <v>-203666</v>
      </c>
      <c r="Q182" s="34">
        <f t="shared" si="35"/>
        <v>1018330</v>
      </c>
      <c r="R182" s="34">
        <f t="shared" si="36"/>
        <v>-203666</v>
      </c>
      <c r="S182" s="35">
        <f>IF(AND(M183=1,M182=0),1,0)</f>
        <v>0</v>
      </c>
      <c r="T182" s="35">
        <f>IF(S182=1,-Q183,0)</f>
        <v>0</v>
      </c>
      <c r="U182" s="35">
        <f>IF(S182=1,-R183,0)</f>
        <v>0</v>
      </c>
      <c r="V182" s="36">
        <f t="shared" si="38"/>
        <v>285132400</v>
      </c>
      <c r="W182" s="37">
        <f>(-Q182*C182/F182-R182*D182)</f>
        <v>716603.58156800456</v>
      </c>
      <c r="X182" s="37">
        <f>-O182*C182/F182-P182*E182</f>
        <v>559780.76156800427</v>
      </c>
      <c r="Y182" s="37">
        <f>-C182/F182*T182-U182*E182</f>
        <v>0</v>
      </c>
      <c r="Z182" s="40">
        <f t="shared" si="37"/>
        <v>-8612139009.6000004</v>
      </c>
      <c r="AA182" s="38">
        <f>SUM(X180:Y182)</f>
        <v>-51847.421774577349</v>
      </c>
      <c r="AB182" s="37">
        <f>SUM(Z180:Z182)/F180</f>
        <v>678079.42925086664</v>
      </c>
    </row>
    <row r="183" spans="2:28" x14ac:dyDescent="0.25">
      <c r="B183" s="29">
        <v>43915</v>
      </c>
      <c r="C183" s="28">
        <v>277</v>
      </c>
      <c r="D183" s="28">
        <v>49</v>
      </c>
      <c r="E183" s="28">
        <v>49.3</v>
      </c>
      <c r="F183" s="28">
        <v>30.292999999999999</v>
      </c>
      <c r="G183" s="28">
        <v>5</v>
      </c>
      <c r="H183" s="28">
        <f t="shared" si="26"/>
        <v>45.720133364143535</v>
      </c>
      <c r="I183" s="30">
        <f t="shared" si="31"/>
        <v>7.1737906137184115E-2</v>
      </c>
      <c r="J183" s="31">
        <f t="shared" si="27"/>
        <v>5.7651211887263146E-2</v>
      </c>
      <c r="K183" s="31">
        <f t="shared" si="28"/>
        <v>4.9150288391073417E-2</v>
      </c>
      <c r="L183" s="31">
        <f t="shared" si="29"/>
        <v>4.758048533934333E-2</v>
      </c>
      <c r="M183" s="28">
        <f t="shared" si="32"/>
        <v>0</v>
      </c>
      <c r="N183" s="32">
        <f t="shared" si="33"/>
        <v>0</v>
      </c>
      <c r="O183" s="32">
        <f t="shared" si="34"/>
        <v>0</v>
      </c>
      <c r="P183" s="33">
        <f t="shared" si="30"/>
        <v>0</v>
      </c>
      <c r="Q183" s="34">
        <f t="shared" si="35"/>
        <v>0</v>
      </c>
      <c r="R183" s="34">
        <f t="shared" si="36"/>
        <v>0</v>
      </c>
      <c r="S183" s="35">
        <f>IF(AND(M184=1,M183=0),1,0)</f>
        <v>0</v>
      </c>
      <c r="T183" s="35">
        <f>IF(S183=1,-Q184,0)</f>
        <v>0</v>
      </c>
      <c r="U183" s="35">
        <f>IF(S183=1,-R184,0)</f>
        <v>0</v>
      </c>
      <c r="V183" s="36">
        <f t="shared" si="38"/>
        <v>285826432.5</v>
      </c>
      <c r="W183" s="37">
        <f>(-Q183*C183/F183-R183*D183)</f>
        <v>0</v>
      </c>
      <c r="X183" s="37">
        <f>-O183*C183/F183-P183*E183</f>
        <v>0</v>
      </c>
      <c r="Y183" s="37">
        <f>-C183/F183*T183-U183*E183</f>
        <v>0</v>
      </c>
      <c r="Z183" s="40">
        <f t="shared" si="37"/>
        <v>0</v>
      </c>
    </row>
    <row r="184" spans="2:28" x14ac:dyDescent="0.25">
      <c r="B184" s="29">
        <v>43914</v>
      </c>
      <c r="C184" s="28">
        <v>267.5</v>
      </c>
      <c r="D184" s="28">
        <v>48.87</v>
      </c>
      <c r="E184" s="28">
        <v>48</v>
      </c>
      <c r="F184" s="28">
        <v>30.161000000000001</v>
      </c>
      <c r="G184" s="28">
        <v>5</v>
      </c>
      <c r="H184" s="28">
        <f t="shared" si="26"/>
        <v>44.345346639700274</v>
      </c>
      <c r="I184" s="30">
        <f t="shared" si="31"/>
        <v>0.10203220186915885</v>
      </c>
      <c r="J184" s="31">
        <f t="shared" si="27"/>
        <v>5.5993541662685109E-2</v>
      </c>
      <c r="K184" s="31">
        <f t="shared" si="28"/>
        <v>4.5190076673212898E-2</v>
      </c>
      <c r="L184" s="31">
        <f t="shared" si="29"/>
        <v>4.5307416008745362E-2</v>
      </c>
      <c r="M184" s="28">
        <f t="shared" si="32"/>
        <v>0</v>
      </c>
      <c r="N184" s="32">
        <f t="shared" si="33"/>
        <v>0</v>
      </c>
      <c r="O184" s="32">
        <f t="shared" si="34"/>
        <v>0</v>
      </c>
      <c r="P184" s="33">
        <f t="shared" si="30"/>
        <v>0</v>
      </c>
      <c r="Q184" s="34">
        <f t="shared" si="35"/>
        <v>0</v>
      </c>
      <c r="R184" s="34">
        <f t="shared" si="36"/>
        <v>0</v>
      </c>
      <c r="S184" s="35">
        <f>IF(AND(M185=1,M184=0),1,0)</f>
        <v>0</v>
      </c>
      <c r="T184" s="35">
        <f>IF(S184=1,-Q185,0)</f>
        <v>0</v>
      </c>
      <c r="U184" s="35">
        <f>IF(S184=1,-R185,0)</f>
        <v>0</v>
      </c>
      <c r="V184" s="36">
        <f t="shared" si="38"/>
        <v>285826432.5</v>
      </c>
      <c r="W184" s="37">
        <f>(-Q184*C184/F184-R184*D184)</f>
        <v>0</v>
      </c>
      <c r="X184" s="37">
        <f>-O184*C184/F184-P184*E184</f>
        <v>0</v>
      </c>
      <c r="Y184" s="37">
        <f>-C184/F184*T184-U184*E184</f>
        <v>0</v>
      </c>
      <c r="Z184" s="40">
        <f t="shared" si="37"/>
        <v>0</v>
      </c>
    </row>
    <row r="185" spans="2:28" x14ac:dyDescent="0.25">
      <c r="B185" s="29">
        <v>43913</v>
      </c>
      <c r="C185" s="28">
        <v>255</v>
      </c>
      <c r="D185" s="28">
        <v>45.26</v>
      </c>
      <c r="E185" s="28">
        <v>45.12</v>
      </c>
      <c r="F185" s="28">
        <v>30.248999999999999</v>
      </c>
      <c r="G185" s="28">
        <v>5</v>
      </c>
      <c r="H185" s="28">
        <f t="shared" si="26"/>
        <v>42.150153724090053</v>
      </c>
      <c r="I185" s="30">
        <f t="shared" si="31"/>
        <v>7.3780188235293975E-2</v>
      </c>
      <c r="J185" s="31">
        <f t="shared" si="27"/>
        <v>3.7634813238049444E-2</v>
      </c>
      <c r="K185" s="31">
        <f t="shared" si="28"/>
        <v>3.9554941646737507E-2</v>
      </c>
      <c r="L185" s="31">
        <f t="shared" si="29"/>
        <v>4.4495422766817012E-2</v>
      </c>
      <c r="M185" s="28">
        <f t="shared" si="32"/>
        <v>0</v>
      </c>
      <c r="N185" s="32">
        <f t="shared" si="33"/>
        <v>0</v>
      </c>
      <c r="O185" s="32">
        <f t="shared" si="34"/>
        <v>0</v>
      </c>
      <c r="P185" s="33">
        <f t="shared" si="30"/>
        <v>0</v>
      </c>
      <c r="Q185" s="34">
        <f t="shared" si="35"/>
        <v>0</v>
      </c>
      <c r="R185" s="34">
        <f t="shared" si="36"/>
        <v>0</v>
      </c>
      <c r="S185" s="35">
        <f>IF(AND(M186=1,M185=0),1,0)</f>
        <v>0</v>
      </c>
      <c r="T185" s="35">
        <f>IF(S185=1,-Q186,0)</f>
        <v>0</v>
      </c>
      <c r="U185" s="35">
        <f>IF(S185=1,-R186,0)</f>
        <v>0</v>
      </c>
      <c r="V185" s="36">
        <f t="shared" si="38"/>
        <v>285826432.5</v>
      </c>
      <c r="W185" s="37">
        <f>(-Q185*C185/F185-R185*D185)</f>
        <v>0</v>
      </c>
      <c r="X185" s="37">
        <f>-O185*C185/F185-P185*E185</f>
        <v>0</v>
      </c>
      <c r="Y185" s="37">
        <f>-C185/F185*T185-U185*E185</f>
        <v>0</v>
      </c>
      <c r="Z185" s="40">
        <f t="shared" si="37"/>
        <v>0</v>
      </c>
    </row>
    <row r="186" spans="2:28" x14ac:dyDescent="0.25">
      <c r="B186" s="29">
        <v>43910</v>
      </c>
      <c r="C186" s="28">
        <v>270</v>
      </c>
      <c r="D186" s="28">
        <v>44.53</v>
      </c>
      <c r="E186" s="28">
        <v>48.02</v>
      </c>
      <c r="F186" s="28">
        <v>30.265000000000001</v>
      </c>
      <c r="G186" s="28">
        <v>5</v>
      </c>
      <c r="H186" s="28">
        <f t="shared" si="26"/>
        <v>44.605980505534447</v>
      </c>
      <c r="I186" s="30">
        <f t="shared" si="31"/>
        <v>-1.7033703703703829E-3</v>
      </c>
      <c r="J186" s="31">
        <f t="shared" si="27"/>
        <v>5.5072183863847643E-2</v>
      </c>
      <c r="K186" s="31">
        <f t="shared" si="28"/>
        <v>4.427086598536184E-2</v>
      </c>
      <c r="L186" s="31">
        <f t="shared" si="29"/>
        <v>4.6608725341503655E-2</v>
      </c>
      <c r="M186" s="28">
        <f t="shared" si="32"/>
        <v>0</v>
      </c>
      <c r="N186" s="32">
        <f t="shared" si="33"/>
        <v>0</v>
      </c>
      <c r="O186" s="32">
        <f t="shared" si="34"/>
        <v>0</v>
      </c>
      <c r="P186" s="33">
        <f t="shared" si="30"/>
        <v>0</v>
      </c>
      <c r="Q186" s="34">
        <f t="shared" si="35"/>
        <v>0</v>
      </c>
      <c r="R186" s="34">
        <f t="shared" si="36"/>
        <v>0</v>
      </c>
      <c r="S186" s="35">
        <f>IF(AND(M187=1,M186=0),1,0)</f>
        <v>0</v>
      </c>
      <c r="T186" s="35">
        <f>IF(S186=1,-Q187,0)</f>
        <v>0</v>
      </c>
      <c r="U186" s="35">
        <f>IF(S186=1,-R187,0)</f>
        <v>0</v>
      </c>
      <c r="V186" s="36">
        <f t="shared" si="38"/>
        <v>285826432.5</v>
      </c>
      <c r="W186" s="37">
        <f>(-Q186*C186/F186-R186*D186)</f>
        <v>0</v>
      </c>
      <c r="X186" s="37">
        <f>-O186*C186/F186-P186*E186</f>
        <v>0</v>
      </c>
      <c r="Y186" s="37">
        <f>-C186/F186*T186-U186*E186</f>
        <v>0</v>
      </c>
      <c r="Z186" s="40">
        <f t="shared" si="37"/>
        <v>0</v>
      </c>
    </row>
    <row r="187" spans="2:28" x14ac:dyDescent="0.25">
      <c r="B187" s="29">
        <v>43909</v>
      </c>
      <c r="C187" s="28">
        <v>248</v>
      </c>
      <c r="D187" s="28">
        <v>43.89</v>
      </c>
      <c r="E187" s="28">
        <v>43.74</v>
      </c>
      <c r="F187" s="28">
        <v>30.463999999999999</v>
      </c>
      <c r="G187" s="28">
        <v>5</v>
      </c>
      <c r="H187" s="28">
        <f t="shared" si="26"/>
        <v>40.70378151260504</v>
      </c>
      <c r="I187" s="30">
        <f t="shared" si="31"/>
        <v>7.8278193548387165E-2</v>
      </c>
      <c r="J187" s="31">
        <f t="shared" si="27"/>
        <v>3.9257528827639623E-2</v>
      </c>
      <c r="K187" s="31">
        <f t="shared" si="28"/>
        <v>3.9779924649098977E-2</v>
      </c>
      <c r="L187" s="31">
        <f t="shared" si="29"/>
        <v>4.616333324886511E-2</v>
      </c>
      <c r="M187" s="28">
        <f t="shared" si="32"/>
        <v>0</v>
      </c>
      <c r="N187" s="32">
        <f t="shared" si="33"/>
        <v>0</v>
      </c>
      <c r="O187" s="32">
        <f t="shared" si="34"/>
        <v>0</v>
      </c>
      <c r="P187" s="33">
        <f t="shared" si="30"/>
        <v>0</v>
      </c>
      <c r="Q187" s="34">
        <f t="shared" si="35"/>
        <v>0</v>
      </c>
      <c r="R187" s="34">
        <f t="shared" si="36"/>
        <v>0</v>
      </c>
      <c r="S187" s="35">
        <f>IF(AND(M188=1,M187=0),1,0)</f>
        <v>0</v>
      </c>
      <c r="T187" s="35">
        <f>IF(S187=1,-Q188,0)</f>
        <v>0</v>
      </c>
      <c r="U187" s="35">
        <f>IF(S187=1,-R188,0)</f>
        <v>0</v>
      </c>
      <c r="V187" s="36">
        <f t="shared" si="38"/>
        <v>285826432.5</v>
      </c>
      <c r="W187" s="37">
        <f>(-Q187*C187/F187-R187*D187)</f>
        <v>0</v>
      </c>
      <c r="X187" s="37">
        <f>-O187*C187/F187-P187*E187</f>
        <v>0</v>
      </c>
      <c r="Y187" s="37">
        <f>-C187/F187*T187-U187*E187</f>
        <v>0</v>
      </c>
      <c r="Z187" s="40">
        <f t="shared" si="37"/>
        <v>0</v>
      </c>
    </row>
    <row r="188" spans="2:28" x14ac:dyDescent="0.25">
      <c r="B188" s="29">
        <v>43908</v>
      </c>
      <c r="C188" s="28">
        <v>260</v>
      </c>
      <c r="D188" s="28">
        <v>44.37</v>
      </c>
      <c r="E188" s="28">
        <v>43.8</v>
      </c>
      <c r="F188" s="28">
        <v>30.35</v>
      </c>
      <c r="G188" s="28">
        <v>5</v>
      </c>
      <c r="H188" s="28">
        <f t="shared" si="26"/>
        <v>42.833607907742994</v>
      </c>
      <c r="I188" s="30">
        <f t="shared" si="31"/>
        <v>3.5868846153846112E-2</v>
      </c>
      <c r="J188" s="31">
        <f t="shared" si="27"/>
        <v>4.0649364894883688E-2</v>
      </c>
      <c r="K188" s="31">
        <f t="shared" si="28"/>
        <v>4.2737624121077858E-2</v>
      </c>
      <c r="L188" s="31">
        <f t="shared" si="29"/>
        <v>4.6683694250086123E-2</v>
      </c>
      <c r="M188" s="28">
        <f t="shared" si="32"/>
        <v>0</v>
      </c>
      <c r="N188" s="32">
        <f t="shared" si="33"/>
        <v>0</v>
      </c>
      <c r="O188" s="32">
        <f t="shared" si="34"/>
        <v>0</v>
      </c>
      <c r="P188" s="33">
        <f t="shared" si="30"/>
        <v>0</v>
      </c>
      <c r="Q188" s="34">
        <f t="shared" si="35"/>
        <v>0</v>
      </c>
      <c r="R188" s="34">
        <f t="shared" si="36"/>
        <v>0</v>
      </c>
      <c r="S188" s="35">
        <f>IF(AND(M189=1,M188=0),1,0)</f>
        <v>0</v>
      </c>
      <c r="T188" s="35">
        <f>IF(S188=1,-Q189,0)</f>
        <v>0</v>
      </c>
      <c r="U188" s="35">
        <f>IF(S188=1,-R189,0)</f>
        <v>0</v>
      </c>
      <c r="V188" s="36">
        <f t="shared" si="38"/>
        <v>285826432.5</v>
      </c>
      <c r="W188" s="37">
        <f>(-Q188*C188/F188-R188*D188)</f>
        <v>0</v>
      </c>
      <c r="X188" s="37">
        <f>-O188*C188/F188-P188*E188</f>
        <v>0</v>
      </c>
      <c r="Y188" s="37">
        <f>-C188/F188*T188-U188*E188</f>
        <v>0</v>
      </c>
      <c r="Z188" s="40">
        <f t="shared" si="37"/>
        <v>0</v>
      </c>
    </row>
    <row r="189" spans="2:28" x14ac:dyDescent="0.25">
      <c r="B189" s="29">
        <v>43907</v>
      </c>
      <c r="C189" s="28">
        <v>268</v>
      </c>
      <c r="D189" s="28">
        <v>48.54</v>
      </c>
      <c r="E189" s="28">
        <v>45.75</v>
      </c>
      <c r="F189" s="28">
        <v>30.193999999999999</v>
      </c>
      <c r="G189" s="28">
        <v>5</v>
      </c>
      <c r="H189" s="28">
        <f t="shared" si="26"/>
        <v>44.379678081738092</v>
      </c>
      <c r="I189" s="30">
        <f t="shared" si="31"/>
        <v>9.3743850746268675E-2</v>
      </c>
      <c r="J189" s="31">
        <f t="shared" si="27"/>
        <v>3.4386611683740687E-2</v>
      </c>
      <c r="K189" s="31">
        <f t="shared" si="28"/>
        <v>3.6696661408655719E-2</v>
      </c>
      <c r="L189" s="31">
        <f t="shared" si="29"/>
        <v>4.4326883391877167E-2</v>
      </c>
      <c r="M189" s="28">
        <f t="shared" si="32"/>
        <v>0</v>
      </c>
      <c r="N189" s="32">
        <f t="shared" si="33"/>
        <v>0</v>
      </c>
      <c r="O189" s="32">
        <f t="shared" si="34"/>
        <v>0</v>
      </c>
      <c r="P189" s="33">
        <f t="shared" si="30"/>
        <v>0</v>
      </c>
      <c r="Q189" s="34">
        <f t="shared" si="35"/>
        <v>0</v>
      </c>
      <c r="R189" s="34">
        <f t="shared" si="36"/>
        <v>0</v>
      </c>
      <c r="S189" s="35">
        <f>IF(AND(M190=1,M189=0),1,0)</f>
        <v>0</v>
      </c>
      <c r="T189" s="35">
        <f>IF(S189=1,-Q190,0)</f>
        <v>0</v>
      </c>
      <c r="U189" s="35">
        <f>IF(S189=1,-R190,0)</f>
        <v>0</v>
      </c>
      <c r="V189" s="36">
        <f t="shared" si="38"/>
        <v>285826432.5</v>
      </c>
      <c r="W189" s="37">
        <f>(-Q189*C189/F189-R189*D189)</f>
        <v>0</v>
      </c>
      <c r="X189" s="37">
        <f>-O189*C189/F189-P189*E189</f>
        <v>0</v>
      </c>
      <c r="Y189" s="37">
        <f>-C189/F189*T189-U189*E189</f>
        <v>0</v>
      </c>
      <c r="Z189" s="40">
        <f t="shared" si="37"/>
        <v>0</v>
      </c>
    </row>
    <row r="190" spans="2:28" x14ac:dyDescent="0.25">
      <c r="B190" s="29">
        <v>43906</v>
      </c>
      <c r="C190" s="28">
        <v>276.5</v>
      </c>
      <c r="D190" s="28">
        <v>44.9</v>
      </c>
      <c r="E190" s="28">
        <v>46.34</v>
      </c>
      <c r="F190" s="28">
        <v>30.236000000000001</v>
      </c>
      <c r="G190" s="28">
        <v>5</v>
      </c>
      <c r="H190" s="28">
        <f t="shared" si="26"/>
        <v>45.72364069321339</v>
      </c>
      <c r="I190" s="30">
        <f t="shared" si="31"/>
        <v>-1.8013453887884334E-2</v>
      </c>
      <c r="J190" s="31">
        <f t="shared" si="27"/>
        <v>4.147507005542557E-2</v>
      </c>
      <c r="K190" s="31">
        <f t="shared" si="28"/>
        <v>4.5958006797444148E-2</v>
      </c>
      <c r="L190" s="31">
        <f t="shared" si="29"/>
        <v>4.7148500891141552E-2</v>
      </c>
      <c r="M190" s="28">
        <f t="shared" si="32"/>
        <v>0</v>
      </c>
      <c r="N190" s="32">
        <f t="shared" si="33"/>
        <v>0</v>
      </c>
      <c r="O190" s="32">
        <f t="shared" si="34"/>
        <v>0</v>
      </c>
      <c r="P190" s="33">
        <f t="shared" si="30"/>
        <v>0</v>
      </c>
      <c r="Q190" s="34">
        <f t="shared" si="35"/>
        <v>0</v>
      </c>
      <c r="R190" s="34">
        <f t="shared" si="36"/>
        <v>0</v>
      </c>
      <c r="S190" s="35">
        <f>IF(AND(M191=1,M190=0),1,0)</f>
        <v>0</v>
      </c>
      <c r="T190" s="35">
        <f>IF(S190=1,-Q191,0)</f>
        <v>0</v>
      </c>
      <c r="U190" s="35">
        <f>IF(S190=1,-R191,0)</f>
        <v>0</v>
      </c>
      <c r="V190" s="36">
        <f t="shared" si="38"/>
        <v>285826432.5</v>
      </c>
      <c r="W190" s="37">
        <f>(-Q190*C190/F190-R190*D190)</f>
        <v>0</v>
      </c>
      <c r="X190" s="37">
        <f>-O190*C190/F190-P190*E190</f>
        <v>0</v>
      </c>
      <c r="Y190" s="37">
        <f>-C190/F190*T190-U190*E190</f>
        <v>0</v>
      </c>
      <c r="Z190" s="40">
        <f t="shared" si="37"/>
        <v>0</v>
      </c>
    </row>
    <row r="191" spans="2:28" x14ac:dyDescent="0.25">
      <c r="B191" s="29">
        <v>43903</v>
      </c>
      <c r="C191" s="28">
        <v>290</v>
      </c>
      <c r="D191" s="28">
        <v>52.23</v>
      </c>
      <c r="E191" s="28">
        <v>51.9</v>
      </c>
      <c r="F191" s="28">
        <v>30.135000000000002</v>
      </c>
      <c r="G191" s="28">
        <v>5</v>
      </c>
      <c r="H191" s="28">
        <f t="shared" si="26"/>
        <v>48.116807698689229</v>
      </c>
      <c r="I191" s="30">
        <f t="shared" si="31"/>
        <v>8.548348275862061E-2</v>
      </c>
      <c r="J191" s="31">
        <f t="shared" si="27"/>
        <v>3.3469548106876038E-2</v>
      </c>
      <c r="K191" s="31">
        <f t="shared" si="28"/>
        <v>3.9473499660822607E-2</v>
      </c>
      <c r="L191" s="31">
        <f t="shared" si="29"/>
        <v>4.6087917131519864E-2</v>
      </c>
      <c r="M191" s="28">
        <f t="shared" si="32"/>
        <v>0</v>
      </c>
      <c r="N191" s="32">
        <f t="shared" si="33"/>
        <v>0</v>
      </c>
      <c r="O191" s="32">
        <f t="shared" si="34"/>
        <v>0</v>
      </c>
      <c r="P191" s="33">
        <f t="shared" si="30"/>
        <v>0</v>
      </c>
      <c r="Q191" s="34">
        <f t="shared" si="35"/>
        <v>0</v>
      </c>
      <c r="R191" s="34">
        <f t="shared" si="36"/>
        <v>0</v>
      </c>
      <c r="S191" s="35">
        <f>IF(AND(M192=1,M191=0),1,0)</f>
        <v>0</v>
      </c>
      <c r="T191" s="35">
        <f>IF(S191=1,-Q192,0)</f>
        <v>0</v>
      </c>
      <c r="U191" s="35">
        <f>IF(S191=1,-R192,0)</f>
        <v>0</v>
      </c>
      <c r="V191" s="36">
        <f t="shared" si="38"/>
        <v>285826432.5</v>
      </c>
      <c r="W191" s="37">
        <f>(-Q191*C191/F191-R191*D191)</f>
        <v>0</v>
      </c>
      <c r="X191" s="37">
        <f>-O191*C191/F191-P191*E191</f>
        <v>0</v>
      </c>
      <c r="Y191" s="37">
        <f>-C191/F191*T191-U191*E191</f>
        <v>0</v>
      </c>
      <c r="Z191" s="40">
        <f t="shared" si="37"/>
        <v>0</v>
      </c>
    </row>
    <row r="192" spans="2:28" x14ac:dyDescent="0.25">
      <c r="B192" s="29">
        <v>43902</v>
      </c>
      <c r="C192" s="28">
        <v>294</v>
      </c>
      <c r="D192" s="28">
        <v>48.69</v>
      </c>
      <c r="E192" s="28">
        <v>49.66</v>
      </c>
      <c r="F192" s="28">
        <v>30.167000000000002</v>
      </c>
      <c r="G192" s="28">
        <v>5</v>
      </c>
      <c r="H192" s="28">
        <f t="shared" si="26"/>
        <v>48.728743328802992</v>
      </c>
      <c r="I192" s="30">
        <f t="shared" si="31"/>
        <v>-7.9508163265296083E-4</v>
      </c>
      <c r="J192" s="31">
        <f t="shared" si="27"/>
        <v>4.0302320470558331E-2</v>
      </c>
      <c r="K192" s="31">
        <f t="shared" si="28"/>
        <v>4.4142835767572983E-2</v>
      </c>
      <c r="L192" s="31">
        <f t="shared" si="29"/>
        <v>4.7808615169000923E-2</v>
      </c>
      <c r="M192" s="28">
        <f t="shared" si="32"/>
        <v>0</v>
      </c>
      <c r="N192" s="32">
        <f t="shared" si="33"/>
        <v>0</v>
      </c>
      <c r="O192" s="32">
        <f t="shared" si="34"/>
        <v>0</v>
      </c>
      <c r="P192" s="33">
        <f t="shared" si="30"/>
        <v>0</v>
      </c>
      <c r="Q192" s="34">
        <f t="shared" si="35"/>
        <v>0</v>
      </c>
      <c r="R192" s="34">
        <f t="shared" si="36"/>
        <v>0</v>
      </c>
      <c r="S192" s="35">
        <f>IF(AND(M193=1,M192=0),1,0)</f>
        <v>0</v>
      </c>
      <c r="T192" s="35">
        <f>IF(S192=1,-Q193,0)</f>
        <v>0</v>
      </c>
      <c r="U192" s="35">
        <f>IF(S192=1,-R193,0)</f>
        <v>0</v>
      </c>
      <c r="V192" s="36">
        <f t="shared" si="38"/>
        <v>285826432.5</v>
      </c>
      <c r="W192" s="37">
        <f>(-Q192*C192/F192-R192*D192)</f>
        <v>0</v>
      </c>
      <c r="X192" s="37">
        <f>-O192*C192/F192-P192*E192</f>
        <v>0</v>
      </c>
      <c r="Y192" s="37">
        <f>-C192/F192*T192-U192*E192</f>
        <v>0</v>
      </c>
      <c r="Z192" s="40">
        <f t="shared" si="37"/>
        <v>0</v>
      </c>
    </row>
    <row r="193" spans="2:28" x14ac:dyDescent="0.25">
      <c r="B193" s="29">
        <v>43901</v>
      </c>
      <c r="C193" s="28">
        <v>302</v>
      </c>
      <c r="D193" s="28">
        <v>52.24</v>
      </c>
      <c r="E193" s="28">
        <v>53.11</v>
      </c>
      <c r="F193" s="28">
        <v>30.143000000000001</v>
      </c>
      <c r="G193" s="28">
        <v>5</v>
      </c>
      <c r="H193" s="28">
        <f t="shared" si="26"/>
        <v>50.094549314932152</v>
      </c>
      <c r="I193" s="30">
        <f t="shared" si="31"/>
        <v>4.2828026490066451E-2</v>
      </c>
      <c r="J193" s="31">
        <f t="shared" si="27"/>
        <v>4.4825883347272021E-2</v>
      </c>
      <c r="K193" s="31">
        <f t="shared" si="28"/>
        <v>4.154503684527442E-2</v>
      </c>
      <c r="L193" s="31">
        <f t="shared" si="29"/>
        <v>4.7297423109528121E-2</v>
      </c>
      <c r="M193" s="28">
        <f t="shared" si="32"/>
        <v>0</v>
      </c>
      <c r="N193" s="32">
        <f t="shared" si="33"/>
        <v>0</v>
      </c>
      <c r="O193" s="32">
        <f t="shared" si="34"/>
        <v>0</v>
      </c>
      <c r="P193" s="33">
        <f t="shared" si="30"/>
        <v>0</v>
      </c>
      <c r="Q193" s="34">
        <f t="shared" si="35"/>
        <v>0</v>
      </c>
      <c r="R193" s="34">
        <f t="shared" si="36"/>
        <v>0</v>
      </c>
      <c r="S193" s="35">
        <f>IF(AND(M194=1,M193=0),1,0)</f>
        <v>0</v>
      </c>
      <c r="T193" s="35">
        <f>IF(S193=1,-Q194,0)</f>
        <v>0</v>
      </c>
      <c r="U193" s="35">
        <f>IF(S193=1,-R194,0)</f>
        <v>0</v>
      </c>
      <c r="V193" s="36">
        <f t="shared" si="38"/>
        <v>285826432.5</v>
      </c>
      <c r="W193" s="37">
        <f>(-Q193*C193/F193-R193*D193)</f>
        <v>0</v>
      </c>
      <c r="X193" s="37">
        <f>-O193*C193/F193-P193*E193</f>
        <v>0</v>
      </c>
      <c r="Y193" s="37">
        <f>-C193/F193*T193-U193*E193</f>
        <v>0</v>
      </c>
      <c r="Z193" s="40">
        <f t="shared" si="37"/>
        <v>0</v>
      </c>
    </row>
    <row r="194" spans="2:28" x14ac:dyDescent="0.25">
      <c r="B194" s="29">
        <v>43900</v>
      </c>
      <c r="C194" s="28">
        <v>307</v>
      </c>
      <c r="D194" s="28">
        <v>54.51</v>
      </c>
      <c r="E194" s="28">
        <v>53.71</v>
      </c>
      <c r="F194" s="28">
        <v>29.917999999999999</v>
      </c>
      <c r="G194" s="28">
        <v>5</v>
      </c>
      <c r="H194" s="28">
        <f t="shared" si="26"/>
        <v>51.306905541814295</v>
      </c>
      <c r="I194" s="30">
        <f t="shared" si="31"/>
        <v>6.2430084690553667E-2</v>
      </c>
      <c r="J194" s="31">
        <f t="shared" si="27"/>
        <v>3.9006711133570751E-2</v>
      </c>
      <c r="K194" s="31">
        <f t="shared" si="28"/>
        <v>3.8231503376219035E-2</v>
      </c>
      <c r="L194" s="31">
        <f t="shared" si="29"/>
        <v>4.6635077704621414E-2</v>
      </c>
      <c r="M194" s="28">
        <f t="shared" si="32"/>
        <v>0</v>
      </c>
      <c r="N194" s="32">
        <f t="shared" si="33"/>
        <v>0</v>
      </c>
      <c r="O194" s="32">
        <f t="shared" si="34"/>
        <v>0</v>
      </c>
      <c r="P194" s="33">
        <f t="shared" si="30"/>
        <v>0</v>
      </c>
      <c r="Q194" s="34">
        <f t="shared" si="35"/>
        <v>0</v>
      </c>
      <c r="R194" s="34">
        <f t="shared" si="36"/>
        <v>0</v>
      </c>
      <c r="S194" s="35">
        <f>IF(AND(M195=1,M194=0),1,0)</f>
        <v>0</v>
      </c>
      <c r="T194" s="35">
        <f>IF(S194=1,-Q195,0)</f>
        <v>0</v>
      </c>
      <c r="U194" s="35">
        <f>IF(S194=1,-R195,0)</f>
        <v>0</v>
      </c>
      <c r="V194" s="36">
        <f t="shared" si="38"/>
        <v>285826432.5</v>
      </c>
      <c r="W194" s="37">
        <f>(-Q194*C194/F194-R194*D194)</f>
        <v>0</v>
      </c>
      <c r="X194" s="37">
        <f>-O194*C194/F194-P194*E194</f>
        <v>0</v>
      </c>
      <c r="Y194" s="37">
        <f>-C194/F194*T194-U194*E194</f>
        <v>0</v>
      </c>
      <c r="Z194" s="40">
        <f t="shared" si="37"/>
        <v>0</v>
      </c>
    </row>
    <row r="195" spans="2:28" x14ac:dyDescent="0.25">
      <c r="B195" s="29">
        <v>43899</v>
      </c>
      <c r="C195" s="28">
        <v>305.5</v>
      </c>
      <c r="D195" s="28">
        <v>51.83</v>
      </c>
      <c r="E195" s="28">
        <v>51.55</v>
      </c>
      <c r="F195" s="28">
        <v>29.984999999999999</v>
      </c>
      <c r="G195" s="28">
        <v>5</v>
      </c>
      <c r="H195" s="28">
        <f t="shared" si="26"/>
        <v>50.942137735534438</v>
      </c>
      <c r="I195" s="30">
        <f t="shared" si="31"/>
        <v>1.7428837970540068E-2</v>
      </c>
      <c r="J195" s="31">
        <f t="shared" si="27"/>
        <v>5.0440943539462733E-2</v>
      </c>
      <c r="K195" s="31">
        <f t="shared" si="28"/>
        <v>4.0433367271472731E-2</v>
      </c>
      <c r="L195" s="31">
        <f t="shared" si="29"/>
        <v>4.7744937717609272E-2</v>
      </c>
      <c r="M195" s="28">
        <f t="shared" si="32"/>
        <v>0</v>
      </c>
      <c r="N195" s="32">
        <f t="shared" si="33"/>
        <v>0</v>
      </c>
      <c r="O195" s="32">
        <f t="shared" si="34"/>
        <v>0</v>
      </c>
      <c r="P195" s="33">
        <f t="shared" si="30"/>
        <v>0</v>
      </c>
      <c r="Q195" s="34">
        <f t="shared" si="35"/>
        <v>0</v>
      </c>
      <c r="R195" s="34">
        <f t="shared" si="36"/>
        <v>0</v>
      </c>
      <c r="S195" s="35">
        <f>IF(AND(M196=1,M195=0),1,0)</f>
        <v>0</v>
      </c>
      <c r="T195" s="35">
        <f>IF(S195=1,-Q196,0)</f>
        <v>0</v>
      </c>
      <c r="U195" s="35">
        <f>IF(S195=1,-R196,0)</f>
        <v>0</v>
      </c>
      <c r="V195" s="36">
        <f t="shared" si="38"/>
        <v>285826432.5</v>
      </c>
      <c r="W195" s="37">
        <f>(-Q195*C195/F195-R195*D195)</f>
        <v>0</v>
      </c>
      <c r="X195" s="37">
        <f>-O195*C195/F195-P195*E195</f>
        <v>0</v>
      </c>
      <c r="Y195" s="37">
        <f>-C195/F195*T195-U195*E195</f>
        <v>0</v>
      </c>
      <c r="Z195" s="40">
        <f t="shared" si="37"/>
        <v>0</v>
      </c>
    </row>
    <row r="196" spans="2:28" x14ac:dyDescent="0.25">
      <c r="B196" s="29">
        <v>43896</v>
      </c>
      <c r="C196" s="28">
        <v>315</v>
      </c>
      <c r="D196" s="28">
        <v>55.07</v>
      </c>
      <c r="E196" s="28">
        <v>54.6</v>
      </c>
      <c r="F196" s="28">
        <v>29.9</v>
      </c>
      <c r="G196" s="28">
        <v>5</v>
      </c>
      <c r="H196" s="28">
        <f t="shared" ref="H196:H232" si="39">C196*5/F196</f>
        <v>52.675585284280942</v>
      </c>
      <c r="I196" s="30">
        <f t="shared" si="31"/>
        <v>4.545587301587295E-2</v>
      </c>
      <c r="J196" s="31">
        <f t="shared" ref="J196:J227" si="40">SUM(I197:I201)/5</f>
        <v>4.5477451214769184E-2</v>
      </c>
      <c r="K196" s="31">
        <f t="shared" ref="K196:K221" si="41">SUM(I197:I206)/10</f>
        <v>4.1258117297074362E-2</v>
      </c>
      <c r="L196" s="31">
        <f t="shared" ref="L196:L201" si="42">SUM(I197:I226)/30</f>
        <v>4.7524697276873994E-2</v>
      </c>
      <c r="M196" s="28">
        <f t="shared" si="32"/>
        <v>0</v>
      </c>
      <c r="N196" s="32">
        <f t="shared" si="33"/>
        <v>0</v>
      </c>
      <c r="O196" s="32">
        <f t="shared" si="34"/>
        <v>0</v>
      </c>
      <c r="P196" s="33">
        <f t="shared" ref="P196:P232" si="43">IF(N196=1,-ROUND($B$2/E196,0),0)</f>
        <v>0</v>
      </c>
      <c r="Q196" s="34">
        <f t="shared" si="35"/>
        <v>0</v>
      </c>
      <c r="R196" s="34">
        <f t="shared" si="36"/>
        <v>0</v>
      </c>
      <c r="S196" s="35">
        <f>IF(AND(M197=1,M196=0),1,0)</f>
        <v>0</v>
      </c>
      <c r="T196" s="35">
        <f>IF(S196=1,-Q197,0)</f>
        <v>0</v>
      </c>
      <c r="U196" s="35">
        <f>IF(S196=1,-R197,0)</f>
        <v>0</v>
      </c>
      <c r="V196" s="36">
        <f t="shared" si="38"/>
        <v>285826432.5</v>
      </c>
      <c r="W196" s="37">
        <f>(-Q196*C196/F196-R196*D196)</f>
        <v>0</v>
      </c>
      <c r="X196" s="37">
        <f>-O196*C196/F196-P196*E196</f>
        <v>0</v>
      </c>
      <c r="Y196" s="37">
        <f>-C196/F196*T196-U196*E196</f>
        <v>0</v>
      </c>
      <c r="Z196" s="40">
        <f t="shared" si="37"/>
        <v>0</v>
      </c>
    </row>
    <row r="197" spans="2:28" x14ac:dyDescent="0.25">
      <c r="B197" s="29">
        <v>43895</v>
      </c>
      <c r="C197" s="28">
        <v>323</v>
      </c>
      <c r="D197" s="28">
        <v>55.73</v>
      </c>
      <c r="E197" s="28">
        <v>56.11</v>
      </c>
      <c r="F197" s="28">
        <v>29.946000000000002</v>
      </c>
      <c r="G197" s="28">
        <v>5</v>
      </c>
      <c r="H197" s="28">
        <f t="shared" si="39"/>
        <v>53.930408067855467</v>
      </c>
      <c r="I197" s="30">
        <f t="shared" ref="I197:I232" si="44">D197/H197-1</f>
        <v>3.3368780185758506E-2</v>
      </c>
      <c r="J197" s="31">
        <f t="shared" si="40"/>
        <v>4.7983351064587641E-2</v>
      </c>
      <c r="K197" s="31">
        <f t="shared" si="41"/>
        <v>4.4395471437763435E-2</v>
      </c>
      <c r="L197" s="31">
        <f t="shared" si="42"/>
        <v>4.8140891320064751E-2</v>
      </c>
      <c r="M197" s="28">
        <f t="shared" ref="M197:M222" si="45">IF(AND(I198&gt;J198,I198&gt;K198,I198&gt;L198,K198&gt;L198),1,0)</f>
        <v>0</v>
      </c>
      <c r="N197" s="32">
        <f t="shared" ref="N197:N222" si="46">IF(AND(M198=0,M197=1),1,0)</f>
        <v>0</v>
      </c>
      <c r="O197" s="32">
        <f t="shared" ref="O197:O232" si="47">-P197*5</f>
        <v>0</v>
      </c>
      <c r="P197" s="33">
        <f t="shared" si="43"/>
        <v>0</v>
      </c>
      <c r="Q197" s="34">
        <f t="shared" ref="Q197:Q232" si="48">SUM(O197:O425)+SUM(T197:T425)</f>
        <v>0</v>
      </c>
      <c r="R197" s="34">
        <f t="shared" ref="R197:R232" si="49">SUM(P197:P425)+SUM(U197:U425)</f>
        <v>0</v>
      </c>
      <c r="S197" s="35">
        <f>IF(AND(M198=1,M197=0),1,0)</f>
        <v>0</v>
      </c>
      <c r="T197" s="35">
        <f>IF(S197=1,-Q198,0)</f>
        <v>0</v>
      </c>
      <c r="U197" s="35">
        <f>IF(S197=1,-R198,0)</f>
        <v>0</v>
      </c>
      <c r="V197" s="36">
        <f t="shared" si="38"/>
        <v>285826432.5</v>
      </c>
      <c r="W197" s="37">
        <f>(-Q197*C197/F197-R197*D197)</f>
        <v>0</v>
      </c>
      <c r="X197" s="37">
        <f>-O197*C197/F197-P197*E197</f>
        <v>0</v>
      </c>
      <c r="Y197" s="37">
        <f>-C197/F197*T197-U197*E197</f>
        <v>0</v>
      </c>
      <c r="Z197" s="40">
        <f t="shared" ref="Z197:Z221" si="50">IF(N197=1,-V197*F197,IF(S197=1,V197*F197,0))</f>
        <v>0</v>
      </c>
    </row>
    <row r="198" spans="2:28" x14ac:dyDescent="0.25">
      <c r="B198" s="29">
        <v>43894</v>
      </c>
      <c r="C198" s="28">
        <v>320.5</v>
      </c>
      <c r="D198" s="28">
        <v>57.08</v>
      </c>
      <c r="E198" s="28">
        <v>55.97</v>
      </c>
      <c r="F198" s="28">
        <v>29.911999999999999</v>
      </c>
      <c r="G198" s="28">
        <v>5</v>
      </c>
      <c r="H198" s="28">
        <f t="shared" si="39"/>
        <v>53.573816528483555</v>
      </c>
      <c r="I198" s="30">
        <f t="shared" si="44"/>
        <v>6.544584087363492E-2</v>
      </c>
      <c r="J198" s="31">
        <f t="shared" si="40"/>
        <v>3.8264190343276813E-2</v>
      </c>
      <c r="K198" s="31">
        <f t="shared" si="41"/>
        <v>4.2876082381455835E-2</v>
      </c>
      <c r="L198" s="31">
        <f t="shared" si="42"/>
        <v>4.8306328389577886E-2</v>
      </c>
      <c r="M198" s="28">
        <f t="shared" si="45"/>
        <v>0</v>
      </c>
      <c r="N198" s="32">
        <f t="shared" si="46"/>
        <v>0</v>
      </c>
      <c r="O198" s="32">
        <f t="shared" si="47"/>
        <v>0</v>
      </c>
      <c r="P198" s="33">
        <f t="shared" si="43"/>
        <v>0</v>
      </c>
      <c r="Q198" s="34">
        <f t="shared" si="48"/>
        <v>0</v>
      </c>
      <c r="R198" s="34">
        <f t="shared" si="49"/>
        <v>0</v>
      </c>
      <c r="S198" s="35">
        <f>IF(AND(M199=1,M198=0),1,0)</f>
        <v>0</v>
      </c>
      <c r="T198" s="35">
        <f>IF(S198=1,-Q199,0)</f>
        <v>0</v>
      </c>
      <c r="U198" s="35">
        <f>IF(S198=1,-R199,0)</f>
        <v>0</v>
      </c>
      <c r="V198" s="36">
        <f t="shared" si="38"/>
        <v>285826432.5</v>
      </c>
      <c r="W198" s="37">
        <f>(-Q198*C198/F198-R198*D198)</f>
        <v>0</v>
      </c>
      <c r="X198" s="37">
        <f>-O198*C198/F198-P198*E198</f>
        <v>0</v>
      </c>
      <c r="Y198" s="37">
        <f>-C198/F198*T198-U198*E198</f>
        <v>0</v>
      </c>
      <c r="Z198" s="40">
        <f t="shared" si="50"/>
        <v>0</v>
      </c>
    </row>
    <row r="199" spans="2:28" x14ac:dyDescent="0.25">
      <c r="B199" s="29">
        <v>43893</v>
      </c>
      <c r="C199" s="28">
        <v>317.5</v>
      </c>
      <c r="D199" s="28">
        <v>54.88</v>
      </c>
      <c r="E199" s="28">
        <v>56.3</v>
      </c>
      <c r="F199" s="28">
        <v>29.890999999999998</v>
      </c>
      <c r="G199" s="28">
        <v>5</v>
      </c>
      <c r="H199" s="28">
        <f t="shared" si="39"/>
        <v>53.109631661704192</v>
      </c>
      <c r="I199" s="30">
        <f t="shared" si="44"/>
        <v>3.3334223622047299E-2</v>
      </c>
      <c r="J199" s="31">
        <f t="shared" si="40"/>
        <v>3.7456295618867319E-2</v>
      </c>
      <c r="K199" s="31">
        <f t="shared" si="41"/>
        <v>4.3846932258057095E-2</v>
      </c>
      <c r="L199" s="31">
        <f t="shared" si="42"/>
        <v>4.9306962614821731E-2</v>
      </c>
      <c r="M199" s="28">
        <f t="shared" si="45"/>
        <v>0</v>
      </c>
      <c r="N199" s="32">
        <f t="shared" si="46"/>
        <v>0</v>
      </c>
      <c r="O199" s="32">
        <f t="shared" si="47"/>
        <v>0</v>
      </c>
      <c r="P199" s="33">
        <f t="shared" si="43"/>
        <v>0</v>
      </c>
      <c r="Q199" s="34">
        <f t="shared" si="48"/>
        <v>0</v>
      </c>
      <c r="R199" s="34">
        <f t="shared" si="49"/>
        <v>0</v>
      </c>
      <c r="S199" s="35">
        <f>IF(AND(M200=1,M199=0),1,0)</f>
        <v>0</v>
      </c>
      <c r="T199" s="35">
        <f>IF(S199=1,-Q200,0)</f>
        <v>0</v>
      </c>
      <c r="U199" s="35">
        <f>IF(S199=1,-R200,0)</f>
        <v>0</v>
      </c>
      <c r="V199" s="36">
        <f t="shared" ref="V199:V222" si="51">IF(N199&lt;&gt;1,V200,O199*C199)</f>
        <v>285826432.5</v>
      </c>
      <c r="W199" s="37">
        <f>(-Q199*C199/F199-R199*D199)</f>
        <v>0</v>
      </c>
      <c r="X199" s="37">
        <f>-O199*C199/F199-P199*E199</f>
        <v>0</v>
      </c>
      <c r="Y199" s="37">
        <f>-C199/F199*T199-U199*E199</f>
        <v>0</v>
      </c>
      <c r="Z199" s="40">
        <f t="shared" si="50"/>
        <v>0</v>
      </c>
    </row>
    <row r="200" spans="2:28" x14ac:dyDescent="0.25">
      <c r="B200" s="29">
        <v>43892</v>
      </c>
      <c r="C200" s="28">
        <v>311</v>
      </c>
      <c r="D200" s="28">
        <v>55.98</v>
      </c>
      <c r="E200" s="28">
        <v>54.37</v>
      </c>
      <c r="F200" s="28">
        <v>29.85</v>
      </c>
      <c r="G200" s="28">
        <v>5</v>
      </c>
      <c r="H200" s="28">
        <f t="shared" si="39"/>
        <v>52.093802345058627</v>
      </c>
      <c r="I200" s="30">
        <f t="shared" si="44"/>
        <v>7.46E-2</v>
      </c>
      <c r="J200" s="31">
        <f t="shared" si="40"/>
        <v>3.0425791003482729E-2</v>
      </c>
      <c r="K200" s="31">
        <f t="shared" si="41"/>
        <v>4.2642534646116802E-2</v>
      </c>
      <c r="L200" s="31">
        <f t="shared" si="42"/>
        <v>4.8123786711207282E-2</v>
      </c>
      <c r="M200" s="28">
        <f t="shared" si="45"/>
        <v>0</v>
      </c>
      <c r="N200" s="32">
        <f t="shared" si="46"/>
        <v>0</v>
      </c>
      <c r="O200" s="32">
        <f t="shared" si="47"/>
        <v>0</v>
      </c>
      <c r="P200" s="33">
        <f t="shared" si="43"/>
        <v>0</v>
      </c>
      <c r="Q200" s="34">
        <f t="shared" si="48"/>
        <v>0</v>
      </c>
      <c r="R200" s="34">
        <f t="shared" si="49"/>
        <v>0</v>
      </c>
      <c r="S200" s="35">
        <f>IF(AND(M201=1,M200=0),1,0)</f>
        <v>0</v>
      </c>
      <c r="T200" s="35">
        <f>IF(S200=1,-Q201,0)</f>
        <v>0</v>
      </c>
      <c r="U200" s="35">
        <f>IF(S200=1,-R201,0)</f>
        <v>0</v>
      </c>
      <c r="V200" s="36">
        <f t="shared" si="51"/>
        <v>285826432.5</v>
      </c>
      <c r="W200" s="37">
        <f>(-Q200*C200/F200-R200*D200)</f>
        <v>0</v>
      </c>
      <c r="X200" s="37">
        <f>-O200*C200/F200-P200*E200</f>
        <v>0</v>
      </c>
      <c r="Y200" s="37">
        <f>-C200/F200*T200-U200*E200</f>
        <v>0</v>
      </c>
      <c r="Z200" s="40">
        <f t="shared" si="50"/>
        <v>0</v>
      </c>
    </row>
    <row r="201" spans="2:28" x14ac:dyDescent="0.25">
      <c r="B201" s="29">
        <v>43888</v>
      </c>
      <c r="C201" s="28">
        <v>316</v>
      </c>
      <c r="D201" s="28">
        <v>53.29</v>
      </c>
      <c r="E201" s="28">
        <v>54.2</v>
      </c>
      <c r="F201" s="28">
        <v>30.260999999999999</v>
      </c>
      <c r="G201" s="28">
        <v>5</v>
      </c>
      <c r="H201" s="28">
        <f t="shared" si="39"/>
        <v>52.212418624632363</v>
      </c>
      <c r="I201" s="30">
        <f t="shared" si="44"/>
        <v>2.0638411392405187E-2</v>
      </c>
      <c r="J201" s="31">
        <f t="shared" si="40"/>
        <v>3.7038783379379533E-2</v>
      </c>
      <c r="K201" s="31">
        <f t="shared" si="41"/>
        <v>4.7311053506876297E-2</v>
      </c>
      <c r="L201" s="31">
        <f t="shared" si="42"/>
        <v>4.8355911142457006E-2</v>
      </c>
      <c r="M201" s="28">
        <f t="shared" si="45"/>
        <v>0</v>
      </c>
      <c r="N201" s="32">
        <f t="shared" si="46"/>
        <v>0</v>
      </c>
      <c r="O201" s="32">
        <f t="shared" si="47"/>
        <v>0</v>
      </c>
      <c r="P201" s="33">
        <f t="shared" si="43"/>
        <v>0</v>
      </c>
      <c r="Q201" s="34">
        <f t="shared" si="48"/>
        <v>0</v>
      </c>
      <c r="R201" s="34">
        <f t="shared" si="49"/>
        <v>0</v>
      </c>
      <c r="S201" s="35">
        <f>IF(AND(M202=1,M201=0),1,0)</f>
        <v>0</v>
      </c>
      <c r="T201" s="35">
        <f>IF(S201=1,-Q202,0)</f>
        <v>0</v>
      </c>
      <c r="U201" s="35">
        <f>IF(S201=1,-R202,0)</f>
        <v>0</v>
      </c>
      <c r="V201" s="36">
        <f t="shared" si="51"/>
        <v>285826432.5</v>
      </c>
      <c r="W201" s="37">
        <f>(-Q201*C201/F201-R201*D201)</f>
        <v>0</v>
      </c>
      <c r="X201" s="37">
        <f>-O201*C201/F201-P201*E201</f>
        <v>0</v>
      </c>
      <c r="Y201" s="37">
        <f>-C201/F201*T201-U201*E201</f>
        <v>0</v>
      </c>
      <c r="Z201" s="40">
        <f t="shared" si="50"/>
        <v>0</v>
      </c>
    </row>
    <row r="202" spans="2:28" x14ac:dyDescent="0.25">
      <c r="B202" s="29">
        <v>43887</v>
      </c>
      <c r="C202" s="28">
        <v>318.5</v>
      </c>
      <c r="D202" s="28">
        <v>55.03</v>
      </c>
      <c r="E202" s="28">
        <v>54.49</v>
      </c>
      <c r="F202" s="28">
        <v>30.266999999999999</v>
      </c>
      <c r="G202" s="28">
        <v>5</v>
      </c>
      <c r="H202" s="28">
        <f t="shared" si="39"/>
        <v>52.615059305514258</v>
      </c>
      <c r="I202" s="30">
        <f t="shared" si="44"/>
        <v>4.5898279434850808E-2</v>
      </c>
      <c r="J202" s="31">
        <f t="shared" si="40"/>
        <v>4.0807591810939223E-2</v>
      </c>
      <c r="K202" s="31">
        <f t="shared" si="41"/>
        <v>4.8971030691596341E-2</v>
      </c>
      <c r="L202" s="31">
        <f>SUM(I203:I232)/30</f>
        <v>4.8899114610656179E-2</v>
      </c>
      <c r="M202" s="28">
        <f t="shared" si="45"/>
        <v>0</v>
      </c>
      <c r="N202" s="32">
        <f t="shared" si="46"/>
        <v>0</v>
      </c>
      <c r="O202" s="32">
        <f t="shared" si="47"/>
        <v>0</v>
      </c>
      <c r="P202" s="33">
        <f t="shared" si="43"/>
        <v>0</v>
      </c>
      <c r="Q202" s="34">
        <f t="shared" si="48"/>
        <v>0</v>
      </c>
      <c r="R202" s="34">
        <f t="shared" si="49"/>
        <v>0</v>
      </c>
      <c r="S202" s="35">
        <f>IF(AND(M203=1,M202=0),1,0)</f>
        <v>0</v>
      </c>
      <c r="T202" s="35">
        <f>IF(S202=1,-Q203,0)</f>
        <v>0</v>
      </c>
      <c r="U202" s="35">
        <f>IF(S202=1,-R203,0)</f>
        <v>0</v>
      </c>
      <c r="V202" s="36">
        <f t="shared" si="51"/>
        <v>285826432.5</v>
      </c>
      <c r="W202" s="37">
        <f>(-Q202*C202/F202-R202*D202)</f>
        <v>0</v>
      </c>
      <c r="X202" s="37">
        <f>-O202*C202/F202-P202*E202</f>
        <v>0</v>
      </c>
      <c r="Y202" s="37">
        <f>-C202/F202*T202-U202*E202</f>
        <v>0</v>
      </c>
      <c r="Z202" s="40">
        <f t="shared" si="50"/>
        <v>0</v>
      </c>
    </row>
    <row r="203" spans="2:28" x14ac:dyDescent="0.25">
      <c r="B203" s="29">
        <v>43886</v>
      </c>
      <c r="C203" s="28">
        <v>322</v>
      </c>
      <c r="D203" s="28">
        <v>53.86</v>
      </c>
      <c r="E203" s="28">
        <v>55.33</v>
      </c>
      <c r="F203" s="28">
        <v>30.396000000000001</v>
      </c>
      <c r="G203" s="28">
        <v>5</v>
      </c>
      <c r="H203" s="28">
        <f t="shared" si="39"/>
        <v>52.967495723121459</v>
      </c>
      <c r="I203" s="30">
        <f t="shared" si="44"/>
        <v>1.6850037267080786E-2</v>
      </c>
      <c r="J203" s="31">
        <f t="shared" si="40"/>
        <v>4.7487974419634857E-2</v>
      </c>
      <c r="K203" s="31">
        <f t="shared" si="41"/>
        <v>5.2046130781682166E-2</v>
      </c>
      <c r="M203" s="28">
        <f t="shared" si="45"/>
        <v>0</v>
      </c>
      <c r="N203" s="32">
        <f t="shared" si="46"/>
        <v>0</v>
      </c>
      <c r="O203" s="32">
        <f t="shared" si="47"/>
        <v>0</v>
      </c>
      <c r="P203" s="33">
        <f t="shared" si="43"/>
        <v>0</v>
      </c>
      <c r="Q203" s="34">
        <f t="shared" si="48"/>
        <v>0</v>
      </c>
      <c r="R203" s="34">
        <f t="shared" si="49"/>
        <v>0</v>
      </c>
      <c r="S203" s="35">
        <f>IF(AND(M204=1,M203=0),1,0)</f>
        <v>0</v>
      </c>
      <c r="T203" s="35">
        <f>IF(S203=1,-Q204,0)</f>
        <v>0</v>
      </c>
      <c r="U203" s="35">
        <f>IF(S203=1,-R204,0)</f>
        <v>0</v>
      </c>
      <c r="V203" s="36">
        <f t="shared" si="51"/>
        <v>285826432.5</v>
      </c>
      <c r="W203" s="37">
        <f>(-Q203*C203/F203-R203*D203)</f>
        <v>0</v>
      </c>
      <c r="X203" s="37">
        <f>-O203*C203/F203-P203*E203</f>
        <v>0</v>
      </c>
      <c r="Y203" s="37">
        <f>-C203/F203*T203-U203*E203</f>
        <v>0</v>
      </c>
      <c r="Z203" s="40">
        <f t="shared" si="50"/>
        <v>0</v>
      </c>
    </row>
    <row r="204" spans="2:28" x14ac:dyDescent="0.25">
      <c r="B204" s="29">
        <v>43885</v>
      </c>
      <c r="C204" s="28">
        <v>320</v>
      </c>
      <c r="D204" s="28">
        <v>54.12</v>
      </c>
      <c r="E204" s="28">
        <v>53.55</v>
      </c>
      <c r="F204" s="28">
        <v>30.43</v>
      </c>
      <c r="G204" s="28">
        <v>5</v>
      </c>
      <c r="H204" s="28">
        <f t="shared" si="39"/>
        <v>52.579691094314825</v>
      </c>
      <c r="I204" s="30">
        <f t="shared" si="44"/>
        <v>2.9294749999999814E-2</v>
      </c>
      <c r="J204" s="31">
        <f t="shared" si="40"/>
        <v>5.0237568897246863E-2</v>
      </c>
      <c r="K204" s="31">
        <f t="shared" si="41"/>
        <v>5.2500667976804152E-2</v>
      </c>
      <c r="M204" s="28">
        <f t="shared" si="45"/>
        <v>0</v>
      </c>
      <c r="N204" s="32">
        <f t="shared" si="46"/>
        <v>0</v>
      </c>
      <c r="O204" s="32">
        <f t="shared" si="47"/>
        <v>0</v>
      </c>
      <c r="P204" s="33">
        <f t="shared" si="43"/>
        <v>0</v>
      </c>
      <c r="Q204" s="34">
        <f t="shared" si="48"/>
        <v>0</v>
      </c>
      <c r="R204" s="34">
        <f t="shared" si="49"/>
        <v>0</v>
      </c>
      <c r="S204" s="35">
        <f>IF(AND(M205=1,M204=0),1,0)</f>
        <v>0</v>
      </c>
      <c r="T204" s="35">
        <f>IF(S204=1,-Q205,0)</f>
        <v>0</v>
      </c>
      <c r="U204" s="35">
        <f>IF(S204=1,-R205,0)</f>
        <v>0</v>
      </c>
      <c r="V204" s="36">
        <f t="shared" si="51"/>
        <v>285826432.5</v>
      </c>
      <c r="W204" s="37">
        <f>(-Q204*C204/F204-R204*D204)</f>
        <v>0</v>
      </c>
      <c r="X204" s="37">
        <f>-O204*C204/F204-P204*E204</f>
        <v>0</v>
      </c>
      <c r="Y204" s="37">
        <f>-C204/F204*T204-U204*E204</f>
        <v>0</v>
      </c>
      <c r="Z204" s="40">
        <f t="shared" si="50"/>
        <v>0</v>
      </c>
    </row>
    <row r="205" spans="2:28" x14ac:dyDescent="0.25">
      <c r="B205" s="29">
        <v>43882</v>
      </c>
      <c r="C205" s="28">
        <v>325</v>
      </c>
      <c r="D205" s="28">
        <v>55.59</v>
      </c>
      <c r="E205" s="28">
        <v>56.65</v>
      </c>
      <c r="F205" s="28">
        <v>30.385000000000002</v>
      </c>
      <c r="G205" s="28">
        <v>5</v>
      </c>
      <c r="H205" s="28">
        <f t="shared" si="39"/>
        <v>53.480335691953265</v>
      </c>
      <c r="I205" s="30">
        <f t="shared" si="44"/>
        <v>3.9447476923077041E-2</v>
      </c>
      <c r="J205" s="31">
        <f t="shared" si="40"/>
        <v>5.4859278288750882E-2</v>
      </c>
      <c r="K205" s="31">
        <f t="shared" si="41"/>
        <v>5.3497959382240799E-2</v>
      </c>
      <c r="M205" s="28">
        <f t="shared" si="45"/>
        <v>0</v>
      </c>
      <c r="N205" s="32">
        <f t="shared" si="46"/>
        <v>0</v>
      </c>
      <c r="O205" s="32">
        <f t="shared" si="47"/>
        <v>0</v>
      </c>
      <c r="P205" s="33">
        <f t="shared" si="43"/>
        <v>0</v>
      </c>
      <c r="Q205" s="34">
        <f t="shared" si="48"/>
        <v>0</v>
      </c>
      <c r="R205" s="34">
        <f t="shared" si="49"/>
        <v>0</v>
      </c>
      <c r="S205" s="35">
        <f>IF(AND(M206=1,M205=0),1,0)</f>
        <v>1</v>
      </c>
      <c r="T205" s="35">
        <f>IF(S205=1,-Q206,0)</f>
        <v>-878115</v>
      </c>
      <c r="U205" s="35">
        <f>IF(S205=1,-R206,0)</f>
        <v>175623</v>
      </c>
      <c r="V205" s="36">
        <f t="shared" si="51"/>
        <v>285826432.5</v>
      </c>
      <c r="W205" s="37">
        <f>(-Q205*C205/F205-R205*D205)</f>
        <v>0</v>
      </c>
      <c r="X205" s="37">
        <f>-O205*C205/F205-P205*E205</f>
        <v>0</v>
      </c>
      <c r="Y205" s="37">
        <f>-C205/F205*T205-U205*E205</f>
        <v>-556665.95477209054</v>
      </c>
      <c r="Z205" s="40">
        <f t="shared" si="50"/>
        <v>8684836151.5125008</v>
      </c>
    </row>
    <row r="206" spans="2:28" x14ac:dyDescent="0.25">
      <c r="B206" s="29">
        <v>43881</v>
      </c>
      <c r="C206" s="28">
        <v>325.5</v>
      </c>
      <c r="D206" s="28">
        <v>56.48</v>
      </c>
      <c r="E206" s="28">
        <v>56.94</v>
      </c>
      <c r="F206" s="28">
        <v>30.363</v>
      </c>
      <c r="G206" s="28">
        <v>5</v>
      </c>
      <c r="H206" s="28">
        <f t="shared" si="39"/>
        <v>53.601422784309854</v>
      </c>
      <c r="I206" s="30">
        <f t="shared" si="44"/>
        <v>5.3703373271889232E-2</v>
      </c>
      <c r="J206" s="31">
        <f t="shared" si="40"/>
        <v>5.758332363437306E-2</v>
      </c>
      <c r="K206" s="31">
        <f t="shared" si="41"/>
        <v>5.4297192742074785E-2</v>
      </c>
      <c r="M206" s="28">
        <f t="shared" si="45"/>
        <v>1</v>
      </c>
      <c r="N206" s="32">
        <f t="shared" si="46"/>
        <v>1</v>
      </c>
      <c r="O206" s="32">
        <f t="shared" si="47"/>
        <v>878115</v>
      </c>
      <c r="P206" s="33">
        <f t="shared" si="43"/>
        <v>-175623</v>
      </c>
      <c r="Q206" s="34">
        <f t="shared" si="48"/>
        <v>878115</v>
      </c>
      <c r="R206" s="34">
        <f t="shared" si="49"/>
        <v>-175623</v>
      </c>
      <c r="S206" s="35">
        <f>IF(AND(M207=1,M206=0),1,0)</f>
        <v>0</v>
      </c>
      <c r="T206" s="35">
        <f>IF(S206=1,-Q207,0)</f>
        <v>0</v>
      </c>
      <c r="U206" s="35">
        <f>IF(S206=1,-R207,0)</f>
        <v>0</v>
      </c>
      <c r="V206" s="36">
        <f t="shared" si="51"/>
        <v>285826432.5</v>
      </c>
      <c r="W206" s="37">
        <f>(-Q206*C206/F206-R206*D206)</f>
        <v>505544.36635114998</v>
      </c>
      <c r="X206" s="37">
        <f>-O206*C206/F206-P206*E206</f>
        <v>586330.94635115005</v>
      </c>
      <c r="Y206" s="37">
        <f>-C206/F206*T206-U206*E206</f>
        <v>0</v>
      </c>
      <c r="Z206" s="40">
        <f t="shared" si="50"/>
        <v>-8678547969.9974995</v>
      </c>
      <c r="AA206" s="38">
        <f>SUM(X205:Y206)</f>
        <v>29664.991579059511</v>
      </c>
      <c r="AB206" s="37">
        <f>SUM(Z205:Z206)/F205</f>
        <v>206950.18973181822</v>
      </c>
    </row>
    <row r="207" spans="2:28" x14ac:dyDescent="0.25">
      <c r="B207" s="29">
        <v>43880</v>
      </c>
      <c r="C207" s="28">
        <v>326.5</v>
      </c>
      <c r="D207" s="28">
        <v>57.64</v>
      </c>
      <c r="E207" s="28">
        <v>57.25</v>
      </c>
      <c r="F207" s="28">
        <v>30.155999999999999</v>
      </c>
      <c r="G207" s="28">
        <v>5</v>
      </c>
      <c r="H207" s="28">
        <f t="shared" si="39"/>
        <v>54.135163814829554</v>
      </c>
      <c r="I207" s="30">
        <f t="shared" si="44"/>
        <v>6.4742321592649255E-2</v>
      </c>
      <c r="J207" s="31">
        <f t="shared" si="40"/>
        <v>5.7134469572253453E-2</v>
      </c>
      <c r="K207" s="31">
        <f t="shared" si="41"/>
        <v>5.4314603659732931E-2</v>
      </c>
      <c r="M207" s="28">
        <f t="shared" si="45"/>
        <v>0</v>
      </c>
      <c r="N207" s="32">
        <f t="shared" si="46"/>
        <v>0</v>
      </c>
      <c r="O207" s="32">
        <f t="shared" si="47"/>
        <v>0</v>
      </c>
      <c r="P207" s="33">
        <f t="shared" si="43"/>
        <v>0</v>
      </c>
      <c r="Q207" s="34">
        <f t="shared" si="48"/>
        <v>0</v>
      </c>
      <c r="R207" s="34">
        <f t="shared" si="49"/>
        <v>0</v>
      </c>
      <c r="S207" s="35">
        <f>IF(AND(M208=1,M207=0),1,0)</f>
        <v>0</v>
      </c>
      <c r="T207" s="35">
        <f>IF(S207=1,-Q208,0)</f>
        <v>0</v>
      </c>
      <c r="U207" s="35">
        <f>IF(S207=1,-R208,0)</f>
        <v>0</v>
      </c>
      <c r="V207" s="36">
        <f t="shared" si="51"/>
        <v>282699800</v>
      </c>
      <c r="W207" s="37">
        <f>(-Q207*C207/F207-R207*D207)</f>
        <v>0</v>
      </c>
      <c r="X207" s="37">
        <f>-O207*C207/F207-P207*E207</f>
        <v>0</v>
      </c>
      <c r="Y207" s="37">
        <f>-C207/F207*T207-U207*E207</f>
        <v>0</v>
      </c>
      <c r="Z207" s="40">
        <f t="shared" si="50"/>
        <v>0</v>
      </c>
    </row>
    <row r="208" spans="2:28" x14ac:dyDescent="0.25">
      <c r="B208" s="29">
        <v>43879</v>
      </c>
      <c r="C208" s="28">
        <v>322</v>
      </c>
      <c r="D208" s="28">
        <v>56.18</v>
      </c>
      <c r="E208" s="28">
        <v>56.1</v>
      </c>
      <c r="F208" s="28">
        <v>30.097999999999999</v>
      </c>
      <c r="G208" s="28">
        <v>5</v>
      </c>
      <c r="H208" s="28">
        <f t="shared" si="39"/>
        <v>53.491926373845438</v>
      </c>
      <c r="I208" s="30">
        <f t="shared" si="44"/>
        <v>5.0251950310558957E-2</v>
      </c>
      <c r="J208" s="31">
        <f t="shared" si="40"/>
        <v>5.6604287143729469E-2</v>
      </c>
      <c r="K208" s="31">
        <f t="shared" si="41"/>
        <v>5.443737624772467E-2</v>
      </c>
      <c r="M208" s="28">
        <f t="shared" si="45"/>
        <v>0</v>
      </c>
      <c r="N208" s="32">
        <f t="shared" si="46"/>
        <v>0</v>
      </c>
      <c r="O208" s="32">
        <f t="shared" si="47"/>
        <v>0</v>
      </c>
      <c r="P208" s="33">
        <f t="shared" si="43"/>
        <v>0</v>
      </c>
      <c r="Q208" s="34">
        <f t="shared" si="48"/>
        <v>0</v>
      </c>
      <c r="R208" s="34">
        <f t="shared" si="49"/>
        <v>0</v>
      </c>
      <c r="S208" s="35">
        <f>IF(AND(M209=1,M208=0),1,0)</f>
        <v>1</v>
      </c>
      <c r="T208" s="35">
        <f>IF(S208=1,-Q209,0)</f>
        <v>-843880</v>
      </c>
      <c r="U208" s="35">
        <f>IF(S208=1,-R209,0)</f>
        <v>168776</v>
      </c>
      <c r="V208" s="36">
        <f t="shared" si="51"/>
        <v>282699800</v>
      </c>
      <c r="W208" s="37">
        <f>(-Q208*C208/F208-R208*D208)</f>
        <v>0</v>
      </c>
      <c r="X208" s="37">
        <f>-O208*C208/F208-P208*E208</f>
        <v>0</v>
      </c>
      <c r="Y208" s="37">
        <f>-C208/F208*T208-U208*E208</f>
        <v>-440180.23432786204</v>
      </c>
      <c r="Z208" s="40">
        <f t="shared" si="50"/>
        <v>8508698580.3999996</v>
      </c>
    </row>
    <row r="209" spans="2:28" x14ac:dyDescent="0.25">
      <c r="B209" s="29">
        <v>43875</v>
      </c>
      <c r="C209" s="28">
        <v>335</v>
      </c>
      <c r="D209" s="28">
        <v>58.19</v>
      </c>
      <c r="E209" s="28">
        <v>59.02</v>
      </c>
      <c r="F209" s="28">
        <v>30.024000000000001</v>
      </c>
      <c r="G209" s="28">
        <v>5</v>
      </c>
      <c r="H209" s="28">
        <f t="shared" si="39"/>
        <v>55.78870237143618</v>
      </c>
      <c r="I209" s="30">
        <f t="shared" si="44"/>
        <v>4.304272238805984E-2</v>
      </c>
      <c r="J209" s="31">
        <f t="shared" si="40"/>
        <v>5.4763767056361434E-2</v>
      </c>
      <c r="K209" s="31">
        <f t="shared" si="41"/>
        <v>5.2437056508918681E-2</v>
      </c>
      <c r="M209" s="28">
        <f t="shared" si="45"/>
        <v>1</v>
      </c>
      <c r="N209" s="32">
        <f t="shared" si="46"/>
        <v>0</v>
      </c>
      <c r="O209" s="32">
        <f t="shared" si="47"/>
        <v>0</v>
      </c>
      <c r="P209" s="33">
        <f t="shared" si="43"/>
        <v>0</v>
      </c>
      <c r="Q209" s="34">
        <f t="shared" si="48"/>
        <v>843880</v>
      </c>
      <c r="R209" s="34">
        <f t="shared" si="49"/>
        <v>-168776</v>
      </c>
      <c r="S209" s="35">
        <f>IF(AND(M210=1,M209=0),1,0)</f>
        <v>0</v>
      </c>
      <c r="T209" s="35">
        <f>IF(S209=1,-Q210,0)</f>
        <v>0</v>
      </c>
      <c r="U209" s="35">
        <f>IF(S209=1,-R210,0)</f>
        <v>0</v>
      </c>
      <c r="V209" s="36">
        <f t="shared" si="51"/>
        <v>282699800</v>
      </c>
      <c r="W209" s="37">
        <f>(-Q209*C209/F209-R209*D209)</f>
        <v>405281.40855848603</v>
      </c>
      <c r="X209" s="37">
        <f>-O209*C209/F209-P209*E209</f>
        <v>0</v>
      </c>
      <c r="Y209" s="37">
        <f>-C209/F209*T209-U209*E209</f>
        <v>0</v>
      </c>
      <c r="Z209" s="40">
        <f t="shared" si="50"/>
        <v>0</v>
      </c>
    </row>
    <row r="210" spans="2:28" x14ac:dyDescent="0.25">
      <c r="B210" s="29">
        <v>43874</v>
      </c>
      <c r="C210" s="28">
        <v>335</v>
      </c>
      <c r="D210" s="28">
        <v>59.33</v>
      </c>
      <c r="E210" s="28">
        <v>59.13</v>
      </c>
      <c r="F210" s="28">
        <v>29.998000000000001</v>
      </c>
      <c r="G210" s="28">
        <v>5</v>
      </c>
      <c r="H210" s="28">
        <f t="shared" si="39"/>
        <v>55.837055803720247</v>
      </c>
      <c r="I210" s="30">
        <f t="shared" si="44"/>
        <v>6.2556023880597111E-2</v>
      </c>
      <c r="J210" s="31">
        <f t="shared" si="40"/>
        <v>5.2136640475730724E-2</v>
      </c>
      <c r="K210" s="31">
        <f t="shared" si="41"/>
        <v>5.2844961229863707E-2</v>
      </c>
      <c r="M210" s="28">
        <f t="shared" si="45"/>
        <v>1</v>
      </c>
      <c r="N210" s="32">
        <f t="shared" si="46"/>
        <v>0</v>
      </c>
      <c r="O210" s="32">
        <f t="shared" si="47"/>
        <v>0</v>
      </c>
      <c r="P210" s="33">
        <f t="shared" si="43"/>
        <v>0</v>
      </c>
      <c r="Q210" s="34">
        <f t="shared" si="48"/>
        <v>843880</v>
      </c>
      <c r="R210" s="34">
        <f t="shared" si="49"/>
        <v>-168776</v>
      </c>
      <c r="S210" s="35">
        <f>IF(AND(M211=1,M210=0),1,0)</f>
        <v>0</v>
      </c>
      <c r="T210" s="35">
        <f>IF(S210=1,-Q211,0)</f>
        <v>0</v>
      </c>
      <c r="U210" s="35">
        <f>IF(S210=1,-R211,0)</f>
        <v>0</v>
      </c>
      <c r="V210" s="36">
        <f t="shared" si="51"/>
        <v>282699800</v>
      </c>
      <c r="W210" s="37">
        <f>(-Q210*C210/F210-R210*D210)</f>
        <v>589525.14967131242</v>
      </c>
      <c r="X210" s="37">
        <f>-O210*C210/F210-P210*E210</f>
        <v>0</v>
      </c>
      <c r="Y210" s="37">
        <f>-C210/F210*T210-U210*E210</f>
        <v>0</v>
      </c>
      <c r="Z210" s="40">
        <f t="shared" si="50"/>
        <v>0</v>
      </c>
    </row>
    <row r="211" spans="2:28" x14ac:dyDescent="0.25">
      <c r="B211" s="29">
        <v>43873</v>
      </c>
      <c r="C211" s="28">
        <v>335</v>
      </c>
      <c r="D211" s="28">
        <v>59.63</v>
      </c>
      <c r="E211" s="28">
        <v>59.25</v>
      </c>
      <c r="F211" s="28">
        <v>29.981000000000002</v>
      </c>
      <c r="G211" s="28">
        <v>5</v>
      </c>
      <c r="H211" s="28">
        <f t="shared" si="39"/>
        <v>55.868716854007538</v>
      </c>
      <c r="I211" s="30">
        <f t="shared" si="44"/>
        <v>6.732360000000015E-2</v>
      </c>
      <c r="J211" s="31">
        <f t="shared" si="40"/>
        <v>5.1011061849776509E-2</v>
      </c>
      <c r="K211" s="31">
        <f t="shared" si="41"/>
        <v>5.1479198226860687E-2</v>
      </c>
      <c r="M211" s="28">
        <f t="shared" si="45"/>
        <v>1</v>
      </c>
      <c r="N211" s="32">
        <f t="shared" si="46"/>
        <v>1</v>
      </c>
      <c r="O211" s="32">
        <f t="shared" si="47"/>
        <v>843880</v>
      </c>
      <c r="P211" s="33">
        <f t="shared" si="43"/>
        <v>-168776</v>
      </c>
      <c r="Q211" s="34">
        <f t="shared" si="48"/>
        <v>843880</v>
      </c>
      <c r="R211" s="34">
        <f t="shared" si="49"/>
        <v>-168776</v>
      </c>
      <c r="S211" s="35">
        <f>IF(AND(M212=1,M211=0),1,0)</f>
        <v>0</v>
      </c>
      <c r="T211" s="35">
        <f>IF(S211=1,-Q212,0)</f>
        <v>0</v>
      </c>
      <c r="U211" s="35">
        <f>IF(S211=1,-R212,0)</f>
        <v>0</v>
      </c>
      <c r="V211" s="36">
        <f t="shared" si="51"/>
        <v>282699800</v>
      </c>
      <c r="W211" s="37">
        <f>(-Q211*C211/F211-R211*D211)</f>
        <v>634814.32424802519</v>
      </c>
      <c r="X211" s="37">
        <f>-O211*C211/F211-P211*E211</f>
        <v>570679.44424802437</v>
      </c>
      <c r="Y211" s="37">
        <f>-C211/F211*T211-U211*E211</f>
        <v>0</v>
      </c>
      <c r="Z211" s="40">
        <f t="shared" si="50"/>
        <v>-8475622703.8000002</v>
      </c>
      <c r="AA211" s="38">
        <f>SUM(X208:Y211)</f>
        <v>130499.20992016234</v>
      </c>
      <c r="AB211" s="37">
        <f>SUM(Z208:Z211)/F208</f>
        <v>1098939.3514519047</v>
      </c>
    </row>
    <row r="212" spans="2:28" x14ac:dyDescent="0.25">
      <c r="B212" s="29">
        <v>43872</v>
      </c>
      <c r="C212" s="28">
        <v>331.5</v>
      </c>
      <c r="D212" s="28">
        <v>58.66</v>
      </c>
      <c r="E212" s="28">
        <v>57.95</v>
      </c>
      <c r="F212" s="28">
        <v>30.021999999999998</v>
      </c>
      <c r="G212" s="28">
        <v>5</v>
      </c>
      <c r="H212" s="28">
        <f t="shared" si="39"/>
        <v>55.209513023782563</v>
      </c>
      <c r="I212" s="30">
        <f t="shared" si="44"/>
        <v>6.2498051282051215E-2</v>
      </c>
      <c r="J212" s="31">
        <f t="shared" si="40"/>
        <v>5.1494737747212402E-2</v>
      </c>
      <c r="K212" s="31">
        <f t="shared" si="41"/>
        <v>5.0311979047833445E-2</v>
      </c>
      <c r="M212" s="28">
        <f t="shared" si="45"/>
        <v>0</v>
      </c>
      <c r="N212" s="32">
        <f t="shared" si="46"/>
        <v>0</v>
      </c>
      <c r="O212" s="32">
        <f t="shared" si="47"/>
        <v>0</v>
      </c>
      <c r="P212" s="33">
        <f t="shared" si="43"/>
        <v>0</v>
      </c>
      <c r="Q212" s="34">
        <f t="shared" si="48"/>
        <v>0</v>
      </c>
      <c r="R212" s="34">
        <f t="shared" si="49"/>
        <v>0</v>
      </c>
      <c r="S212" s="35">
        <f>IF(AND(M213=1,M212=0),1,0)</f>
        <v>0</v>
      </c>
      <c r="T212" s="35">
        <f>IF(S212=1,-Q213,0)</f>
        <v>0</v>
      </c>
      <c r="U212" s="35">
        <f>IF(S212=1,-R213,0)</f>
        <v>0</v>
      </c>
      <c r="V212" s="36">
        <f t="shared" si="51"/>
        <v>285488125</v>
      </c>
      <c r="W212" s="37">
        <f>(-Q212*C212/F212-R212*D212)</f>
        <v>0</v>
      </c>
      <c r="X212" s="37">
        <f>-O212*C212/F212-P212*E212</f>
        <v>0</v>
      </c>
      <c r="Y212" s="37">
        <f>-C212/F212*T212-U212*E212</f>
        <v>0</v>
      </c>
      <c r="Z212" s="40">
        <f t="shared" si="50"/>
        <v>0</v>
      </c>
    </row>
    <row r="213" spans="2:28" x14ac:dyDescent="0.25">
      <c r="B213" s="29">
        <v>43871</v>
      </c>
      <c r="C213" s="28">
        <v>327.5</v>
      </c>
      <c r="D213" s="28">
        <v>57.02</v>
      </c>
      <c r="E213" s="28">
        <v>56.44</v>
      </c>
      <c r="F213" s="28">
        <v>30.085000000000001</v>
      </c>
      <c r="G213" s="28">
        <v>5</v>
      </c>
      <c r="H213" s="28">
        <f t="shared" si="39"/>
        <v>54.429117500415487</v>
      </c>
      <c r="I213" s="30">
        <f t="shared" si="44"/>
        <v>4.7601038167939036E-2</v>
      </c>
      <c r="J213" s="31">
        <f t="shared" si="40"/>
        <v>5.2270465351719864E-2</v>
      </c>
      <c r="K213" s="31">
        <f t="shared" si="41"/>
        <v>4.8301101701627783E-2</v>
      </c>
      <c r="M213" s="28">
        <f t="shared" si="45"/>
        <v>0</v>
      </c>
      <c r="N213" s="32">
        <f t="shared" si="46"/>
        <v>0</v>
      </c>
      <c r="O213" s="32">
        <f t="shared" si="47"/>
        <v>0</v>
      </c>
      <c r="P213" s="33">
        <f t="shared" si="43"/>
        <v>0</v>
      </c>
      <c r="Q213" s="34">
        <f t="shared" si="48"/>
        <v>0</v>
      </c>
      <c r="R213" s="34">
        <f t="shared" si="49"/>
        <v>0</v>
      </c>
      <c r="S213" s="35">
        <f>IF(AND(M214=1,M213=0),1,0)</f>
        <v>0</v>
      </c>
      <c r="T213" s="35">
        <f>IF(S213=1,-Q214,0)</f>
        <v>0</v>
      </c>
      <c r="U213" s="35">
        <f>IF(S213=1,-R214,0)</f>
        <v>0</v>
      </c>
      <c r="V213" s="36">
        <f t="shared" si="51"/>
        <v>285488125</v>
      </c>
      <c r="W213" s="37">
        <f>(-Q213*C213/F213-R213*D213)</f>
        <v>0</v>
      </c>
      <c r="X213" s="37">
        <f>-O213*C213/F213-P213*E213</f>
        <v>0</v>
      </c>
      <c r="Y213" s="37">
        <f>-C213/F213*T213-U213*E213</f>
        <v>0</v>
      </c>
      <c r="Z213" s="40">
        <f t="shared" si="50"/>
        <v>0</v>
      </c>
    </row>
    <row r="214" spans="2:28" x14ac:dyDescent="0.25">
      <c r="B214" s="29">
        <v>43868</v>
      </c>
      <c r="C214" s="28">
        <v>328</v>
      </c>
      <c r="D214" s="28">
        <v>56.2</v>
      </c>
      <c r="E214" s="28">
        <v>57.14</v>
      </c>
      <c r="F214" s="28">
        <v>30.169</v>
      </c>
      <c r="G214" s="28">
        <v>5</v>
      </c>
      <c r="H214" s="28">
        <f t="shared" si="39"/>
        <v>54.360436209353971</v>
      </c>
      <c r="I214" s="30">
        <f t="shared" si="44"/>
        <v>3.3840121951219659E-2</v>
      </c>
      <c r="J214" s="31">
        <f t="shared" si="40"/>
        <v>5.011034596147592E-2</v>
      </c>
      <c r="K214" s="31">
        <f t="shared" si="41"/>
        <v>4.9173061760841061E-2</v>
      </c>
      <c r="M214" s="28">
        <f t="shared" si="45"/>
        <v>0</v>
      </c>
      <c r="N214" s="32">
        <f t="shared" si="46"/>
        <v>0</v>
      </c>
      <c r="O214" s="32">
        <f t="shared" si="47"/>
        <v>0</v>
      </c>
      <c r="P214" s="33">
        <f t="shared" si="43"/>
        <v>0</v>
      </c>
      <c r="Q214" s="34">
        <f t="shared" si="48"/>
        <v>0</v>
      </c>
      <c r="R214" s="34">
        <f t="shared" si="49"/>
        <v>0</v>
      </c>
      <c r="S214" s="35">
        <f>IF(AND(M215=1,M214=0),1,0)</f>
        <v>1</v>
      </c>
      <c r="T214" s="35">
        <f>IF(S214=1,-Q215,0)</f>
        <v>-878425</v>
      </c>
      <c r="U214" s="35">
        <f>IF(S214=1,-R215,0)</f>
        <v>175685</v>
      </c>
      <c r="V214" s="36">
        <f t="shared" si="51"/>
        <v>285488125</v>
      </c>
      <c r="W214" s="37">
        <f>(-Q214*C214/F214-R214*D214)</f>
        <v>0</v>
      </c>
      <c r="X214" s="37">
        <f>-O214*C214/F214-P214*E214</f>
        <v>0</v>
      </c>
      <c r="Y214" s="37">
        <f>-C214/F214*T214-U214*E214</f>
        <v>-488327.66455964744</v>
      </c>
      <c r="Z214" s="40">
        <f t="shared" si="50"/>
        <v>8612891243.125</v>
      </c>
    </row>
    <row r="215" spans="2:28" x14ac:dyDescent="0.25">
      <c r="B215" s="29">
        <v>43867</v>
      </c>
      <c r="C215" s="28">
        <v>332.5</v>
      </c>
      <c r="D215" s="28">
        <v>58.02</v>
      </c>
      <c r="E215" s="28">
        <v>58.27</v>
      </c>
      <c r="F215" s="28">
        <v>30.07</v>
      </c>
      <c r="G215" s="28">
        <v>5</v>
      </c>
      <c r="H215" s="28">
        <f t="shared" si="39"/>
        <v>55.287662121715996</v>
      </c>
      <c r="I215" s="30">
        <f t="shared" si="44"/>
        <v>4.9420390977443551E-2</v>
      </c>
      <c r="J215" s="31">
        <f t="shared" si="40"/>
        <v>5.3553281983996691E-2</v>
      </c>
      <c r="K215" s="31">
        <f t="shared" si="41"/>
        <v>4.9303486499114292E-2</v>
      </c>
      <c r="M215" s="28">
        <f t="shared" si="45"/>
        <v>1</v>
      </c>
      <c r="N215" s="32">
        <f t="shared" si="46"/>
        <v>0</v>
      </c>
      <c r="O215" s="32">
        <f t="shared" si="47"/>
        <v>0</v>
      </c>
      <c r="P215" s="33">
        <f t="shared" si="43"/>
        <v>0</v>
      </c>
      <c r="Q215" s="34">
        <f t="shared" si="48"/>
        <v>878425</v>
      </c>
      <c r="R215" s="34">
        <f t="shared" si="49"/>
        <v>-175685</v>
      </c>
      <c r="S215" s="35">
        <f>IF(AND(M216=1,M215=0),1,0)</f>
        <v>0</v>
      </c>
      <c r="T215" s="35">
        <f>IF(S215=1,-Q216,0)</f>
        <v>0</v>
      </c>
      <c r="U215" s="35">
        <f>IF(S215=1,-R216,0)</f>
        <v>0</v>
      </c>
      <c r="V215" s="36">
        <f t="shared" si="51"/>
        <v>285488125</v>
      </c>
      <c r="W215" s="37">
        <f>(-Q215*C215/F215-R215*D215)</f>
        <v>480030.78014632687</v>
      </c>
      <c r="X215" s="37">
        <f>-O215*C215/F215-P215*E215</f>
        <v>0</v>
      </c>
      <c r="Y215" s="37">
        <f>-C215/F215*T215-U215*E215</f>
        <v>0</v>
      </c>
      <c r="Z215" s="40">
        <f t="shared" si="50"/>
        <v>0</v>
      </c>
    </row>
    <row r="216" spans="2:28" x14ac:dyDescent="0.25">
      <c r="B216" s="29">
        <v>43866</v>
      </c>
      <c r="C216" s="28">
        <v>327.5</v>
      </c>
      <c r="D216" s="28">
        <v>57.92</v>
      </c>
      <c r="E216" s="28">
        <v>58.1</v>
      </c>
      <c r="F216" s="28">
        <v>30.015999999999998</v>
      </c>
      <c r="G216" s="28">
        <v>5</v>
      </c>
      <c r="H216" s="28">
        <f t="shared" si="39"/>
        <v>54.554237739872072</v>
      </c>
      <c r="I216" s="30">
        <f t="shared" si="44"/>
        <v>6.1695706870229072E-2</v>
      </c>
      <c r="J216" s="31">
        <f t="shared" si="40"/>
        <v>5.1947334603944871E-2</v>
      </c>
      <c r="K216" s="31">
        <f t="shared" si="41"/>
        <v>4.7018781791472827E-2</v>
      </c>
      <c r="M216" s="28">
        <f t="shared" si="45"/>
        <v>1</v>
      </c>
      <c r="N216" s="32">
        <f t="shared" si="46"/>
        <v>0</v>
      </c>
      <c r="O216" s="32">
        <f t="shared" si="47"/>
        <v>0</v>
      </c>
      <c r="P216" s="33">
        <f t="shared" si="43"/>
        <v>0</v>
      </c>
      <c r="Q216" s="34">
        <f t="shared" si="48"/>
        <v>878425</v>
      </c>
      <c r="R216" s="34">
        <f t="shared" si="49"/>
        <v>-175685</v>
      </c>
      <c r="S216" s="35">
        <f>IF(AND(M217=1,M216=0),1,0)</f>
        <v>0</v>
      </c>
      <c r="T216" s="35">
        <f>IF(S216=1,-Q217,0)</f>
        <v>0</v>
      </c>
      <c r="U216" s="35">
        <f>IF(S216=1,-R217,0)</f>
        <v>0</v>
      </c>
      <c r="V216" s="36">
        <f t="shared" si="51"/>
        <v>285488125</v>
      </c>
      <c r="W216" s="37">
        <f>(-Q216*C216/F216-R216*D216)</f>
        <v>591313.94267057627</v>
      </c>
      <c r="X216" s="37">
        <f>-O216*C216/F216-P216*E216</f>
        <v>0</v>
      </c>
      <c r="Y216" s="37">
        <f>-C216/F216*T216-U216*E216</f>
        <v>0</v>
      </c>
      <c r="Z216" s="40">
        <f t="shared" si="50"/>
        <v>0</v>
      </c>
    </row>
    <row r="217" spans="2:28" x14ac:dyDescent="0.25">
      <c r="B217" s="29">
        <v>43865</v>
      </c>
      <c r="C217" s="28">
        <v>325</v>
      </c>
      <c r="D217" s="28">
        <v>57.52</v>
      </c>
      <c r="E217" s="28">
        <v>56.92</v>
      </c>
      <c r="F217" s="28">
        <v>30.085000000000001</v>
      </c>
      <c r="G217" s="28">
        <v>5</v>
      </c>
      <c r="H217" s="28">
        <f t="shared" si="39"/>
        <v>54.013628053847434</v>
      </c>
      <c r="I217" s="30">
        <f t="shared" si="44"/>
        <v>6.4916430769230704E-2</v>
      </c>
      <c r="J217" s="31">
        <f t="shared" si="40"/>
        <v>4.9129220348454482E-2</v>
      </c>
      <c r="K217" s="31">
        <f t="shared" si="41"/>
        <v>4.5712598862697892E-2</v>
      </c>
      <c r="M217" s="28">
        <f t="shared" si="45"/>
        <v>1</v>
      </c>
      <c r="N217" s="32">
        <f t="shared" si="46"/>
        <v>1</v>
      </c>
      <c r="O217" s="32">
        <f t="shared" si="47"/>
        <v>878425</v>
      </c>
      <c r="P217" s="33">
        <f t="shared" si="43"/>
        <v>-175685</v>
      </c>
      <c r="Q217" s="34">
        <f t="shared" si="48"/>
        <v>878425</v>
      </c>
      <c r="R217" s="34">
        <f t="shared" si="49"/>
        <v>-175685</v>
      </c>
      <c r="S217" s="35">
        <f>IF(AND(M218=1,M217=0),1,0)</f>
        <v>0</v>
      </c>
      <c r="T217" s="35">
        <f>IF(S217=1,-Q218,0)</f>
        <v>0</v>
      </c>
      <c r="U217" s="35">
        <f>IF(S217=1,-R218,0)</f>
        <v>0</v>
      </c>
      <c r="V217" s="36">
        <f t="shared" si="51"/>
        <v>285488125</v>
      </c>
      <c r="W217" s="37">
        <f>(-Q217*C217/F217-R217*D217)</f>
        <v>616016.95535981469</v>
      </c>
      <c r="X217" s="37">
        <f>-O217*C217/F217-P217*E217</f>
        <v>510605.95535981469</v>
      </c>
      <c r="Y217" s="37">
        <f>-C217/F217*T217-U217*E217</f>
        <v>0</v>
      </c>
      <c r="Z217" s="40">
        <f t="shared" si="50"/>
        <v>-8588910240.625</v>
      </c>
      <c r="AA217" s="38">
        <f>SUM(X214:Y217)</f>
        <v>22278.290800167248</v>
      </c>
      <c r="AB217" s="37">
        <f>SUM(Z214:Z217)/F214</f>
        <v>794888.87599854148</v>
      </c>
    </row>
    <row r="218" spans="2:28" x14ac:dyDescent="0.25">
      <c r="B218" s="29">
        <v>43864</v>
      </c>
      <c r="C218" s="28">
        <v>315</v>
      </c>
      <c r="D218" s="28">
        <v>54.77</v>
      </c>
      <c r="E218" s="28">
        <v>54.35</v>
      </c>
      <c r="F218" s="28">
        <v>30.236999999999998</v>
      </c>
      <c r="G218" s="28">
        <v>5</v>
      </c>
      <c r="H218" s="28">
        <f t="shared" si="39"/>
        <v>52.088500843337634</v>
      </c>
      <c r="I218" s="30">
        <f t="shared" si="44"/>
        <v>5.1479676190476331E-2</v>
      </c>
      <c r="J218" s="31">
        <f t="shared" si="40"/>
        <v>4.4331738051535695E-2</v>
      </c>
      <c r="K218" s="31">
        <f t="shared" si="41"/>
        <v>4.7605526539553147E-2</v>
      </c>
      <c r="M218" s="28">
        <f t="shared" si="45"/>
        <v>0</v>
      </c>
      <c r="N218" s="32">
        <f t="shared" si="46"/>
        <v>0</v>
      </c>
      <c r="O218" s="32">
        <f t="shared" si="47"/>
        <v>0</v>
      </c>
      <c r="P218" s="33">
        <f t="shared" si="43"/>
        <v>0</v>
      </c>
      <c r="Q218" s="34">
        <f t="shared" si="48"/>
        <v>0</v>
      </c>
      <c r="R218" s="34">
        <f t="shared" si="49"/>
        <v>0</v>
      </c>
      <c r="S218" s="35">
        <f>IF(AND(M219=1,M218=0),1,0)</f>
        <v>1</v>
      </c>
      <c r="T218" s="35">
        <f>IF(S218=1,-Q219,0)</f>
        <v>-852660</v>
      </c>
      <c r="U218" s="35">
        <f>IF(S218=1,-R219,0)</f>
        <v>170532</v>
      </c>
      <c r="V218" s="36">
        <f t="shared" si="51"/>
        <v>283935780</v>
      </c>
      <c r="W218" s="37">
        <f>(-Q218*C218/F218-R218*D218)</f>
        <v>0</v>
      </c>
      <c r="X218" s="37">
        <f>-O218*C218/F218-P218*E218</f>
        <v>0</v>
      </c>
      <c r="Y218" s="37">
        <f>-C218/F218*T218-U218*E218</f>
        <v>-385657.97418394685</v>
      </c>
      <c r="Z218" s="40">
        <f t="shared" si="50"/>
        <v>8585366179.8599997</v>
      </c>
    </row>
    <row r="219" spans="2:28" x14ac:dyDescent="0.25">
      <c r="B219" s="29">
        <v>43861</v>
      </c>
      <c r="C219" s="28">
        <v>320</v>
      </c>
      <c r="D219" s="28">
        <v>53.94</v>
      </c>
      <c r="E219" s="28">
        <v>55.43</v>
      </c>
      <c r="F219" s="28">
        <v>30.346</v>
      </c>
      <c r="G219" s="28">
        <v>5</v>
      </c>
      <c r="H219" s="28">
        <f t="shared" si="39"/>
        <v>52.725235615896658</v>
      </c>
      <c r="I219" s="30">
        <f t="shared" si="44"/>
        <v>2.303952499999995E-2</v>
      </c>
      <c r="J219" s="31">
        <f t="shared" si="40"/>
        <v>4.8235777560206208E-2</v>
      </c>
      <c r="K219" s="31">
        <f t="shared" si="41"/>
        <v>5.1636899077489432E-2</v>
      </c>
      <c r="M219" s="28">
        <f t="shared" si="45"/>
        <v>1</v>
      </c>
      <c r="N219" s="32">
        <f t="shared" si="46"/>
        <v>0</v>
      </c>
      <c r="O219" s="32">
        <f t="shared" si="47"/>
        <v>0</v>
      </c>
      <c r="P219" s="33">
        <f t="shared" si="43"/>
        <v>0</v>
      </c>
      <c r="Q219" s="34">
        <f t="shared" si="48"/>
        <v>852660</v>
      </c>
      <c r="R219" s="34">
        <f t="shared" si="49"/>
        <v>-170532</v>
      </c>
      <c r="S219" s="35">
        <f>IF(AND(M220=1,M219=0),1,0)</f>
        <v>0</v>
      </c>
      <c r="T219" s="35">
        <f>IF(S219=1,-Q220,0)</f>
        <v>0</v>
      </c>
      <c r="U219" s="35">
        <f>IF(S219=1,-R220,0)</f>
        <v>0</v>
      </c>
      <c r="V219" s="36">
        <f t="shared" si="51"/>
        <v>283935780</v>
      </c>
      <c r="W219" s="37">
        <f>(-Q219*C219/F219-R219*D219)</f>
        <v>207156.19994991086</v>
      </c>
      <c r="X219" s="37">
        <f>-O219*C219/F219-P219*E219</f>
        <v>0</v>
      </c>
      <c r="Y219" s="37">
        <f>-C219/F219*T219-U219*E219</f>
        <v>0</v>
      </c>
      <c r="Z219" s="40">
        <f t="shared" si="50"/>
        <v>0</v>
      </c>
    </row>
    <row r="220" spans="2:28" x14ac:dyDescent="0.25">
      <c r="B220" s="29">
        <v>43860</v>
      </c>
      <c r="C220" s="28">
        <v>316.5</v>
      </c>
      <c r="D220" s="28">
        <v>55.8</v>
      </c>
      <c r="E220" s="28">
        <v>55.08</v>
      </c>
      <c r="F220" s="28">
        <v>30.25</v>
      </c>
      <c r="G220" s="28">
        <v>5</v>
      </c>
      <c r="H220" s="28">
        <f t="shared" si="39"/>
        <v>52.314049586776861</v>
      </c>
      <c r="I220" s="30">
        <f t="shared" si="44"/>
        <v>6.6635071090047404E-2</v>
      </c>
      <c r="J220" s="31">
        <f t="shared" si="40"/>
        <v>4.5053691014231886E-2</v>
      </c>
      <c r="K220" s="31">
        <f t="shared" si="41"/>
        <v>4.8883864257641331E-2</v>
      </c>
      <c r="M220" s="28">
        <f t="shared" si="45"/>
        <v>1</v>
      </c>
      <c r="N220" s="32">
        <f t="shared" si="46"/>
        <v>0</v>
      </c>
      <c r="O220" s="32">
        <f t="shared" si="47"/>
        <v>0</v>
      </c>
      <c r="P220" s="33">
        <f t="shared" si="43"/>
        <v>0</v>
      </c>
      <c r="Q220" s="34">
        <f t="shared" si="48"/>
        <v>852660</v>
      </c>
      <c r="R220" s="34">
        <f t="shared" si="49"/>
        <v>-170532</v>
      </c>
      <c r="S220" s="35">
        <f>IF(AND(M221=1,M220=0),1,0)</f>
        <v>0</v>
      </c>
      <c r="T220" s="35">
        <f>IF(S220=1,-Q221,0)</f>
        <v>0</v>
      </c>
      <c r="U220" s="35">
        <f>IF(S220=1,-R221,0)</f>
        <v>0</v>
      </c>
      <c r="V220" s="36">
        <f t="shared" si="51"/>
        <v>283935780</v>
      </c>
      <c r="W220" s="37">
        <f>(-Q220*C220/F220-R220*D220)</f>
        <v>594466.09586776793</v>
      </c>
      <c r="X220" s="37">
        <f>-O220*C220/F220-P220*E220</f>
        <v>0</v>
      </c>
      <c r="Y220" s="37">
        <f>-C220/F220*T220-U220*E220</f>
        <v>0</v>
      </c>
      <c r="Z220" s="40">
        <f t="shared" si="50"/>
        <v>0</v>
      </c>
    </row>
    <row r="221" spans="2:28" x14ac:dyDescent="0.25">
      <c r="B221" s="29">
        <v>43847</v>
      </c>
      <c r="C221" s="28">
        <v>333</v>
      </c>
      <c r="D221" s="28">
        <v>58.58</v>
      </c>
      <c r="E221" s="28">
        <v>58.64</v>
      </c>
      <c r="F221" s="28">
        <v>29.948</v>
      </c>
      <c r="G221" s="28">
        <v>5</v>
      </c>
      <c r="H221" s="28">
        <f t="shared" si="39"/>
        <v>55.596367036196071</v>
      </c>
      <c r="I221" s="30">
        <f t="shared" si="44"/>
        <v>5.3665969969969973E-2</v>
      </c>
      <c r="J221" s="31">
        <f t="shared" si="40"/>
        <v>4.2090228979000791E-2</v>
      </c>
      <c r="K221" s="31">
        <f t="shared" si="41"/>
        <v>4.6277481693634034E-2</v>
      </c>
      <c r="M221" s="28">
        <f t="shared" si="45"/>
        <v>1</v>
      </c>
      <c r="N221" s="32">
        <f t="shared" si="46"/>
        <v>1</v>
      </c>
      <c r="O221" s="32">
        <f t="shared" si="47"/>
        <v>852660</v>
      </c>
      <c r="P221" s="33">
        <f t="shared" si="43"/>
        <v>-170532</v>
      </c>
      <c r="Q221" s="34">
        <f t="shared" si="48"/>
        <v>852660</v>
      </c>
      <c r="R221" s="34">
        <f t="shared" si="49"/>
        <v>-170532</v>
      </c>
      <c r="S221" s="35">
        <f>IF(AND(M222=1,M221=0),1,0)</f>
        <v>0</v>
      </c>
      <c r="T221" s="35">
        <f>IF(S221=1,-Q222,0)</f>
        <v>0</v>
      </c>
      <c r="U221" s="35">
        <f>IF(S221=1,-R222,0)</f>
        <v>0</v>
      </c>
      <c r="V221" s="36">
        <f t="shared" si="51"/>
        <v>283935780</v>
      </c>
      <c r="W221" s="37">
        <f>(-Q221*C221/F221-R221*D221)</f>
        <v>508804.89658341184</v>
      </c>
      <c r="X221" s="37">
        <f>-O221*C221/F221-P221*E221</f>
        <v>519036.81658341177</v>
      </c>
      <c r="Y221" s="37">
        <f>-C221/F221*T221-U221*E221</f>
        <v>0</v>
      </c>
      <c r="Z221" s="40">
        <f t="shared" si="50"/>
        <v>-8503308739.4400005</v>
      </c>
      <c r="AA221" s="38">
        <f>SUM(X218:Y221)</f>
        <v>133378.84239946492</v>
      </c>
      <c r="AB221" s="37">
        <f>SUM(Z218:Z221)/F218</f>
        <v>2713808.9235042869</v>
      </c>
    </row>
    <row r="222" spans="2:28" x14ac:dyDescent="0.25">
      <c r="B222" s="29">
        <v>43846</v>
      </c>
      <c r="C222" s="28">
        <v>334.5</v>
      </c>
      <c r="D222" s="28">
        <v>58.75</v>
      </c>
      <c r="E222" s="28">
        <v>59.2</v>
      </c>
      <c r="F222" s="28">
        <v>29.914999999999999</v>
      </c>
      <c r="G222" s="28">
        <v>5</v>
      </c>
      <c r="H222" s="28">
        <f t="shared" si="39"/>
        <v>55.908407153601871</v>
      </c>
      <c r="I222" s="30">
        <f t="shared" si="44"/>
        <v>5.0825859491778758E-2</v>
      </c>
      <c r="J222" s="31">
        <f t="shared" si="40"/>
        <v>4.229597737694131E-2</v>
      </c>
      <c r="K222" s="31">
        <f>SUM(I223:I232)/10</f>
        <v>4.7414334092538743E-2</v>
      </c>
      <c r="M222" s="28">
        <f t="shared" si="45"/>
        <v>0</v>
      </c>
      <c r="N222" s="32">
        <f t="shared" si="46"/>
        <v>0</v>
      </c>
      <c r="O222" s="32">
        <f t="shared" si="47"/>
        <v>0</v>
      </c>
      <c r="P222" s="33">
        <f t="shared" si="43"/>
        <v>0</v>
      </c>
      <c r="Q222" s="34">
        <f t="shared" si="48"/>
        <v>0</v>
      </c>
      <c r="R222" s="34">
        <f t="shared" si="49"/>
        <v>0</v>
      </c>
      <c r="S222" s="35">
        <f>IF(AND(M223=1,M222=0),1,0)</f>
        <v>0</v>
      </c>
      <c r="T222" s="35">
        <f>IF(S222=1,-Q223,0)</f>
        <v>0</v>
      </c>
      <c r="U222" s="35">
        <f>IF(S222=1,-R223,0)</f>
        <v>0</v>
      </c>
      <c r="V222" s="36">
        <f t="shared" si="51"/>
        <v>0</v>
      </c>
      <c r="W222" s="37">
        <f>(-Q222*C222/F222-R222*D222)</f>
        <v>0</v>
      </c>
    </row>
    <row r="223" spans="2:28" x14ac:dyDescent="0.25">
      <c r="B223" s="29">
        <v>43845</v>
      </c>
      <c r="C223" s="28">
        <v>340</v>
      </c>
      <c r="D223" s="28">
        <v>58.39</v>
      </c>
      <c r="E223" s="28">
        <v>59.67</v>
      </c>
      <c r="F223" s="28">
        <v>29.914999999999999</v>
      </c>
      <c r="G223" s="28">
        <v>5</v>
      </c>
      <c r="H223" s="28">
        <f t="shared" si="39"/>
        <v>56.827678422196222</v>
      </c>
      <c r="I223" s="30">
        <f t="shared" si="44"/>
        <v>2.7492264705882397E-2</v>
      </c>
      <c r="J223" s="31">
        <f t="shared" si="40"/>
        <v>5.0879315027570593E-2</v>
      </c>
      <c r="O223" s="32">
        <f t="shared" si="47"/>
        <v>0</v>
      </c>
      <c r="P223" s="33">
        <f t="shared" si="43"/>
        <v>0</v>
      </c>
      <c r="Q223" s="34">
        <f t="shared" si="48"/>
        <v>0</v>
      </c>
      <c r="R223" s="34">
        <f t="shared" si="49"/>
        <v>0</v>
      </c>
      <c r="W223" s="37">
        <f>(-Q223*C223/F223-R223*D223)</f>
        <v>0</v>
      </c>
    </row>
    <row r="224" spans="2:28" x14ac:dyDescent="0.25">
      <c r="B224" s="29">
        <v>43844</v>
      </c>
      <c r="C224" s="28">
        <v>346</v>
      </c>
      <c r="D224" s="28">
        <v>60.32</v>
      </c>
      <c r="E224" s="28">
        <v>60.16</v>
      </c>
      <c r="F224" s="28">
        <v>29.901</v>
      </c>
      <c r="G224" s="28">
        <v>5</v>
      </c>
      <c r="H224" s="28">
        <f t="shared" si="39"/>
        <v>57.857596735895122</v>
      </c>
      <c r="I224" s="30">
        <f t="shared" si="44"/>
        <v>4.2559722543352496E-2</v>
      </c>
      <c r="J224" s="31">
        <f t="shared" si="40"/>
        <v>5.5038020594772655E-2</v>
      </c>
      <c r="O224" s="32">
        <f t="shared" si="47"/>
        <v>0</v>
      </c>
      <c r="P224" s="33">
        <f t="shared" si="43"/>
        <v>0</v>
      </c>
      <c r="Q224" s="34">
        <f t="shared" si="48"/>
        <v>0</v>
      </c>
      <c r="R224" s="34">
        <f t="shared" si="49"/>
        <v>0</v>
      </c>
      <c r="W224" s="37">
        <f>(-Q224*C224/F224-R224*D224)</f>
        <v>0</v>
      </c>
    </row>
    <row r="225" spans="2:23" x14ac:dyDescent="0.25">
      <c r="B225" s="29">
        <v>43843</v>
      </c>
      <c r="C225" s="28">
        <v>341.5</v>
      </c>
      <c r="D225" s="28">
        <v>60.06</v>
      </c>
      <c r="E225" s="28">
        <v>60.15</v>
      </c>
      <c r="F225" s="28">
        <v>29.872</v>
      </c>
      <c r="G225" s="28">
        <v>5</v>
      </c>
      <c r="H225" s="28">
        <f t="shared" si="39"/>
        <v>57.160551687198712</v>
      </c>
      <c r="I225" s="30">
        <f t="shared" si="44"/>
        <v>5.0724638360175822E-2</v>
      </c>
      <c r="J225" s="31">
        <f t="shared" si="40"/>
        <v>5.2714037501050769E-2</v>
      </c>
      <c r="O225" s="32">
        <f t="shared" si="47"/>
        <v>0</v>
      </c>
      <c r="P225" s="33">
        <f t="shared" si="43"/>
        <v>0</v>
      </c>
      <c r="Q225" s="34">
        <f t="shared" si="48"/>
        <v>0</v>
      </c>
      <c r="R225" s="34">
        <f t="shared" si="49"/>
        <v>0</v>
      </c>
      <c r="W225" s="37">
        <f>(-Q225*C225/F225-R225*D225)</f>
        <v>0</v>
      </c>
    </row>
    <row r="226" spans="2:23" x14ac:dyDescent="0.25">
      <c r="B226" s="29">
        <v>43840</v>
      </c>
      <c r="C226" s="28">
        <v>339.5</v>
      </c>
      <c r="D226" s="28">
        <v>58.86</v>
      </c>
      <c r="E226" s="28">
        <v>59.7</v>
      </c>
      <c r="F226" s="28">
        <v>29.96</v>
      </c>
      <c r="G226" s="28">
        <v>5</v>
      </c>
      <c r="H226" s="28">
        <f t="shared" si="39"/>
        <v>56.658878504672899</v>
      </c>
      <c r="I226" s="30">
        <f t="shared" si="44"/>
        <v>3.8848659793814466E-2</v>
      </c>
      <c r="J226" s="31">
        <f t="shared" si="40"/>
        <v>5.0464734408267285E-2</v>
      </c>
      <c r="O226" s="32">
        <f t="shared" si="47"/>
        <v>0</v>
      </c>
      <c r="P226" s="33">
        <f t="shared" si="43"/>
        <v>0</v>
      </c>
      <c r="Q226" s="34">
        <f t="shared" si="48"/>
        <v>0</v>
      </c>
      <c r="R226" s="34">
        <f t="shared" si="49"/>
        <v>0</v>
      </c>
      <c r="W226" s="37">
        <f>(-Q226*C226/F226-R226*D226)</f>
        <v>0</v>
      </c>
    </row>
    <row r="227" spans="2:23" x14ac:dyDescent="0.25">
      <c r="B227" s="29">
        <v>43839</v>
      </c>
      <c r="C227" s="28">
        <v>337.5</v>
      </c>
      <c r="D227" s="28">
        <v>59.23</v>
      </c>
      <c r="E227" s="28">
        <v>59.69</v>
      </c>
      <c r="F227" s="28">
        <v>29.968</v>
      </c>
      <c r="G227" s="28">
        <v>5</v>
      </c>
      <c r="H227" s="28">
        <f t="shared" si="39"/>
        <v>56.310064068339564</v>
      </c>
      <c r="I227" s="30">
        <f t="shared" si="44"/>
        <v>5.1854601481481355E-2</v>
      </c>
      <c r="J227" s="31">
        <f t="shared" si="40"/>
        <v>5.2532690808136183E-2</v>
      </c>
      <c r="O227" s="32">
        <f t="shared" si="47"/>
        <v>0</v>
      </c>
      <c r="P227" s="33">
        <f t="shared" si="43"/>
        <v>0</v>
      </c>
      <c r="Q227" s="34">
        <f t="shared" si="48"/>
        <v>0</v>
      </c>
      <c r="R227" s="34">
        <f t="shared" si="49"/>
        <v>0</v>
      </c>
      <c r="W227" s="37">
        <f>(-Q227*C227/F227-R227*D227)</f>
        <v>0</v>
      </c>
    </row>
    <row r="228" spans="2:23" x14ac:dyDescent="0.25">
      <c r="B228" s="29">
        <v>43838</v>
      </c>
      <c r="C228" s="28">
        <v>329.5</v>
      </c>
      <c r="D228" s="28">
        <v>58.75</v>
      </c>
      <c r="E228" s="28">
        <v>58.19</v>
      </c>
      <c r="F228" s="28">
        <v>30.016999999999999</v>
      </c>
      <c r="G228" s="28">
        <v>5</v>
      </c>
      <c r="H228" s="28">
        <f t="shared" si="39"/>
        <v>54.885564846586938</v>
      </c>
      <c r="I228" s="30">
        <f t="shared" si="44"/>
        <v>7.0408952959028825E-2</v>
      </c>
      <c r="O228" s="32">
        <f t="shared" si="47"/>
        <v>0</v>
      </c>
      <c r="P228" s="33">
        <f t="shared" si="43"/>
        <v>0</v>
      </c>
      <c r="Q228" s="34">
        <f t="shared" si="48"/>
        <v>0</v>
      </c>
      <c r="R228" s="34">
        <f t="shared" si="49"/>
        <v>0</v>
      </c>
      <c r="W228" s="37">
        <f>(-Q228*C228/F228-R228*D228)</f>
        <v>0</v>
      </c>
    </row>
    <row r="229" spans="2:23" x14ac:dyDescent="0.25">
      <c r="B229" s="29">
        <v>43837</v>
      </c>
      <c r="C229" s="28">
        <v>329.5</v>
      </c>
      <c r="D229" s="28">
        <v>58.32</v>
      </c>
      <c r="E229" s="28">
        <v>57.45</v>
      </c>
      <c r="F229" s="28">
        <v>30.039000000000001</v>
      </c>
      <c r="G229" s="28">
        <v>5</v>
      </c>
      <c r="H229" s="28">
        <f t="shared" si="39"/>
        <v>54.845367688671388</v>
      </c>
      <c r="I229" s="30">
        <f t="shared" si="44"/>
        <v>6.3353250379362791E-2</v>
      </c>
      <c r="O229" s="32">
        <f t="shared" si="47"/>
        <v>0</v>
      </c>
      <c r="P229" s="33">
        <f t="shared" si="43"/>
        <v>0</v>
      </c>
      <c r="Q229" s="34">
        <f t="shared" si="48"/>
        <v>0</v>
      </c>
      <c r="R229" s="34">
        <f t="shared" si="49"/>
        <v>0</v>
      </c>
      <c r="W229" s="37">
        <f>(-Q229*C229/F229-R229*D229)</f>
        <v>0</v>
      </c>
    </row>
    <row r="230" spans="2:23" x14ac:dyDescent="0.25">
      <c r="B230" s="29">
        <v>43836</v>
      </c>
      <c r="C230" s="28">
        <v>332</v>
      </c>
      <c r="D230" s="28">
        <v>57.39</v>
      </c>
      <c r="E230" s="28">
        <v>57.6</v>
      </c>
      <c r="F230" s="28">
        <v>30.056000000000001</v>
      </c>
      <c r="G230" s="28">
        <v>5</v>
      </c>
      <c r="H230" s="28">
        <f t="shared" si="39"/>
        <v>55.230236891136542</v>
      </c>
      <c r="I230" s="30">
        <f t="shared" si="44"/>
        <v>3.9104722891566412E-2</v>
      </c>
      <c r="O230" s="32">
        <f t="shared" si="47"/>
        <v>0</v>
      </c>
      <c r="P230" s="33">
        <f t="shared" si="43"/>
        <v>0</v>
      </c>
      <c r="Q230" s="34">
        <f t="shared" si="48"/>
        <v>0</v>
      </c>
      <c r="R230" s="34">
        <f t="shared" si="49"/>
        <v>0</v>
      </c>
      <c r="W230" s="37">
        <f>(-Q230*C230/F230-R230*D230)</f>
        <v>0</v>
      </c>
    </row>
    <row r="231" spans="2:23" x14ac:dyDescent="0.25">
      <c r="B231" s="29">
        <v>43833</v>
      </c>
      <c r="C231" s="28">
        <v>339.5</v>
      </c>
      <c r="D231" s="28">
        <v>58.06</v>
      </c>
      <c r="E231" s="28">
        <v>58.97</v>
      </c>
      <c r="F231" s="28">
        <v>30.044</v>
      </c>
      <c r="G231" s="28">
        <v>5</v>
      </c>
      <c r="H231" s="28">
        <f t="shared" si="39"/>
        <v>56.500465983224601</v>
      </c>
      <c r="I231" s="30">
        <f t="shared" si="44"/>
        <v>2.7602144329897049E-2</v>
      </c>
      <c r="O231" s="32">
        <f t="shared" si="47"/>
        <v>0</v>
      </c>
      <c r="P231" s="33">
        <f t="shared" si="43"/>
        <v>0</v>
      </c>
      <c r="Q231" s="34">
        <f t="shared" si="48"/>
        <v>0</v>
      </c>
      <c r="R231" s="34">
        <f t="shared" si="49"/>
        <v>0</v>
      </c>
      <c r="W231" s="37">
        <f>(-Q231*C231/F231-R231*D231)</f>
        <v>0</v>
      </c>
    </row>
    <row r="232" spans="2:23" x14ac:dyDescent="0.25">
      <c r="B232" s="29">
        <v>43832</v>
      </c>
      <c r="C232" s="28">
        <v>339</v>
      </c>
      <c r="D232" s="28">
        <v>60.04</v>
      </c>
      <c r="E232" s="28">
        <v>59.6</v>
      </c>
      <c r="F232" s="28">
        <v>29.986999999999998</v>
      </c>
      <c r="G232" s="28">
        <v>5</v>
      </c>
      <c r="H232" s="28">
        <f t="shared" si="39"/>
        <v>56.524493947377202</v>
      </c>
      <c r="I232" s="30">
        <f t="shared" si="44"/>
        <v>6.2194383480825843E-2</v>
      </c>
      <c r="O232" s="32">
        <f t="shared" si="47"/>
        <v>0</v>
      </c>
      <c r="P232" s="33">
        <f t="shared" si="43"/>
        <v>0</v>
      </c>
      <c r="Q232" s="34">
        <f t="shared" si="48"/>
        <v>0</v>
      </c>
      <c r="R232" s="34">
        <f t="shared" si="49"/>
        <v>0</v>
      </c>
      <c r="W232" s="37">
        <f>(-Q232*C232/F232-R232*D232)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2020-12-18T10:53:02Z</dcterms:created>
  <dcterms:modified xsi:type="dcterms:W3CDTF">2020-12-21T10:24:20Z</dcterms:modified>
</cp:coreProperties>
</file>