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leer" sheetId="1" state="visible" r:id="rId1"/>
    <sheet xmlns:r="http://schemas.openxmlformats.org/officeDocument/2006/relationships" name="Beispiel" sheetId="2" state="visible" r:id="rId2"/>
    <sheet xmlns:r="http://schemas.openxmlformats.org/officeDocument/2006/relationships" name="Anleitung" sheetId="3" state="visible" r:id="rId3"/>
  </sheets>
  <definedNames>
    <definedName name="x_achse" hidden="0" function="0" vbProcedure="0">OFFSET(#REF!,0,0,COUNTA(#REF!),1)</definedName>
    <definedName name="y_achse" hidden="0" function="0" vbProcedure="0">OFFSET(#REF!,0,0,COUNTA(#REF!),1)</definedName>
    <definedName name="x_achse" localSheetId="0" hidden="0" function="0" vbProcedure="0">OFFSET(#REF!,0,0,COUNTA(#REF!),1)</definedName>
    <definedName name="y_achse" localSheetId="0" hidden="0" function="0" vbProcedure="0">OFFSET(#REF!,0,0,COUNTA(#REF!),1)</definedName>
    <definedName name="_xlnm.Print_Area" localSheetId="0">'leer'!$A$1:$N$53</definedName>
    <definedName name="_xlnm.Print_Area" localSheetId="1">'Beispiel'!$A$1:$N$49</definedName>
    <definedName name="_xlnm.Print_Area" localSheetId="2">'Anleitung'!$A$1:$G$41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m/d/yyyy"/>
    <numFmt numFmtId="165" formatCode="hh\:mm"/>
    <numFmt numFmtId="166" formatCode="h\:mm"/>
    <numFmt numFmtId="167" formatCode="0.0"/>
  </numFmts>
  <fonts count="22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MS Sans Serif"/>
      <charset val="1"/>
      <family val="2"/>
      <sz val="10"/>
    </font>
    <font>
      <name val="Frutiger LT 45 Light"/>
      <charset val="1"/>
      <family val="1"/>
      <b val="1"/>
      <sz val="24"/>
    </font>
    <font>
      <name val="Arial"/>
      <charset val="1"/>
      <family val="2"/>
      <sz val="10"/>
    </font>
    <font>
      <name val="Arial"/>
      <charset val="1"/>
      <family val="2"/>
      <b val="1"/>
      <sz val="12"/>
    </font>
    <font>
      <name val="Arial"/>
      <charset val="1"/>
      <family val="2"/>
      <sz val="12"/>
    </font>
    <font>
      <name val="Arial"/>
      <charset val="1"/>
      <family val="2"/>
      <b val="1"/>
      <sz val="10"/>
    </font>
    <font>
      <name val="Calibri"/>
      <charset val="1"/>
      <family val="2"/>
      <color rgb="FF000000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2"/>
    </font>
    <font>
      <name val="Calibri"/>
      <family val="2"/>
      <b val="1"/>
      <color rgb="FF000000"/>
      <sz val="12"/>
    </font>
    <font>
      <name val="Frutiger LT 45 Light"/>
      <charset val="1"/>
      <family val="1"/>
      <b val="1"/>
      <sz val="20"/>
    </font>
    <font>
      <name val="Arial"/>
      <charset val="1"/>
      <family val="2"/>
      <b val="1"/>
      <sz val="14"/>
    </font>
    <font>
      <name val="Arial"/>
      <charset val="1"/>
      <family val="2"/>
      <b val="1"/>
      <color rgb="FFFF0000"/>
      <sz val="12"/>
    </font>
    <font>
      <name val="Arial"/>
      <charset val="1"/>
      <family val="2"/>
      <color rgb="FFFF0000"/>
      <sz val="12"/>
    </font>
    <font>
      <name val="Arial"/>
      <family val="0"/>
      <color rgb="FF000000"/>
      <sz val="12"/>
    </font>
    <font>
      <name val="Arial"/>
      <family val="2"/>
      <color rgb="FF000000"/>
      <sz val="12"/>
    </font>
    <font>
      <name val="Calibri"/>
      <family val="0"/>
      <color rgb="FF000000"/>
      <sz val="11"/>
    </font>
    <font>
      <name val="Arial"/>
      <family val="0"/>
      <b val="1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B7DEE8"/>
        <bgColor rgb="FFD9D9D9"/>
      </patternFill>
    </fill>
    <fill>
      <patternFill patternType="solid">
        <fgColor rgb="FFC0C0C0"/>
        <bgColor rgb="FFD9D9D9"/>
      </patternFill>
    </fill>
  </fills>
  <borders count="21">
    <border>
      <left/>
      <right/>
      <top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medium"/>
      <bottom style="thin"/>
      <diagonal/>
    </border>
    <border>
      <left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/>
      <right/>
      <top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7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</cellStyleXfs>
  <cellXfs count="13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general" vertical="top"/>
    </xf>
    <xf numFmtId="0" fontId="7" fillId="2" borderId="2" applyAlignment="1" pivotButton="0" quotePrefix="0" xfId="0">
      <alignment horizontal="general" vertical="top" wrapText="1"/>
    </xf>
    <xf numFmtId="0" fontId="8" fillId="0" borderId="3" applyAlignment="1" pivotButton="0" quotePrefix="0" xfId="0">
      <alignment horizontal="general" vertical="top" wrapText="1"/>
    </xf>
    <xf numFmtId="0" fontId="7" fillId="0" borderId="4" applyAlignment="1" pivotButton="0" quotePrefix="0" xfId="0">
      <alignment horizontal="general" vertical="top"/>
    </xf>
    <xf numFmtId="164" fontId="8" fillId="2" borderId="5" applyAlignment="1" pivotButton="0" quotePrefix="0" xfId="0">
      <alignment horizontal="left" vertical="top"/>
    </xf>
    <xf numFmtId="0" fontId="8" fillId="0" borderId="6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0" fontId="7" fillId="2" borderId="7" applyAlignment="1" pivotButton="0" quotePrefix="0" xfId="0">
      <alignment horizontal="center" vertical="bottom"/>
    </xf>
    <xf numFmtId="0" fontId="7" fillId="0" borderId="2" applyAlignment="1" pivotButton="0" quotePrefix="0" xfId="0">
      <alignment horizontal="general" vertical="top"/>
    </xf>
    <xf numFmtId="0" fontId="8" fillId="2" borderId="8" applyAlignment="1" pivotButton="0" quotePrefix="0" xfId="0">
      <alignment horizontal="general" vertical="top" wrapText="1"/>
    </xf>
    <xf numFmtId="1" fontId="8" fillId="0" borderId="8" applyAlignment="1" pivotButton="0" quotePrefix="0" xfId="0">
      <alignment horizontal="center" vertical="bottom" textRotation="90"/>
    </xf>
    <xf numFmtId="0" fontId="8" fillId="0" borderId="8" applyAlignment="1" pivotButton="0" quotePrefix="0" xfId="0">
      <alignment horizontal="center" vertical="bottom" textRotation="90"/>
    </xf>
    <xf numFmtId="0" fontId="8" fillId="0" borderId="3" applyAlignment="1" pivotButton="0" quotePrefix="0" xfId="0">
      <alignment horizontal="general" vertical="bottom" wrapText="1"/>
    </xf>
    <xf numFmtId="0" fontId="8" fillId="2" borderId="2" applyAlignment="1" pivotButton="0" quotePrefix="0" xfId="0">
      <alignment horizontal="general" vertical="top" wrapText="1"/>
    </xf>
    <xf numFmtId="0" fontId="7" fillId="0" borderId="2" applyAlignment="1" pivotButton="0" quotePrefix="0" xfId="0">
      <alignment horizontal="left" vertical="bottom"/>
    </xf>
    <xf numFmtId="0" fontId="7" fillId="0" borderId="8" applyAlignment="1" pivotButton="0" quotePrefix="0" xfId="0">
      <alignment horizontal="center" vertical="bottom"/>
    </xf>
    <xf numFmtId="1" fontId="7" fillId="0" borderId="8" applyAlignment="1" pivotButton="0" quotePrefix="0" xfId="0">
      <alignment horizontal="center" vertical="bottom"/>
    </xf>
    <xf numFmtId="1" fontId="9" fillId="0" borderId="0" applyAlignment="1" pivotButton="0" quotePrefix="0" xfId="0">
      <alignment horizontal="general" vertical="bottom"/>
    </xf>
    <xf numFmtId="0" fontId="8" fillId="2" borderId="1" applyAlignment="1" pivotButton="0" quotePrefix="0" xfId="0">
      <alignment horizontal="general" vertical="bottom"/>
    </xf>
    <xf numFmtId="0" fontId="10" fillId="2" borderId="2" applyAlignment="1" pivotButton="0" quotePrefix="0" xfId="0">
      <alignment horizontal="general" vertical="bottom"/>
    </xf>
    <xf numFmtId="0" fontId="8" fillId="2" borderId="8" applyAlignment="1" pivotButton="0" quotePrefix="0" xfId="0">
      <alignment horizontal="right" vertical="bottom" wrapText="1"/>
    </xf>
    <xf numFmtId="0" fontId="8" fillId="3" borderId="8" applyAlignment="1" pivotButton="0" quotePrefix="0" xfId="0">
      <alignment horizontal="right" vertical="bottom"/>
    </xf>
    <xf numFmtId="20" fontId="8" fillId="3" borderId="8" applyAlignment="1" pivotButton="0" quotePrefix="0" xfId="0">
      <alignment horizontal="right" vertical="bottom"/>
    </xf>
    <xf numFmtId="165" fontId="8" fillId="2" borderId="8" applyAlignment="1" pivotButton="0" quotePrefix="0" xfId="0">
      <alignment horizontal="right" vertical="bottom"/>
    </xf>
    <xf numFmtId="20" fontId="8" fillId="0" borderId="8" applyAlignment="1" pivotButton="0" quotePrefix="0" xfId="0">
      <alignment horizontal="general" vertical="bottom"/>
    </xf>
    <xf numFmtId="166" fontId="8" fillId="2" borderId="8" applyAlignment="1" pivotButton="0" quotePrefix="0" xfId="0">
      <alignment horizontal="general" vertical="top"/>
    </xf>
    <xf numFmtId="0" fontId="8" fillId="2" borderId="3" applyAlignment="1" pivotButton="0" quotePrefix="0" xfId="0">
      <alignment horizontal="general" vertical="top"/>
    </xf>
    <xf numFmtId="0" fontId="8" fillId="2" borderId="8" applyAlignment="1" pivotButton="0" quotePrefix="0" xfId="0">
      <alignment horizontal="general" vertical="bottom" wrapText="1"/>
    </xf>
    <xf numFmtId="2" fontId="8" fillId="0" borderId="8" applyAlignment="1" pivotButton="0" quotePrefix="0" xfId="0">
      <alignment horizontal="general" vertical="top"/>
    </xf>
    <xf numFmtId="167" fontId="8" fillId="2" borderId="8" applyAlignment="1" pivotButton="0" quotePrefix="0" xfId="0">
      <alignment horizontal="general" vertical="top" wrapText="1"/>
    </xf>
    <xf numFmtId="167" fontId="8" fillId="0" borderId="8" applyAlignment="1" pivotButton="0" quotePrefix="0" xfId="0">
      <alignment horizontal="general" vertical="top"/>
    </xf>
    <xf numFmtId="166" fontId="8" fillId="0" borderId="8" applyAlignment="1" pivotButton="0" quotePrefix="0" xfId="0">
      <alignment horizontal="general" vertical="top"/>
    </xf>
    <xf numFmtId="167" fontId="8" fillId="0" borderId="8" applyAlignment="1" pivotButton="0" quotePrefix="0" xfId="0">
      <alignment horizontal="general" vertical="bottom"/>
    </xf>
    <xf numFmtId="165" fontId="8" fillId="0" borderId="8" applyAlignment="1" pivotButton="0" quotePrefix="0" xfId="0">
      <alignment horizontal="general" vertical="bottom"/>
    </xf>
    <xf numFmtId="167" fontId="8" fillId="2" borderId="8" applyAlignment="1" pivotButton="0" quotePrefix="0" xfId="0">
      <alignment horizontal="general" vertical="top"/>
    </xf>
    <xf numFmtId="0" fontId="7" fillId="0" borderId="9" applyAlignment="1" pivotButton="0" quotePrefix="0" xfId="0">
      <alignment horizontal="general" vertical="center"/>
    </xf>
    <xf numFmtId="0" fontId="10" fillId="0" borderId="10" applyAlignment="1" pivotButton="0" quotePrefix="0" xfId="0">
      <alignment horizontal="general" vertical="center"/>
    </xf>
    <xf numFmtId="0" fontId="8" fillId="3" borderId="11" applyAlignment="1" pivotButton="0" quotePrefix="0" xfId="0">
      <alignment horizontal="general" vertical="center"/>
    </xf>
    <xf numFmtId="166" fontId="8" fillId="0" borderId="11" applyAlignment="1" pivotButton="0" quotePrefix="0" xfId="0">
      <alignment horizontal="general" vertical="center"/>
    </xf>
    <xf numFmtId="167" fontId="8" fillId="0" borderId="11" applyAlignment="1" pivotButton="0" quotePrefix="0" xfId="0">
      <alignment horizontal="general" vertical="center"/>
    </xf>
    <xf numFmtId="166" fontId="8" fillId="0" borderId="11" applyAlignment="1" pivotButton="0" quotePrefix="0" xfId="0">
      <alignment horizontal="general" vertical="center"/>
    </xf>
    <xf numFmtId="0" fontId="8" fillId="3" borderId="12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general" vertical="bottom"/>
    </xf>
    <xf numFmtId="0" fontId="8" fillId="0" borderId="0" applyAlignment="1" pivotButton="0" quotePrefix="0" xfId="20">
      <alignment horizontal="general" vertical="bottom"/>
    </xf>
    <xf numFmtId="0" fontId="5" fillId="0" borderId="0" applyAlignment="1" pivotButton="0" quotePrefix="0" xfId="20">
      <alignment horizontal="general" vertical="top"/>
    </xf>
    <xf numFmtId="0" fontId="14" fillId="0" borderId="0" applyAlignment="1" pivotButton="0" quotePrefix="0" xfId="20">
      <alignment horizontal="general" vertical="top"/>
    </xf>
    <xf numFmtId="0" fontId="15" fillId="0" borderId="8" applyAlignment="1" pivotButton="0" quotePrefix="0" xfId="20">
      <alignment horizontal="center" vertical="center" wrapText="1"/>
    </xf>
    <xf numFmtId="0" fontId="8" fillId="0" borderId="8" applyAlignment="1" pivotButton="0" quotePrefix="0" xfId="20">
      <alignment horizontal="general" vertical="center" wrapText="1"/>
    </xf>
    <xf numFmtId="0" fontId="7" fillId="0" borderId="6" applyAlignment="1" pivotButton="0" quotePrefix="0" xfId="20">
      <alignment horizontal="left" vertical="center" wrapText="1"/>
    </xf>
    <xf numFmtId="0" fontId="8" fillId="0" borderId="14" applyAlignment="1" pivotButton="0" quotePrefix="0" xfId="20">
      <alignment horizontal="general" vertical="center" wrapText="1"/>
    </xf>
    <xf numFmtId="0" fontId="8" fillId="0" borderId="0" applyAlignment="1" pivotButton="0" quotePrefix="0" xfId="20">
      <alignment horizontal="general" vertical="center" wrapText="1"/>
    </xf>
    <xf numFmtId="0" fontId="16" fillId="0" borderId="0" applyAlignment="1" pivotButton="0" quotePrefix="0" xfId="20">
      <alignment horizontal="general" vertical="bottom"/>
    </xf>
    <xf numFmtId="0" fontId="16" fillId="0" borderId="0" applyAlignment="1" pivotButton="0" quotePrefix="0" xfId="20">
      <alignment horizontal="center" vertical="bottom"/>
    </xf>
    <xf numFmtId="0" fontId="17" fillId="0" borderId="0" applyAlignment="1" pivotButton="0" quotePrefix="0" xfId="20">
      <alignment horizontal="left" vertical="bottom"/>
    </xf>
    <xf numFmtId="0" fontId="16" fillId="0" borderId="0" applyAlignment="1" pivotButton="0" quotePrefix="0" xfId="20">
      <alignment horizontal="center" vertical="top"/>
    </xf>
    <xf numFmtId="0" fontId="17" fillId="0" borderId="0" applyAlignment="1" pivotButton="0" quotePrefix="0" xfId="20">
      <alignment horizontal="general" vertical="top" wrapText="1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top"/>
    </xf>
    <xf numFmtId="0" fontId="7" fillId="0" borderId="1" applyAlignment="1" pivotButton="0" quotePrefix="0" xfId="0">
      <alignment horizontal="general" vertical="top"/>
    </xf>
    <xf numFmtId="0" fontId="7" fillId="2" borderId="2" applyAlignment="1" pivotButton="0" quotePrefix="0" xfId="0">
      <alignment horizontal="general" vertical="top" wrapText="1"/>
    </xf>
    <xf numFmtId="0" fontId="0" fillId="0" borderId="1" pivotButton="0" quotePrefix="0" xfId="0"/>
    <xf numFmtId="0" fontId="0" fillId="0" borderId="2" pivotButton="0" quotePrefix="0" xfId="0"/>
    <xf numFmtId="0" fontId="8" fillId="0" borderId="3" applyAlignment="1" pivotButton="0" quotePrefix="0" xfId="0">
      <alignment horizontal="general" vertical="top" wrapText="1"/>
    </xf>
    <xf numFmtId="0" fontId="7" fillId="0" borderId="4" applyAlignment="1" pivotButton="0" quotePrefix="0" xfId="0">
      <alignment horizontal="general" vertical="top"/>
    </xf>
    <xf numFmtId="164" fontId="8" fillId="2" borderId="5" applyAlignment="1" pivotButton="0" quotePrefix="0" xfId="0">
      <alignment horizontal="left" vertical="top"/>
    </xf>
    <xf numFmtId="0" fontId="0" fillId="0" borderId="5" pivotButton="0" quotePrefix="0" xfId="0"/>
    <xf numFmtId="0" fontId="8" fillId="0" borderId="6" applyAlignment="1" pivotButton="0" quotePrefix="0" xfId="0">
      <alignment horizontal="center" vertical="bottom"/>
    </xf>
    <xf numFmtId="0" fontId="0" fillId="0" borderId="4" pivotButton="0" quotePrefix="0" xfId="0"/>
    <xf numFmtId="0" fontId="8" fillId="0" borderId="0" applyAlignment="1" pivotButton="0" quotePrefix="0" xfId="0">
      <alignment horizontal="center" vertical="bottom"/>
    </xf>
    <xf numFmtId="0" fontId="7" fillId="2" borderId="7" applyAlignment="1" pivotButton="0" quotePrefix="0" xfId="0">
      <alignment horizontal="center" vertical="bottom"/>
    </xf>
    <xf numFmtId="0" fontId="7" fillId="0" borderId="2" applyAlignment="1" pivotButton="0" quotePrefix="0" xfId="0">
      <alignment horizontal="general" vertical="top"/>
    </xf>
    <xf numFmtId="0" fontId="8" fillId="2" borderId="8" applyAlignment="1" pivotButton="0" quotePrefix="0" xfId="0">
      <alignment horizontal="general" vertical="top" wrapText="1"/>
    </xf>
    <xf numFmtId="1" fontId="8" fillId="0" borderId="8" applyAlignment="1" pivotButton="0" quotePrefix="0" xfId="0">
      <alignment horizontal="center" vertical="bottom" textRotation="90"/>
    </xf>
    <xf numFmtId="0" fontId="8" fillId="0" borderId="8" applyAlignment="1" pivotButton="0" quotePrefix="0" xfId="0">
      <alignment horizontal="center" vertical="bottom" textRotation="90"/>
    </xf>
    <xf numFmtId="0" fontId="8" fillId="0" borderId="3" applyAlignment="1" pivotButton="0" quotePrefix="0" xfId="0">
      <alignment horizontal="general" vertical="bottom" wrapText="1"/>
    </xf>
    <xf numFmtId="0" fontId="0" fillId="0" borderId="16" pivotButton="0" quotePrefix="0" xfId="0"/>
    <xf numFmtId="0" fontId="0" fillId="0" borderId="15" pivotButton="0" quotePrefix="0" xfId="0"/>
    <xf numFmtId="0" fontId="8" fillId="2" borderId="2" applyAlignment="1" pivotButton="0" quotePrefix="0" xfId="0">
      <alignment horizontal="general" vertical="top" wrapText="1"/>
    </xf>
    <xf numFmtId="0" fontId="0" fillId="0" borderId="14" pivotButton="0" quotePrefix="0" xfId="0"/>
    <xf numFmtId="0" fontId="7" fillId="0" borderId="2" applyAlignment="1" pivotButton="0" quotePrefix="0" xfId="0">
      <alignment horizontal="left" vertical="bottom"/>
    </xf>
    <xf numFmtId="0" fontId="7" fillId="0" borderId="8" applyAlignment="1" pivotButton="0" quotePrefix="0" xfId="0">
      <alignment horizontal="center" vertical="bottom"/>
    </xf>
    <xf numFmtId="1" fontId="7" fillId="0" borderId="8" applyAlignment="1" pivotButton="0" quotePrefix="0" xfId="0">
      <alignment horizontal="center" vertical="bottom"/>
    </xf>
    <xf numFmtId="0" fontId="0" fillId="0" borderId="17" pivotButton="0" quotePrefix="0" xfId="0"/>
    <xf numFmtId="1" fontId="9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8" fillId="2" borderId="1" applyAlignment="1" pivotButton="0" quotePrefix="0" xfId="0">
      <alignment horizontal="general" vertical="bottom"/>
    </xf>
    <xf numFmtId="0" fontId="10" fillId="2" borderId="2" applyAlignment="1" pivotButton="0" quotePrefix="0" xfId="0">
      <alignment horizontal="general" vertical="bottom"/>
    </xf>
    <xf numFmtId="0" fontId="8" fillId="2" borderId="8" applyAlignment="1" pivotButton="0" quotePrefix="0" xfId="0">
      <alignment horizontal="right" vertical="bottom" wrapText="1"/>
    </xf>
    <xf numFmtId="0" fontId="8" fillId="3" borderId="8" applyAlignment="1" pivotButton="0" quotePrefix="0" xfId="0">
      <alignment horizontal="right" vertical="bottom"/>
    </xf>
    <xf numFmtId="20" fontId="8" fillId="3" borderId="8" applyAlignment="1" pivotButton="0" quotePrefix="0" xfId="0">
      <alignment horizontal="right" vertical="bottom"/>
    </xf>
    <xf numFmtId="165" fontId="8" fillId="2" borderId="8" applyAlignment="1" pivotButton="0" quotePrefix="0" xfId="0">
      <alignment horizontal="right" vertical="bottom"/>
    </xf>
    <xf numFmtId="20" fontId="8" fillId="0" borderId="8" applyAlignment="1" pivotButton="0" quotePrefix="0" xfId="0">
      <alignment horizontal="general" vertical="bottom"/>
    </xf>
    <xf numFmtId="166" fontId="8" fillId="2" borderId="8" applyAlignment="1" pivotButton="0" quotePrefix="0" xfId="0">
      <alignment horizontal="general" vertical="top"/>
    </xf>
    <xf numFmtId="0" fontId="8" fillId="2" borderId="3" applyAlignment="1" pivotButton="0" quotePrefix="0" xfId="0">
      <alignment horizontal="general" vertical="top"/>
    </xf>
    <xf numFmtId="0" fontId="8" fillId="2" borderId="8" applyAlignment="1" pivotButton="0" quotePrefix="0" xfId="0">
      <alignment horizontal="general" vertical="bottom" wrapText="1"/>
    </xf>
    <xf numFmtId="2" fontId="8" fillId="0" borderId="8" applyAlignment="1" pivotButton="0" quotePrefix="0" xfId="0">
      <alignment horizontal="general" vertical="top"/>
    </xf>
    <xf numFmtId="167" fontId="8" fillId="2" borderId="8" applyAlignment="1" pivotButton="0" quotePrefix="0" xfId="0">
      <alignment horizontal="general" vertical="top" wrapText="1"/>
    </xf>
    <xf numFmtId="167" fontId="8" fillId="0" borderId="8" applyAlignment="1" pivotButton="0" quotePrefix="0" xfId="0">
      <alignment horizontal="general" vertical="top"/>
    </xf>
    <xf numFmtId="166" fontId="8" fillId="0" borderId="8" applyAlignment="1" pivotButton="0" quotePrefix="0" xfId="0">
      <alignment horizontal="general" vertical="top"/>
    </xf>
    <xf numFmtId="167" fontId="8" fillId="0" borderId="8" applyAlignment="1" pivotButton="0" quotePrefix="0" xfId="0">
      <alignment horizontal="general" vertical="bottom"/>
    </xf>
    <xf numFmtId="165" fontId="8" fillId="0" borderId="8" applyAlignment="1" pivotButton="0" quotePrefix="0" xfId="0">
      <alignment horizontal="general" vertical="bottom"/>
    </xf>
    <xf numFmtId="167" fontId="8" fillId="2" borderId="8" applyAlignment="1" pivotButton="0" quotePrefix="0" xfId="0">
      <alignment horizontal="general" vertical="top"/>
    </xf>
    <xf numFmtId="0" fontId="7" fillId="0" borderId="9" applyAlignment="1" pivotButton="0" quotePrefix="0" xfId="0">
      <alignment horizontal="general" vertical="center"/>
    </xf>
    <xf numFmtId="0" fontId="10" fillId="0" borderId="10" applyAlignment="1" pivotButton="0" quotePrefix="0" xfId="0">
      <alignment horizontal="general" vertical="center"/>
    </xf>
    <xf numFmtId="0" fontId="8" fillId="3" borderId="11" applyAlignment="1" pivotButton="0" quotePrefix="0" xfId="0">
      <alignment horizontal="general" vertical="center"/>
    </xf>
    <xf numFmtId="166" fontId="8" fillId="0" borderId="11" applyAlignment="1" pivotButton="0" quotePrefix="0" xfId="0">
      <alignment horizontal="general" vertical="center"/>
    </xf>
    <xf numFmtId="167" fontId="8" fillId="0" borderId="11" applyAlignment="1" pivotButton="0" quotePrefix="0" xfId="0">
      <alignment horizontal="general" vertical="center"/>
    </xf>
    <xf numFmtId="0" fontId="8" fillId="3" borderId="12" applyAlignment="1" pivotButton="0" quotePrefix="0" xfId="0">
      <alignment horizontal="general" vertical="center"/>
    </xf>
    <xf numFmtId="0" fontId="0" fillId="0" borderId="13" applyAlignment="1" pivotButton="0" quotePrefix="0" xfId="0">
      <alignment horizontal="general" vertical="bottom"/>
    </xf>
    <xf numFmtId="0" fontId="8" fillId="0" borderId="0" applyAlignment="1" pivotButton="0" quotePrefix="0" xfId="20">
      <alignment horizontal="general" vertical="bottom"/>
    </xf>
    <xf numFmtId="0" fontId="5" fillId="0" borderId="0" applyAlignment="1" pivotButton="0" quotePrefix="0" xfId="20">
      <alignment horizontal="general" vertical="top"/>
    </xf>
    <xf numFmtId="0" fontId="14" fillId="0" borderId="0" applyAlignment="1" pivotButton="0" quotePrefix="0" xfId="20">
      <alignment horizontal="general" vertical="top"/>
    </xf>
    <xf numFmtId="0" fontId="15" fillId="0" borderId="8" applyAlignment="1" pivotButton="0" quotePrefix="0" xfId="20">
      <alignment horizontal="center" vertical="center" wrapText="1"/>
    </xf>
    <xf numFmtId="0" fontId="8" fillId="0" borderId="8" applyAlignment="1" pivotButton="0" quotePrefix="0" xfId="20">
      <alignment horizontal="general" vertical="center" wrapText="1"/>
    </xf>
    <xf numFmtId="0" fontId="7" fillId="0" borderId="6" applyAlignment="1" pivotButton="0" quotePrefix="0" xfId="20">
      <alignment horizontal="left" vertical="center" wrapText="1"/>
    </xf>
    <xf numFmtId="0" fontId="8" fillId="0" borderId="14" applyAlignment="1" pivotButton="0" quotePrefix="0" xfId="20">
      <alignment horizontal="general" vertical="center" wrapText="1"/>
    </xf>
    <xf numFmtId="0" fontId="0" fillId="0" borderId="19" pivotButton="0" quotePrefix="0" xfId="0"/>
    <xf numFmtId="0" fontId="0" fillId="0" borderId="20" pivotButton="0" quotePrefix="0" xfId="0"/>
    <xf numFmtId="0" fontId="8" fillId="0" borderId="0" applyAlignment="1" pivotButton="0" quotePrefix="0" xfId="20">
      <alignment horizontal="general" vertical="center" wrapText="1"/>
    </xf>
    <xf numFmtId="0" fontId="16" fillId="0" borderId="0" applyAlignment="1" pivotButton="0" quotePrefix="0" xfId="20">
      <alignment horizontal="general" vertical="bottom"/>
    </xf>
    <xf numFmtId="0" fontId="16" fillId="0" borderId="0" applyAlignment="1" pivotButton="0" quotePrefix="0" xfId="20">
      <alignment horizontal="center" vertical="bottom"/>
    </xf>
    <xf numFmtId="0" fontId="17" fillId="0" borderId="0" applyAlignment="1" pivotButton="0" quotePrefix="0" xfId="20">
      <alignment horizontal="left" vertical="bottom"/>
    </xf>
    <xf numFmtId="0" fontId="16" fillId="0" borderId="0" applyAlignment="1" pivotButton="0" quotePrefix="0" xfId="20">
      <alignment horizontal="center" vertical="top"/>
    </xf>
    <xf numFmtId="0" fontId="17" fillId="0" borderId="0" applyAlignment="1" pivotButton="0" quotePrefix="0" xfId="20">
      <alignment horizontal="general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Standard 2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Chart Title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scatterChart>
        <scatterStyle val="lineMarker"/>
        <varyColors val="0"/>
        <ser>
          <idx val="0"/>
          <order val="0"/>
          <tx>
            <strRef>
              <f>leer!$B$2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4a7ebb"/>
            </a:solidFill>
            <a:ln xmlns:a="http://schemas.openxmlformats.org/drawingml/2006/main" w="28440">
              <a:solidFill>
                <a:srgbClr val="4a7ebb"/>
              </a:solidFill>
              <a:prstDash val="solid"/>
              <a:round/>
            </a:ln>
          </spPr>
          <marker>
            <symbol val="square"/>
            <size val="5"/>
            <spPr>
              <a:solidFill xmlns:a="http://schemas.openxmlformats.org/drawingml/2006/main">
                <a:srgbClr val="4a7ebb"/>
              </a:solidFill>
              <a:ln xmlns:a="http://schemas.openxmlformats.org/drawingml/2006/main">
                <a:prstDash val="solid"/>
              </a:ln>
            </spPr>
          </marker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xVal>
            <numRef>
              <f>leer!$H$8:$H$28</f>
              <numCache>
                <formatCode>General</formatCode>
                <ptCount val="2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</numCache>
            </numRef>
          </xVal>
          <yVal>
            <numRef>
              <f>leer!$C$8:$C$28</f>
              <numCache>
                <formatCode>General</formatCode>
                <ptCount val="21"/>
              </numCache>
            </numRef>
          </yVal>
          <smooth val="0"/>
        </ser>
        <axId val="15121118"/>
        <axId val="47640063"/>
      </scatterChart>
      <valAx>
        <axId val="15121118"/>
        <scaling>
          <orientation val="minMax"/>
          <min val="0"/>
        </scaling>
        <delete val="0"/>
        <axPos val="b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/>
              <a:lstStyle xmlns:a="http://schemas.openxmlformats.org/drawingml/2006/main"/>
              <a:p xmlns:a="http://schemas.openxmlformats.org/drawingml/2006/main">
                <a:pPr>
                  <a:defRPr lang="de-DE"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1200" b="1" strike="noStrike" spc="-1">
                    <a:solidFill>
                      <a:srgbClr val="000000"/>
                    </a:solidFill>
                    <a:latin typeface="Calibri"/>
                  </a:rPr>
                  <a:t>[Horizontal Distanz km]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0"/>
        <majorTickMark val="out"/>
        <minorTickMark val="cross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47640063"/>
        <crosses val="autoZero"/>
        <crossBetween val="midCat"/>
        <majorUnit val="5"/>
      </valAx>
      <valAx>
        <axId val="47640063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lang="de-DE"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1200" b="1" strike="noStrike" spc="-1">
                    <a:solidFill>
                      <a:srgbClr val="000000"/>
                    </a:solidFill>
                    <a:latin typeface="Calibri"/>
                  </a:rPr>
                  <a:t>[Höhe müM]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0"/>
        <majorTickMark val="out"/>
        <minorTickMark val="cross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1512111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Vrin (GR) - Disrut Pass - Greina Ebene - Campo (Blenio)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scatterChart>
        <scatterStyle val="lineMarker"/>
        <varyColors val="0"/>
        <ser>
          <idx val="0"/>
          <order val="0"/>
          <tx>
            <strRef>
              <f>Beispiel!$B$2</f>
              <strCache>
                <ptCount val="1"/>
                <pt idx="0">
                  <v>Vrin (GR) - Disrut Pass - Greina Ebene - Campo (Blenio)</v>
                </pt>
              </strCache>
            </strRef>
          </tx>
          <spPr>
            <a:solidFill xmlns:a="http://schemas.openxmlformats.org/drawingml/2006/main">
              <a:srgbClr val="4a7ebb"/>
            </a:solidFill>
            <a:ln xmlns:a="http://schemas.openxmlformats.org/drawingml/2006/main" w="28440">
              <a:solidFill>
                <a:srgbClr val="4a7ebb"/>
              </a:solidFill>
              <a:prstDash val="solid"/>
              <a:round/>
            </a:ln>
          </spPr>
          <marker>
            <symbol val="square"/>
            <size val="5"/>
            <spPr>
              <a:solidFill xmlns:a="http://schemas.openxmlformats.org/drawingml/2006/main">
                <a:srgbClr val="4a7ebb"/>
              </a:solidFill>
              <a:ln xmlns:a="http://schemas.openxmlformats.org/drawingml/2006/main">
                <a:prstDash val="solid"/>
              </a:ln>
            </spPr>
          </marker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r"/>
            <showLegendKey val="0"/>
            <showVal val="0"/>
            <showCatName val="0"/>
            <showSerName val="0"/>
            <showPercent val="0"/>
            <showLeaderLines val="0"/>
          </dLbls>
          <xVal>
            <numRef>
              <f>Beispiel!$H$8:$H$28</f>
              <numCache>
                <formatCode>General</formatCode>
                <ptCount val="21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2.2</v>
                </pt>
                <pt idx="4">
                  <v>4</v>
                </pt>
                <pt idx="5">
                  <v>6.7</v>
                </pt>
                <pt idx="6">
                  <v>7.7</v>
                </pt>
                <pt idx="7">
                  <v>7.9</v>
                </pt>
                <pt idx="8">
                  <v>8.5</v>
                </pt>
                <pt idx="9">
                  <v>8.5</v>
                </pt>
                <pt idx="10">
                  <v>10</v>
                </pt>
                <pt idx="11">
                  <v>11</v>
                </pt>
                <pt idx="12">
                  <v>13.5</v>
                </pt>
                <pt idx="13">
                  <v>14</v>
                </pt>
                <pt idx="14">
                  <v>14.5</v>
                </pt>
                <pt idx="15">
                  <v>15.8</v>
                </pt>
                <pt idx="16">
                  <v>17.3</v>
                </pt>
                <pt idx="17">
                  <v>18.8</v>
                </pt>
                <pt idx="18">
                  <v>20.8</v>
                </pt>
                <pt idx="19">
                  <v>22.8</v>
                </pt>
                <pt idx="20">
                  <v>24.3</v>
                </pt>
              </numCache>
            </numRef>
          </xVal>
          <yVal>
            <numRef>
              <f>Beispiel!$C$8:$C$28</f>
              <numCache>
                <formatCode>General</formatCode>
                <ptCount val="21"/>
                <pt idx="0">
                  <v>1400</v>
                </pt>
                <pt idx="1">
                  <v>1500</v>
                </pt>
                <pt idx="2">
                  <v>1598</v>
                </pt>
                <pt idx="3">
                  <v>1667</v>
                </pt>
                <pt idx="4">
                  <v>1899</v>
                </pt>
                <pt idx="5">
                  <v>2428</v>
                </pt>
                <pt idx="6">
                  <v>2194</v>
                </pt>
                <pt idx="7">
                  <v>2257</v>
                </pt>
                <pt idx="8">
                  <v>2170</v>
                </pt>
                <pt idx="9">
                  <v>2170</v>
                </pt>
                <pt idx="10">
                  <v>2265</v>
                </pt>
                <pt idx="11">
                  <v>2246</v>
                </pt>
                <pt idx="12">
                  <v>2344</v>
                </pt>
                <pt idx="13">
                  <v>2355</v>
                </pt>
                <pt idx="14">
                  <v>2379</v>
                </pt>
                <pt idx="15">
                  <v>2229</v>
                </pt>
                <pt idx="16">
                  <v>1976</v>
                </pt>
                <pt idx="17">
                  <v>1784</v>
                </pt>
                <pt idx="18">
                  <v>1408</v>
                </pt>
                <pt idx="19">
                  <v>1240</v>
                </pt>
                <pt idx="20">
                  <v>1216</v>
                </pt>
              </numCache>
            </numRef>
          </yVal>
          <smooth val="0"/>
        </ser>
        <axId val="370089"/>
        <axId val="94116946"/>
      </scatterChart>
      <valAx>
        <axId val="370089"/>
        <scaling>
          <orientation val="minMax"/>
          <min val="0"/>
        </scaling>
        <delete val="0"/>
        <axPos val="b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/>
              <a:lstStyle xmlns:a="http://schemas.openxmlformats.org/drawingml/2006/main"/>
              <a:p xmlns:a="http://schemas.openxmlformats.org/drawingml/2006/main">
                <a:pPr>
                  <a:defRPr lang="de-DE"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1200" b="1" strike="noStrike" spc="-1">
                    <a:solidFill>
                      <a:srgbClr val="000000"/>
                    </a:solidFill>
                    <a:latin typeface="Calibri"/>
                  </a:rPr>
                  <a:t>[Horizontal Distanz km]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0"/>
        <majorTickMark val="out"/>
        <minorTickMark val="cross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94116946"/>
        <crosses val="autoZero"/>
        <crossBetween val="midCat"/>
        <majorUnit val="5"/>
      </valAx>
      <valAx>
        <axId val="94116946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lang="de-DE"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de-DE" sz="1200" b="1" strike="noStrike" spc="-1">
                    <a:solidFill>
                      <a:srgbClr val="000000"/>
                    </a:solidFill>
                    <a:latin typeface="Calibri"/>
                  </a:rPr>
                  <a:t>[Höhe müM]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0"/>
        <majorTickMark val="out"/>
        <minorTickMark val="cross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370089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jpeg" Id="rId2"/><Relationship Type="http://schemas.openxmlformats.org/officeDocument/2006/relationships/image" Target="/xl/media/image2.jpeg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3.jpeg" Id="rId2"/><Relationship Type="http://schemas.openxmlformats.org/officeDocument/2006/relationships/image" Target="/xl/media/image4.jpeg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5.jpeg" Id="rId1"/><Relationship Type="http://schemas.openxmlformats.org/officeDocument/2006/relationships/image" Target="/xl/media/image6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92880</colOff>
      <row>29</row>
      <rowOff>73800</rowOff>
    </from>
    <to>
      <col>13</col>
      <colOff>1512360</colOff>
      <row>51</row>
      <rowOff>134280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13</col>
      <colOff>779040</colOff>
      <row>0</row>
      <rowOff>94320</rowOff>
    </from>
    <to>
      <col>13</col>
      <colOff>779400</colOff>
      <row>0</row>
      <rowOff>612000</rowOff>
    </to>
    <pic>
      <nvPicPr>
        <cNvPr id="0" name="Image 5" descr="J+S_d_f_1c_50.jpg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9786240" y="94320"/>
          <a:ext cx="360" cy="517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13</col>
      <colOff>1000080</colOff>
      <row>0</row>
      <rowOff>76320</rowOff>
    </from>
    <to>
      <col>13</col>
      <colOff>1600200</colOff>
      <row>0</row>
      <rowOff>690840</rowOff>
    </to>
    <pic>
      <nvPicPr>
        <cNvPr id="2" name="Image 82" descr="J+S_d_f_1c_50.jpg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0007280" y="76320"/>
          <a:ext cx="600120" cy="6145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92880</colOff>
      <row>29</row>
      <rowOff>73800</rowOff>
    </from>
    <to>
      <col>13</col>
      <colOff>951840</colOff>
      <row>47</row>
      <rowOff>56880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13</col>
      <colOff>779040</colOff>
      <row>0</row>
      <rowOff>94320</rowOff>
    </from>
    <to>
      <col>13</col>
      <colOff>779400</colOff>
      <row>0</row>
      <rowOff>612000</rowOff>
    </to>
    <pic>
      <nvPicPr>
        <cNvPr id="3" name="Image 5" descr="J+S_d_f_1c_50.jpg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9786240" y="94320"/>
          <a:ext cx="360" cy="517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13</col>
      <colOff>1000080</colOff>
      <row>0</row>
      <rowOff>66600</rowOff>
    </from>
    <to>
      <col>13</col>
      <colOff>1600200</colOff>
      <row>0</row>
      <rowOff>681120</rowOff>
    </to>
    <pic>
      <nvPicPr>
        <cNvPr id="5" name="Image 82" descr="J+S_d_f_1c_50.jpg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10007280" y="66600"/>
          <a:ext cx="600120" cy="6145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168840</colOff>
      <row>3</row>
      <rowOff>97560</rowOff>
    </from>
    <to>
      <col>3</col>
      <colOff>198720</colOff>
      <row>10</row>
      <rowOff>483480</rowOff>
    </to>
    <pic>
      <nvPicPr>
        <cNvPr id="6" name="Image 80" descr="marschenzeit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68840" y="923040"/>
          <a:ext cx="7649640" cy="4033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385920</colOff>
      <row>0</row>
      <rowOff>4320</rowOff>
    </from>
    <to>
      <col>6</col>
      <colOff>986040</colOff>
      <row>1</row>
      <rowOff>228240</rowOff>
    </to>
    <pic>
      <nvPicPr>
        <cNvPr id="35" name="Image 82" descr="J+S_d_f_1c_50.jpg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11297520" y="4320"/>
          <a:ext cx="600120" cy="5666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Q53"/>
  <sheetViews>
    <sheetView showFormulas="0" showGridLines="1" showRowColHeaders="1" showZeros="1" rightToLeft="0" tabSelected="1" showOutlineSymbols="1" defaultGridColor="1" view="pageBreakPreview" topLeftCell="B2" colorId="64" zoomScale="85" zoomScaleNormal="100" zoomScalePageLayoutView="85" workbookViewId="0">
      <selection pane="topLeft" activeCell="N3" activeCellId="0" sqref="N3"/>
    </sheetView>
  </sheetViews>
  <sheetFormatPr baseColWidth="8" defaultColWidth="9.171875" defaultRowHeight="14" zeroHeight="0" outlineLevelRow="0"/>
  <cols>
    <col width="26.83" customWidth="1" style="61" min="1" max="1"/>
    <col width="8.33" customWidth="1" style="61" min="3" max="13"/>
    <col width="24.49" customWidth="1" style="61" min="14" max="14"/>
  </cols>
  <sheetData>
    <row r="1" ht="78.75" customFormat="1" customHeight="1" s="62">
      <c r="A1" s="63" t="inlineStr">
        <is>
          <t>Zeitberechnung</t>
        </is>
      </c>
      <c r="B1" s="62" t="n"/>
      <c r="C1" s="62" t="n"/>
      <c r="D1" s="62" t="n"/>
      <c r="E1" s="62" t="n"/>
      <c r="F1" s="62" t="n"/>
      <c r="G1" s="62" t="n"/>
      <c r="H1" s="62" t="n"/>
      <c r="I1" s="62" t="n"/>
      <c r="J1" s="62" t="n"/>
      <c r="K1" s="62" t="n"/>
      <c r="L1" s="62" t="n"/>
      <c r="M1" s="62" t="n"/>
      <c r="N1" s="62" t="n"/>
    </row>
    <row r="2" ht="30.75" customFormat="1" customHeight="1" s="62">
      <c r="A2" s="64" t="inlineStr">
        <is>
          <t>Route:</t>
        </is>
      </c>
      <c r="B2" s="65" t="n"/>
      <c r="C2" s="6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7" t="n"/>
      <c r="N2" s="68" t="inlineStr">
        <is>
          <t>Geschwindigkeits-
faktor (Lkm / h):</t>
        </is>
      </c>
    </row>
    <row r="3" ht="15.75" customFormat="1" customHeight="1" s="62">
      <c r="A3" s="69" t="inlineStr">
        <is>
          <t>Datum:</t>
        </is>
      </c>
      <c r="B3" s="70" t="n"/>
      <c r="C3" s="71" t="n"/>
      <c r="D3" s="72" t="inlineStr">
        <is>
          <t>Zwischenwerte</t>
        </is>
      </c>
      <c r="E3" s="73" t="n"/>
      <c r="F3" s="73" t="n"/>
      <c r="G3" s="71" t="n"/>
      <c r="H3" s="72" t="inlineStr">
        <is>
          <t>Gesamtsummen</t>
        </is>
      </c>
      <c r="I3" s="73" t="n"/>
      <c r="J3" s="73" t="n"/>
      <c r="K3" s="73" t="n"/>
      <c r="L3" s="71" t="n"/>
      <c r="M3" s="74" t="n"/>
      <c r="N3" s="75" t="n">
        <v>5</v>
      </c>
    </row>
    <row r="4" ht="36" customFormat="1" customHeight="1" s="62">
      <c r="A4" s="76" t="inlineStr">
        <is>
          <t>erstellt von:</t>
        </is>
      </c>
      <c r="B4" s="77" t="n"/>
      <c r="C4" s="67" t="n"/>
      <c r="D4" s="78" t="inlineStr">
        <is>
          <t>Höhendifferenz in 100m *</t>
        </is>
      </c>
      <c r="E4" s="79" t="inlineStr">
        <is>
          <t>Horizontaldistanz</t>
        </is>
      </c>
      <c r="F4" s="79" t="inlineStr">
        <is>
          <t>Leistungskilometer **</t>
        </is>
      </c>
      <c r="G4" s="79" t="inlineStr">
        <is>
          <t>Zeit</t>
        </is>
      </c>
      <c r="H4" s="79" t="inlineStr">
        <is>
          <t>Summe Distanz</t>
        </is>
      </c>
      <c r="I4" s="79" t="inlineStr">
        <is>
          <t xml:space="preserve"> Summe Leistungskilometer</t>
        </is>
      </c>
      <c r="J4" s="79" t="inlineStr">
        <is>
          <t>Steigung/Gefälle</t>
        </is>
      </c>
      <c r="K4" s="79" t="inlineStr">
        <is>
          <t>Geplante Zeit (Ankunft)</t>
        </is>
      </c>
      <c r="L4" s="79" t="inlineStr">
        <is>
          <t>Tatsächliche Zeit</t>
        </is>
      </c>
      <c r="M4" s="79" t="inlineStr">
        <is>
          <t>Pausen/Fahrten</t>
        </is>
      </c>
      <c r="N4" s="80" t="inlineStr">
        <is>
          <t>Bemerkungen
* Höhenmeter direkt
in Hektometer notie-
ren (1 hm = 100 m)
** Leistungskilometer:
Distanz (in km) +
Steigung (in hm)</t>
        </is>
      </c>
    </row>
    <row r="5" ht="15" customFormat="1" customHeight="1" s="62">
      <c r="A5" s="76" t="inlineStr">
        <is>
          <t>Landeskarten:</t>
        </is>
      </c>
      <c r="B5" s="66" t="n"/>
      <c r="C5" s="67" t="n"/>
      <c r="D5" s="81" t="n"/>
      <c r="E5" s="81" t="n"/>
      <c r="F5" s="81" t="n"/>
      <c r="G5" s="81" t="n"/>
      <c r="H5" s="81" t="n"/>
      <c r="I5" s="81" t="n"/>
      <c r="J5" s="81" t="n"/>
      <c r="K5" s="81" t="n"/>
      <c r="L5" s="81" t="n"/>
      <c r="M5" s="81" t="n"/>
      <c r="N5" s="82" t="n"/>
    </row>
    <row r="6" ht="112.5" customFormat="1" customHeight="1" s="62">
      <c r="A6" s="83" t="n"/>
      <c r="B6" s="66" t="n"/>
      <c r="C6" s="67" t="n"/>
      <c r="D6" s="84" t="n"/>
      <c r="E6" s="84" t="n"/>
      <c r="F6" s="84" t="n"/>
      <c r="G6" s="84" t="n"/>
      <c r="H6" s="84" t="n"/>
      <c r="I6" s="84" t="n"/>
      <c r="J6" s="84" t="n"/>
      <c r="K6" s="84" t="n"/>
      <c r="L6" s="84" t="n"/>
      <c r="M6" s="84" t="n"/>
      <c r="N6" s="82" t="n"/>
    </row>
    <row r="7" ht="18" customFormat="1" customHeight="1" s="62">
      <c r="A7" s="85" t="inlineStr">
        <is>
          <t>Ort, Flurname, Koordinaten</t>
        </is>
      </c>
      <c r="B7" s="67" t="n"/>
      <c r="C7" s="86" t="inlineStr">
        <is>
          <t>Höhe</t>
        </is>
      </c>
      <c r="D7" s="87" t="inlineStr">
        <is>
          <t>hm</t>
        </is>
      </c>
      <c r="E7" s="86" t="inlineStr">
        <is>
          <t>km</t>
        </is>
      </c>
      <c r="F7" s="86" t="inlineStr">
        <is>
          <t>Lkm</t>
        </is>
      </c>
      <c r="G7" s="86" t="inlineStr">
        <is>
          <t>h:mm</t>
        </is>
      </c>
      <c r="H7" s="86" t="inlineStr">
        <is>
          <t>km</t>
        </is>
      </c>
      <c r="I7" s="86" t="inlineStr">
        <is>
          <t>Lkm</t>
        </is>
      </c>
      <c r="J7" s="86" t="inlineStr">
        <is>
          <t>%</t>
        </is>
      </c>
      <c r="K7" s="86" t="inlineStr">
        <is>
          <t>hh:mm</t>
        </is>
      </c>
      <c r="L7" s="86" t="inlineStr">
        <is>
          <t>hh:mm</t>
        </is>
      </c>
      <c r="M7" s="86" t="inlineStr">
        <is>
          <t>h:mm</t>
        </is>
      </c>
      <c r="N7" s="88" t="n"/>
      <c r="Q7" s="89" t="n"/>
    </row>
    <row r="8" ht="30" customHeight="1" s="90">
      <c r="A8" s="91" t="inlineStr">
        <is>
          <t>Point 1</t>
        </is>
      </c>
      <c r="B8" s="92" t="n"/>
      <c r="C8" s="93" t="n">
        <v>416.1</v>
      </c>
      <c r="D8" s="94" t="n">
        <v>0</v>
      </c>
      <c r="E8" s="94" t="n">
        <v>0</v>
      </c>
      <c r="F8" s="94" t="n">
        <v>0</v>
      </c>
      <c r="G8" s="95" t="n">
        <v>0</v>
      </c>
      <c r="H8" s="94" t="n">
        <v>0</v>
      </c>
      <c r="I8" s="94" t="n">
        <v>0</v>
      </c>
      <c r="J8" s="94" t="n">
        <v>0</v>
      </c>
      <c r="K8" s="96" t="n">
        <v>0.375</v>
      </c>
      <c r="L8" s="97" t="n"/>
      <c r="M8" s="98" t="n"/>
      <c r="N8" s="99" t="n"/>
    </row>
    <row r="9" ht="30" customHeight="1" s="90">
      <c r="A9" s="91" t="inlineStr">
        <is>
          <t>Point 2</t>
        </is>
      </c>
      <c r="B9" s="92" t="n"/>
      <c r="C9" s="100" t="n">
        <v>529.1</v>
      </c>
      <c r="D9" s="101">
        <f>IF(E9=0,0,IF(C9&gt;0,(C9-C8)/100,0))</f>
        <v/>
      </c>
      <c r="E9" s="102" t="n">
        <v>4.5886</v>
      </c>
      <c r="F9" s="103">
        <f>IF(E9=0,0,IF(J9&lt;-20,-D9/1.5+E9,IF(J9&lt;0,E9,D9+E9)))</f>
        <v/>
      </c>
      <c r="G9" s="104">
        <f>IF(E9=0,0,TIME(0,60/$N$3*F9,0))</f>
        <v/>
      </c>
      <c r="H9" s="105">
        <f>H8+E9</f>
        <v/>
      </c>
      <c r="I9" s="105">
        <f>I8+F9</f>
        <v/>
      </c>
      <c r="J9" s="105">
        <f>IF(E9=0,0,D9/(10*E9)*100)</f>
        <v/>
      </c>
      <c r="K9" s="106">
        <f>IF((K8+G9+M9)&lt;&gt;K8,K8+G9+M9,0)</f>
        <v/>
      </c>
      <c r="L9" s="97" t="n"/>
      <c r="M9" s="98" t="n"/>
      <c r="N9" s="99" t="n"/>
    </row>
    <row r="10" ht="30" customHeight="1" s="90">
      <c r="A10" s="91" t="inlineStr">
        <is>
          <t>Point 3</t>
        </is>
      </c>
      <c r="B10" s="92" t="n"/>
      <c r="C10" s="100" t="n">
        <v>811.7</v>
      </c>
      <c r="D10" s="101">
        <f>IF(E10=0,0,IF(C10&gt;0,(C10-C9)/100,0))</f>
        <v/>
      </c>
      <c r="E10" s="102" t="n">
        <v>1.284799999999999</v>
      </c>
      <c r="F10" s="103">
        <f>IF(E10=0,0,IF(J10&lt;-20,-D10/1.5+E10,IF(J10&lt;0,E10,D10+E10)))</f>
        <v/>
      </c>
      <c r="G10" s="104">
        <f>IF(E10=0,0,TIME(0,60/$N$3*F10,0))</f>
        <v/>
      </c>
      <c r="H10" s="105">
        <f>H9+E10</f>
        <v/>
      </c>
      <c r="I10" s="105">
        <f>I9+F10</f>
        <v/>
      </c>
      <c r="J10" s="105">
        <f>IF(E10=0,0,D10/(10*E10)*100)</f>
        <v/>
      </c>
      <c r="K10" s="106">
        <f>IF((K9+G10+M10)&lt;&gt;K9,K9+G10+M10,0)</f>
        <v/>
      </c>
      <c r="L10" s="97" t="n"/>
      <c r="M10" s="98" t="n"/>
      <c r="N10" s="99" t="n"/>
    </row>
    <row r="11" ht="30" customHeight="1" s="90">
      <c r="A11" s="91" t="inlineStr">
        <is>
          <t>Point 4</t>
        </is>
      </c>
      <c r="B11" s="92" t="n"/>
      <c r="C11" s="100" t="n">
        <v>687.1</v>
      </c>
      <c r="D11" s="101">
        <f>IF(E11=0,0,IF(C11&gt;0,(C11-C10)/100,0))</f>
        <v/>
      </c>
      <c r="E11" s="102" t="n">
        <v>2.753200000000001</v>
      </c>
      <c r="F11" s="103">
        <f>IF(E11=0,0,IF(J11&lt;-20,-D11/1.5+E11,IF(J11&lt;0,E11,D11+E11)))</f>
        <v/>
      </c>
      <c r="G11" s="104">
        <f>IF(E11=0,0,TIME(0,60/$N$3*F11,0))</f>
        <v/>
      </c>
      <c r="H11" s="105">
        <f>H10+E11</f>
        <v/>
      </c>
      <c r="I11" s="105">
        <f>I10+F11</f>
        <v/>
      </c>
      <c r="J11" s="105">
        <f>IF(E11=0,0,D11/(10*E11)*100)</f>
        <v/>
      </c>
      <c r="K11" s="106">
        <f>IF((K10+G11+M11)&lt;&gt;K10,K10+G11+M11,0)</f>
        <v/>
      </c>
      <c r="L11" s="97" t="n"/>
      <c r="M11" s="98" t="n"/>
      <c r="N11" s="99" t="n"/>
    </row>
    <row r="12" ht="30" customHeight="1" s="90">
      <c r="A12" s="91" t="inlineStr">
        <is>
          <t>Point 5</t>
        </is>
      </c>
      <c r="B12" s="92" t="n"/>
      <c r="C12" s="100" t="n">
        <v>900.8</v>
      </c>
      <c r="D12" s="101">
        <f>IF(E12=0,0,IF(C12&gt;0,(C12-C11)/100,0))</f>
        <v/>
      </c>
      <c r="E12" s="107" t="n">
        <v>0.7341000000000004</v>
      </c>
      <c r="F12" s="103">
        <f>IF(E12=0,0,IF(J12&lt;-20,-D12/1.5+E12,IF(J12&lt;0,E12,D12+E12)))</f>
        <v/>
      </c>
      <c r="G12" s="104">
        <f>IF(E12=0,0,TIME(0,60/$N$3*F12,0))</f>
        <v/>
      </c>
      <c r="H12" s="105">
        <f>H11+E12</f>
        <v/>
      </c>
      <c r="I12" s="105">
        <f>I11+F12</f>
        <v/>
      </c>
      <c r="J12" s="105">
        <f>IF(E12=0,0,D12/(10*E12)*100)</f>
        <v/>
      </c>
      <c r="K12" s="106">
        <f>IF((K11+G12+M12)&lt;&gt;K11,K11+G12+M12,0)</f>
        <v/>
      </c>
      <c r="L12" s="97" t="n"/>
      <c r="M12" s="98" t="n"/>
      <c r="N12" s="99" t="n"/>
    </row>
    <row r="13" ht="30" customHeight="1" s="90">
      <c r="A13" s="91" t="inlineStr">
        <is>
          <t>Point 6</t>
        </is>
      </c>
      <c r="B13" s="92" t="n"/>
      <c r="C13" s="100" t="n">
        <v>913.3</v>
      </c>
      <c r="D13" s="101">
        <f>IF(E13=0,0,IF(C13&gt;0,(C13-C12)/100,0))</f>
        <v/>
      </c>
      <c r="E13" s="107" t="n">
        <v>0.7341999999999989</v>
      </c>
      <c r="F13" s="103">
        <f>IF(E13=0,0,IF(J13&lt;-20,-D13/1.5+E13,IF(J13&lt;0,E13,D13+E13)))</f>
        <v/>
      </c>
      <c r="G13" s="104">
        <f>IF(E13=0,0,TIME(0,60/$N$3*F13,0))</f>
        <v/>
      </c>
      <c r="H13" s="105">
        <f>H12+E13</f>
        <v/>
      </c>
      <c r="I13" s="105">
        <f>I12+F13</f>
        <v/>
      </c>
      <c r="J13" s="105">
        <f>IF(E13=0,0,D13/(10*E13)*100)</f>
        <v/>
      </c>
      <c r="K13" s="106">
        <f>IF((K12+G13+M13)&lt;&gt;K12,K12+G13+M13,0)</f>
        <v/>
      </c>
      <c r="L13" s="97" t="n"/>
      <c r="M13" s="98" t="n"/>
      <c r="N13" s="99" t="n"/>
    </row>
    <row r="14" ht="30" customHeight="1" s="90">
      <c r="A14" s="91" t="inlineStr">
        <is>
          <t>Point 7</t>
        </is>
      </c>
      <c r="B14" s="92" t="n"/>
      <c r="C14" s="100" t="n">
        <v>449.6</v>
      </c>
      <c r="D14" s="101">
        <f>IF(E14=0,0,IF(C14&gt;0,(C14-C13)/100,0))</f>
        <v/>
      </c>
      <c r="E14" s="107" t="n">
        <v>2.753200000000001</v>
      </c>
      <c r="F14" s="103">
        <f>IF(E14=0,0,IF(J14&lt;-20,-D14/1.5+E14,IF(J14&lt;0,E14,D14+E14)))</f>
        <v/>
      </c>
      <c r="G14" s="104">
        <f>IF(E14=0,0,TIME(0,60/$N$3*F14,0))</f>
        <v/>
      </c>
      <c r="H14" s="105">
        <f>H13+E14</f>
        <v/>
      </c>
      <c r="I14" s="105">
        <f>I13+F14</f>
        <v/>
      </c>
      <c r="J14" s="105">
        <f>IF(E14=0,0,D14/(10*E14)*100)</f>
        <v/>
      </c>
      <c r="K14" s="106">
        <f>IF((K13+G14+M14)&lt;&gt;K13,K13+G14+M14,0)</f>
        <v/>
      </c>
      <c r="L14" s="97" t="n"/>
      <c r="M14" s="98" t="n"/>
      <c r="N14" s="99" t="n"/>
    </row>
    <row r="15" ht="30" customHeight="1" s="90">
      <c r="A15" s="91" t="inlineStr">
        <is>
          <t>Point 8</t>
        </is>
      </c>
      <c r="B15" s="92" t="n"/>
      <c r="C15" s="100" t="n">
        <v>761.3</v>
      </c>
      <c r="D15" s="101">
        <f>IF(E15=0,0,IF(C15&gt;0,(C15-C14)/100,0))</f>
        <v/>
      </c>
      <c r="E15" s="107" t="n">
        <v>0.917699999999999</v>
      </c>
      <c r="F15" s="103">
        <f>IF(E15=0,0,IF(J15&lt;-20,-D15/1.5+E15,IF(J15&lt;0,E15,D15+E15)))</f>
        <v/>
      </c>
      <c r="G15" s="104">
        <f>IF(E15=0,0,TIME(0,60/$N$3*F15,0))</f>
        <v/>
      </c>
      <c r="H15" s="105">
        <f>H14+E15</f>
        <v/>
      </c>
      <c r="I15" s="105">
        <f>I14+F15</f>
        <v/>
      </c>
      <c r="J15" s="105">
        <f>IF(E15=0,0,D15/(10*E15)*100)</f>
        <v/>
      </c>
      <c r="K15" s="106">
        <f>IF((K14+G15+M15)&lt;&gt;K14,K14+G15+M15,0)</f>
        <v/>
      </c>
      <c r="L15" s="97" t="n"/>
      <c r="M15" s="98" t="n"/>
      <c r="N15" s="99" t="n"/>
    </row>
    <row r="16" ht="30" customHeight="1" s="90">
      <c r="A16" s="91" t="inlineStr">
        <is>
          <t>Point 9</t>
        </is>
      </c>
      <c r="B16" s="92" t="n"/>
      <c r="C16" s="100" t="n">
        <v>698.4</v>
      </c>
      <c r="D16" s="101">
        <f>IF(E16=0,0,IF(C16&gt;0,(C16-C15)/100,0))</f>
        <v/>
      </c>
      <c r="E16" s="107" t="n">
        <v>0.7342000000000007</v>
      </c>
      <c r="F16" s="103">
        <f>IF(E16=0,0,IF(J16&lt;-20,-D16/1.5+E16,IF(J16&lt;0,E16,D16+E16)))</f>
        <v/>
      </c>
      <c r="G16" s="104">
        <f>IF(E16=0,0,TIME(0,60/$N$3*F16,0))</f>
        <v/>
      </c>
      <c r="H16" s="105">
        <f>H15+E16</f>
        <v/>
      </c>
      <c r="I16" s="105">
        <f>I15+F16</f>
        <v/>
      </c>
      <c r="J16" s="105">
        <f>IF(E16=0,0,D16/(10*E16)*100)</f>
        <v/>
      </c>
      <c r="K16" s="106">
        <f>IF((K15+G16+M16)&lt;&gt;K15,K15+G16+M16,0)</f>
        <v/>
      </c>
      <c r="L16" s="97" t="n"/>
      <c r="M16" s="98" t="n"/>
      <c r="N16" s="99" t="n"/>
    </row>
    <row r="17" ht="30" customHeight="1" s="90">
      <c r="A17" s="91" t="inlineStr">
        <is>
          <t>Point 10</t>
        </is>
      </c>
      <c r="B17" s="92" t="n"/>
      <c r="C17" s="100" t="n">
        <v>913</v>
      </c>
      <c r="D17" s="101">
        <f>IF(E17=0,0,IF(C17&gt;0,(C17-C16)/100,0))</f>
        <v/>
      </c>
      <c r="E17" s="107" t="n">
        <v>0.9177000000000007</v>
      </c>
      <c r="F17" s="103">
        <f>IF(E17=0,0,IF(J17&lt;-20,-D17/1.5+E17,IF(J17&lt;0,E17,D17+E17)))</f>
        <v/>
      </c>
      <c r="G17" s="104">
        <f>IF(E17=0,0,TIME(0,60/$N$3*F17,0))</f>
        <v/>
      </c>
      <c r="H17" s="105">
        <f>H16+E17</f>
        <v/>
      </c>
      <c r="I17" s="105">
        <f>I16+F17</f>
        <v/>
      </c>
      <c r="J17" s="105">
        <f>IF(E17=0,0,D17/(10*E17)*100)</f>
        <v/>
      </c>
      <c r="K17" s="106">
        <f>IF((K16+G17+M17)&lt;&gt;K16,K16+G17+M17,0)</f>
        <v/>
      </c>
      <c r="L17" s="97" t="n"/>
      <c r="M17" s="98" t="n"/>
      <c r="N17" s="99" t="n"/>
    </row>
    <row r="18" ht="30" customHeight="1" s="90">
      <c r="A18" s="91" t="inlineStr">
        <is>
          <t>Point 11</t>
        </is>
      </c>
      <c r="B18" s="92" t="n"/>
      <c r="C18" s="100" t="n">
        <v>940.4</v>
      </c>
      <c r="D18" s="101">
        <f>IF(E18=0,0,IF(C18&gt;0,(C18-C17)/100,0))</f>
        <v/>
      </c>
      <c r="E18" s="107" t="n">
        <v>6.2405</v>
      </c>
      <c r="F18" s="103">
        <f>IF(E18=0,0,IF(J18&lt;-20,-D18/1.5+E18,IF(J18&lt;0,E18,D18+E18)))</f>
        <v/>
      </c>
      <c r="G18" s="104">
        <f>IF(E18=0,0,TIME(0,60/$N$3*F18,0))</f>
        <v/>
      </c>
      <c r="H18" s="105">
        <f>H17+E18</f>
        <v/>
      </c>
      <c r="I18" s="105">
        <f>I17+F18</f>
        <v/>
      </c>
      <c r="J18" s="105">
        <f>IF(E18=0,0,D18/(10*E18)*100)</f>
        <v/>
      </c>
      <c r="K18" s="106">
        <f>IF((K17+G18+M18)&lt;&gt;K17,K17+G18+M18,0)</f>
        <v/>
      </c>
      <c r="L18" s="97" t="n"/>
      <c r="M18" s="98" t="n"/>
      <c r="N18" s="99" t="n"/>
    </row>
    <row r="19" ht="30" customHeight="1" s="90">
      <c r="A19" s="91" t="inlineStr">
        <is>
          <t>Point 12</t>
        </is>
      </c>
      <c r="B19" s="92" t="n"/>
      <c r="C19" s="100" t="n">
        <v>646.5</v>
      </c>
      <c r="D19" s="101">
        <f>IF(E19=0,0,IF(C19&gt;0,(C19-C18)/100,0))</f>
        <v/>
      </c>
      <c r="E19" s="107" t="n">
        <v>1.284799999999999</v>
      </c>
      <c r="F19" s="103">
        <f>IF(E19=0,0,IF(J19&lt;-20,-D19/1.5+E19,IF(J19&lt;0,E19,D19+E19)))</f>
        <v/>
      </c>
      <c r="G19" s="104">
        <f>IF(E19=0,0,TIME(0,60/$N$3*F19,0))</f>
        <v/>
      </c>
      <c r="H19" s="105">
        <f>H18+E19</f>
        <v/>
      </c>
      <c r="I19" s="105">
        <f>I18+F19</f>
        <v/>
      </c>
      <c r="J19" s="105">
        <f>IF(E19=0,0,D19/(10*E19)*100)</f>
        <v/>
      </c>
      <c r="K19" s="106">
        <f>IF((K18+G19+M19)&lt;&gt;K18,K18+G19+M19,0)</f>
        <v/>
      </c>
      <c r="L19" s="97" t="n"/>
      <c r="M19" s="98" t="n"/>
      <c r="N19" s="99" t="n"/>
    </row>
    <row r="20" ht="30" customHeight="1" s="90">
      <c r="A20" s="91" t="inlineStr">
        <is>
          <t>Point 13</t>
        </is>
      </c>
      <c r="B20" s="92" t="n"/>
      <c r="C20" s="100" t="n">
        <v>577.4</v>
      </c>
      <c r="D20" s="101">
        <f>IF(E20=0,0,IF(C20&gt;0,(C20-C19)/100,0))</f>
        <v/>
      </c>
      <c r="E20" s="107" t="n">
        <v>1.651900000000001</v>
      </c>
      <c r="F20" s="103">
        <f>IF(E20=0,0,IF(J20&lt;-20,-D20/1.5+E20,IF(J20&lt;0,E20,D20+E20)))</f>
        <v/>
      </c>
      <c r="G20" s="104">
        <f>IF(E20=0,0,TIME(0,60/$N$3*F20,0))</f>
        <v/>
      </c>
      <c r="H20" s="105">
        <f>H19+E20</f>
        <v/>
      </c>
      <c r="I20" s="105">
        <f>I19+F20</f>
        <v/>
      </c>
      <c r="J20" s="105">
        <f>IF(E20=0,0,D20/(10*E20)*100)</f>
        <v/>
      </c>
      <c r="K20" s="106">
        <f>IF((K19+G20+M20)&lt;&gt;K19,K19+G20+M20,0)</f>
        <v/>
      </c>
      <c r="L20" s="97" t="n"/>
      <c r="M20" s="98" t="n"/>
      <c r="N20" s="99" t="n"/>
    </row>
    <row r="21" ht="30" customHeight="1" s="90">
      <c r="A21" s="91" t="inlineStr">
        <is>
          <t>Point 14</t>
        </is>
      </c>
      <c r="B21" s="92" t="n"/>
      <c r="C21" s="100" t="n">
        <v>807.5</v>
      </c>
      <c r="D21" s="101">
        <f>IF(E21=0,0,IF(C21&gt;0,(C21-C20)/100,0))</f>
        <v/>
      </c>
      <c r="E21" s="107" t="n">
        <v>1.101199999999997</v>
      </c>
      <c r="F21" s="103">
        <f>IF(E21=0,0,IF(J21&lt;-20,-D21/1.5+E21,IF(J21&lt;0,E21,D21+E21)))</f>
        <v/>
      </c>
      <c r="G21" s="104">
        <f>IF(E21=0,0,TIME(0,60/$N$3*F21,0))</f>
        <v/>
      </c>
      <c r="H21" s="105">
        <f>H20+E21</f>
        <v/>
      </c>
      <c r="I21" s="105">
        <f>I20+F21</f>
        <v/>
      </c>
      <c r="J21" s="105">
        <f>IF(E21=0,0,D21/(10*E21)*100)</f>
        <v/>
      </c>
      <c r="K21" s="106">
        <f>IF((K20+G21+M21)&lt;&gt;K20,K20+G21+M21,0)</f>
        <v/>
      </c>
      <c r="L21" s="97" t="n"/>
      <c r="M21" s="98" t="n"/>
      <c r="N21" s="99" t="n"/>
    </row>
    <row r="22" ht="30" customHeight="1" s="90">
      <c r="A22" s="91" t="inlineStr">
        <is>
          <t>Point 15</t>
        </is>
      </c>
      <c r="B22" s="92" t="n"/>
      <c r="C22" s="100" t="n">
        <v>592</v>
      </c>
      <c r="D22" s="101">
        <f>IF(E22=0,0,IF(C22&gt;0,(C22-C21)/100,0))</f>
        <v/>
      </c>
      <c r="E22" s="107" t="n">
        <v>4.772200000000001</v>
      </c>
      <c r="F22" s="103">
        <f>IF(E22=0,0,IF(J22&lt;-20,-D22/1.5+E22,IF(J22&lt;0,E22,D22+E22)))</f>
        <v/>
      </c>
      <c r="G22" s="104">
        <f>IF(E22=0,0,TIME(0,60/$N$3*F22,0))</f>
        <v/>
      </c>
      <c r="H22" s="105">
        <f>H21+E22</f>
        <v/>
      </c>
      <c r="I22" s="105">
        <f>I21+F22</f>
        <v/>
      </c>
      <c r="J22" s="105">
        <f>IF(E22=0,0,D22/(10*E22)*100)</f>
        <v/>
      </c>
      <c r="K22" s="106">
        <f>IF((K21+G22+M22)&lt;&gt;K21,K21+G22+M22,0)</f>
        <v/>
      </c>
      <c r="L22" s="97" t="n"/>
      <c r="M22" s="98" t="n"/>
      <c r="N22" s="99" t="n"/>
    </row>
    <row r="23" ht="30" customHeight="1" s="90">
      <c r="A23" s="91" t="inlineStr">
        <is>
          <t>Point 16</t>
        </is>
      </c>
      <c r="B23" s="92" t="n"/>
      <c r="C23" s="100" t="n">
        <v>833.3</v>
      </c>
      <c r="D23" s="101">
        <f>IF(E23=0,0,IF(C23&gt;0,(C23-C22)/100,0))</f>
        <v/>
      </c>
      <c r="E23" s="107" t="n">
        <v>1.468299999999999</v>
      </c>
      <c r="F23" s="103">
        <f>IF(E23=0,0,IF(J23&lt;-20,-D23/1.5+E23,IF(J23&lt;0,E23,D23+E23)))</f>
        <v/>
      </c>
      <c r="G23" s="104">
        <f>IF(E23=0,0,TIME(0,60/$N$3*F23,0))</f>
        <v/>
      </c>
      <c r="H23" s="105">
        <f>H22+E23</f>
        <v/>
      </c>
      <c r="I23" s="105">
        <f>I22+F23</f>
        <v/>
      </c>
      <c r="J23" s="105">
        <f>IF(E23=0,0,D23/(10*E23)*100)</f>
        <v/>
      </c>
      <c r="K23" s="106">
        <f>IF((K22+G23+M23)&lt;&gt;K22,K22+G23+M23,0)</f>
        <v/>
      </c>
      <c r="L23" s="97" t="n"/>
      <c r="M23" s="98" t="n"/>
      <c r="N23" s="99" t="n"/>
    </row>
    <row r="24" ht="30" customHeight="1" s="90">
      <c r="A24" s="91" t="inlineStr">
        <is>
          <t>Point 17</t>
        </is>
      </c>
      <c r="B24" s="92" t="n"/>
      <c r="C24" s="100" t="n">
        <v>749.9</v>
      </c>
      <c r="D24" s="101">
        <f>IF(E24=0,0,IF(C24&gt;0,(C24-C23)/100,0))</f>
        <v/>
      </c>
      <c r="E24" s="107" t="n">
        <v>1.101300000000003</v>
      </c>
      <c r="F24" s="103">
        <f>IF(E24=0,0,IF(J24&lt;-20,-D24/1.5+E24,IF(J24&lt;0,E24,D24+E24)))</f>
        <v/>
      </c>
      <c r="G24" s="104">
        <f>IF(E24=0,0,TIME(0,60/$N$3*F24,0))</f>
        <v/>
      </c>
      <c r="H24" s="105">
        <f>H23+E24</f>
        <v/>
      </c>
      <c r="I24" s="105">
        <f>I23+F24</f>
        <v/>
      </c>
      <c r="J24" s="105">
        <f>IF(E24=0,0,D24/(10*E24)*100)</f>
        <v/>
      </c>
      <c r="K24" s="106">
        <f>IF((K23+G24+M24)&lt;&gt;K23,K23+G24+M24,0)</f>
        <v/>
      </c>
      <c r="L24" s="97" t="n"/>
      <c r="M24" s="98" t="n"/>
      <c r="N24" s="99" t="n"/>
    </row>
    <row r="25" ht="30" customHeight="1" s="90">
      <c r="A25" s="91" t="inlineStr">
        <is>
          <t>Point 18</t>
        </is>
      </c>
      <c r="B25" s="92" t="n"/>
      <c r="C25" s="100" t="n">
        <v>527.1</v>
      </c>
      <c r="D25" s="101">
        <f>IF(E25=0,0,IF(C25&gt;0,(C25-C24)/100,0))</f>
        <v/>
      </c>
      <c r="E25" s="107" t="n">
        <v>0.5505999999999985</v>
      </c>
      <c r="F25" s="103">
        <f>IF(E25=0,0,IF(J25&lt;-20,-D25/1.5+E25,IF(J25&lt;0,E25,D25+E25)))</f>
        <v/>
      </c>
      <c r="G25" s="104">
        <f>IF(E25=0,0,TIME(0,60/$N$3*F25,0))</f>
        <v/>
      </c>
      <c r="H25" s="105">
        <f>H24+E25</f>
        <v/>
      </c>
      <c r="I25" s="105">
        <f>I24+F25</f>
        <v/>
      </c>
      <c r="J25" s="105">
        <f>IF(E25=0,0,D25/(10*E25)*100)</f>
        <v/>
      </c>
      <c r="K25" s="106">
        <f>IF((K24+G25+M25)&lt;&gt;K24,K24+G25+M25,0)</f>
        <v/>
      </c>
      <c r="L25" s="97" t="n"/>
      <c r="M25" s="98" t="n"/>
      <c r="N25" s="99" t="n"/>
    </row>
    <row r="26" ht="30" customHeight="1" s="90">
      <c r="A26" s="91" t="inlineStr">
        <is>
          <t>Point 19</t>
        </is>
      </c>
      <c r="B26" s="92" t="n"/>
      <c r="C26" s="100" t="n">
        <v>733.5</v>
      </c>
      <c r="D26" s="101">
        <f>IF(E26=0,0,IF(C26&gt;0,(C26-C25)/100,0))</f>
        <v/>
      </c>
      <c r="E26" s="107" t="n">
        <v>1.468400000000001</v>
      </c>
      <c r="F26" s="103">
        <f>IF(E26=0,0,IF(J26&lt;-20,-D26/1.5+E26,IF(J26&lt;0,E26,D26+E26)))</f>
        <v/>
      </c>
      <c r="G26" s="104">
        <f>IF(E26=0,0,TIME(0,60/$N$3*F26,0))</f>
        <v/>
      </c>
      <c r="H26" s="105">
        <f>H25+E26</f>
        <v/>
      </c>
      <c r="I26" s="105">
        <f>I25+F26</f>
        <v/>
      </c>
      <c r="J26" s="105">
        <f>IF(E26=0,0,D26/(10*E26)*100)</f>
        <v/>
      </c>
      <c r="K26" s="106">
        <f>IF((K25+G26+M26)&lt;&gt;K25,K25+G26+M26,0)</f>
        <v/>
      </c>
      <c r="L26" s="97" t="n"/>
      <c r="M26" s="98" t="n"/>
      <c r="N26" s="99" t="n"/>
    </row>
    <row r="27" ht="30" customHeight="1" s="90">
      <c r="A27" s="91" t="inlineStr">
        <is>
          <t>Point 20</t>
        </is>
      </c>
      <c r="B27" s="92" t="n"/>
      <c r="C27" s="100" t="n">
        <v>531</v>
      </c>
      <c r="D27" s="101">
        <f>IF(E27=0,0,IF(C27&gt;0,(C27-C26)/100,0))</f>
        <v/>
      </c>
      <c r="E27" s="107" t="n">
        <v>1.284799999999996</v>
      </c>
      <c r="F27" s="103">
        <f>IF(E27=0,0,IF(J27&lt;-20,-D27/1.5+E27,IF(J27&lt;0,E27,D27+E27)))</f>
        <v/>
      </c>
      <c r="G27" s="104">
        <f>IF(E27=0,0,TIME(0,60/$N$3*F27,0))</f>
        <v/>
      </c>
      <c r="H27" s="105">
        <f>H26+E27</f>
        <v/>
      </c>
      <c r="I27" s="105">
        <f>I26+F27</f>
        <v/>
      </c>
      <c r="J27" s="105">
        <f>IF(E27=0,0,D27/(10*E27)*100)</f>
        <v/>
      </c>
      <c r="K27" s="106">
        <f>IF((K26+G27+M27)&lt;&gt;K26,K26+G27+M27,0)</f>
        <v/>
      </c>
      <c r="L27" s="97" t="n"/>
      <c r="M27" s="98" t="n"/>
      <c r="N27" s="99" t="n"/>
    </row>
    <row r="28" ht="30" customHeight="1" s="90">
      <c r="A28" s="91" t="inlineStr">
        <is>
          <t>Point 21</t>
        </is>
      </c>
      <c r="B28" s="92" t="n"/>
      <c r="C28" s="100" t="n">
        <v>560.1</v>
      </c>
      <c r="D28" s="101">
        <f>IF(E28=0,0,IF(C28&gt;0,(C28-C27)/100,0))</f>
        <v/>
      </c>
      <c r="E28" s="107" t="n">
        <v>0.1835</v>
      </c>
      <c r="F28" s="103">
        <f>IF(E28=0,0,IF(J28&lt;-20,-D28/1.5+E28,IF(J28&lt;0,E28,D28+E28)))</f>
        <v/>
      </c>
      <c r="G28" s="104">
        <f>IF(E28=0,0,TIME(0,60/$N$3*F28,0))</f>
        <v/>
      </c>
      <c r="H28" s="105">
        <f>H27+E28</f>
        <v/>
      </c>
      <c r="I28" s="105">
        <f>I27+F28</f>
        <v/>
      </c>
      <c r="J28" s="105">
        <f>IF(E28=0,0,D28/(10*E28)*100)</f>
        <v/>
      </c>
      <c r="K28" s="106">
        <f>IF((K27+G28+M28)&lt;&gt;K27,K27+G28+M28,0)</f>
        <v/>
      </c>
      <c r="L28" s="97" t="n"/>
      <c r="M28" s="98" t="n"/>
      <c r="N28" s="99" t="n"/>
    </row>
    <row r="29" ht="30" customHeight="1" s="90">
      <c r="A29" s="108" t="inlineStr">
        <is>
          <t>Summen</t>
        </is>
      </c>
      <c r="B29" s="109" t="n"/>
      <c r="C29" s="110" t="n"/>
      <c r="D29" s="110" t="n"/>
      <c r="E29" s="110" t="n"/>
      <c r="F29" s="110" t="n"/>
      <c r="G29" s="111">
        <f>SUM(G8:G28)</f>
        <v/>
      </c>
      <c r="H29" s="112">
        <f>MAX(H9:H28)</f>
        <v/>
      </c>
      <c r="I29" s="112">
        <f>MAX(I9:I28)</f>
        <v/>
      </c>
      <c r="J29" s="110" t="n"/>
      <c r="K29" s="110" t="n"/>
      <c r="L29" s="110" t="n"/>
      <c r="M29" s="111">
        <f>SUM(M8:M28)</f>
        <v/>
      </c>
      <c r="N29" s="113" t="n"/>
    </row>
    <row r="30" ht="14" customHeight="1" s="90">
      <c r="A30" s="61" t="n"/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</row>
    <row r="31" ht="14" customHeight="1" s="90">
      <c r="A31" s="61" t="n"/>
      <c r="B31" s="61" t="n"/>
      <c r="C31" s="61" t="n"/>
      <c r="D31" s="61" t="n"/>
      <c r="E31" s="61" t="n"/>
      <c r="F31" s="61" t="n"/>
      <c r="G31" s="61" t="n"/>
      <c r="H31" s="61" t="n"/>
      <c r="I31" s="61" t="n"/>
      <c r="J31" s="61" t="n"/>
      <c r="K31" s="61" t="n"/>
      <c r="L31" s="61" t="n"/>
      <c r="M31" s="61" t="n"/>
      <c r="N31" s="61" t="n"/>
    </row>
    <row r="32" ht="14" customHeight="1" s="90">
      <c r="A32" s="61" t="n"/>
      <c r="B32" s="61" t="n"/>
      <c r="C32" s="61" t="n"/>
      <c r="D32" s="61" t="n"/>
      <c r="E32" s="61" t="n"/>
      <c r="F32" s="61" t="n"/>
      <c r="G32" s="61" t="n"/>
      <c r="H32" s="61" t="n"/>
      <c r="I32" s="61" t="n"/>
      <c r="J32" s="61" t="n"/>
      <c r="K32" s="61" t="n"/>
      <c r="L32" s="61" t="n"/>
      <c r="M32" s="61" t="n"/>
      <c r="N32" s="61" t="n"/>
    </row>
    <row r="33" ht="14" customHeight="1" s="90">
      <c r="A33" s="61" t="n"/>
      <c r="B33" s="61" t="n"/>
      <c r="C33" s="61" t="n"/>
      <c r="D33" s="61" t="n"/>
      <c r="E33" s="61" t="n"/>
      <c r="F33" s="61" t="n"/>
      <c r="G33" s="61" t="n"/>
      <c r="H33" s="61" t="n"/>
      <c r="I33" s="61" t="n"/>
      <c r="J33" s="61" t="n"/>
      <c r="K33" s="61" t="n"/>
      <c r="L33" s="61" t="n"/>
      <c r="M33" s="61" t="n"/>
      <c r="N33" s="61" t="n"/>
    </row>
    <row r="34" ht="14" customHeight="1" s="90">
      <c r="A34" s="61" t="n"/>
      <c r="B34" s="61" t="n"/>
      <c r="C34" s="61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</row>
    <row r="35" ht="14" customHeight="1" s="90">
      <c r="A35" s="61" t="n"/>
      <c r="B35" s="61" t="n"/>
      <c r="C35" s="61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</row>
    <row r="36" ht="14" customHeight="1" s="90">
      <c r="A36" s="61" t="n"/>
      <c r="B36" s="61" t="n"/>
      <c r="C36" s="61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</row>
    <row r="37" ht="14" customHeight="1" s="90">
      <c r="A37" s="61" t="n"/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</row>
    <row r="38" ht="14" customHeight="1" s="90">
      <c r="A38" s="61" t="n"/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</row>
    <row r="39" ht="14" customHeight="1" s="90">
      <c r="A39" s="61" t="n"/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</row>
    <row r="40" ht="14" customHeight="1" s="90">
      <c r="A40" s="61" t="n"/>
      <c r="B40" s="61" t="n"/>
      <c r="C40" s="61" t="n"/>
      <c r="D40" s="61" t="n"/>
      <c r="E40" s="61" t="n"/>
      <c r="F40" s="61" t="n"/>
      <c r="G40" s="61" t="n"/>
      <c r="H40" s="61" t="n"/>
      <c r="I40" s="61" t="n"/>
      <c r="J40" s="61" t="n"/>
      <c r="K40" s="61" t="n"/>
      <c r="L40" s="61" t="n"/>
      <c r="M40" s="61" t="n"/>
      <c r="N40" s="61" t="n"/>
    </row>
    <row r="41" ht="14" customHeight="1" s="90">
      <c r="A41" s="61" t="n"/>
      <c r="B41" s="61" t="n"/>
      <c r="C41" s="61" t="n"/>
      <c r="D41" s="61" t="n"/>
      <c r="E41" s="61" t="n"/>
      <c r="F41" s="61" t="n"/>
      <c r="G41" s="61" t="n"/>
      <c r="H41" s="61" t="n"/>
      <c r="I41" s="61" t="n"/>
      <c r="J41" s="61" t="n"/>
      <c r="K41" s="61" t="n"/>
      <c r="L41" s="61" t="n"/>
      <c r="M41" s="61" t="n"/>
      <c r="N41" s="61" t="n"/>
    </row>
    <row r="42" ht="14" customHeight="1" s="90">
      <c r="A42" s="61" t="n"/>
      <c r="B42" s="61" t="n"/>
      <c r="C42" s="61" t="n"/>
      <c r="D42" s="61" t="n"/>
      <c r="E42" s="61" t="n"/>
      <c r="F42" s="61" t="n"/>
      <c r="G42" s="61" t="n"/>
      <c r="H42" s="61" t="n"/>
      <c r="I42" s="61" t="n"/>
      <c r="J42" s="61" t="n"/>
      <c r="K42" s="61" t="n"/>
      <c r="L42" s="61" t="n"/>
      <c r="M42" s="61" t="n"/>
      <c r="N42" s="61" t="n"/>
    </row>
    <row r="43" ht="14" customHeight="1" s="90">
      <c r="A43" s="61" t="n"/>
      <c r="B43" s="61" t="n"/>
      <c r="C43" s="61" t="n"/>
      <c r="D43" s="61" t="n"/>
      <c r="E43" s="61" t="n"/>
      <c r="F43" s="61" t="n"/>
      <c r="G43" s="61" t="n"/>
      <c r="H43" s="61" t="n"/>
      <c r="I43" s="61" t="n"/>
      <c r="J43" s="61" t="n"/>
      <c r="K43" s="61" t="n"/>
      <c r="L43" s="61" t="n"/>
      <c r="M43" s="61" t="n"/>
      <c r="N43" s="61" t="n"/>
    </row>
    <row r="44" ht="14" customHeight="1" s="90">
      <c r="A44" s="61" t="n"/>
      <c r="B44" s="61" t="n"/>
      <c r="C44" s="61" t="n"/>
      <c r="D44" s="61" t="n"/>
      <c r="E44" s="61" t="n"/>
      <c r="F44" s="61" t="n"/>
      <c r="G44" s="61" t="n"/>
      <c r="H44" s="61" t="n"/>
      <c r="I44" s="61" t="n"/>
      <c r="J44" s="61" t="n"/>
      <c r="K44" s="61" t="n"/>
      <c r="L44" s="61" t="n"/>
      <c r="M44" s="61" t="n"/>
      <c r="N44" s="61" t="n"/>
    </row>
    <row r="45" ht="14" customHeight="1" s="90">
      <c r="A45" s="61" t="n"/>
      <c r="B45" s="61" t="n"/>
      <c r="C45" s="61" t="n"/>
      <c r="D45" s="61" t="n"/>
      <c r="E45" s="61" t="n"/>
      <c r="F45" s="61" t="n"/>
      <c r="G45" s="61" t="n"/>
      <c r="H45" s="61" t="n"/>
      <c r="I45" s="61" t="n"/>
      <c r="J45" s="61" t="n"/>
      <c r="K45" s="61" t="n"/>
      <c r="L45" s="61" t="n"/>
      <c r="M45" s="61" t="n"/>
      <c r="N45" s="61" t="n"/>
    </row>
    <row r="46" ht="14" customHeight="1" s="90">
      <c r="A46" s="61" t="n"/>
      <c r="B46" s="61" t="n"/>
      <c r="C46" s="61" t="n"/>
      <c r="D46" s="61" t="n"/>
      <c r="E46" s="61" t="n"/>
      <c r="F46" s="61" t="n"/>
      <c r="G46" s="61" t="n"/>
      <c r="H46" s="61" t="n"/>
      <c r="I46" s="61" t="n"/>
      <c r="J46" s="61" t="n"/>
      <c r="K46" s="61" t="n"/>
      <c r="L46" s="61" t="n"/>
      <c r="M46" s="61" t="n"/>
      <c r="N46" s="61" t="n"/>
    </row>
    <row r="47" ht="14" customHeight="1" s="90">
      <c r="A47" s="61" t="n"/>
      <c r="B47" s="61" t="n"/>
      <c r="C47" s="61" t="n"/>
      <c r="D47" s="61" t="n"/>
      <c r="E47" s="61" t="n"/>
      <c r="F47" s="61" t="n"/>
      <c r="G47" s="61" t="n"/>
      <c r="H47" s="61" t="n"/>
      <c r="I47" s="61" t="n"/>
      <c r="J47" s="61" t="n"/>
      <c r="K47" s="61" t="n"/>
      <c r="L47" s="61" t="n"/>
      <c r="M47" s="61" t="n"/>
      <c r="N47" s="61" t="n"/>
    </row>
    <row r="48" ht="14" customHeight="1" s="90">
      <c r="A48" s="61" t="n"/>
      <c r="B48" s="61" t="n"/>
      <c r="C48" s="61" t="n"/>
      <c r="D48" s="61" t="n"/>
      <c r="E48" s="61" t="n"/>
      <c r="F48" s="61" t="n"/>
      <c r="G48" s="61" t="n"/>
      <c r="H48" s="61" t="n"/>
      <c r="I48" s="61" t="n"/>
      <c r="J48" s="61" t="n"/>
      <c r="K48" s="61" t="n"/>
      <c r="L48" s="61" t="n"/>
      <c r="M48" s="61" t="n"/>
      <c r="N48" s="61" t="n"/>
    </row>
    <row r="49" ht="14" customHeight="1" s="90">
      <c r="A49" s="61" t="n"/>
      <c r="B49" s="61" t="n"/>
      <c r="C49" s="61" t="n"/>
      <c r="D49" s="61" t="n"/>
      <c r="E49" s="61" t="n"/>
      <c r="F49" s="61" t="n"/>
      <c r="G49" s="61" t="n"/>
      <c r="H49" s="61" t="n"/>
      <c r="I49" s="61" t="n"/>
      <c r="J49" s="61" t="n"/>
      <c r="K49" s="61" t="n"/>
      <c r="L49" s="61" t="n"/>
      <c r="M49" s="61" t="n"/>
      <c r="N49" s="61" t="n"/>
    </row>
    <row r="50" ht="14" customHeight="1" s="90">
      <c r="A50" s="61" t="n"/>
      <c r="B50" s="61" t="n"/>
      <c r="C50" s="61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</row>
    <row r="51" ht="14" customHeight="1" s="90">
      <c r="A51" s="61" t="n"/>
      <c r="B51" s="61" t="n"/>
      <c r="C51" s="61" t="n"/>
      <c r="D51" s="61" t="n"/>
      <c r="E51" s="61" t="n"/>
      <c r="F51" s="61" t="n"/>
      <c r="G51" s="61" t="n"/>
      <c r="H51" s="61" t="n"/>
      <c r="I51" s="61" t="n"/>
      <c r="J51" s="61" t="n"/>
      <c r="K51" s="61" t="n"/>
      <c r="L51" s="61" t="n"/>
      <c r="M51" s="61" t="n"/>
      <c r="N51" s="61" t="n"/>
    </row>
    <row r="52" ht="15" customHeight="1" s="90">
      <c r="A52" s="114" t="n"/>
      <c r="B52" s="114" t="n"/>
      <c r="C52" s="114" t="n"/>
      <c r="D52" s="114" t="n"/>
      <c r="E52" s="114" t="n"/>
      <c r="F52" s="114" t="n"/>
      <c r="G52" s="114" t="n"/>
      <c r="H52" s="114" t="n"/>
      <c r="I52" s="114" t="n"/>
      <c r="J52" s="114" t="n"/>
      <c r="K52" s="114" t="n"/>
      <c r="L52" s="114" t="n"/>
      <c r="M52" s="114" t="n"/>
      <c r="N52" s="114" t="n"/>
    </row>
    <row r="53" ht="14" customHeight="1" s="90">
      <c r="A53" s="61" t="n"/>
      <c r="B53" s="61" t="n"/>
      <c r="C53" s="61" t="n"/>
      <c r="D53" s="61" t="n"/>
      <c r="E53" s="61" t="n"/>
      <c r="F53" s="61" t="n"/>
      <c r="G53" s="61" t="n"/>
      <c r="H53" s="61" t="n"/>
      <c r="I53" s="61" t="n"/>
      <c r="J53" s="61" t="n"/>
      <c r="K53" s="61" t="n"/>
      <c r="L53" s="61" t="n"/>
      <c r="M53" s="61" t="n"/>
      <c r="N53" s="61" t="n"/>
    </row>
  </sheetData>
  <mergeCells count="19">
    <mergeCell ref="B2:M2"/>
    <mergeCell ref="B3:C3"/>
    <mergeCell ref="D3:G3"/>
    <mergeCell ref="H3:L3"/>
    <mergeCell ref="B4:C4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7"/>
    <mergeCell ref="A5:C5"/>
    <mergeCell ref="A6:C6"/>
    <mergeCell ref="A7:B7"/>
  </mergeCells>
  <printOptions horizontalCentered="0" verticalCentered="0" headings="0" gridLines="0" gridLinesSet="1"/>
  <pageMargins left="0.709722222222222" right="0.709722222222222" top="0.75" bottom="0.75" header="0.511805555555555" footer="0.309722222222222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/>
    <oddFooter>&amp;L&amp;"Arial,Regular"&amp;8 Bundesamt für Sport BASPO_x000a_Jugend+Sport&amp;R&amp;"Arial,Regular"&amp;8 BASPO/J+S     Lagersport/Trekking     30.401.532 d, Ausgabe 2014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Q52"/>
  <sheetViews>
    <sheetView showFormulas="0" showGridLines="1" showRowColHeaders="1" showZeros="1" rightToLeft="0" tabSelected="0" showOutlineSymbols="1" defaultGridColor="1" view="pageBreakPreview" topLeftCell="A1" colorId="64" zoomScale="85" zoomScaleNormal="50" zoomScalePageLayoutView="85" workbookViewId="0">
      <selection pane="topLeft" activeCell="A1" activeCellId="0" sqref="A1"/>
    </sheetView>
  </sheetViews>
  <sheetFormatPr baseColWidth="8" defaultColWidth="9.171875" defaultRowHeight="14" zeroHeight="0" outlineLevelRow="0"/>
  <cols>
    <col width="26.83" customWidth="1" style="61" min="1" max="1"/>
    <col width="8.33" customWidth="1" style="61" min="3" max="13"/>
    <col width="24.49" customWidth="1" style="61" min="14" max="14"/>
  </cols>
  <sheetData>
    <row r="1" ht="78.75" customFormat="1" customHeight="1" s="62">
      <c r="A1" s="63" t="inlineStr">
        <is>
          <t>Zeitberechnung</t>
        </is>
      </c>
      <c r="B1" s="62" t="n"/>
      <c r="C1" s="62" t="n"/>
      <c r="D1" s="62" t="n"/>
      <c r="E1" s="62" t="n"/>
      <c r="F1" s="62" t="n"/>
      <c r="G1" s="62" t="n"/>
      <c r="H1" s="62" t="n"/>
      <c r="I1" s="62" t="n"/>
      <c r="J1" s="62" t="n"/>
      <c r="K1" s="62" t="n"/>
      <c r="L1" s="62" t="n"/>
      <c r="M1" s="62" t="n"/>
      <c r="N1" s="62" t="n"/>
    </row>
    <row r="2" ht="30.75" customFormat="1" customHeight="1" s="62">
      <c r="A2" s="64" t="inlineStr">
        <is>
          <t>Route:</t>
        </is>
      </c>
      <c r="B2" s="65" t="inlineStr">
        <is>
          <t>Vrin (GR) - Disrut Pass - Greina Ebene - Campo (Blenio)</t>
        </is>
      </c>
      <c r="C2" s="66" t="n"/>
      <c r="D2" s="66" t="n"/>
      <c r="E2" s="66" t="n"/>
      <c r="F2" s="66" t="n"/>
      <c r="G2" s="66" t="n"/>
      <c r="H2" s="66" t="n"/>
      <c r="I2" s="66" t="n"/>
      <c r="J2" s="66" t="n"/>
      <c r="K2" s="66" t="n"/>
      <c r="L2" s="66" t="n"/>
      <c r="M2" s="67" t="n"/>
      <c r="N2" s="68" t="inlineStr">
        <is>
          <t>Geschwindigkeits-
faktor (Lkm / h):</t>
        </is>
      </c>
    </row>
    <row r="3" ht="15.75" customFormat="1" customHeight="1" s="62">
      <c r="A3" s="69" t="inlineStr">
        <is>
          <t>Datum:</t>
        </is>
      </c>
      <c r="B3" s="70" t="inlineStr">
        <is>
          <t>22.-23.09.2007</t>
        </is>
      </c>
      <c r="C3" s="71" t="n"/>
      <c r="D3" s="72" t="inlineStr">
        <is>
          <t>Zwischenwerte</t>
        </is>
      </c>
      <c r="E3" s="73" t="n"/>
      <c r="F3" s="73" t="n"/>
      <c r="G3" s="71" t="n"/>
      <c r="H3" s="72" t="inlineStr">
        <is>
          <t>Gesamtsummen</t>
        </is>
      </c>
      <c r="I3" s="73" t="n"/>
      <c r="J3" s="73" t="n"/>
      <c r="K3" s="73" t="n"/>
      <c r="L3" s="71" t="n"/>
      <c r="M3" s="74" t="n"/>
      <c r="N3" s="75" t="n">
        <v>4</v>
      </c>
    </row>
    <row r="4" ht="36" customFormat="1" customHeight="1" s="62">
      <c r="A4" s="76" t="inlineStr">
        <is>
          <t>erstellt von:</t>
        </is>
      </c>
      <c r="B4" s="77" t="inlineStr">
        <is>
          <t>Omega</t>
        </is>
      </c>
      <c r="C4" s="67" t="n"/>
      <c r="D4" s="78" t="inlineStr">
        <is>
          <t>Höhendifferenz in 100m *</t>
        </is>
      </c>
      <c r="E4" s="79" t="inlineStr">
        <is>
          <t>Horizontaldistanz</t>
        </is>
      </c>
      <c r="F4" s="79" t="inlineStr">
        <is>
          <t>Leistungskilometer **</t>
        </is>
      </c>
      <c r="G4" s="79" t="inlineStr">
        <is>
          <t>Marschzeit</t>
        </is>
      </c>
      <c r="H4" s="79" t="inlineStr">
        <is>
          <t>Summe Distanz</t>
        </is>
      </c>
      <c r="I4" s="79" t="inlineStr">
        <is>
          <t xml:space="preserve"> Summe Leistungskilometer</t>
        </is>
      </c>
      <c r="J4" s="79" t="inlineStr">
        <is>
          <t>Steigung/Gefälle</t>
        </is>
      </c>
      <c r="K4" s="79" t="inlineStr">
        <is>
          <t>Geplante Zeit (Ankunft)</t>
        </is>
      </c>
      <c r="L4" s="79" t="inlineStr">
        <is>
          <t>Tatsächliche Zeit</t>
        </is>
      </c>
      <c r="M4" s="79" t="inlineStr">
        <is>
          <t>Pausen/Fahrten</t>
        </is>
      </c>
      <c r="N4" s="80" t="inlineStr">
        <is>
          <t>Bemerkungen
* Höhenmeter direkt
in Hektometer notie-
ren (1 hm = 100 m)
** Leistungskilometer:
Distanz (in km) +
Steigung (in hm)</t>
        </is>
      </c>
    </row>
    <row r="5" ht="15" customFormat="1" customHeight="1" s="62">
      <c r="A5" s="76" t="inlineStr">
        <is>
          <t>Landeskarten:</t>
        </is>
      </c>
      <c r="B5" s="66" t="n"/>
      <c r="C5" s="67" t="n"/>
      <c r="D5" s="81" t="n"/>
      <c r="E5" s="81" t="n"/>
      <c r="F5" s="81" t="n"/>
      <c r="G5" s="81" t="n"/>
      <c r="H5" s="81" t="n"/>
      <c r="I5" s="81" t="n"/>
      <c r="J5" s="81" t="n"/>
      <c r="K5" s="81" t="n"/>
      <c r="L5" s="81" t="n"/>
      <c r="M5" s="81" t="n"/>
      <c r="N5" s="82" t="n"/>
    </row>
    <row r="6" ht="112.5" customFormat="1" customHeight="1" s="62">
      <c r="A6" s="83" t="inlineStr">
        <is>
          <t>1233 Greina
1234 Vals
1253 Olivone</t>
        </is>
      </c>
      <c r="B6" s="66" t="n"/>
      <c r="C6" s="67" t="n"/>
      <c r="D6" s="84" t="n"/>
      <c r="E6" s="84" t="n"/>
      <c r="F6" s="84" t="n"/>
      <c r="G6" s="84" t="n"/>
      <c r="H6" s="84" t="n"/>
      <c r="I6" s="84" t="n"/>
      <c r="J6" s="84" t="n"/>
      <c r="K6" s="84" t="n"/>
      <c r="L6" s="84" t="n"/>
      <c r="M6" s="84" t="n"/>
      <c r="N6" s="82" t="n"/>
    </row>
    <row r="7" ht="18" customFormat="1" customHeight="1" s="62">
      <c r="A7" s="85" t="inlineStr">
        <is>
          <t>Ort, Flurname, Koordinaten</t>
        </is>
      </c>
      <c r="B7" s="67" t="n"/>
      <c r="C7" s="86" t="inlineStr">
        <is>
          <t>Höhe</t>
        </is>
      </c>
      <c r="D7" s="87" t="inlineStr">
        <is>
          <t>hm</t>
        </is>
      </c>
      <c r="E7" s="86" t="inlineStr">
        <is>
          <t>km</t>
        </is>
      </c>
      <c r="F7" s="86" t="inlineStr">
        <is>
          <t>Lkm</t>
        </is>
      </c>
      <c r="G7" s="86" t="inlineStr">
        <is>
          <t>h:mm</t>
        </is>
      </c>
      <c r="H7" s="86" t="inlineStr">
        <is>
          <t>km</t>
        </is>
      </c>
      <c r="I7" s="86" t="inlineStr">
        <is>
          <t>Lkm</t>
        </is>
      </c>
      <c r="J7" s="86" t="inlineStr">
        <is>
          <t>%</t>
        </is>
      </c>
      <c r="K7" s="86" t="inlineStr">
        <is>
          <t>hh:mm</t>
        </is>
      </c>
      <c r="L7" s="86" t="inlineStr">
        <is>
          <t>hh:mm</t>
        </is>
      </c>
      <c r="M7" s="86" t="inlineStr">
        <is>
          <t>h:mm</t>
        </is>
      </c>
      <c r="N7" s="88" t="n"/>
      <c r="Q7" s="89" t="n"/>
    </row>
    <row r="8" ht="30" customHeight="1" s="90">
      <c r="A8" s="91" t="inlineStr">
        <is>
          <t>Vrin</t>
        </is>
      </c>
      <c r="B8" s="92" t="n"/>
      <c r="C8" s="93" t="n">
        <v>1400</v>
      </c>
      <c r="D8" s="94" t="n">
        <v>0</v>
      </c>
      <c r="E8" s="94" t="n">
        <v>0</v>
      </c>
      <c r="F8" s="94" t="n">
        <v>0</v>
      </c>
      <c r="G8" s="95" t="n">
        <v>0</v>
      </c>
      <c r="H8" s="94" t="n">
        <v>0</v>
      </c>
      <c r="I8" s="94" t="n">
        <v>0</v>
      </c>
      <c r="J8" s="94" t="n">
        <v>0</v>
      </c>
      <c r="K8" s="96" t="n">
        <v>0.375</v>
      </c>
      <c r="L8" s="97" t="n"/>
      <c r="M8" s="98" t="n"/>
      <c r="N8" s="99" t="n"/>
    </row>
    <row r="9" ht="30" customHeight="1" s="90">
      <c r="A9" s="91" t="inlineStr">
        <is>
          <t>Cons</t>
        </is>
      </c>
      <c r="B9" s="92" t="n"/>
      <c r="C9" s="100" t="n">
        <v>1500</v>
      </c>
      <c r="D9" s="101">
        <f>IF(E9=0,0,IF(C9&gt;0,(C9-C8)/100,0))</f>
        <v/>
      </c>
      <c r="E9" s="102" t="n">
        <v>1</v>
      </c>
      <c r="F9" s="103">
        <f>IF(E9=0,0,IF(J9&lt;-20,-D9/1.5+E9,IF(J9&lt;0,E9,D9+E9)))</f>
        <v/>
      </c>
      <c r="G9" s="104">
        <f>IF(E9=0,0,TIME(0,60/$N$3*F9,0))</f>
        <v/>
      </c>
      <c r="H9" s="105">
        <f>H8+E9</f>
        <v/>
      </c>
      <c r="I9" s="105">
        <f>I8+F9</f>
        <v/>
      </c>
      <c r="J9" s="105">
        <f>IF(E9=0,0,D9/(10*E9)*100)</f>
        <v/>
      </c>
      <c r="K9" s="106">
        <f>IF((K8+G9+M9)&lt;&gt;K8,K8+G9+M9,0)</f>
        <v/>
      </c>
      <c r="L9" s="97" t="n"/>
      <c r="M9" s="98" t="n"/>
      <c r="N9" s="99" t="n"/>
    </row>
    <row r="10" ht="30" customHeight="1" s="90">
      <c r="A10" s="91" t="inlineStr">
        <is>
          <t>Sogn Giusep</t>
        </is>
      </c>
      <c r="B10" s="92" t="n"/>
      <c r="C10" s="100" t="n">
        <v>1598</v>
      </c>
      <c r="D10" s="101">
        <f>IF(E10=0,0,IF(C10&gt;0,(C10-C9)/100,0))</f>
        <v/>
      </c>
      <c r="E10" s="102" t="n">
        <v>0</v>
      </c>
      <c r="F10" s="103">
        <f>IF(E10=0,0,IF(J10&lt;-20,-D10/1.5+E10,IF(J10&lt;0,E10,D10+E10)))</f>
        <v/>
      </c>
      <c r="G10" s="104">
        <f>IF(E10=0,0,TIME(0,60/$N$3*F10,0))</f>
        <v/>
      </c>
      <c r="H10" s="105">
        <f>H9+E10</f>
        <v/>
      </c>
      <c r="I10" s="105">
        <f>I9+F10</f>
        <v/>
      </c>
      <c r="J10" s="105">
        <f>IF(E10=0,0,D10/(10*E10)*100)</f>
        <v/>
      </c>
      <c r="K10" s="106">
        <f>IF((K9+G10+M10)&lt;&gt;K9,K9+G10+M10,0)</f>
        <v/>
      </c>
      <c r="L10" s="97" t="n"/>
      <c r="M10" s="98" t="n">
        <v>0.08333333333333333</v>
      </c>
      <c r="N10" s="99" t="inlineStr">
        <is>
          <t>Fahrt</t>
        </is>
      </c>
    </row>
    <row r="11" ht="30" customHeight="1" s="90">
      <c r="A11" s="91" t="inlineStr">
        <is>
          <t>Puzzatsch</t>
        </is>
      </c>
      <c r="B11" s="92" t="n"/>
      <c r="C11" s="100" t="n">
        <v>1667</v>
      </c>
      <c r="D11" s="101">
        <f>IF(E11=0,0,IF(C11&gt;0,(C11-C10)/100,0))</f>
        <v/>
      </c>
      <c r="E11" s="102" t="n">
        <v>1.2</v>
      </c>
      <c r="F11" s="103">
        <f>IF(E11=0,0,IF(J11&lt;-20,-D11/1.5+E11,IF(J11&lt;0,E11,D11+E11)))</f>
        <v/>
      </c>
      <c r="G11" s="104">
        <f>IF(E11=0,0,TIME(0,60/$N$3*F11,0))</f>
        <v/>
      </c>
      <c r="H11" s="105">
        <f>H10+E11</f>
        <v/>
      </c>
      <c r="I11" s="105">
        <f>I10+F11</f>
        <v/>
      </c>
      <c r="J11" s="105">
        <f>IF(E11=0,0,D11/(10*E11)*100)</f>
        <v/>
      </c>
      <c r="K11" s="106">
        <f>IF((K10+G11+M11)&lt;&gt;K10,K10+G11+M11,0)</f>
        <v/>
      </c>
      <c r="L11" s="97" t="n"/>
      <c r="M11" s="98" t="n"/>
      <c r="N11" s="99" t="n"/>
    </row>
    <row r="12" ht="30" customHeight="1" s="90">
      <c r="A12" s="91" t="inlineStr">
        <is>
          <t>Tegia Sut</t>
        </is>
      </c>
      <c r="B12" s="92" t="n"/>
      <c r="C12" s="100" t="n">
        <v>1899</v>
      </c>
      <c r="D12" s="101">
        <f>IF(E12=0,0,IF(C12&gt;0,(C12-C11)/100,0))</f>
        <v/>
      </c>
      <c r="E12" s="107" t="n">
        <v>1.8</v>
      </c>
      <c r="F12" s="103">
        <f>IF(E12=0,0,IF(J12&lt;-20,-D12/1.5+E12,IF(J12&lt;0,E12,D12+E12)))</f>
        <v/>
      </c>
      <c r="G12" s="104">
        <f>IF(E12=0,0,TIME(0,60/$N$3*F12,0))</f>
        <v/>
      </c>
      <c r="H12" s="105">
        <f>H11+E12</f>
        <v/>
      </c>
      <c r="I12" s="105">
        <f>I11+F12</f>
        <v/>
      </c>
      <c r="J12" s="105">
        <f>IF(E12=0,0,D12/(10*E12)*100)</f>
        <v/>
      </c>
      <c r="K12" s="106">
        <f>IF((K11+G12+M12)&lt;&gt;K11,K11+G12+M12,0)</f>
        <v/>
      </c>
      <c r="L12" s="97" t="n"/>
      <c r="M12" s="98" t="n"/>
      <c r="N12" s="99" t="n"/>
    </row>
    <row r="13" ht="30" customHeight="1" s="90">
      <c r="A13" s="91" t="inlineStr">
        <is>
          <t>Pass  Diesrut</t>
        </is>
      </c>
      <c r="B13" s="92" t="n"/>
      <c r="C13" s="100" t="n">
        <v>2428</v>
      </c>
      <c r="D13" s="101">
        <f>IF(E13=0,0,IF(C13&gt;0,(C13-C12)/100,0))</f>
        <v/>
      </c>
      <c r="E13" s="107" t="n">
        <v>2.7</v>
      </c>
      <c r="F13" s="103">
        <f>IF(E13=0,0,IF(J13&lt;-20,-D13/1.5+E13,IF(J13&lt;0,E13,D13+E13)))</f>
        <v/>
      </c>
      <c r="G13" s="104">
        <f>IF(E13=0,0,TIME(0,60/$N$3*F13,0))</f>
        <v/>
      </c>
      <c r="H13" s="105">
        <f>H12+E13</f>
        <v/>
      </c>
      <c r="I13" s="105">
        <f>I12+F13</f>
        <v/>
      </c>
      <c r="J13" s="105">
        <f>IF(E13=0,0,D13/(10*E13)*100)</f>
        <v/>
      </c>
      <c r="K13" s="106">
        <f>IF((K12+G13+M13)&lt;&gt;K12,K12+G13+M13,0)</f>
        <v/>
      </c>
      <c r="L13" s="97" t="n"/>
      <c r="M13" s="98" t="n">
        <v>0.04166666666666666</v>
      </c>
      <c r="N13" s="99" t="inlineStr">
        <is>
          <t>Mittagspause</t>
        </is>
      </c>
    </row>
    <row r="14" ht="30" customHeight="1" s="90">
      <c r="A14" s="91" t="inlineStr">
        <is>
          <t>Camona</t>
        </is>
      </c>
      <c r="B14" s="92" t="n"/>
      <c r="C14" s="100" t="n">
        <v>2194</v>
      </c>
      <c r="D14" s="101">
        <f>IF(E14=0,0,IF(C14&gt;0,(C14-C13)/100,0))</f>
        <v/>
      </c>
      <c r="E14" s="107" t="n">
        <v>1</v>
      </c>
      <c r="F14" s="103">
        <f>IF(E14=0,0,IF(J14&lt;-20,-D14/1.5+E14,IF(J14&lt;0,E14,D14+E14)))</f>
        <v/>
      </c>
      <c r="G14" s="104">
        <f>IF(E14=0,0,TIME(0,60/$N$3*F14,0))</f>
        <v/>
      </c>
      <c r="H14" s="105">
        <f>H13+E14</f>
        <v/>
      </c>
      <c r="I14" s="105">
        <f>I13+F14</f>
        <v/>
      </c>
      <c r="J14" s="105">
        <f>IF(E14=0,0,D14/(10*E14)*100)</f>
        <v/>
      </c>
      <c r="K14" s="106">
        <f>IF((K13+G14+M14)&lt;&gt;K13,K13+G14+M14,0)</f>
        <v/>
      </c>
      <c r="L14" s="97" t="n"/>
      <c r="M14" s="98" t="n"/>
      <c r="N14" s="99" t="n"/>
    </row>
    <row r="15" ht="30" customHeight="1" s="90">
      <c r="A15" s="91" t="inlineStr">
        <is>
          <t>Carpet la Greina</t>
        </is>
      </c>
      <c r="B15" s="92" t="n"/>
      <c r="C15" s="100" t="n">
        <v>2257</v>
      </c>
      <c r="D15" s="101">
        <f>IF(E15=0,0,IF(C15&gt;0,(C15-C14)/100,0))</f>
        <v/>
      </c>
      <c r="E15" s="107" t="n">
        <v>0.2</v>
      </c>
      <c r="F15" s="103">
        <f>IF(E15=0,0,IF(J15&lt;-20,-D15/1.5+E15,IF(J15&lt;0,E15,D15+E15)))</f>
        <v/>
      </c>
      <c r="G15" s="104">
        <f>IF(E15=0,0,TIME(0,60/$N$3*F15,0))</f>
        <v/>
      </c>
      <c r="H15" s="105">
        <f>H14+E15</f>
        <v/>
      </c>
      <c r="I15" s="105">
        <f>I14+F15</f>
        <v/>
      </c>
      <c r="J15" s="105">
        <f>IF(E15=0,0,D15/(10*E15)*100)</f>
        <v/>
      </c>
      <c r="K15" s="106">
        <f>IF((K14+G15+M15)&lt;&gt;K14,K14+G15+M15,0)</f>
        <v/>
      </c>
      <c r="L15" s="97" t="n"/>
      <c r="M15" s="98" t="n"/>
      <c r="N15" s="99" t="n"/>
    </row>
    <row r="16" ht="30" customHeight="1" s="90">
      <c r="A16" s="91" t="inlineStr">
        <is>
          <t>Terri Hütte</t>
        </is>
      </c>
      <c r="B16" s="92" t="n"/>
      <c r="C16" s="100" t="n">
        <v>2170</v>
      </c>
      <c r="D16" s="101">
        <f>IF(E16=0,0,IF(C16&gt;0,(C16-C15)/100,0))</f>
        <v/>
      </c>
      <c r="E16" s="107" t="n">
        <v>0.6</v>
      </c>
      <c r="F16" s="103">
        <f>IF(E16=0,0,IF(J16&lt;-20,-D16/1.5+E16,IF(J16&lt;0,E16,D16+E16)))</f>
        <v/>
      </c>
      <c r="G16" s="104">
        <f>IF(E16=0,0,TIME(0,60/$N$3*F16,0))</f>
        <v/>
      </c>
      <c r="H16" s="105">
        <f>H15+E16</f>
        <v/>
      </c>
      <c r="I16" s="105">
        <f>I15+F16</f>
        <v/>
      </c>
      <c r="J16" s="105">
        <f>IF(E16=0,0,D16/(10*E16)*100)</f>
        <v/>
      </c>
      <c r="K16" s="106">
        <f>IF((K15+G16+M16)&lt;&gt;K15,K15+G16+M16,0)</f>
        <v/>
      </c>
      <c r="L16" s="97" t="n"/>
      <c r="M16" s="98" t="n"/>
      <c r="N16" s="99" t="n"/>
    </row>
    <row r="17" ht="30" customHeight="1" s="90">
      <c r="A17" s="91" t="inlineStr">
        <is>
          <t>Terri Hütte</t>
        </is>
      </c>
      <c r="B17" s="92" t="n"/>
      <c r="C17" s="100" t="n">
        <v>2170</v>
      </c>
      <c r="D17" s="101">
        <f>IF(E17=0,0,IF(C17&gt;0,(C17-C16)/100,0))</f>
        <v/>
      </c>
      <c r="E17" s="107" t="n">
        <v>0</v>
      </c>
      <c r="F17" s="103">
        <f>IF(E17=0,0,IF(J17&lt;-20,-D17/1.5+E17,IF(J17&lt;0,E17,D17+E17)))</f>
        <v/>
      </c>
      <c r="G17" s="104">
        <f>IF(E17=0,0,TIME(0,60/$N$3*F17,0))</f>
        <v/>
      </c>
      <c r="H17" s="105">
        <f>H16+E17</f>
        <v/>
      </c>
      <c r="I17" s="105">
        <f>I16+F17</f>
        <v/>
      </c>
      <c r="J17" s="105">
        <f>IF(E17=0,0,D17/(10*E17)*100)</f>
        <v/>
      </c>
      <c r="K17" s="106">
        <f>IF((K16+G17+M17)&lt;&gt;K16,K16+G17+M17,0)</f>
        <v/>
      </c>
      <c r="L17" s="97" t="n"/>
      <c r="M17" s="98" t="n">
        <v>0.66875</v>
      </c>
      <c r="N17" s="99" t="inlineStr">
        <is>
          <t>Hüttenübernachtung</t>
        </is>
      </c>
    </row>
    <row r="18" ht="30" customHeight="1" s="90">
      <c r="A18" s="91" t="inlineStr">
        <is>
          <t>Pt. 2265</t>
        </is>
      </c>
      <c r="B18" s="92" t="n"/>
      <c r="C18" s="100" t="n">
        <v>2265</v>
      </c>
      <c r="D18" s="101">
        <f>IF(E18=0,0,IF(C18&gt;0,(C18-C17)/100,0))</f>
        <v/>
      </c>
      <c r="E18" s="107" t="n">
        <v>1.5</v>
      </c>
      <c r="F18" s="103">
        <f>IF(E18=0,0,IF(J18&lt;-20,-D18/1.5+E18,IF(J18&lt;0,E18,D18+E18)))</f>
        <v/>
      </c>
      <c r="G18" s="104">
        <f>IF(E18=0,0,TIME(0,60/$N$3*F18,0))</f>
        <v/>
      </c>
      <c r="H18" s="105">
        <f>H17+E18</f>
        <v/>
      </c>
      <c r="I18" s="105">
        <f>I17+F18</f>
        <v/>
      </c>
      <c r="J18" s="105">
        <f>IF(E18=0,0,D18/(10*E18)*100)</f>
        <v/>
      </c>
      <c r="K18" s="106">
        <f>IF((K17+G18+M18)&lt;&gt;K17,K17+G18+M18,0)</f>
        <v/>
      </c>
      <c r="L18" s="97" t="n"/>
      <c r="M18" s="98" t="n"/>
      <c r="N18" s="99" t="n"/>
    </row>
    <row r="19" ht="30" customHeight="1" s="90">
      <c r="A19" s="91" t="inlineStr">
        <is>
          <t>Pt. 2246</t>
        </is>
      </c>
      <c r="B19" s="92" t="n"/>
      <c r="C19" s="100" t="n">
        <v>2246</v>
      </c>
      <c r="D19" s="101">
        <f>IF(E19=0,0,IF(C19&gt;0,(C19-C18)/100,0))</f>
        <v/>
      </c>
      <c r="E19" s="107" t="n">
        <v>1</v>
      </c>
      <c r="F19" s="103">
        <f>IF(E19=0,0,IF(J19&lt;-20,-D19/1.5+E19,IF(J19&lt;0,E19,D19+E19)))</f>
        <v/>
      </c>
      <c r="G19" s="104">
        <f>IF(E19=0,0,TIME(0,60/$N$3*F19,0))</f>
        <v/>
      </c>
      <c r="H19" s="105">
        <f>H18+E19</f>
        <v/>
      </c>
      <c r="I19" s="105">
        <f>I18+F19</f>
        <v/>
      </c>
      <c r="J19" s="105">
        <f>IF(E19=0,0,D19/(10*E19)*100)</f>
        <v/>
      </c>
      <c r="K19" s="106">
        <f>IF((K18+G19+M19)&lt;&gt;K18,K18+G19+M19,0)</f>
        <v/>
      </c>
      <c r="L19" s="97" t="n"/>
      <c r="M19" s="98" t="n"/>
      <c r="N19" s="99" t="n"/>
    </row>
    <row r="20" ht="30" customHeight="1" s="90">
      <c r="A20" s="91" t="inlineStr">
        <is>
          <t>Pt. 2344</t>
        </is>
      </c>
      <c r="B20" s="92" t="n"/>
      <c r="C20" s="100" t="n">
        <v>2344</v>
      </c>
      <c r="D20" s="101">
        <f>IF(E20=0,0,IF(C20&gt;0,(C20-C19)/100,0))</f>
        <v/>
      </c>
      <c r="E20" s="107" t="n">
        <v>2.5</v>
      </c>
      <c r="F20" s="103">
        <f>IF(E20=0,0,IF(J20&lt;-20,-D20/1.5+E20,IF(J20&lt;0,E20,D20+E20)))</f>
        <v/>
      </c>
      <c r="G20" s="104">
        <f>IF(E20=0,0,TIME(0,60/$N$3*F20,0))</f>
        <v/>
      </c>
      <c r="H20" s="105">
        <f>H19+E20</f>
        <v/>
      </c>
      <c r="I20" s="105">
        <f>I19+F20</f>
        <v/>
      </c>
      <c r="J20" s="105">
        <f>IF(E20=0,0,D20/(10*E20)*100)</f>
        <v/>
      </c>
      <c r="K20" s="106">
        <f>IF((K19+G20+M20)&lt;&gt;K19,K19+G20+M20,0)</f>
        <v/>
      </c>
      <c r="L20" s="97" t="n"/>
      <c r="M20" s="98" t="n"/>
      <c r="N20" s="99" t="n"/>
    </row>
    <row r="21" ht="30" customHeight="1" s="90">
      <c r="A21" s="91" t="inlineStr">
        <is>
          <t>Greina Pass</t>
        </is>
      </c>
      <c r="B21" s="92" t="n"/>
      <c r="C21" s="100" t="n">
        <v>2355</v>
      </c>
      <c r="D21" s="101">
        <f>IF(E21=0,0,IF(C21&gt;0,(C21-C20)/100,0))</f>
        <v/>
      </c>
      <c r="E21" s="107" t="n">
        <v>0.5</v>
      </c>
      <c r="F21" s="103">
        <f>IF(E21=0,0,IF(J21&lt;-20,-D21/1.5+E21,IF(J21&lt;0,E21,D21+E21)))</f>
        <v/>
      </c>
      <c r="G21" s="104">
        <f>IF(E21=0,0,TIME(0,60/$N$3*F21,0))</f>
        <v/>
      </c>
      <c r="H21" s="105">
        <f>H20+E21</f>
        <v/>
      </c>
      <c r="I21" s="105">
        <f>I20+F21</f>
        <v/>
      </c>
      <c r="J21" s="105">
        <f>IF(E21=0,0,D21/(10*E21)*100)</f>
        <v/>
      </c>
      <c r="K21" s="106">
        <f>IF((K20+G21+M21)&lt;&gt;K20,K20+G21+M21,0)</f>
        <v/>
      </c>
      <c r="L21" s="97" t="n"/>
      <c r="M21" s="98" t="n"/>
      <c r="N21" s="99" t="n"/>
    </row>
    <row r="22" ht="30" customHeight="1" s="90">
      <c r="A22" s="91" t="inlineStr">
        <is>
          <t>Pt. 2379</t>
        </is>
      </c>
      <c r="B22" s="92" t="n"/>
      <c r="C22" s="100" t="n">
        <v>2379</v>
      </c>
      <c r="D22" s="101">
        <f>IF(E22=0,0,IF(C22&gt;0,(C22-C21)/100,0))</f>
        <v/>
      </c>
      <c r="E22" s="107" t="n">
        <v>0.5</v>
      </c>
      <c r="F22" s="103">
        <f>IF(E22=0,0,IF(J22&lt;-20,-D22/1.5+E22,IF(J22&lt;0,E22,D22+E22)))</f>
        <v/>
      </c>
      <c r="G22" s="104">
        <f>IF(E22=0,0,TIME(0,60/$N$3*F22,0))</f>
        <v/>
      </c>
      <c r="H22" s="105">
        <f>H21+E22</f>
        <v/>
      </c>
      <c r="I22" s="105">
        <f>I21+F22</f>
        <v/>
      </c>
      <c r="J22" s="105">
        <f>IF(E22=0,0,D22/(10*E22)*100)</f>
        <v/>
      </c>
      <c r="K22" s="106">
        <f>IF((K21+G22+M22)&lt;&gt;K21,K21+G22+M22,0)</f>
        <v/>
      </c>
      <c r="L22" s="97" t="n"/>
      <c r="M22" s="98" t="n"/>
      <c r="N22" s="99" t="n"/>
    </row>
    <row r="23" ht="30" customHeight="1" s="90">
      <c r="A23" s="91" t="inlineStr">
        <is>
          <t>bei Scaletta Hütte</t>
        </is>
      </c>
      <c r="B23" s="92" t="n"/>
      <c r="C23" s="100" t="n">
        <v>2229</v>
      </c>
      <c r="D23" s="101">
        <f>IF(E23=0,0,IF(C23&gt;0,(C23-C22)/100,0))</f>
        <v/>
      </c>
      <c r="E23" s="107" t="n">
        <v>1.3</v>
      </c>
      <c r="F23" s="103">
        <f>IF(E23=0,0,IF(J23&lt;-20,-D23/1.5+E23,IF(J23&lt;0,E23,D23+E23)))</f>
        <v/>
      </c>
      <c r="G23" s="104">
        <f>IF(E23=0,0,TIME(0,60/$N$3*F23,0))</f>
        <v/>
      </c>
      <c r="H23" s="105">
        <f>H22+E23</f>
        <v/>
      </c>
      <c r="I23" s="105">
        <f>I22+F23</f>
        <v/>
      </c>
      <c r="J23" s="105">
        <f>IF(E23=0,0,D23/(10*E23)*100)</f>
        <v/>
      </c>
      <c r="K23" s="106">
        <f>IF((K22+G23+M23)&lt;&gt;K22,K22+G23+M23,0)</f>
        <v/>
      </c>
      <c r="L23" s="97" t="n"/>
      <c r="M23" s="98" t="n"/>
      <c r="N23" s="99" t="n"/>
    </row>
    <row r="24" ht="30" customHeight="1" s="90">
      <c r="A24" s="91" t="inlineStr">
        <is>
          <t>Pian Geirett</t>
        </is>
      </c>
      <c r="B24" s="92" t="n"/>
      <c r="C24" s="100" t="n">
        <v>1976</v>
      </c>
      <c r="D24" s="101">
        <f>IF(E24=0,0,IF(C24&gt;0,(C24-C23)/100,0))</f>
        <v/>
      </c>
      <c r="E24" s="107" t="n">
        <v>1.5</v>
      </c>
      <c r="F24" s="103">
        <f>IF(E24=0,0,IF(J24&lt;-20,-D24/1.5+E24,IF(J24&lt;0,E24,D24+E24)))</f>
        <v/>
      </c>
      <c r="G24" s="104">
        <f>IF(E24=0,0,TIME(0,60/$N$3*F24,0))</f>
        <v/>
      </c>
      <c r="H24" s="105">
        <f>H23+E24</f>
        <v/>
      </c>
      <c r="I24" s="105">
        <f>I23+F24</f>
        <v/>
      </c>
      <c r="J24" s="105">
        <f>IF(E24=0,0,D24/(10*E24)*100)</f>
        <v/>
      </c>
      <c r="K24" s="106">
        <f>IF((K23+G24+M24)&lt;&gt;K23,K23+G24+M24,0)</f>
        <v/>
      </c>
      <c r="L24" s="97" t="n"/>
      <c r="M24" s="98" t="n">
        <v>0.04166666666666666</v>
      </c>
      <c r="N24" s="99" t="inlineStr">
        <is>
          <t>Mittagspause</t>
        </is>
      </c>
    </row>
    <row r="25" ht="30" customHeight="1" s="90">
      <c r="A25" s="91" t="inlineStr">
        <is>
          <t>Alpe di Camadra di Fuori</t>
        </is>
      </c>
      <c r="B25" s="92" t="n"/>
      <c r="C25" s="100" t="n">
        <v>1784</v>
      </c>
      <c r="D25" s="101">
        <f>IF(E25=0,0,IF(C25&gt;0,(C25-C24)/100,0))</f>
        <v/>
      </c>
      <c r="E25" s="107" t="n">
        <v>1.5</v>
      </c>
      <c r="F25" s="103">
        <f>IF(E25=0,0,IF(J25&lt;-20,-D25/1.5+E25,IF(J25&lt;0,E25,D25+E25)))</f>
        <v/>
      </c>
      <c r="G25" s="104">
        <f>IF(E25=0,0,TIME(0,60/$N$3*F25,0))</f>
        <v/>
      </c>
      <c r="H25" s="105">
        <f>H24+E25</f>
        <v/>
      </c>
      <c r="I25" s="105">
        <f>I24+F25</f>
        <v/>
      </c>
      <c r="J25" s="105">
        <f>IF(E25=0,0,D25/(10*E25)*100)</f>
        <v/>
      </c>
      <c r="K25" s="106">
        <f>IF((K24+G25+M25)&lt;&gt;K24,K24+G25+M25,0)</f>
        <v/>
      </c>
      <c r="L25" s="97" t="n"/>
      <c r="M25" s="98" t="n"/>
      <c r="N25" s="99" t="n"/>
    </row>
    <row r="26" ht="30" customHeight="1" s="90">
      <c r="A26" s="91" t="inlineStr">
        <is>
          <t>Daigra</t>
        </is>
      </c>
      <c r="B26" s="92" t="n"/>
      <c r="C26" s="100" t="n">
        <v>1408</v>
      </c>
      <c r="D26" s="101">
        <f>IF(E26=0,0,IF(C26&gt;0,(C26-C25)/100,0))</f>
        <v/>
      </c>
      <c r="E26" s="107" t="n">
        <v>2</v>
      </c>
      <c r="F26" s="103">
        <f>IF(E26=0,0,IF(J26&lt;-20,-D26/1.5+E26,IF(J26&lt;0,E26,D26+E26)))</f>
        <v/>
      </c>
      <c r="G26" s="104">
        <f>IF(E26=0,0,TIME(0,60/$N$3*F26,0))</f>
        <v/>
      </c>
      <c r="H26" s="105">
        <f>H25+E26</f>
        <v/>
      </c>
      <c r="I26" s="105">
        <f>I25+F26</f>
        <v/>
      </c>
      <c r="J26" s="105">
        <f>IF(E26=0,0,D26/(10*E26)*100)</f>
        <v/>
      </c>
      <c r="K26" s="106">
        <f>IF((K25+G26+M26)&lt;&gt;K25,K25+G26+M26,0)</f>
        <v/>
      </c>
      <c r="L26" s="97" t="n"/>
      <c r="M26" s="98" t="n"/>
      <c r="N26" s="99" t="n"/>
    </row>
    <row r="27" ht="30" customHeight="1" s="90">
      <c r="A27" s="91" t="inlineStr">
        <is>
          <t>Baselga</t>
        </is>
      </c>
      <c r="B27" s="92" t="n"/>
      <c r="C27" s="100" t="n">
        <v>1240</v>
      </c>
      <c r="D27" s="101">
        <f>IF(E27=0,0,IF(C27&gt;0,(C27-C26)/100,0))</f>
        <v/>
      </c>
      <c r="E27" s="107" t="n">
        <v>2</v>
      </c>
      <c r="F27" s="103">
        <f>IF(E27=0,0,IF(J27&lt;-20,-D27/1.5+E27,IF(J27&lt;0,E27,D27+E27)))</f>
        <v/>
      </c>
      <c r="G27" s="104">
        <f>IF(E27=0,0,TIME(0,60/$N$3*F27,0))</f>
        <v/>
      </c>
      <c r="H27" s="105">
        <f>H26+E27</f>
        <v/>
      </c>
      <c r="I27" s="105">
        <f>I26+F27</f>
        <v/>
      </c>
      <c r="J27" s="105">
        <f>IF(E27=0,0,D27/(10*E27)*100)</f>
        <v/>
      </c>
      <c r="K27" s="106">
        <f>IF((K26+G27+M27)&lt;&gt;K26,K26+G27+M27,0)</f>
        <v/>
      </c>
      <c r="L27" s="97" t="n"/>
      <c r="M27" s="98" t="n"/>
      <c r="N27" s="99" t="n"/>
    </row>
    <row r="28" ht="30" customHeight="1" s="90">
      <c r="A28" s="91" t="inlineStr">
        <is>
          <t>Campo (Blenio)</t>
        </is>
      </c>
      <c r="B28" s="92" t="n"/>
      <c r="C28" s="100" t="n">
        <v>1216</v>
      </c>
      <c r="D28" s="101">
        <f>IF(E28=0,0,IF(C28&gt;0,(C28-C27)/100,0))</f>
        <v/>
      </c>
      <c r="E28" s="107" t="n">
        <v>1.5</v>
      </c>
      <c r="F28" s="103">
        <f>IF(E28=0,0,IF(J28&lt;-20,-D28/1.5+E28,IF(J28&lt;0,E28,D28+E28)))</f>
        <v/>
      </c>
      <c r="G28" s="104">
        <f>IF(E28=0,0,TIME(0,60/$N$3*F28,0))</f>
        <v/>
      </c>
      <c r="H28" s="105">
        <f>H27+E28</f>
        <v/>
      </c>
      <c r="I28" s="105">
        <f>I27+F28</f>
        <v/>
      </c>
      <c r="J28" s="105">
        <f>IF(E28=0,0,D28/(10*E28)*100)</f>
        <v/>
      </c>
      <c r="K28" s="106">
        <f>IF((K27+G28+M28)&lt;&gt;K27,K27+G28+M28,0)</f>
        <v/>
      </c>
      <c r="L28" s="97" t="n"/>
      <c r="M28" s="98" t="n"/>
      <c r="N28" s="99" t="n"/>
    </row>
    <row r="29" ht="30" customHeight="1" s="90">
      <c r="A29" s="108" t="inlineStr">
        <is>
          <t>Summen</t>
        </is>
      </c>
      <c r="B29" s="109" t="n"/>
      <c r="C29" s="110" t="n"/>
      <c r="D29" s="110" t="n"/>
      <c r="E29" s="110" t="n"/>
      <c r="F29" s="110" t="n"/>
      <c r="G29" s="111">
        <f>SUM(G8:G28)</f>
        <v/>
      </c>
      <c r="H29" s="112">
        <f>MAX(H9:H28)</f>
        <v/>
      </c>
      <c r="I29" s="112">
        <f>MAX(I9:I28)</f>
        <v/>
      </c>
      <c r="J29" s="110" t="n"/>
      <c r="K29" s="110" t="n"/>
      <c r="L29" s="110" t="n"/>
      <c r="M29" s="111">
        <f>SUM(M8:M28)</f>
        <v/>
      </c>
      <c r="N29" s="113" t="n"/>
    </row>
    <row r="30" ht="14" customHeight="1" s="90">
      <c r="A30" s="61" t="n"/>
      <c r="B30" s="61" t="n"/>
      <c r="C30" s="61" t="n"/>
      <c r="D30" s="61" t="n"/>
      <c r="E30" s="61" t="n"/>
      <c r="F30" s="61" t="n"/>
      <c r="G30" s="61" t="n"/>
      <c r="H30" s="61" t="n"/>
      <c r="I30" s="61" t="n"/>
      <c r="J30" s="61" t="n"/>
      <c r="K30" s="61" t="n"/>
      <c r="L30" s="61" t="n"/>
      <c r="M30" s="61" t="n"/>
      <c r="N30" s="61" t="n"/>
    </row>
    <row r="31" ht="14" customHeight="1" s="90">
      <c r="A31" s="61" t="n"/>
      <c r="B31" s="61" t="n"/>
      <c r="C31" s="61" t="n"/>
      <c r="D31" s="61" t="n"/>
      <c r="E31" s="61" t="n"/>
      <c r="F31" s="61" t="n"/>
      <c r="G31" s="61" t="n"/>
      <c r="H31" s="61" t="n"/>
      <c r="I31" s="61" t="n"/>
      <c r="J31" s="61" t="n"/>
      <c r="K31" s="61" t="n"/>
      <c r="L31" s="61" t="n"/>
      <c r="M31" s="61" t="n"/>
      <c r="N31" s="61" t="n"/>
    </row>
    <row r="32" ht="14" customHeight="1" s="90">
      <c r="A32" s="61" t="n"/>
      <c r="B32" s="61" t="n"/>
      <c r="C32" s="61" t="n"/>
      <c r="D32" s="61" t="n"/>
      <c r="E32" s="61" t="n"/>
      <c r="F32" s="61" t="n"/>
      <c r="G32" s="61" t="n"/>
      <c r="H32" s="61" t="n"/>
      <c r="I32" s="61" t="n"/>
      <c r="J32" s="61" t="n"/>
      <c r="K32" s="61" t="n"/>
      <c r="L32" s="61" t="n"/>
      <c r="M32" s="61" t="n"/>
      <c r="N32" s="61" t="n"/>
    </row>
    <row r="33" ht="14" customHeight="1" s="90">
      <c r="A33" s="61" t="n"/>
      <c r="B33" s="61" t="n"/>
      <c r="C33" s="61" t="n"/>
      <c r="D33" s="61" t="n"/>
      <c r="E33" s="61" t="n"/>
      <c r="F33" s="61" t="n"/>
      <c r="G33" s="61" t="n"/>
      <c r="H33" s="61" t="n"/>
      <c r="I33" s="61" t="n"/>
      <c r="J33" s="61" t="n"/>
      <c r="K33" s="61" t="n"/>
      <c r="L33" s="61" t="n"/>
      <c r="M33" s="61" t="n"/>
      <c r="N33" s="61" t="n"/>
    </row>
    <row r="34" ht="14" customHeight="1" s="90">
      <c r="A34" s="61" t="n"/>
      <c r="B34" s="61" t="n"/>
      <c r="C34" s="61" t="n"/>
      <c r="D34" s="61" t="n"/>
      <c r="E34" s="61" t="n"/>
      <c r="F34" s="61" t="n"/>
      <c r="G34" s="61" t="n"/>
      <c r="H34" s="61" t="n"/>
      <c r="I34" s="61" t="n"/>
      <c r="J34" s="61" t="n"/>
      <c r="K34" s="61" t="n"/>
      <c r="L34" s="61" t="n"/>
      <c r="M34" s="61" t="n"/>
      <c r="N34" s="61" t="n"/>
    </row>
    <row r="35" ht="14" customHeight="1" s="90">
      <c r="A35" s="61" t="n"/>
      <c r="B35" s="61" t="n"/>
      <c r="C35" s="61" t="n"/>
      <c r="D35" s="61" t="n"/>
      <c r="E35" s="61" t="n"/>
      <c r="F35" s="61" t="n"/>
      <c r="G35" s="61" t="n"/>
      <c r="H35" s="61" t="n"/>
      <c r="I35" s="61" t="n"/>
      <c r="J35" s="61" t="n"/>
      <c r="K35" s="61" t="n"/>
      <c r="L35" s="61" t="n"/>
      <c r="M35" s="61" t="n"/>
      <c r="N35" s="61" t="n"/>
    </row>
    <row r="36" ht="14" customHeight="1" s="90">
      <c r="A36" s="61" t="n"/>
      <c r="B36" s="61" t="n"/>
      <c r="C36" s="61" t="n"/>
      <c r="D36" s="61" t="n"/>
      <c r="E36" s="61" t="n"/>
      <c r="F36" s="61" t="n"/>
      <c r="G36" s="61" t="n"/>
      <c r="H36" s="61" t="n"/>
      <c r="I36" s="61" t="n"/>
      <c r="J36" s="61" t="n"/>
      <c r="K36" s="61" t="n"/>
      <c r="L36" s="61" t="n"/>
      <c r="M36" s="61" t="n"/>
      <c r="N36" s="61" t="n"/>
    </row>
    <row r="37" ht="14" customHeight="1" s="90">
      <c r="A37" s="61" t="n"/>
      <c r="B37" s="61" t="n"/>
      <c r="C37" s="61" t="n"/>
      <c r="D37" s="61" t="n"/>
      <c r="E37" s="61" t="n"/>
      <c r="F37" s="61" t="n"/>
      <c r="G37" s="61" t="n"/>
      <c r="H37" s="61" t="n"/>
      <c r="I37" s="61" t="n"/>
      <c r="J37" s="61" t="n"/>
      <c r="K37" s="61" t="n"/>
      <c r="L37" s="61" t="n"/>
      <c r="M37" s="61" t="n"/>
      <c r="N37" s="61" t="n"/>
    </row>
    <row r="38" ht="14" customHeight="1" s="90">
      <c r="A38" s="61" t="n"/>
      <c r="B38" s="61" t="n"/>
      <c r="C38" s="61" t="n"/>
      <c r="D38" s="61" t="n"/>
      <c r="E38" s="61" t="n"/>
      <c r="F38" s="61" t="n"/>
      <c r="G38" s="61" t="n"/>
      <c r="H38" s="61" t="n"/>
      <c r="I38" s="61" t="n"/>
      <c r="J38" s="61" t="n"/>
      <c r="K38" s="61" t="n"/>
      <c r="L38" s="61" t="n"/>
      <c r="M38" s="61" t="n"/>
      <c r="N38" s="61" t="n"/>
    </row>
    <row r="39" ht="14" customHeight="1" s="90">
      <c r="A39" s="61" t="n"/>
      <c r="B39" s="61" t="n"/>
      <c r="C39" s="61" t="n"/>
      <c r="D39" s="61" t="n"/>
      <c r="E39" s="61" t="n"/>
      <c r="F39" s="61" t="n"/>
      <c r="G39" s="61" t="n"/>
      <c r="H39" s="61" t="n"/>
      <c r="I39" s="61" t="n"/>
      <c r="J39" s="61" t="n"/>
      <c r="K39" s="61" t="n"/>
      <c r="L39" s="61" t="n"/>
      <c r="M39" s="61" t="n"/>
      <c r="N39" s="61" t="n"/>
    </row>
    <row r="40" ht="14" customHeight="1" s="90">
      <c r="A40" s="61" t="n"/>
      <c r="B40" s="61" t="n"/>
      <c r="C40" s="61" t="n"/>
      <c r="D40" s="61" t="n"/>
      <c r="E40" s="61" t="n"/>
      <c r="F40" s="61" t="n"/>
      <c r="G40" s="61" t="n"/>
      <c r="H40" s="61" t="n"/>
      <c r="I40" s="61" t="n"/>
      <c r="J40" s="61" t="n"/>
      <c r="K40" s="61" t="n"/>
      <c r="L40" s="61" t="n"/>
      <c r="M40" s="61" t="n"/>
      <c r="N40" s="61" t="n"/>
    </row>
    <row r="41" ht="14" customHeight="1" s="90">
      <c r="A41" s="61" t="n"/>
      <c r="B41" s="61" t="n"/>
      <c r="C41" s="61" t="n"/>
      <c r="D41" s="61" t="n"/>
      <c r="E41" s="61" t="n"/>
      <c r="F41" s="61" t="n"/>
      <c r="G41" s="61" t="n"/>
      <c r="H41" s="61" t="n"/>
      <c r="I41" s="61" t="n"/>
      <c r="J41" s="61" t="n"/>
      <c r="K41" s="61" t="n"/>
      <c r="L41" s="61" t="n"/>
      <c r="M41" s="61" t="n"/>
      <c r="N41" s="61" t="n"/>
    </row>
    <row r="42" ht="14" customHeight="1" s="90">
      <c r="A42" s="61" t="n"/>
      <c r="B42" s="61" t="n"/>
      <c r="C42" s="61" t="n"/>
      <c r="D42" s="61" t="n"/>
      <c r="E42" s="61" t="n"/>
      <c r="F42" s="61" t="n"/>
      <c r="G42" s="61" t="n"/>
      <c r="H42" s="61" t="n"/>
      <c r="I42" s="61" t="n"/>
      <c r="J42" s="61" t="n"/>
      <c r="K42" s="61" t="n"/>
      <c r="L42" s="61" t="n"/>
      <c r="M42" s="61" t="n"/>
      <c r="N42" s="61" t="n"/>
    </row>
    <row r="43" ht="14" customHeight="1" s="90">
      <c r="A43" s="61" t="n"/>
      <c r="B43" s="61" t="n"/>
      <c r="C43" s="61" t="n"/>
      <c r="D43" s="61" t="n"/>
      <c r="E43" s="61" t="n"/>
      <c r="F43" s="61" t="n"/>
      <c r="G43" s="61" t="n"/>
      <c r="H43" s="61" t="n"/>
      <c r="I43" s="61" t="n"/>
      <c r="J43" s="61" t="n"/>
      <c r="K43" s="61" t="n"/>
      <c r="L43" s="61" t="n"/>
      <c r="M43" s="61" t="n"/>
      <c r="N43" s="61" t="n"/>
    </row>
    <row r="44" ht="14" customHeight="1" s="90">
      <c r="A44" s="61" t="n"/>
      <c r="B44" s="61" t="n"/>
      <c r="C44" s="61" t="n"/>
      <c r="D44" s="61" t="n"/>
      <c r="E44" s="61" t="n"/>
      <c r="F44" s="61" t="n"/>
      <c r="G44" s="61" t="n"/>
      <c r="H44" s="61" t="n"/>
      <c r="I44" s="61" t="n"/>
      <c r="J44" s="61" t="n"/>
      <c r="K44" s="61" t="n"/>
      <c r="L44" s="61" t="n"/>
      <c r="M44" s="61" t="n"/>
      <c r="N44" s="61" t="n"/>
    </row>
    <row r="45" ht="14" customHeight="1" s="90">
      <c r="A45" s="61" t="n"/>
      <c r="B45" s="61" t="n"/>
      <c r="C45" s="61" t="n"/>
      <c r="D45" s="61" t="n"/>
      <c r="E45" s="61" t="n"/>
      <c r="F45" s="61" t="n"/>
      <c r="G45" s="61" t="n"/>
      <c r="H45" s="61" t="n"/>
      <c r="I45" s="61" t="n"/>
      <c r="J45" s="61" t="n"/>
      <c r="K45" s="61" t="n"/>
      <c r="L45" s="61" t="n"/>
      <c r="M45" s="61" t="n"/>
      <c r="N45" s="61" t="n"/>
    </row>
    <row r="46" ht="14" customHeight="1" s="90">
      <c r="A46" s="61" t="n"/>
      <c r="B46" s="61" t="n"/>
      <c r="C46" s="61" t="n"/>
      <c r="D46" s="61" t="n"/>
      <c r="E46" s="61" t="n"/>
      <c r="F46" s="61" t="n"/>
      <c r="G46" s="61" t="n"/>
      <c r="H46" s="61" t="n"/>
      <c r="I46" s="61" t="n"/>
      <c r="J46" s="61" t="n"/>
      <c r="K46" s="61" t="n"/>
      <c r="L46" s="61" t="n"/>
      <c r="M46" s="61" t="n"/>
      <c r="N46" s="61" t="n"/>
    </row>
    <row r="47" ht="14" customHeight="1" s="90">
      <c r="A47" s="61" t="n"/>
      <c r="B47" s="61" t="n"/>
      <c r="C47" s="61" t="n"/>
      <c r="D47" s="61" t="n"/>
      <c r="E47" s="61" t="n"/>
      <c r="F47" s="61" t="n"/>
      <c r="G47" s="61" t="n"/>
      <c r="H47" s="61" t="n"/>
      <c r="I47" s="61" t="n"/>
      <c r="J47" s="61" t="n"/>
      <c r="K47" s="61" t="n"/>
      <c r="L47" s="61" t="n"/>
      <c r="M47" s="61" t="n"/>
      <c r="N47" s="61" t="n"/>
    </row>
    <row r="48" ht="14" customHeight="1" s="90">
      <c r="A48" s="61" t="n"/>
      <c r="B48" s="61" t="n"/>
      <c r="C48" s="61" t="n"/>
      <c r="D48" s="61" t="n"/>
      <c r="E48" s="61" t="n"/>
      <c r="F48" s="61" t="n"/>
      <c r="G48" s="61" t="n"/>
      <c r="H48" s="61" t="n"/>
      <c r="I48" s="61" t="n"/>
      <c r="J48" s="61" t="n"/>
      <c r="K48" s="61" t="n"/>
      <c r="L48" s="61" t="n"/>
      <c r="M48" s="61" t="n"/>
      <c r="N48" s="61" t="n"/>
    </row>
    <row r="49" ht="14" customHeight="1" s="90">
      <c r="A49" s="61" t="n"/>
      <c r="B49" s="61" t="n"/>
      <c r="C49" s="61" t="n"/>
      <c r="D49" s="61" t="n"/>
      <c r="E49" s="61" t="n"/>
      <c r="F49" s="61" t="n"/>
      <c r="G49" s="61" t="n"/>
      <c r="H49" s="61" t="n"/>
      <c r="I49" s="61" t="n"/>
      <c r="J49" s="61" t="n"/>
      <c r="K49" s="61" t="n"/>
      <c r="L49" s="61" t="n"/>
      <c r="M49" s="61" t="n"/>
      <c r="N49" s="61" t="n"/>
    </row>
    <row r="50" ht="14" customHeight="1" s="90">
      <c r="A50" s="61" t="n"/>
      <c r="B50" s="61" t="n"/>
      <c r="C50" s="61" t="n"/>
      <c r="D50" s="61" t="n"/>
      <c r="E50" s="61" t="n"/>
      <c r="F50" s="61" t="n"/>
      <c r="G50" s="61" t="n"/>
      <c r="H50" s="61" t="n"/>
      <c r="I50" s="61" t="n"/>
      <c r="J50" s="61" t="n"/>
      <c r="K50" s="61" t="n"/>
      <c r="L50" s="61" t="n"/>
      <c r="M50" s="61" t="n"/>
      <c r="N50" s="61" t="n"/>
    </row>
    <row r="51" ht="14" customHeight="1" s="90">
      <c r="A51" s="61" t="n"/>
      <c r="B51" s="61" t="n"/>
      <c r="C51" s="61" t="n"/>
      <c r="D51" s="61" t="n"/>
      <c r="E51" s="61" t="n"/>
      <c r="F51" s="61" t="n"/>
      <c r="G51" s="61" t="n"/>
      <c r="H51" s="61" t="n"/>
      <c r="I51" s="61" t="n"/>
      <c r="J51" s="61" t="n"/>
      <c r="K51" s="61" t="n"/>
      <c r="L51" s="61" t="n"/>
      <c r="M51" s="61" t="n"/>
      <c r="N51" s="61" t="n"/>
    </row>
    <row r="52" ht="14" customHeight="1" s="90">
      <c r="A52" s="61" t="n"/>
      <c r="B52" s="61" t="n"/>
      <c r="C52" s="61" t="n"/>
      <c r="D52" s="61" t="n"/>
      <c r="E52" s="61" t="n"/>
      <c r="F52" s="61" t="n"/>
      <c r="G52" s="61" t="n"/>
      <c r="H52" s="61" t="n"/>
      <c r="I52" s="61" t="n"/>
      <c r="J52" s="61" t="n"/>
      <c r="K52" s="61" t="n"/>
      <c r="L52" s="61" t="n"/>
      <c r="M52" s="61" t="n"/>
      <c r="N52" s="61" t="n"/>
    </row>
  </sheetData>
  <mergeCells count="19">
    <mergeCell ref="B2:M2"/>
    <mergeCell ref="B3:C3"/>
    <mergeCell ref="D3:G3"/>
    <mergeCell ref="H3:L3"/>
    <mergeCell ref="B4:C4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M4:M6"/>
    <mergeCell ref="N4:N7"/>
    <mergeCell ref="A5:C5"/>
    <mergeCell ref="A6:C6"/>
    <mergeCell ref="A7:B7"/>
  </mergeCells>
  <printOptions horizontalCentered="0" verticalCentered="0" headings="0" gridLines="0" gridLinesSet="1"/>
  <pageMargins left="0.390277777777778" right="0.390277777777778" top="0.509722222222222" bottom="0.390277777777778" header="0.511805555555555" footer="0.390277777777778"/>
  <pageSetup orientation="portrait" paperSize="9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&amp;L&amp;"Frutiger LT 55 Roman,Regular"&amp;8 Bundesamt für Sport BASPO_x000a_Jugend+Sport&amp;R&amp;"Frutiger LT 55 Roman,Regular"&amp;8 BASPO/J+S     Lagersport/Trekking     30.401.532 d, Ausgabe 2014</oddFooter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O38"/>
  <sheetViews>
    <sheetView showFormulas="0" showGridLines="0" showRowColHeaders="1" showZeros="1" rightToLeft="0" tabSelected="0" showOutlineSymbols="1" defaultGridColor="1" view="pageBreakPreview" topLeftCell="A1" colorId="64" zoomScale="100" zoomScaleNormal="86" zoomScalePageLayoutView="100" workbookViewId="0">
      <selection pane="topLeft" activeCell="A1" activeCellId="0" sqref="A1"/>
    </sheetView>
  </sheetViews>
  <sheetFormatPr baseColWidth="8" defaultColWidth="10.84765625" defaultRowHeight="15" zeroHeight="0" outlineLevelRow="0"/>
  <cols>
    <col width="4.33" customWidth="1" style="115" min="1" max="1"/>
    <col width="3.83" customWidth="1" style="115" min="2" max="2"/>
    <col width="99.83" customWidth="1" style="115" min="3" max="3"/>
    <col width="6.5" customWidth="1" style="115" min="4" max="4"/>
    <col width="24.49" customWidth="1" style="115" min="5" max="5"/>
    <col width="15.66" customWidth="1" style="115" min="6" max="7"/>
    <col width="10.84" customWidth="1" style="115" min="8" max="1024"/>
  </cols>
  <sheetData>
    <row r="1" ht="27" customHeight="1" s="90">
      <c r="A1" s="116" t="inlineStr">
        <is>
          <t xml:space="preserve">   Zeitberechnung</t>
        </is>
      </c>
    </row>
    <row r="2" ht="23" customHeight="1" s="90">
      <c r="A2" s="117" t="inlineStr">
        <is>
          <t xml:space="preserve">   Anleitung</t>
        </is>
      </c>
      <c r="L2" s="115" t="inlineStr">
        <is>
          <t>Start</t>
        </is>
      </c>
    </row>
    <row r="3" ht="15" customHeight="1" s="90">
      <c r="L3" s="115" t="inlineStr">
        <is>
          <t>x1</t>
        </is>
      </c>
      <c r="M3" s="115" t="inlineStr">
        <is>
          <t>x2</t>
        </is>
      </c>
      <c r="N3" s="115" t="inlineStr">
        <is>
          <t>y1</t>
        </is>
      </c>
      <c r="O3" s="115" t="inlineStr">
        <is>
          <t>y2</t>
        </is>
      </c>
    </row>
    <row r="4" ht="15" customHeight="1" s="90">
      <c r="L4" s="115" t="n">
        <v>0</v>
      </c>
      <c r="M4" s="115" t="n">
        <v>100</v>
      </c>
      <c r="N4" s="115" t="n">
        <v>0</v>
      </c>
      <c r="O4" s="115" t="n">
        <v>0</v>
      </c>
    </row>
    <row r="5" ht="30" customHeight="1" s="90">
      <c r="E5" s="118" t="inlineStr">
        <is>
          <t>Geschwindigkeitsfaktoren</t>
        </is>
      </c>
      <c r="F5" s="66" t="n"/>
      <c r="G5" s="67" t="n"/>
      <c r="N5" s="115" t="n">
        <v>0</v>
      </c>
      <c r="O5" s="115" t="n">
        <v>10</v>
      </c>
    </row>
    <row r="6" ht="22.5" customHeight="1" s="90">
      <c r="E6" s="119" t="n"/>
      <c r="F6" s="119" t="inlineStr">
        <is>
          <t>mit Gepäck</t>
        </is>
      </c>
      <c r="G6" s="119" t="inlineStr">
        <is>
          <t>ohne Gepäck</t>
        </is>
      </c>
      <c r="N6" s="115" t="n">
        <v>0</v>
      </c>
      <c r="O6" s="115" t="n">
        <v>20</v>
      </c>
    </row>
    <row r="7" ht="53.25" customHeight="1" s="90">
      <c r="E7" s="119" t="inlineStr">
        <is>
          <t>untrainierte Gruppen,
Kinder,
grosse Gruppen</t>
        </is>
      </c>
      <c r="F7" s="119" t="inlineStr">
        <is>
          <t>15 min / Lkm
4 Lkm / h</t>
        </is>
      </c>
      <c r="G7" s="119" t="inlineStr">
        <is>
          <t>12 min / Lkm
5 Lkm / h</t>
        </is>
      </c>
      <c r="N7" s="115" t="n">
        <v>0</v>
      </c>
      <c r="O7" s="115" t="n">
        <v>30</v>
      </c>
    </row>
    <row r="8" ht="54" customHeight="1" s="90">
      <c r="E8" s="119" t="inlineStr">
        <is>
          <t>trainierte Gruppen,
Jugendliche,
kleine Gruppen</t>
        </is>
      </c>
      <c r="F8" s="119" t="inlineStr">
        <is>
          <t>12 min / Lkm
5 Lkm / h</t>
        </is>
      </c>
      <c r="G8" s="119" t="inlineStr">
        <is>
          <t>10 min /Lkm
6 Lkm / h</t>
        </is>
      </c>
      <c r="N8" s="115" t="n">
        <v>0</v>
      </c>
      <c r="O8" s="115" t="n">
        <v>40</v>
      </c>
    </row>
    <row r="9" ht="30" customHeight="1" s="90">
      <c r="E9" s="120" t="inlineStr">
        <is>
          <t>Velofahren</t>
        </is>
      </c>
      <c r="F9" s="73" t="n"/>
      <c r="G9" s="71" t="n"/>
      <c r="N9" s="115" t="n">
        <v>0</v>
      </c>
      <c r="O9" s="115" t="n">
        <v>50</v>
      </c>
    </row>
    <row r="10" ht="82.5" customHeight="1" s="90">
      <c r="E10" s="121" t="inlineStr">
        <is>
          <t>Die Zeitberechnung mit Leistunskilometern ist beim Velofahren wesentlich ungenauer als beim Wandern. Steigungen und Gefälle haben einen grösseren Einfluss. Die hier aufgeführten Faktoren gelten für falche Velotouren.</t>
        </is>
      </c>
      <c r="F10" s="122" t="n"/>
      <c r="G10" s="123" t="n"/>
      <c r="N10" s="115" t="n">
        <v>0</v>
      </c>
      <c r="O10" s="115" t="n">
        <v>60</v>
      </c>
    </row>
    <row r="11" ht="54" customHeight="1" s="90">
      <c r="E11" s="119" t="inlineStr">
        <is>
          <t>wenig trainierte oder grosse Gruppen</t>
        </is>
      </c>
      <c r="F11" s="119" t="inlineStr">
        <is>
          <t>5 min / Lkm
12 km / h</t>
        </is>
      </c>
      <c r="G11" s="119" t="inlineStr">
        <is>
          <t>4 min / Lkm
15 km / h</t>
        </is>
      </c>
      <c r="N11" s="115" t="n">
        <v>0</v>
      </c>
      <c r="O11" s="115" t="n">
        <v>70</v>
      </c>
    </row>
    <row r="12" ht="54" customHeight="1" s="90">
      <c r="E12" s="119" t="inlineStr">
        <is>
          <t>trainierte, kleine Gruppe, gute Velos</t>
        </is>
      </c>
      <c r="F12" s="119" t="inlineStr">
        <is>
          <t>4 min /Lkm
15 km / h</t>
        </is>
      </c>
      <c r="G12" s="119" t="inlineStr">
        <is>
          <t>3 min / Lkm
20 km / h</t>
        </is>
      </c>
      <c r="N12" s="115" t="n">
        <v>0</v>
      </c>
      <c r="O12" s="115" t="n">
        <v>80</v>
      </c>
    </row>
    <row r="13" ht="15" customHeight="1" s="90">
      <c r="E13" s="124" t="n"/>
      <c r="F13" s="124" t="n"/>
      <c r="G13" s="124" t="n"/>
      <c r="N13" s="115" t="n">
        <v>0</v>
      </c>
      <c r="O13" s="115" t="n">
        <v>90</v>
      </c>
    </row>
    <row r="14" ht="30" customHeight="1" s="90">
      <c r="E14" s="118" t="inlineStr">
        <is>
          <t>Gefälle</t>
        </is>
      </c>
      <c r="F14" s="66" t="n"/>
      <c r="G14" s="67" t="n"/>
      <c r="N14" s="115" t="n">
        <v>0</v>
      </c>
      <c r="O14" s="115" t="n">
        <v>100</v>
      </c>
    </row>
    <row r="15" ht="81" customHeight="1" s="90">
      <c r="E15" s="119" t="inlineStr">
        <is>
          <t>Für lange und steie Abstiege im Gebirge braucht man mehr Zeit. Das Gefälle wird berücksichtigt, wenn es sich um mehr als 20 m auf 100 m Horizontaldistanz handelt. Dann entsprechen 150 Höhenmeter einem Leistungskilometer.</t>
        </is>
      </c>
      <c r="F15" s="66" t="n"/>
      <c r="G15" s="67" t="n"/>
      <c r="N15" s="115" t="n">
        <v>0</v>
      </c>
      <c r="O15" s="115" t="n">
        <v>110</v>
      </c>
    </row>
    <row r="16" ht="15" customHeight="1" s="90">
      <c r="E16" s="124" t="n"/>
      <c r="F16" s="124" t="n"/>
      <c r="G16" s="124" t="n"/>
      <c r="N16" s="115" t="n">
        <v>0</v>
      </c>
      <c r="O16" s="115" t="n">
        <v>120</v>
      </c>
    </row>
    <row r="17" ht="30" customHeight="1" s="90">
      <c r="E17" s="118" t="inlineStr">
        <is>
          <t>Weitere Faktoren</t>
        </is>
      </c>
      <c r="F17" s="66" t="n"/>
      <c r="G17" s="67" t="n"/>
      <c r="N17" s="115" t="n">
        <v>0</v>
      </c>
      <c r="O17" s="115" t="n">
        <v>130</v>
      </c>
    </row>
    <row r="18" ht="72" customHeight="1" s="90">
      <c r="E18" s="119" t="inlineStr">
        <is>
          <t>Die effektive Geschwindigkeit hängt von vielen Faktoren ab. Einzelne schwierige Stellen können zu «Zeitfressern» werden. Einige wichtige Faktoren, welche du berücksichtigen solltest:</t>
        </is>
      </c>
      <c r="F18" s="66" t="n"/>
      <c r="G18" s="67" t="n"/>
      <c r="N18" s="115" t="n">
        <v>0</v>
      </c>
      <c r="O18" s="115" t="n">
        <v>140</v>
      </c>
    </row>
    <row r="19" ht="20" customHeight="1" s="90">
      <c r="E19" s="119" t="n"/>
      <c r="F19" s="119" t="inlineStr">
        <is>
          <t>schneller</t>
        </is>
      </c>
      <c r="G19" s="119" t="inlineStr">
        <is>
          <t>langsamer</t>
        </is>
      </c>
      <c r="N19" s="115" t="n">
        <v>0</v>
      </c>
      <c r="O19" s="115" t="n">
        <v>150</v>
      </c>
    </row>
    <row r="20" ht="20" customHeight="1" s="90">
      <c r="E20" s="119" t="inlineStr">
        <is>
          <t>Gruppengrösse</t>
        </is>
      </c>
      <c r="F20" s="119" t="inlineStr">
        <is>
          <t>klein</t>
        </is>
      </c>
      <c r="G20" s="119" t="inlineStr">
        <is>
          <t>gross</t>
        </is>
      </c>
      <c r="N20" s="115" t="n">
        <v>0</v>
      </c>
      <c r="O20" s="115" t="n">
        <v>160</v>
      </c>
    </row>
    <row r="21" ht="35" customHeight="1" s="90">
      <c r="E21" s="119" t="inlineStr">
        <is>
          <t>Tageszeit</t>
        </is>
      </c>
      <c r="F21" s="119" t="inlineStr">
        <is>
          <t>Morgen, Nacht</t>
        </is>
      </c>
      <c r="G21" s="119" t="inlineStr">
        <is>
          <t>Nachmittag, Abend</t>
        </is>
      </c>
      <c r="N21" s="115" t="n">
        <v>0</v>
      </c>
      <c r="O21" s="115" t="n">
        <v>170</v>
      </c>
    </row>
    <row r="22" ht="20" customHeight="1" s="90">
      <c r="E22" s="119" t="inlineStr">
        <is>
          <t>Wetter</t>
        </is>
      </c>
      <c r="F22" s="119" t="inlineStr">
        <is>
          <t>kühl</t>
        </is>
      </c>
      <c r="G22" s="119" t="inlineStr">
        <is>
          <t>heiss</t>
        </is>
      </c>
    </row>
    <row r="23" ht="20" customHeight="1" s="90">
      <c r="E23" s="119" t="inlineStr">
        <is>
          <t>Gepäck</t>
        </is>
      </c>
      <c r="F23" s="119" t="inlineStr">
        <is>
          <t>wenig</t>
        </is>
      </c>
      <c r="G23" s="119" t="inlineStr">
        <is>
          <t>viel</t>
        </is>
      </c>
    </row>
    <row r="24" ht="35" customHeight="1" s="90">
      <c r="E24" s="119" t="inlineStr">
        <is>
          <t>Wege</t>
        </is>
      </c>
      <c r="F24" s="119" t="inlineStr">
        <is>
          <t>gute Wege</t>
        </is>
      </c>
      <c r="G24" s="119" t="inlineStr">
        <is>
          <t>Geröllfelder, querfeldein</t>
        </is>
      </c>
    </row>
    <row r="25" ht="35" customHeight="1" s="90">
      <c r="E25" s="119" t="inlineStr">
        <is>
          <t>Kartensicherheit</t>
        </is>
      </c>
      <c r="F25" s="119" t="inlineStr">
        <is>
          <t>gute Karten-
kenntnisse</t>
        </is>
      </c>
      <c r="G25" s="119" t="inlineStr">
        <is>
          <t>häufige Karten-kontrollen</t>
        </is>
      </c>
    </row>
    <row r="35" ht="15" customHeight="1" s="90">
      <c r="A35" s="125" t="n"/>
    </row>
    <row r="37" ht="15" customHeight="1" s="90">
      <c r="A37" s="126" t="n"/>
      <c r="C37" s="127" t="n"/>
    </row>
    <row r="38" ht="15" customHeight="1" s="90">
      <c r="A38" s="128" t="n"/>
      <c r="C38" s="129" t="n"/>
    </row>
  </sheetData>
  <mergeCells count="7">
    <mergeCell ref="E5:G5"/>
    <mergeCell ref="E9:G9"/>
    <mergeCell ref="E10:G10"/>
    <mergeCell ref="E14:G14"/>
    <mergeCell ref="E15:G15"/>
    <mergeCell ref="E17:G17"/>
    <mergeCell ref="E18:G18"/>
  </mergeCells>
  <printOptions horizontalCentered="0" verticalCentered="0" headings="0" gridLines="0" gridLinesSet="1"/>
  <pageMargins left="0.390277777777778" right="0.390277777777778" top="0.509722222222222" bottom="0.390277777777778" header="0.511805555555555" footer="0.390277777777778"/>
  <pageSetup orientation="portrait" paperSize="9" scale="100" fitToHeight="0" fitToWidth="1" firstPageNumber="0" useFirstPageNumber="0" pageOrder="downThenOver" blackAndWhite="0" draft="0" horizontalDpi="300" verticalDpi="300" copies="1"/>
  <headerFooter differentOddEven="0" differentFirst="0">
    <oddHeader/>
    <oddFooter>&amp;L&amp;"Arial,Regular"&amp;8 Bundesamt für Sport BASPO_x000a_Jugend+Sport&amp;R&amp;"Arial,Regular"&amp;8 BASPO/J+S     Lagersport/Trekking     30.401.532 d, Ausgabe 2014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2022-03-09T11:08:29Z</dcterms:modified>
  <cp:revision>1</cp:revision>
</cp:coreProperties>
</file>