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." sheetId="1" r:id="rId1"/>
    <sheet name="&quot;;&quot;" sheetId="9" r:id="rId2"/>
    <sheet name="PEMBUATAN SOAL UJIAN" sheetId="6" r:id="rId3"/>
    <sheet name="PENGELUARAN" sheetId="8" r:id="rId4"/>
    <sheet name="Sheet3" sheetId="10" r:id="rId5"/>
    <sheet name="sirkulasi keuangan" sheetId="11" r:id="rId6"/>
  </sheets>
  <calcPr calcId="144525"/>
</workbook>
</file>

<file path=xl/calcChain.xml><?xml version="1.0" encoding="utf-8"?>
<calcChain xmlns="http://schemas.openxmlformats.org/spreadsheetml/2006/main">
  <c r="L22" i="6" l="1"/>
  <c r="L32" i="6" s="1"/>
  <c r="K34" i="6" s="1"/>
  <c r="L30" i="6"/>
  <c r="L29" i="6"/>
  <c r="L28" i="6"/>
  <c r="L20" i="6"/>
  <c r="L15" i="6"/>
  <c r="F14" i="9"/>
  <c r="K11" i="9"/>
  <c r="K27" i="6"/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G28" i="6" s="1"/>
  <c r="D29" i="6"/>
  <c r="G29" i="6" s="1"/>
  <c r="D30" i="6"/>
  <c r="D31" i="6"/>
  <c r="G27" i="6"/>
  <c r="G31" i="6"/>
  <c r="G30" i="6"/>
  <c r="D39" i="11" l="1"/>
  <c r="F31" i="6" l="1"/>
  <c r="F30" i="6"/>
  <c r="F29" i="6"/>
  <c r="F28" i="6"/>
  <c r="G17" i="11" l="1"/>
  <c r="G6" i="11"/>
  <c r="E10" i="11" l="1"/>
  <c r="E11" i="11"/>
  <c r="E12" i="11"/>
  <c r="E13" i="11"/>
  <c r="E14" i="11"/>
  <c r="E15" i="11"/>
  <c r="I15" i="11" s="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6" i="11" l="1"/>
  <c r="E7" i="11"/>
  <c r="E8" i="11"/>
  <c r="E9" i="11"/>
  <c r="E5" i="11"/>
  <c r="E32" i="6" l="1"/>
  <c r="C32" i="6"/>
  <c r="F12" i="1"/>
  <c r="F13" i="1"/>
  <c r="F14" i="1"/>
  <c r="F15" i="1"/>
  <c r="H6" i="10"/>
  <c r="C3" i="10" l="1"/>
  <c r="D3" i="10" s="1"/>
  <c r="E3" i="10" s="1"/>
  <c r="F13" i="9"/>
  <c r="F12" i="9"/>
  <c r="F11" i="9"/>
  <c r="K12" i="9" s="1"/>
  <c r="F11" i="1"/>
  <c r="F16" i="1" s="1"/>
  <c r="H9" i="8" l="1"/>
  <c r="F15" i="6"/>
  <c r="F14" i="6"/>
  <c r="F23" i="6"/>
  <c r="G23" i="6"/>
  <c r="F13" i="6"/>
  <c r="D13" i="6"/>
  <c r="G14" i="6" l="1"/>
  <c r="G15" i="6"/>
  <c r="G13" i="6"/>
  <c r="F17" i="6" l="1"/>
  <c r="F18" i="6"/>
  <c r="F19" i="6"/>
  <c r="F20" i="6"/>
  <c r="F21" i="6"/>
  <c r="F22" i="6"/>
  <c r="F24" i="6"/>
  <c r="F25" i="6"/>
  <c r="F26" i="6"/>
  <c r="F27" i="6"/>
  <c r="F16" i="6"/>
  <c r="F32" i="6" l="1"/>
  <c r="H11" i="8" s="1"/>
  <c r="D32" i="6"/>
  <c r="H10" i="8" s="1"/>
  <c r="G26" i="6"/>
  <c r="G24" i="6"/>
  <c r="G16" i="6"/>
  <c r="G19" i="6"/>
  <c r="G17" i="6"/>
  <c r="G21" i="6"/>
  <c r="G32" i="6" s="1"/>
  <c r="G25" i="6"/>
  <c r="G22" i="6"/>
  <c r="G20" i="6"/>
  <c r="G18" i="6"/>
  <c r="H13" i="8" l="1"/>
</calcChain>
</file>

<file path=xl/sharedStrings.xml><?xml version="1.0" encoding="utf-8"?>
<sst xmlns="http://schemas.openxmlformats.org/spreadsheetml/2006/main" count="139" uniqueCount="80">
  <si>
    <t>NO</t>
  </si>
  <si>
    <t>NAMA</t>
  </si>
  <si>
    <t>HR/HARI</t>
  </si>
  <si>
    <t>JUMLAH</t>
  </si>
  <si>
    <t>TANDA TANGAN</t>
  </si>
  <si>
    <t>JABATAN</t>
  </si>
  <si>
    <t>KETUA</t>
  </si>
  <si>
    <t>MOH. HARIYANTO</t>
  </si>
  <si>
    <t>PENANGGUNG JAWAB</t>
  </si>
  <si>
    <t>SEKOLAH MENENGAH KEJURUAN</t>
  </si>
  <si>
    <t>Mengetahui</t>
  </si>
  <si>
    <t>Kepala Sekolah</t>
  </si>
  <si>
    <t>Nurul Hidayat, Spd.I</t>
  </si>
  <si>
    <t>JUMLAH TOTAL</t>
  </si>
  <si>
    <t>JUMLAH HADIR/HARI</t>
  </si>
  <si>
    <t>MASYHURI</t>
  </si>
  <si>
    <t>BENDAHARA</t>
  </si>
  <si>
    <t>ANGGOTA</t>
  </si>
  <si>
    <t>NURUL HIDAYAT, S.Pd.I</t>
  </si>
  <si>
    <t>Bendahara Sekolah</t>
  </si>
  <si>
    <t>PANITIA</t>
  </si>
  <si>
    <t>PENGAWAS</t>
  </si>
  <si>
    <t>PEMBUATAN SOAL</t>
  </si>
  <si>
    <t>JML JAM MENGAWASI</t>
  </si>
  <si>
    <t>JML SOAL</t>
  </si>
  <si>
    <t>AGUNG WAHYUDI</t>
  </si>
  <si>
    <t>ROMLI</t>
  </si>
  <si>
    <t>R O M L I</t>
  </si>
  <si>
    <t>MUHAMMAD ZAINULLOH</t>
  </si>
  <si>
    <t>NURUL HIDAYAT, S.Pd,I</t>
  </si>
  <si>
    <t>RUDY HARIYANTO, S.Pd.I</t>
  </si>
  <si>
    <t>MOH. ROMLI</t>
  </si>
  <si>
    <t>MOH. SYAHRONI</t>
  </si>
  <si>
    <t>ARIF FATHUR ROHMAN</t>
  </si>
  <si>
    <t>HENDI SAIFUL RIZAL</t>
  </si>
  <si>
    <t>KONSUMI</t>
  </si>
  <si>
    <t>PER HARI</t>
  </si>
  <si>
    <t>Alamat : Jl. PP. Bulugading No. 125 Po. Box. 09 Langkap bangsalsari 68154 Jember, 0331 - 7502427</t>
  </si>
  <si>
    <t>Alamat : Jl. PP. Bulugading No. 125 Po. Box. 09 Langkap bangsalsari 68154 Jember, 0331-7502427</t>
  </si>
  <si>
    <t>Alamat : Jl. PP. Bulugading No. 125 Po. Box. 09 Langkap bangsalsari 68154 Jember,0331-7502427</t>
  </si>
  <si>
    <t>URAIAN</t>
  </si>
  <si>
    <t>KONSUMSI</t>
  </si>
  <si>
    <t xml:space="preserve">Mengetahui </t>
  </si>
  <si>
    <t>Nurul Hidayat</t>
  </si>
  <si>
    <t>Bendahara</t>
  </si>
  <si>
    <t>SERAH TERIMA HONORARIUM UJIAN SEMESTER GANJIL TAHUN PELAJARAN 2018 / 2019</t>
  </si>
  <si>
    <t xml:space="preserve"> BULUGADING LANGKAP BANGSALSARI JEMBER</t>
  </si>
  <si>
    <t>( S  M  K )  FULL DAY BUSTANUL ULUM</t>
  </si>
  <si>
    <t>PROKTOR</t>
  </si>
  <si>
    <t>MASHUDI</t>
  </si>
  <si>
    <t>Bulugading, 13 Desember 2018</t>
  </si>
  <si>
    <t xml:space="preserve">Ujian Semester Ganjil di laksanakan selama 12 hari </t>
  </si>
  <si>
    <t>Minggu Pertama di laksanakan khusus kelas XI ( di dahulukan karena ada kegiatan Prakerin)</t>
  </si>
  <si>
    <t>Minggu Kedua di laksanakan untuk kelas X dan kelas XII.</t>
  </si>
  <si>
    <t>Keterangan :</t>
  </si>
  <si>
    <t>SERAH TERIMA HONORARIUM UJIAN SEMESTER GANJIL TAHUN PELAJARAN 2019/ 2020</t>
  </si>
  <si>
    <t>PENGAWAS, PEMBUATAN SOAL UJIAN DAN OLAH NILAI</t>
  </si>
  <si>
    <t>DEBIT</t>
  </si>
  <si>
    <t>KREDIT</t>
  </si>
  <si>
    <t>SALDO</t>
  </si>
  <si>
    <t>UANG SEMESTER</t>
  </si>
  <si>
    <t>LEMBUR UJIAN SEMESTER</t>
  </si>
  <si>
    <t>ID CARD</t>
  </si>
  <si>
    <t>KONSUMSI RAPAT PENGUKUHAN STRUTURAL</t>
  </si>
  <si>
    <t>LISTRIK</t>
  </si>
  <si>
    <t>r</t>
  </si>
  <si>
    <t>KONSUMSI smst</t>
  </si>
  <si>
    <t>Bulugading, 13 Desember 2019</t>
  </si>
  <si>
    <t>NI'MATUL LAILIYAH</t>
  </si>
  <si>
    <t>IMAM ASY'ARI</t>
  </si>
  <si>
    <t>MOH. RIFA'I</t>
  </si>
  <si>
    <t>HUZAIMATUL A'YUN</t>
  </si>
  <si>
    <t>BAYU PRASETYO</t>
  </si>
  <si>
    <t>HUSNI MUBAROK</t>
  </si>
  <si>
    <t>M. ZAINULLOH</t>
  </si>
  <si>
    <t>NAFILATUL AINI</t>
  </si>
  <si>
    <t>ATIKA LINA</t>
  </si>
  <si>
    <t>SARI IMALIA</t>
  </si>
  <si>
    <t>PENGAWAS, BUAT SOAL DAN OLAH NILAI</t>
  </si>
  <si>
    <t>SERAH TERIMA HONORARIUM UJIAN SEMESTER GANJIL TAHUN PELAJARAN 2019 /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</si>
</sst>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##\ &quot;KALI&quot;"/>
    <numFmt numFmtId="165" formatCode="##\ &quot;SOAL&quot;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1"/>
      <name val="Arial Narrow"/>
      <family val="2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/>
    <xf numFmtId="0" fontId="10" fillId="0" borderId="0"/>
    <xf numFmtId="41" fontId="8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" fontId="5" fillId="0" borderId="8" xfId="0" applyNumberFormat="1" applyFont="1" applyBorder="1" applyAlignment="1">
      <alignment horizontal="right"/>
    </xf>
    <xf numFmtId="3" fontId="3" fillId="0" borderId="0" xfId="0" applyNumberFormat="1" applyFont="1"/>
    <xf numFmtId="0" fontId="3" fillId="0" borderId="0" xfId="0" applyFont="1" applyBorder="1"/>
    <xf numFmtId="0" fontId="2" fillId="0" borderId="20" xfId="0" applyFont="1" applyBorder="1"/>
    <xf numFmtId="0" fontId="3" fillId="0" borderId="20" xfId="0" applyFont="1" applyBorder="1"/>
    <xf numFmtId="0" fontId="4" fillId="0" borderId="0" xfId="0" applyFont="1" applyBorder="1" applyAlignment="1"/>
    <xf numFmtId="0" fontId="4" fillId="0" borderId="20" xfId="0" applyFont="1" applyBorder="1" applyAlignment="1"/>
    <xf numFmtId="0" fontId="3" fillId="0" borderId="0" xfId="0" applyFont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64" fontId="4" fillId="0" borderId="8" xfId="0" applyNumberFormat="1" applyFont="1" applyBorder="1" applyAlignment="1">
      <alignment horizontal="center" vertical="center"/>
    </xf>
    <xf numFmtId="0" fontId="5" fillId="0" borderId="0" xfId="0" applyFont="1" applyAlignment="1"/>
    <xf numFmtId="0" fontId="3" fillId="2" borderId="9" xfId="1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5" fillId="0" borderId="25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0" fillId="0" borderId="20" xfId="0" applyBorder="1"/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/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2" borderId="7" xfId="1" applyFont="1" applyFill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horizontal="center" vertic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42" fontId="2" fillId="2" borderId="1" xfId="0" applyNumberFormat="1" applyFont="1" applyFill="1" applyBorder="1"/>
    <xf numFmtId="42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2" fontId="0" fillId="0" borderId="1" xfId="3" applyNumberFormat="1" applyFont="1" applyBorder="1" applyAlignment="1">
      <alignment vertical="center"/>
    </xf>
    <xf numFmtId="4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3" fillId="2" borderId="3" xfId="0" applyNumberFormat="1" applyFont="1" applyFill="1" applyBorder="1" applyAlignment="1">
      <alignment horizontal="right" vertical="center"/>
    </xf>
    <xf numFmtId="3" fontId="3" fillId="2" borderId="3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165" fontId="3" fillId="2" borderId="13" xfId="0" applyNumberFormat="1" applyFont="1" applyFill="1" applyBorder="1" applyAlignment="1">
      <alignment horizontal="right" vertical="center"/>
    </xf>
    <xf numFmtId="3" fontId="3" fillId="2" borderId="13" xfId="0" applyNumberFormat="1" applyFont="1" applyFill="1" applyBorder="1" applyAlignment="1">
      <alignment horizontal="right" vertical="center"/>
    </xf>
    <xf numFmtId="165" fontId="4" fillId="2" borderId="8" xfId="0" applyNumberFormat="1" applyFont="1" applyFill="1" applyBorder="1" applyAlignment="1">
      <alignment horizontal="right" vertical="center"/>
    </xf>
    <xf numFmtId="3" fontId="4" fillId="0" borderId="8" xfId="0" applyNumberFormat="1" applyFont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3" fontId="3" fillId="6" borderId="1" xfId="0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9" fillId="4" borderId="5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4" fillId="0" borderId="2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8" fillId="5" borderId="5" xfId="1" applyFont="1" applyFill="1" applyBorder="1" applyAlignment="1">
      <alignment horizontal="center" vertical="center" wrapText="1"/>
    </xf>
    <xf numFmtId="0" fontId="8" fillId="5" borderId="6" xfId="1" applyFont="1" applyFill="1" applyBorder="1"/>
    <xf numFmtId="0" fontId="8" fillId="5" borderId="1" xfId="1" applyFont="1" applyFill="1" applyBorder="1" applyAlignment="1">
      <alignment horizontal="center" vertical="center" wrapText="1"/>
    </xf>
    <xf numFmtId="0" fontId="8" fillId="5" borderId="17" xfId="1" applyFont="1" applyFill="1" applyBorder="1"/>
    <xf numFmtId="0" fontId="8" fillId="5" borderId="2" xfId="1" applyFont="1" applyFill="1" applyBorder="1"/>
    <xf numFmtId="0" fontId="8" fillId="5" borderId="11" xfId="1" applyFont="1" applyFill="1" applyBorder="1"/>
    <xf numFmtId="0" fontId="8" fillId="5" borderId="4" xfId="1" applyFont="1" applyFill="1" applyBorder="1" applyAlignment="1">
      <alignment horizontal="center" vertical="center" wrapText="1"/>
    </xf>
    <xf numFmtId="0" fontId="8" fillId="5" borderId="7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right" vertical="center" wrapText="1"/>
    </xf>
    <xf numFmtId="3" fontId="8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right" vertical="center" wrapText="1"/>
    </xf>
    <xf numFmtId="0" fontId="8" fillId="5" borderId="2" xfId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</cellXfs>
  <cellStyles count="4">
    <cellStyle name="Accent2" xfId="1" builtinId="33"/>
    <cellStyle name="Comma [0]" xfId="3" builtinId="6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0</xdr:row>
      <xdr:rowOff>19443</xdr:rowOff>
    </xdr:from>
    <xdr:to>
      <xdr:col>1</xdr:col>
      <xdr:colOff>1076323</xdr:colOff>
      <xdr:row>3</xdr:row>
      <xdr:rowOff>171057</xdr:rowOff>
    </xdr:to>
    <xdr:pic>
      <xdr:nvPicPr>
        <xdr:cNvPr id="2" name="Gambar 2" descr="BULGAD HITAM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90549" y="19443"/>
          <a:ext cx="876299" cy="865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0</xdr:row>
      <xdr:rowOff>38493</xdr:rowOff>
    </xdr:from>
    <xdr:to>
      <xdr:col>1</xdr:col>
      <xdr:colOff>1076323</xdr:colOff>
      <xdr:row>3</xdr:row>
      <xdr:rowOff>190107</xdr:rowOff>
    </xdr:to>
    <xdr:pic>
      <xdr:nvPicPr>
        <xdr:cNvPr id="2" name="Gambar 2" descr="BULGAD HITAM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90549" y="38493"/>
          <a:ext cx="876299" cy="865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0</xdr:row>
      <xdr:rowOff>190499</xdr:rowOff>
    </xdr:from>
    <xdr:to>
      <xdr:col>1</xdr:col>
      <xdr:colOff>676276</xdr:colOff>
      <xdr:row>3</xdr:row>
      <xdr:rowOff>19050</xdr:rowOff>
    </xdr:to>
    <xdr:pic>
      <xdr:nvPicPr>
        <xdr:cNvPr id="2" name="Gambar 2" descr="BULGAD HITAM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190499"/>
          <a:ext cx="1" cy="685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341462</xdr:colOff>
      <xdr:row>0</xdr:row>
      <xdr:rowOff>56306</xdr:rowOff>
    </xdr:from>
    <xdr:to>
      <xdr:col>1</xdr:col>
      <xdr:colOff>1152524</xdr:colOff>
      <xdr:row>3</xdr:row>
      <xdr:rowOff>183252</xdr:rowOff>
    </xdr:to>
    <xdr:pic>
      <xdr:nvPicPr>
        <xdr:cNvPr id="3" name="Gambar 2" descr="BULGAD HITAM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808726" y="56306"/>
          <a:ext cx="811062" cy="85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0</xdr:row>
      <xdr:rowOff>190499</xdr:rowOff>
    </xdr:from>
    <xdr:to>
      <xdr:col>2</xdr:col>
      <xdr:colOff>1</xdr:colOff>
      <xdr:row>2</xdr:row>
      <xdr:rowOff>114300</xdr:rowOff>
    </xdr:to>
    <xdr:pic>
      <xdr:nvPicPr>
        <xdr:cNvPr id="4" name="Gambar 2" descr="BULGAD HITAM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190499"/>
          <a:ext cx="1" cy="542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287546</xdr:colOff>
      <xdr:row>0</xdr:row>
      <xdr:rowOff>75356</xdr:rowOff>
    </xdr:from>
    <xdr:to>
      <xdr:col>1</xdr:col>
      <xdr:colOff>285750</xdr:colOff>
      <xdr:row>3</xdr:row>
      <xdr:rowOff>59427</xdr:rowOff>
    </xdr:to>
    <xdr:pic>
      <xdr:nvPicPr>
        <xdr:cNvPr id="5" name="Gambar 2" descr="BULGAD HITAM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87546" y="75356"/>
          <a:ext cx="722104" cy="698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25"/>
  <sheetViews>
    <sheetView workbookViewId="0">
      <selection activeCell="K13" sqref="K13"/>
    </sheetView>
  </sheetViews>
  <sheetFormatPr defaultRowHeight="16.5" x14ac:dyDescent="0.3"/>
  <cols>
    <col min="1" max="1" width="5.85546875" style="2" customWidth="1"/>
    <col min="2" max="2" width="23.5703125" style="2" bestFit="1" customWidth="1"/>
    <col min="3" max="3" width="23" style="2" customWidth="1"/>
    <col min="4" max="4" width="14.5703125" style="2" customWidth="1"/>
    <col min="5" max="5" width="15" style="2" customWidth="1"/>
    <col min="6" max="6" width="14.28515625" style="2" customWidth="1"/>
    <col min="7" max="8" width="17.42578125" style="2" customWidth="1"/>
    <col min="9" max="16384" width="9.140625" style="2"/>
  </cols>
  <sheetData>
    <row r="1" spans="1:8" ht="18.75" x14ac:dyDescent="0.3">
      <c r="B1" s="3"/>
      <c r="C1" s="1" t="s">
        <v>9</v>
      </c>
      <c r="D1" s="3"/>
      <c r="E1" s="3"/>
      <c r="F1" s="3"/>
      <c r="G1" s="3"/>
      <c r="H1" s="3"/>
    </row>
    <row r="2" spans="1:8" ht="18.75" x14ac:dyDescent="0.3">
      <c r="B2" s="3"/>
      <c r="C2" s="1" t="s">
        <v>47</v>
      </c>
      <c r="D2" s="3"/>
      <c r="E2" s="3"/>
      <c r="F2" s="3"/>
      <c r="G2" s="3"/>
      <c r="H2" s="3"/>
    </row>
    <row r="3" spans="1:8" ht="18.75" x14ac:dyDescent="0.3">
      <c r="B3" s="3"/>
      <c r="C3" s="1" t="s">
        <v>46</v>
      </c>
      <c r="D3" s="3"/>
      <c r="E3" s="3"/>
      <c r="F3" s="3"/>
      <c r="G3" s="3"/>
      <c r="H3" s="3"/>
    </row>
    <row r="4" spans="1:8" ht="17.25" thickBot="1" x14ac:dyDescent="0.35">
      <c r="A4" s="16"/>
      <c r="B4" s="18"/>
      <c r="C4" s="15" t="s">
        <v>39</v>
      </c>
      <c r="D4" s="18"/>
      <c r="E4" s="18"/>
      <c r="F4" s="18"/>
      <c r="G4" s="18"/>
      <c r="H4" s="18"/>
    </row>
    <row r="5" spans="1:8" ht="17.25" thickTop="1" x14ac:dyDescent="0.3">
      <c r="A5" s="14"/>
      <c r="B5" s="17"/>
      <c r="C5" s="14"/>
      <c r="D5" s="17"/>
      <c r="E5" s="17"/>
      <c r="F5" s="17"/>
      <c r="G5" s="17"/>
      <c r="H5" s="17"/>
    </row>
    <row r="6" spans="1:8" x14ac:dyDescent="0.3">
      <c r="B6" s="3"/>
      <c r="C6" s="28" t="s">
        <v>79</v>
      </c>
      <c r="D6" s="3"/>
      <c r="E6" s="3"/>
      <c r="F6" s="3"/>
      <c r="G6" s="3"/>
      <c r="H6" s="3"/>
    </row>
    <row r="7" spans="1:8" x14ac:dyDescent="0.3">
      <c r="B7" s="3"/>
      <c r="C7" s="28" t="s">
        <v>20</v>
      </c>
      <c r="D7" s="3"/>
      <c r="E7" s="3"/>
      <c r="F7" s="3"/>
      <c r="G7" s="3"/>
      <c r="H7" s="3"/>
    </row>
    <row r="8" spans="1:8" ht="17.25" thickBot="1" x14ac:dyDescent="0.35">
      <c r="A8" s="4"/>
    </row>
    <row r="9" spans="1:8" ht="21.75" customHeight="1" x14ac:dyDescent="0.3">
      <c r="A9" s="87" t="s">
        <v>0</v>
      </c>
      <c r="B9" s="83" t="s">
        <v>1</v>
      </c>
      <c r="C9" s="83" t="s">
        <v>5</v>
      </c>
      <c r="D9" s="83" t="s">
        <v>2</v>
      </c>
      <c r="E9" s="83" t="s">
        <v>14</v>
      </c>
      <c r="F9" s="83" t="s">
        <v>3</v>
      </c>
      <c r="G9" s="83" t="s">
        <v>4</v>
      </c>
      <c r="H9" s="84"/>
    </row>
    <row r="10" spans="1:8" ht="21.75" customHeight="1" thickBot="1" x14ac:dyDescent="0.35">
      <c r="A10" s="88"/>
      <c r="B10" s="85"/>
      <c r="C10" s="85"/>
      <c r="D10" s="85"/>
      <c r="E10" s="85"/>
      <c r="F10" s="85"/>
      <c r="G10" s="85"/>
      <c r="H10" s="86"/>
    </row>
    <row r="11" spans="1:8" ht="21.75" customHeight="1" thickTop="1" x14ac:dyDescent="0.3">
      <c r="A11" s="5">
        <v>1</v>
      </c>
      <c r="B11" s="50" t="s">
        <v>33</v>
      </c>
      <c r="C11" s="7" t="s">
        <v>48</v>
      </c>
      <c r="D11" s="51">
        <v>25000</v>
      </c>
      <c r="E11" s="52">
        <v>15</v>
      </c>
      <c r="F11" s="51">
        <f t="shared" ref="F11:F15" si="0">D11*E11</f>
        <v>375000</v>
      </c>
      <c r="G11" s="79">
        <v>1</v>
      </c>
      <c r="H11" s="81">
        <v>2</v>
      </c>
    </row>
    <row r="12" spans="1:8" ht="21.75" customHeight="1" thickBot="1" x14ac:dyDescent="0.35">
      <c r="A12" s="8">
        <v>2</v>
      </c>
      <c r="B12" s="11" t="s">
        <v>25</v>
      </c>
      <c r="C12" s="10" t="s">
        <v>48</v>
      </c>
      <c r="D12" s="51">
        <v>25000</v>
      </c>
      <c r="E12" s="52">
        <v>14</v>
      </c>
      <c r="F12" s="33">
        <f t="shared" si="0"/>
        <v>350000</v>
      </c>
      <c r="G12" s="80"/>
      <c r="H12" s="82"/>
    </row>
    <row r="13" spans="1:8" ht="21.75" customHeight="1" thickTop="1" x14ac:dyDescent="0.3">
      <c r="A13" s="5">
        <v>3</v>
      </c>
      <c r="B13" s="11" t="s">
        <v>49</v>
      </c>
      <c r="C13" s="10" t="s">
        <v>48</v>
      </c>
      <c r="D13" s="33">
        <v>20000</v>
      </c>
      <c r="E13" s="52">
        <v>16</v>
      </c>
      <c r="F13" s="33">
        <f t="shared" si="0"/>
        <v>320000</v>
      </c>
      <c r="G13" s="79">
        <v>3</v>
      </c>
      <c r="H13" s="81">
        <v>4</v>
      </c>
    </row>
    <row r="14" spans="1:8" ht="21.75" customHeight="1" thickBot="1" x14ac:dyDescent="0.35">
      <c r="A14" s="8">
        <v>4</v>
      </c>
      <c r="B14" s="32" t="s">
        <v>73</v>
      </c>
      <c r="C14" s="10" t="s">
        <v>17</v>
      </c>
      <c r="D14" s="33">
        <v>20000</v>
      </c>
      <c r="E14" s="52">
        <v>16</v>
      </c>
      <c r="F14" s="33">
        <f t="shared" si="0"/>
        <v>320000</v>
      </c>
      <c r="G14" s="80"/>
      <c r="H14" s="82"/>
    </row>
    <row r="15" spans="1:8" ht="21.75" customHeight="1" thickTop="1" x14ac:dyDescent="0.3">
      <c r="A15" s="5">
        <v>5</v>
      </c>
      <c r="B15" s="32" t="s">
        <v>34</v>
      </c>
      <c r="C15" s="10" t="s">
        <v>17</v>
      </c>
      <c r="D15" s="33">
        <v>20000</v>
      </c>
      <c r="E15" s="52">
        <v>16</v>
      </c>
      <c r="F15" s="33">
        <f t="shared" si="0"/>
        <v>320000</v>
      </c>
      <c r="G15" s="79">
        <v>5</v>
      </c>
      <c r="H15" s="81">
        <v>6</v>
      </c>
    </row>
    <row r="16" spans="1:8" ht="21.75" customHeight="1" thickBot="1" x14ac:dyDescent="0.35">
      <c r="A16" s="89" t="s">
        <v>3</v>
      </c>
      <c r="B16" s="90"/>
      <c r="C16" s="90"/>
      <c r="D16" s="90"/>
      <c r="E16" s="91"/>
      <c r="F16" s="12">
        <f>SUM(F11:F15)</f>
        <v>1685000</v>
      </c>
      <c r="G16" s="92"/>
      <c r="H16" s="93"/>
    </row>
    <row r="17" spans="1:11" ht="21.75" customHeight="1" x14ac:dyDescent="0.3">
      <c r="A17" s="23"/>
      <c r="B17" s="23"/>
      <c r="C17" s="23"/>
      <c r="D17" s="24"/>
      <c r="E17" s="25"/>
      <c r="F17" s="24"/>
      <c r="G17" s="26"/>
      <c r="H17" s="26"/>
      <c r="K17" s="13"/>
    </row>
    <row r="18" spans="1:11" x14ac:dyDescent="0.3">
      <c r="A18" s="2" t="s">
        <v>10</v>
      </c>
      <c r="E18" s="13"/>
      <c r="G18" s="2" t="s">
        <v>67</v>
      </c>
    </row>
    <row r="19" spans="1:11" x14ac:dyDescent="0.3">
      <c r="A19" s="2" t="s">
        <v>11</v>
      </c>
      <c r="G19" s="2" t="s">
        <v>19</v>
      </c>
    </row>
    <row r="23" spans="1:11" x14ac:dyDescent="0.3">
      <c r="H23" s="13"/>
    </row>
    <row r="24" spans="1:11" x14ac:dyDescent="0.3">
      <c r="A24" s="4" t="s">
        <v>18</v>
      </c>
      <c r="B24" s="4"/>
      <c r="C24" s="4"/>
      <c r="D24" s="4"/>
      <c r="E24" s="4"/>
      <c r="G24" s="4" t="s">
        <v>27</v>
      </c>
    </row>
    <row r="25" spans="1:11" x14ac:dyDescent="0.3">
      <c r="A25" s="4"/>
      <c r="B25" s="4"/>
      <c r="C25" s="4"/>
      <c r="D25" s="4"/>
      <c r="E25" s="4"/>
      <c r="G25" s="4"/>
    </row>
  </sheetData>
  <mergeCells count="14">
    <mergeCell ref="G13:G14"/>
    <mergeCell ref="H13:H14"/>
    <mergeCell ref="A16:E16"/>
    <mergeCell ref="G15:G16"/>
    <mergeCell ref="H15:H16"/>
    <mergeCell ref="G11:G12"/>
    <mergeCell ref="H11:H12"/>
    <mergeCell ref="G9:H10"/>
    <mergeCell ref="C9:C10"/>
    <mergeCell ref="A9:A10"/>
    <mergeCell ref="B9:B10"/>
    <mergeCell ref="D9:D10"/>
    <mergeCell ref="E9:E10"/>
    <mergeCell ref="F9:F10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23"/>
  <sheetViews>
    <sheetView workbookViewId="0">
      <selection activeCell="K11" sqref="K11"/>
    </sheetView>
  </sheetViews>
  <sheetFormatPr defaultRowHeight="16.5" x14ac:dyDescent="0.3"/>
  <cols>
    <col min="1" max="1" width="5.85546875" style="2" customWidth="1"/>
    <col min="2" max="2" width="23.5703125" style="2" bestFit="1" customWidth="1"/>
    <col min="3" max="3" width="23" style="2" customWidth="1"/>
    <col min="4" max="4" width="14.5703125" style="2" customWidth="1"/>
    <col min="5" max="5" width="15" style="2" customWidth="1"/>
    <col min="6" max="6" width="14.28515625" style="2" customWidth="1"/>
    <col min="7" max="8" width="17.42578125" style="2" customWidth="1"/>
    <col min="9" max="16384" width="9.140625" style="2"/>
  </cols>
  <sheetData>
    <row r="1" spans="1:11" ht="18.75" x14ac:dyDescent="0.3">
      <c r="B1" s="3"/>
      <c r="C1" s="1" t="s">
        <v>9</v>
      </c>
      <c r="D1" s="3"/>
      <c r="E1" s="3"/>
      <c r="F1" s="3"/>
      <c r="G1" s="3"/>
      <c r="H1" s="3"/>
    </row>
    <row r="2" spans="1:11" ht="18.75" x14ac:dyDescent="0.3">
      <c r="B2" s="3"/>
      <c r="C2" s="1" t="s">
        <v>47</v>
      </c>
      <c r="D2" s="3"/>
      <c r="E2" s="3"/>
      <c r="F2" s="3"/>
      <c r="G2" s="3"/>
      <c r="H2" s="3"/>
    </row>
    <row r="3" spans="1:11" ht="18.75" x14ac:dyDescent="0.3">
      <c r="B3" s="3"/>
      <c r="C3" s="1" t="s">
        <v>46</v>
      </c>
      <c r="D3" s="3"/>
      <c r="E3" s="3"/>
      <c r="F3" s="3"/>
      <c r="G3" s="3"/>
      <c r="H3" s="3"/>
    </row>
    <row r="4" spans="1:11" ht="17.25" thickBot="1" x14ac:dyDescent="0.35">
      <c r="A4" s="16"/>
      <c r="B4" s="18"/>
      <c r="C4" s="15" t="s">
        <v>38</v>
      </c>
      <c r="D4" s="18"/>
      <c r="E4" s="18"/>
      <c r="F4" s="18"/>
      <c r="G4" s="18"/>
      <c r="H4" s="18"/>
    </row>
    <row r="5" spans="1:11" ht="17.25" thickTop="1" x14ac:dyDescent="0.3">
      <c r="A5" s="14"/>
      <c r="B5" s="17"/>
      <c r="C5" s="14"/>
      <c r="D5" s="17"/>
      <c r="E5" s="17"/>
      <c r="F5" s="17"/>
      <c r="G5" s="17"/>
      <c r="H5" s="17"/>
    </row>
    <row r="6" spans="1:11" x14ac:dyDescent="0.3">
      <c r="B6" s="3"/>
      <c r="C6" s="28" t="s">
        <v>45</v>
      </c>
      <c r="D6" s="3"/>
      <c r="E6" s="3"/>
      <c r="F6" s="3"/>
      <c r="G6" s="3"/>
      <c r="H6" s="3"/>
    </row>
    <row r="7" spans="1:11" x14ac:dyDescent="0.3">
      <c r="B7" s="3"/>
      <c r="C7" s="28" t="s">
        <v>20</v>
      </c>
      <c r="D7" s="3"/>
      <c r="E7" s="3"/>
      <c r="F7" s="3"/>
      <c r="G7" s="3"/>
      <c r="H7" s="3"/>
    </row>
    <row r="8" spans="1:11" ht="17.25" thickBot="1" x14ac:dyDescent="0.35">
      <c r="A8" s="4"/>
    </row>
    <row r="9" spans="1:11" ht="21.75" customHeight="1" x14ac:dyDescent="0.3">
      <c r="A9" s="87" t="s">
        <v>0</v>
      </c>
      <c r="B9" s="83" t="s">
        <v>1</v>
      </c>
      <c r="C9" s="83" t="s">
        <v>5</v>
      </c>
      <c r="D9" s="83" t="s">
        <v>2</v>
      </c>
      <c r="E9" s="83" t="s">
        <v>14</v>
      </c>
      <c r="F9" s="83" t="s">
        <v>3</v>
      </c>
      <c r="G9" s="83" t="s">
        <v>4</v>
      </c>
      <c r="H9" s="84"/>
    </row>
    <row r="10" spans="1:11" ht="21.75" customHeight="1" thickBot="1" x14ac:dyDescent="0.35">
      <c r="A10" s="88"/>
      <c r="B10" s="85"/>
      <c r="C10" s="85"/>
      <c r="D10" s="85"/>
      <c r="E10" s="85"/>
      <c r="F10" s="85"/>
      <c r="G10" s="85"/>
      <c r="H10" s="86"/>
    </row>
    <row r="11" spans="1:11" ht="21.75" customHeight="1" thickTop="1" x14ac:dyDescent="0.3">
      <c r="A11" s="5">
        <v>1</v>
      </c>
      <c r="B11" s="6" t="s">
        <v>18</v>
      </c>
      <c r="C11" s="7" t="s">
        <v>8</v>
      </c>
      <c r="D11" s="51">
        <v>28000</v>
      </c>
      <c r="E11" s="52">
        <v>18</v>
      </c>
      <c r="F11" s="51">
        <f>D11*E11</f>
        <v>504000</v>
      </c>
      <c r="G11" s="94">
        <v>1</v>
      </c>
      <c r="H11" s="95">
        <v>2</v>
      </c>
      <c r="J11" s="2">
        <v>164000</v>
      </c>
      <c r="K11" s="2">
        <f>I11+J11</f>
        <v>164000</v>
      </c>
    </row>
    <row r="12" spans="1:11" ht="21.75" customHeight="1" x14ac:dyDescent="0.3">
      <c r="A12" s="8">
        <v>2</v>
      </c>
      <c r="B12" s="9" t="s">
        <v>28</v>
      </c>
      <c r="C12" s="10" t="s">
        <v>6</v>
      </c>
      <c r="D12" s="51">
        <v>28000</v>
      </c>
      <c r="E12" s="52">
        <v>14</v>
      </c>
      <c r="F12" s="33">
        <f t="shared" ref="F12:F13" si="0">D12*E12</f>
        <v>392000</v>
      </c>
      <c r="G12" s="80"/>
      <c r="H12" s="82"/>
      <c r="K12" s="13">
        <f>F11-K11</f>
        <v>340000</v>
      </c>
    </row>
    <row r="13" spans="1:11" ht="21.75" customHeight="1" x14ac:dyDescent="0.3">
      <c r="A13" s="5">
        <v>3</v>
      </c>
      <c r="B13" s="9" t="s">
        <v>26</v>
      </c>
      <c r="C13" s="10" t="s">
        <v>16</v>
      </c>
      <c r="D13" s="51">
        <v>28000</v>
      </c>
      <c r="E13" s="52">
        <v>18</v>
      </c>
      <c r="F13" s="33">
        <f t="shared" si="0"/>
        <v>504000</v>
      </c>
      <c r="G13" s="76"/>
      <c r="H13" s="77"/>
    </row>
    <row r="14" spans="1:11" ht="21.75" customHeight="1" thickBot="1" x14ac:dyDescent="0.35">
      <c r="A14" s="89" t="s">
        <v>3</v>
      </c>
      <c r="B14" s="90"/>
      <c r="C14" s="90"/>
      <c r="D14" s="90"/>
      <c r="E14" s="91"/>
      <c r="F14" s="12">
        <f>SUM(F11:F13)</f>
        <v>1400000</v>
      </c>
      <c r="G14" s="30"/>
      <c r="H14" s="31"/>
      <c r="K14" s="13"/>
    </row>
    <row r="15" spans="1:11" ht="21.75" customHeight="1" x14ac:dyDescent="0.3">
      <c r="A15" s="23"/>
      <c r="B15" s="23"/>
      <c r="C15" s="23"/>
      <c r="D15" s="24"/>
      <c r="E15" s="25"/>
      <c r="F15" s="24"/>
      <c r="G15" s="26"/>
      <c r="H15" s="26"/>
      <c r="K15" s="13"/>
    </row>
    <row r="16" spans="1:11" x14ac:dyDescent="0.3">
      <c r="A16" s="2" t="s">
        <v>10</v>
      </c>
      <c r="E16" s="13"/>
      <c r="G16" s="2" t="s">
        <v>50</v>
      </c>
    </row>
    <row r="17" spans="1:8" x14ac:dyDescent="0.3">
      <c r="A17" s="2" t="s">
        <v>11</v>
      </c>
      <c r="G17" s="2" t="s">
        <v>19</v>
      </c>
    </row>
    <row r="21" spans="1:8" x14ac:dyDescent="0.3">
      <c r="H21" s="13"/>
    </row>
    <row r="22" spans="1:8" x14ac:dyDescent="0.3">
      <c r="A22" s="4" t="s">
        <v>18</v>
      </c>
      <c r="B22" s="4"/>
      <c r="C22" s="4"/>
      <c r="D22" s="4"/>
      <c r="E22" s="4"/>
      <c r="G22" s="4" t="s">
        <v>27</v>
      </c>
    </row>
    <row r="23" spans="1:8" x14ac:dyDescent="0.3">
      <c r="A23" s="4"/>
      <c r="B23" s="4"/>
      <c r="C23" s="4"/>
      <c r="D23" s="4"/>
      <c r="E23" s="4"/>
      <c r="G23" s="4"/>
    </row>
  </sheetData>
  <mergeCells count="10">
    <mergeCell ref="A14:E14"/>
    <mergeCell ref="G9:H10"/>
    <mergeCell ref="G11:G12"/>
    <mergeCell ref="H11:H12"/>
    <mergeCell ref="A9:A10"/>
    <mergeCell ref="B9:B10"/>
    <mergeCell ref="C9:C10"/>
    <mergeCell ref="D9:D10"/>
    <mergeCell ref="E9:E10"/>
    <mergeCell ref="F9:F10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7" zoomScale="106" zoomScaleNormal="106" workbookViewId="0">
      <selection activeCell="K12" sqref="K12"/>
    </sheetView>
  </sheetViews>
  <sheetFormatPr defaultRowHeight="16.5" x14ac:dyDescent="0.3"/>
  <cols>
    <col min="1" max="1" width="7" style="2" customWidth="1"/>
    <col min="2" max="2" width="27.140625" style="2" customWidth="1"/>
    <col min="3" max="4" width="12" style="2" customWidth="1"/>
    <col min="5" max="6" width="9.5703125" style="65" customWidth="1"/>
    <col min="7" max="7" width="10.42578125" style="2" customWidth="1"/>
    <col min="8" max="9" width="14.28515625" style="2" customWidth="1"/>
    <col min="10" max="10" width="9.140625" style="2"/>
    <col min="11" max="11" width="28.28515625" style="2" bestFit="1" customWidth="1"/>
    <col min="12" max="16384" width="9.140625" style="2"/>
  </cols>
  <sheetData>
    <row r="1" spans="1:12" ht="18.75" x14ac:dyDescent="0.3">
      <c r="B1" s="3"/>
      <c r="C1" s="1" t="s">
        <v>9</v>
      </c>
      <c r="D1" s="3"/>
      <c r="E1" s="63"/>
      <c r="F1" s="63"/>
      <c r="H1" s="3"/>
      <c r="I1" s="3"/>
      <c r="J1" s="3"/>
    </row>
    <row r="2" spans="1:12" ht="18.75" x14ac:dyDescent="0.3">
      <c r="B2" s="3"/>
      <c r="C2" s="1" t="s">
        <v>47</v>
      </c>
      <c r="D2" s="3"/>
      <c r="E2" s="63"/>
      <c r="F2" s="63"/>
      <c r="H2" s="3"/>
      <c r="I2" s="3"/>
      <c r="J2" s="3"/>
    </row>
    <row r="3" spans="1:12" ht="18.75" x14ac:dyDescent="0.3">
      <c r="B3" s="3"/>
      <c r="C3" s="1" t="s">
        <v>46</v>
      </c>
      <c r="D3" s="3"/>
      <c r="E3" s="63"/>
      <c r="F3" s="63"/>
      <c r="H3" s="3"/>
      <c r="I3" s="3"/>
      <c r="J3" s="3"/>
    </row>
    <row r="4" spans="1:12" ht="17.25" thickBot="1" x14ac:dyDescent="0.35">
      <c r="A4" s="16"/>
      <c r="B4" s="16"/>
      <c r="C4" s="15" t="s">
        <v>37</v>
      </c>
      <c r="D4" s="16"/>
      <c r="E4" s="64"/>
      <c r="F4" s="64"/>
      <c r="G4" s="16"/>
      <c r="H4" s="16"/>
      <c r="I4" s="16"/>
    </row>
    <row r="5" spans="1:12" ht="9.75" customHeight="1" thickTop="1" x14ac:dyDescent="0.3"/>
    <row r="6" spans="1:12" ht="20.25" customHeight="1" x14ac:dyDescent="0.3">
      <c r="B6" s="28"/>
      <c r="C6" s="40" t="s">
        <v>55</v>
      </c>
      <c r="D6" s="28"/>
      <c r="E6" s="66"/>
      <c r="F6" s="66"/>
      <c r="G6" s="28"/>
      <c r="H6" s="28"/>
      <c r="I6" s="28"/>
    </row>
    <row r="7" spans="1:12" ht="20.25" customHeight="1" x14ac:dyDescent="0.3">
      <c r="B7" s="28"/>
      <c r="C7" s="40" t="s">
        <v>56</v>
      </c>
      <c r="D7" s="28"/>
      <c r="E7" s="66"/>
      <c r="F7" s="66"/>
      <c r="G7" s="28"/>
      <c r="H7" s="28"/>
      <c r="I7" s="28"/>
    </row>
    <row r="8" spans="1:12" ht="10.5" customHeight="1" thickBot="1" x14ac:dyDescent="0.35">
      <c r="A8" s="4"/>
    </row>
    <row r="9" spans="1:12" ht="16.5" customHeight="1" x14ac:dyDescent="0.3">
      <c r="A9" s="110" t="s">
        <v>0</v>
      </c>
      <c r="B9" s="104" t="s">
        <v>1</v>
      </c>
      <c r="C9" s="104" t="s">
        <v>21</v>
      </c>
      <c r="D9" s="104"/>
      <c r="E9" s="114" t="s">
        <v>22</v>
      </c>
      <c r="F9" s="114"/>
      <c r="G9" s="104" t="s">
        <v>13</v>
      </c>
      <c r="H9" s="104" t="s">
        <v>4</v>
      </c>
      <c r="I9" s="105"/>
    </row>
    <row r="10" spans="1:12" ht="16.5" customHeight="1" x14ac:dyDescent="0.3">
      <c r="A10" s="111"/>
      <c r="B10" s="106"/>
      <c r="C10" s="115">
        <v>15000</v>
      </c>
      <c r="D10" s="115"/>
      <c r="E10" s="115">
        <v>15000</v>
      </c>
      <c r="F10" s="115"/>
      <c r="G10" s="106"/>
      <c r="H10" s="106"/>
      <c r="I10" s="107"/>
    </row>
    <row r="11" spans="1:12" ht="16.5" customHeight="1" x14ac:dyDescent="0.3">
      <c r="A11" s="111"/>
      <c r="B11" s="106"/>
      <c r="C11" s="106" t="s">
        <v>23</v>
      </c>
      <c r="D11" s="106" t="s">
        <v>3</v>
      </c>
      <c r="E11" s="116" t="s">
        <v>24</v>
      </c>
      <c r="F11" s="116" t="s">
        <v>3</v>
      </c>
      <c r="G11" s="106"/>
      <c r="H11" s="106"/>
      <c r="I11" s="107"/>
    </row>
    <row r="12" spans="1:12" ht="16.5" customHeight="1" thickBot="1" x14ac:dyDescent="0.35">
      <c r="A12" s="112"/>
      <c r="B12" s="113"/>
      <c r="C12" s="113"/>
      <c r="D12" s="113"/>
      <c r="E12" s="117"/>
      <c r="F12" s="117"/>
      <c r="G12" s="113"/>
      <c r="H12" s="108"/>
      <c r="I12" s="109"/>
    </row>
    <row r="13" spans="1:12" ht="23.25" customHeight="1" thickTop="1" x14ac:dyDescent="0.3">
      <c r="A13" s="29">
        <v>1</v>
      </c>
      <c r="B13" s="34" t="s">
        <v>29</v>
      </c>
      <c r="C13" s="21"/>
      <c r="D13" s="46">
        <f>$C$10*C13</f>
        <v>0</v>
      </c>
      <c r="E13" s="67">
        <v>0</v>
      </c>
      <c r="F13" s="68">
        <f>$E$10*E13</f>
        <v>0</v>
      </c>
      <c r="G13" s="22">
        <f>SUM(D13,F13)</f>
        <v>0</v>
      </c>
      <c r="H13" s="100">
        <v>1</v>
      </c>
      <c r="I13" s="101">
        <v>2</v>
      </c>
    </row>
    <row r="14" spans="1:12" ht="23.25" customHeight="1" x14ac:dyDescent="0.3">
      <c r="A14" s="43">
        <v>2</v>
      </c>
      <c r="B14" s="34" t="s">
        <v>30</v>
      </c>
      <c r="C14" s="47"/>
      <c r="D14" s="46">
        <f t="shared" ref="D14:D31" si="0">$C$10*C14</f>
        <v>0</v>
      </c>
      <c r="E14" s="69">
        <v>1</v>
      </c>
      <c r="F14" s="70">
        <f>$E$10*E14</f>
        <v>15000</v>
      </c>
      <c r="G14" s="42">
        <f>SUM(D14,F14)</f>
        <v>15000</v>
      </c>
      <c r="H14" s="98"/>
      <c r="I14" s="99"/>
    </row>
    <row r="15" spans="1:12" ht="23.25" customHeight="1" x14ac:dyDescent="0.3">
      <c r="A15" s="29">
        <v>3</v>
      </c>
      <c r="B15" s="34" t="s">
        <v>68</v>
      </c>
      <c r="C15" s="41">
        <v>2</v>
      </c>
      <c r="D15" s="46">
        <f t="shared" si="0"/>
        <v>30000</v>
      </c>
      <c r="E15" s="69">
        <v>4</v>
      </c>
      <c r="F15" s="70">
        <f>$E$10*E15</f>
        <v>60000</v>
      </c>
      <c r="G15" s="78">
        <f>SUM(D15,F15)</f>
        <v>90000</v>
      </c>
      <c r="H15" s="98">
        <v>3</v>
      </c>
      <c r="I15" s="99">
        <v>4</v>
      </c>
      <c r="L15" s="13">
        <f>G15</f>
        <v>90000</v>
      </c>
    </row>
    <row r="16" spans="1:12" ht="23.25" customHeight="1" x14ac:dyDescent="0.3">
      <c r="A16" s="43">
        <v>4</v>
      </c>
      <c r="B16" s="34" t="s">
        <v>49</v>
      </c>
      <c r="C16" s="41">
        <v>2</v>
      </c>
      <c r="D16" s="46">
        <f t="shared" si="0"/>
        <v>30000</v>
      </c>
      <c r="E16" s="69">
        <v>6</v>
      </c>
      <c r="F16" s="70">
        <f>$E$10*E16</f>
        <v>90000</v>
      </c>
      <c r="G16" s="42">
        <f>SUM(D16,F16)</f>
        <v>120000</v>
      </c>
      <c r="H16" s="98"/>
      <c r="I16" s="99"/>
    </row>
    <row r="17" spans="1:12" ht="23.25" customHeight="1" x14ac:dyDescent="0.3">
      <c r="A17" s="29">
        <v>5</v>
      </c>
      <c r="B17" s="34" t="s">
        <v>33</v>
      </c>
      <c r="C17" s="41">
        <v>3</v>
      </c>
      <c r="D17" s="46">
        <f t="shared" si="0"/>
        <v>45000</v>
      </c>
      <c r="E17" s="69">
        <v>3</v>
      </c>
      <c r="F17" s="70">
        <f t="shared" ref="F17:F31" si="1">$E$10*E17</f>
        <v>45000</v>
      </c>
      <c r="G17" s="42">
        <f t="shared" ref="G17:G31" si="2">SUM(D17,F17)</f>
        <v>90000</v>
      </c>
      <c r="H17" s="100">
        <v>5</v>
      </c>
      <c r="I17" s="101">
        <v>6</v>
      </c>
    </row>
    <row r="18" spans="1:12" ht="23.25" customHeight="1" x14ac:dyDescent="0.3">
      <c r="A18" s="43">
        <v>6</v>
      </c>
      <c r="B18" s="34" t="s">
        <v>69</v>
      </c>
      <c r="C18" s="41">
        <v>4</v>
      </c>
      <c r="D18" s="46">
        <f t="shared" si="0"/>
        <v>60000</v>
      </c>
      <c r="E18" s="69">
        <v>5</v>
      </c>
      <c r="F18" s="70">
        <f t="shared" si="1"/>
        <v>75000</v>
      </c>
      <c r="G18" s="42">
        <f t="shared" si="2"/>
        <v>135000</v>
      </c>
      <c r="H18" s="98"/>
      <c r="I18" s="99"/>
    </row>
    <row r="19" spans="1:12" ht="23.25" customHeight="1" x14ac:dyDescent="0.3">
      <c r="A19" s="29">
        <v>7</v>
      </c>
      <c r="B19" s="34" t="s">
        <v>70</v>
      </c>
      <c r="C19" s="41">
        <v>3</v>
      </c>
      <c r="D19" s="46">
        <f t="shared" si="0"/>
        <v>45000</v>
      </c>
      <c r="E19" s="69">
        <v>3</v>
      </c>
      <c r="F19" s="70">
        <f t="shared" si="1"/>
        <v>45000</v>
      </c>
      <c r="G19" s="42">
        <f t="shared" si="2"/>
        <v>90000</v>
      </c>
      <c r="H19" s="98">
        <v>7</v>
      </c>
      <c r="I19" s="99">
        <v>8</v>
      </c>
    </row>
    <row r="20" spans="1:12" ht="23.25" customHeight="1" x14ac:dyDescent="0.3">
      <c r="A20" s="43">
        <v>8</v>
      </c>
      <c r="B20" s="34" t="s">
        <v>71</v>
      </c>
      <c r="C20" s="41">
        <v>2</v>
      </c>
      <c r="D20" s="46">
        <f t="shared" si="0"/>
        <v>30000</v>
      </c>
      <c r="E20" s="69">
        <v>3</v>
      </c>
      <c r="F20" s="70">
        <f t="shared" si="1"/>
        <v>45000</v>
      </c>
      <c r="G20" s="78">
        <f t="shared" si="2"/>
        <v>75000</v>
      </c>
      <c r="H20" s="98"/>
      <c r="I20" s="99"/>
      <c r="L20" s="13">
        <f>G20</f>
        <v>75000</v>
      </c>
    </row>
    <row r="21" spans="1:12" ht="23.25" customHeight="1" x14ac:dyDescent="0.3">
      <c r="A21" s="29">
        <v>9</v>
      </c>
      <c r="B21" s="34" t="s">
        <v>7</v>
      </c>
      <c r="C21" s="47">
        <v>3</v>
      </c>
      <c r="D21" s="46">
        <f t="shared" si="0"/>
        <v>45000</v>
      </c>
      <c r="E21" s="69">
        <v>4</v>
      </c>
      <c r="F21" s="70">
        <f t="shared" si="1"/>
        <v>60000</v>
      </c>
      <c r="G21" s="42">
        <f t="shared" si="2"/>
        <v>105000</v>
      </c>
      <c r="H21" s="100">
        <v>9</v>
      </c>
      <c r="I21" s="101">
        <v>10</v>
      </c>
    </row>
    <row r="22" spans="1:12" ht="23.25" customHeight="1" x14ac:dyDescent="0.3">
      <c r="A22" s="43">
        <v>10</v>
      </c>
      <c r="B22" s="20" t="s">
        <v>31</v>
      </c>
      <c r="C22" s="41"/>
      <c r="D22" s="46">
        <f t="shared" si="0"/>
        <v>0</v>
      </c>
      <c r="E22" s="69">
        <v>4</v>
      </c>
      <c r="F22" s="70">
        <f t="shared" si="1"/>
        <v>60000</v>
      </c>
      <c r="G22" s="42">
        <f t="shared" si="2"/>
        <v>60000</v>
      </c>
      <c r="H22" s="98"/>
      <c r="I22" s="99"/>
      <c r="L22" s="13">
        <f>G22</f>
        <v>60000</v>
      </c>
    </row>
    <row r="23" spans="1:12" ht="23.25" customHeight="1" x14ac:dyDescent="0.3">
      <c r="A23" s="29">
        <v>11</v>
      </c>
      <c r="B23" s="20" t="s">
        <v>15</v>
      </c>
      <c r="C23" s="41">
        <v>5</v>
      </c>
      <c r="D23" s="46">
        <f t="shared" si="0"/>
        <v>75000</v>
      </c>
      <c r="E23" s="69">
        <v>3</v>
      </c>
      <c r="F23" s="70">
        <f t="shared" si="1"/>
        <v>45000</v>
      </c>
      <c r="G23" s="42">
        <f t="shared" si="2"/>
        <v>120000</v>
      </c>
      <c r="H23" s="98">
        <v>11</v>
      </c>
      <c r="I23" s="99">
        <v>12</v>
      </c>
    </row>
    <row r="24" spans="1:12" ht="23.25" customHeight="1" x14ac:dyDescent="0.3">
      <c r="A24" s="43">
        <v>12</v>
      </c>
      <c r="B24" s="20" t="s">
        <v>32</v>
      </c>
      <c r="C24" s="41">
        <v>8</v>
      </c>
      <c r="D24" s="46">
        <f t="shared" si="0"/>
        <v>120000</v>
      </c>
      <c r="E24" s="69">
        <v>3</v>
      </c>
      <c r="F24" s="70">
        <f t="shared" si="1"/>
        <v>45000</v>
      </c>
      <c r="G24" s="42">
        <f t="shared" si="2"/>
        <v>165000</v>
      </c>
      <c r="H24" s="98"/>
      <c r="I24" s="99"/>
      <c r="K24" s="2">
        <v>5770000</v>
      </c>
    </row>
    <row r="25" spans="1:12" ht="23.25" customHeight="1" x14ac:dyDescent="0.3">
      <c r="A25" s="29">
        <v>13</v>
      </c>
      <c r="B25" s="20" t="s">
        <v>72</v>
      </c>
      <c r="C25" s="75">
        <v>6</v>
      </c>
      <c r="D25" s="46">
        <f t="shared" si="0"/>
        <v>90000</v>
      </c>
      <c r="E25" s="69">
        <v>7</v>
      </c>
      <c r="F25" s="70">
        <f t="shared" si="1"/>
        <v>105000</v>
      </c>
      <c r="G25" s="42">
        <f t="shared" si="2"/>
        <v>195000</v>
      </c>
      <c r="H25" s="100">
        <v>13</v>
      </c>
      <c r="I25" s="101">
        <v>14</v>
      </c>
      <c r="K25" s="2">
        <v>1605000</v>
      </c>
    </row>
    <row r="26" spans="1:12" ht="23.25" customHeight="1" x14ac:dyDescent="0.3">
      <c r="A26" s="43">
        <v>14</v>
      </c>
      <c r="B26" s="20" t="s">
        <v>25</v>
      </c>
      <c r="C26" s="47">
        <v>3</v>
      </c>
      <c r="D26" s="46">
        <f t="shared" si="0"/>
        <v>45000</v>
      </c>
      <c r="E26" s="69">
        <v>1</v>
      </c>
      <c r="F26" s="70">
        <f t="shared" si="1"/>
        <v>15000</v>
      </c>
      <c r="G26" s="42">
        <f t="shared" si="2"/>
        <v>60000</v>
      </c>
      <c r="H26" s="98"/>
      <c r="I26" s="99"/>
      <c r="K26" s="2">
        <v>2070000</v>
      </c>
    </row>
    <row r="27" spans="1:12" ht="23.25" customHeight="1" x14ac:dyDescent="0.3">
      <c r="A27" s="29">
        <v>15</v>
      </c>
      <c r="B27" s="14" t="s">
        <v>73</v>
      </c>
      <c r="C27" s="47"/>
      <c r="D27" s="46">
        <f t="shared" si="0"/>
        <v>0</v>
      </c>
      <c r="E27" s="69">
        <v>0</v>
      </c>
      <c r="F27" s="70">
        <f t="shared" si="1"/>
        <v>0</v>
      </c>
      <c r="G27" s="42">
        <f t="shared" si="2"/>
        <v>0</v>
      </c>
      <c r="H27" s="98">
        <v>15</v>
      </c>
      <c r="I27" s="99">
        <v>16</v>
      </c>
      <c r="K27" s="2">
        <f>K24-K25-K26</f>
        <v>2095000</v>
      </c>
    </row>
    <row r="28" spans="1:12" ht="23.25" customHeight="1" x14ac:dyDescent="0.3">
      <c r="A28" s="43">
        <v>16</v>
      </c>
      <c r="B28" s="48" t="s">
        <v>74</v>
      </c>
      <c r="C28" s="49"/>
      <c r="D28" s="46">
        <f t="shared" si="0"/>
        <v>0</v>
      </c>
      <c r="E28" s="71">
        <v>3</v>
      </c>
      <c r="F28" s="72">
        <f t="shared" si="1"/>
        <v>45000</v>
      </c>
      <c r="G28" s="78">
        <f t="shared" si="2"/>
        <v>45000</v>
      </c>
      <c r="H28" s="98"/>
      <c r="I28" s="99"/>
      <c r="L28" s="13">
        <f>G28</f>
        <v>45000</v>
      </c>
    </row>
    <row r="29" spans="1:12" ht="23.25" customHeight="1" x14ac:dyDescent="0.3">
      <c r="A29" s="29">
        <v>17</v>
      </c>
      <c r="B29" s="48" t="s">
        <v>75</v>
      </c>
      <c r="C29" s="49">
        <v>1</v>
      </c>
      <c r="D29" s="46">
        <f t="shared" si="0"/>
        <v>15000</v>
      </c>
      <c r="E29" s="71">
        <v>1</v>
      </c>
      <c r="F29" s="72">
        <f t="shared" si="1"/>
        <v>15000</v>
      </c>
      <c r="G29" s="78">
        <f t="shared" si="2"/>
        <v>30000</v>
      </c>
      <c r="H29" s="100">
        <v>17</v>
      </c>
      <c r="I29" s="101">
        <v>18</v>
      </c>
      <c r="L29" s="13">
        <f>G29</f>
        <v>30000</v>
      </c>
    </row>
    <row r="30" spans="1:12" ht="23.25" customHeight="1" x14ac:dyDescent="0.3">
      <c r="A30" s="43">
        <v>18</v>
      </c>
      <c r="B30" s="48" t="s">
        <v>76</v>
      </c>
      <c r="C30" s="49">
        <v>4</v>
      </c>
      <c r="D30" s="46">
        <f t="shared" si="0"/>
        <v>60000</v>
      </c>
      <c r="E30" s="71">
        <v>4</v>
      </c>
      <c r="F30" s="72">
        <f t="shared" si="1"/>
        <v>60000</v>
      </c>
      <c r="G30" s="78">
        <f t="shared" si="2"/>
        <v>120000</v>
      </c>
      <c r="H30" s="98"/>
      <c r="I30" s="99"/>
      <c r="L30" s="13">
        <f>G30</f>
        <v>120000</v>
      </c>
    </row>
    <row r="31" spans="1:12" ht="23.25" customHeight="1" x14ac:dyDescent="0.3">
      <c r="A31" s="29">
        <v>19</v>
      </c>
      <c r="B31" s="48" t="s">
        <v>77</v>
      </c>
      <c r="C31" s="49">
        <v>2</v>
      </c>
      <c r="D31" s="46">
        <f t="shared" si="0"/>
        <v>30000</v>
      </c>
      <c r="E31" s="71">
        <v>4</v>
      </c>
      <c r="F31" s="72">
        <f t="shared" si="1"/>
        <v>60000</v>
      </c>
      <c r="G31" s="42">
        <f t="shared" si="2"/>
        <v>90000</v>
      </c>
      <c r="H31" s="98">
        <v>19</v>
      </c>
      <c r="I31" s="99">
        <v>20</v>
      </c>
    </row>
    <row r="32" spans="1:12" ht="23.25" customHeight="1" thickBot="1" x14ac:dyDescent="0.35">
      <c r="A32" s="96" t="s">
        <v>13</v>
      </c>
      <c r="B32" s="97"/>
      <c r="C32" s="27">
        <f>SUM(C13:C31)</f>
        <v>48</v>
      </c>
      <c r="D32" s="45">
        <f>SUM(D13:D31)</f>
        <v>720000</v>
      </c>
      <c r="E32" s="73">
        <f>SUM(E13:E31)</f>
        <v>59</v>
      </c>
      <c r="F32" s="74">
        <f>SUM(F13:F31)</f>
        <v>885000</v>
      </c>
      <c r="G32" s="44">
        <f>SUM(G13:G31)</f>
        <v>1605000</v>
      </c>
      <c r="H32" s="102"/>
      <c r="I32" s="103"/>
      <c r="L32" s="2">
        <f>SUM(L13:L31)</f>
        <v>420000</v>
      </c>
    </row>
    <row r="33" spans="1:11" x14ac:dyDescent="0.3">
      <c r="B33" s="4"/>
      <c r="C33" s="4"/>
      <c r="D33" s="4"/>
      <c r="E33" s="66"/>
      <c r="F33" s="66"/>
      <c r="G33" s="4"/>
    </row>
    <row r="34" spans="1:11" x14ac:dyDescent="0.3">
      <c r="A34" s="2" t="s">
        <v>10</v>
      </c>
      <c r="H34" s="2" t="s">
        <v>67</v>
      </c>
      <c r="I34" s="19"/>
      <c r="K34" s="13">
        <f>G32-L32</f>
        <v>1185000</v>
      </c>
    </row>
    <row r="35" spans="1:11" x14ac:dyDescent="0.3">
      <c r="A35" s="2" t="s">
        <v>11</v>
      </c>
      <c r="H35" s="2" t="s">
        <v>19</v>
      </c>
    </row>
    <row r="39" spans="1:11" x14ac:dyDescent="0.3">
      <c r="A39" s="4" t="s">
        <v>12</v>
      </c>
      <c r="B39" s="4"/>
      <c r="C39" s="4"/>
      <c r="D39" s="4"/>
      <c r="E39" s="66"/>
      <c r="F39" s="66"/>
      <c r="G39" s="4"/>
      <c r="H39" s="4" t="s">
        <v>27</v>
      </c>
    </row>
  </sheetData>
  <mergeCells count="33">
    <mergeCell ref="H13:H14"/>
    <mergeCell ref="I13:I14"/>
    <mergeCell ref="H19:H20"/>
    <mergeCell ref="H27:H28"/>
    <mergeCell ref="I27:I28"/>
    <mergeCell ref="H21:H22"/>
    <mergeCell ref="I19:I20"/>
    <mergeCell ref="H15:H16"/>
    <mergeCell ref="I15:I16"/>
    <mergeCell ref="H17:H18"/>
    <mergeCell ref="I17:I18"/>
    <mergeCell ref="I21:I22"/>
    <mergeCell ref="H9:I12"/>
    <mergeCell ref="A9:A12"/>
    <mergeCell ref="B9:B12"/>
    <mergeCell ref="G9:G12"/>
    <mergeCell ref="C9:D9"/>
    <mergeCell ref="E9:F9"/>
    <mergeCell ref="C10:D10"/>
    <mergeCell ref="E10:F10"/>
    <mergeCell ref="E11:E12"/>
    <mergeCell ref="C11:C12"/>
    <mergeCell ref="D11:D12"/>
    <mergeCell ref="F11:F12"/>
    <mergeCell ref="A32:B32"/>
    <mergeCell ref="H23:H24"/>
    <mergeCell ref="I23:I24"/>
    <mergeCell ref="H25:H26"/>
    <mergeCell ref="I25:I26"/>
    <mergeCell ref="H29:H30"/>
    <mergeCell ref="I29:I30"/>
    <mergeCell ref="H31:H32"/>
    <mergeCell ref="I31:I32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80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H13" sqref="H13:J13"/>
    </sheetView>
  </sheetViews>
  <sheetFormatPr defaultRowHeight="15" x14ac:dyDescent="0.25"/>
  <cols>
    <col min="1" max="1" width="10.85546875" customWidth="1"/>
    <col min="5" max="5" width="9.7109375" customWidth="1"/>
    <col min="8" max="8" width="15.28515625" bestFit="1" customWidth="1"/>
  </cols>
  <sheetData>
    <row r="1" spans="1:11" ht="18.75" x14ac:dyDescent="0.3">
      <c r="A1" s="2"/>
      <c r="B1" s="3"/>
      <c r="C1" s="1" t="s">
        <v>9</v>
      </c>
      <c r="D1" s="3"/>
      <c r="E1" s="3"/>
      <c r="F1" s="3"/>
      <c r="G1" s="2"/>
      <c r="H1" s="3"/>
      <c r="I1" s="3"/>
    </row>
    <row r="2" spans="1:11" ht="18.75" x14ac:dyDescent="0.3">
      <c r="A2" s="2"/>
      <c r="B2" s="3"/>
      <c r="C2" s="1" t="s">
        <v>47</v>
      </c>
      <c r="D2" s="3"/>
      <c r="E2" s="3"/>
      <c r="F2" s="3"/>
      <c r="G2" s="2"/>
      <c r="H2" s="3"/>
      <c r="I2" s="3"/>
    </row>
    <row r="3" spans="1:11" ht="18.75" x14ac:dyDescent="0.3">
      <c r="A3" s="2"/>
      <c r="B3" s="3"/>
      <c r="C3" s="1" t="s">
        <v>46</v>
      </c>
      <c r="D3" s="3"/>
      <c r="E3" s="3"/>
      <c r="F3" s="3"/>
      <c r="G3" s="2"/>
      <c r="H3" s="3"/>
      <c r="I3" s="3"/>
    </row>
    <row r="4" spans="1:11" ht="17.25" thickBot="1" x14ac:dyDescent="0.35">
      <c r="A4" s="16"/>
      <c r="B4" s="16"/>
      <c r="C4" s="15" t="s">
        <v>37</v>
      </c>
      <c r="D4" s="16"/>
      <c r="E4" s="16"/>
      <c r="F4" s="16"/>
      <c r="G4" s="16"/>
      <c r="H4" s="16"/>
      <c r="I4" s="16"/>
      <c r="J4" s="35"/>
      <c r="K4" s="35"/>
    </row>
    <row r="5" spans="1:11" ht="15.75" thickTop="1" x14ac:dyDescent="0.25"/>
    <row r="6" spans="1:11" ht="21.75" customHeight="1" x14ac:dyDescent="0.25">
      <c r="B6" s="119" t="s">
        <v>45</v>
      </c>
      <c r="C6" s="119"/>
      <c r="D6" s="119"/>
      <c r="E6" s="119"/>
      <c r="F6" s="119"/>
      <c r="G6" s="119"/>
      <c r="H6" s="119"/>
      <c r="I6" s="119"/>
      <c r="J6" s="119"/>
    </row>
    <row r="8" spans="1:11" ht="25.5" customHeight="1" x14ac:dyDescent="0.25">
      <c r="B8" s="37" t="s">
        <v>0</v>
      </c>
      <c r="C8" s="118" t="s">
        <v>40</v>
      </c>
      <c r="D8" s="118"/>
      <c r="E8" s="118"/>
      <c r="F8" s="118"/>
      <c r="G8" s="118"/>
      <c r="H8" s="118" t="s">
        <v>3</v>
      </c>
      <c r="I8" s="118"/>
      <c r="J8" s="118"/>
    </row>
    <row r="9" spans="1:11" s="36" customFormat="1" ht="25.5" customHeight="1" x14ac:dyDescent="0.25">
      <c r="B9" s="38">
        <v>1</v>
      </c>
      <c r="C9" s="122" t="s">
        <v>20</v>
      </c>
      <c r="D9" s="122"/>
      <c r="E9" s="122"/>
      <c r="F9" s="122"/>
      <c r="G9" s="122"/>
      <c r="H9" s="121">
        <f>'.'!F16+'";"'!F14</f>
        <v>3085000</v>
      </c>
      <c r="I9" s="121"/>
      <c r="J9" s="121"/>
    </row>
    <row r="10" spans="1:11" s="36" customFormat="1" ht="25.5" customHeight="1" x14ac:dyDescent="0.25">
      <c r="B10" s="38">
        <v>2</v>
      </c>
      <c r="C10" s="122" t="s">
        <v>21</v>
      </c>
      <c r="D10" s="122"/>
      <c r="E10" s="122"/>
      <c r="F10" s="122"/>
      <c r="G10" s="122"/>
      <c r="H10" s="121">
        <f>'PEMBUATAN SOAL UJIAN'!D32</f>
        <v>720000</v>
      </c>
      <c r="I10" s="121"/>
      <c r="J10" s="121"/>
    </row>
    <row r="11" spans="1:11" s="36" customFormat="1" ht="25.5" customHeight="1" x14ac:dyDescent="0.25">
      <c r="B11" s="38">
        <v>3</v>
      </c>
      <c r="C11" s="122" t="s">
        <v>22</v>
      </c>
      <c r="D11" s="122"/>
      <c r="E11" s="122"/>
      <c r="F11" s="122"/>
      <c r="G11" s="122"/>
      <c r="H11" s="121">
        <f>'PEMBUATAN SOAL UJIAN'!F32</f>
        <v>885000</v>
      </c>
      <c r="I11" s="121"/>
      <c r="J11" s="121"/>
    </row>
    <row r="12" spans="1:11" s="36" customFormat="1" ht="25.5" customHeight="1" x14ac:dyDescent="0.25">
      <c r="B12" s="38">
        <v>4</v>
      </c>
      <c r="C12" s="122" t="s">
        <v>41</v>
      </c>
      <c r="D12" s="122"/>
      <c r="E12" s="122"/>
      <c r="F12" s="122"/>
      <c r="G12" s="122"/>
      <c r="H12" s="121">
        <v>270000</v>
      </c>
      <c r="I12" s="121"/>
      <c r="J12" s="121"/>
    </row>
    <row r="13" spans="1:11" s="36" customFormat="1" ht="25.5" customHeight="1" x14ac:dyDescent="0.25">
      <c r="B13" s="118" t="s">
        <v>13</v>
      </c>
      <c r="C13" s="118"/>
      <c r="D13" s="118"/>
      <c r="E13" s="118"/>
      <c r="F13" s="118"/>
      <c r="G13" s="118"/>
      <c r="H13" s="120">
        <f>SUM(H9:H12)</f>
        <v>4960000</v>
      </c>
      <c r="I13" s="120"/>
      <c r="J13" s="120"/>
    </row>
    <row r="14" spans="1:11" x14ac:dyDescent="0.25">
      <c r="B14" s="53" t="s">
        <v>54</v>
      </c>
    </row>
    <row r="15" spans="1:11" x14ac:dyDescent="0.25">
      <c r="B15" t="s">
        <v>51</v>
      </c>
    </row>
    <row r="16" spans="1:11" x14ac:dyDescent="0.25">
      <c r="B16" t="s">
        <v>52</v>
      </c>
    </row>
    <row r="17" spans="2:8" x14ac:dyDescent="0.25">
      <c r="B17" t="s">
        <v>53</v>
      </c>
    </row>
    <row r="19" spans="2:8" ht="16.5" x14ac:dyDescent="0.3">
      <c r="B19" t="s">
        <v>42</v>
      </c>
      <c r="H19" s="2" t="s">
        <v>67</v>
      </c>
    </row>
    <row r="20" spans="2:8" x14ac:dyDescent="0.25">
      <c r="B20" t="s">
        <v>11</v>
      </c>
      <c r="H20" t="s">
        <v>44</v>
      </c>
    </row>
    <row r="25" spans="2:8" x14ac:dyDescent="0.25">
      <c r="B25" s="39" t="s">
        <v>43</v>
      </c>
      <c r="H25" s="39" t="s">
        <v>27</v>
      </c>
    </row>
  </sheetData>
  <mergeCells count="13">
    <mergeCell ref="B13:G13"/>
    <mergeCell ref="B6:J6"/>
    <mergeCell ref="H8:J8"/>
    <mergeCell ref="H13:J13"/>
    <mergeCell ref="H12:J12"/>
    <mergeCell ref="H11:J11"/>
    <mergeCell ref="H10:J10"/>
    <mergeCell ref="H9:J9"/>
    <mergeCell ref="C8:G8"/>
    <mergeCell ref="C9:G9"/>
    <mergeCell ref="C10:G10"/>
    <mergeCell ref="C11:G11"/>
    <mergeCell ref="C12:G1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defaultRowHeight="15" x14ac:dyDescent="0.25"/>
  <sheetData>
    <row r="1" spans="1:8" x14ac:dyDescent="0.25">
      <c r="A1" t="s">
        <v>35</v>
      </c>
    </row>
    <row r="3" spans="1:8" x14ac:dyDescent="0.25">
      <c r="A3">
        <v>30000</v>
      </c>
      <c r="B3" t="s">
        <v>36</v>
      </c>
      <c r="C3">
        <f>30000*9</f>
        <v>270000</v>
      </c>
      <c r="D3">
        <f>C3-90000</f>
        <v>180000</v>
      </c>
      <c r="E3">
        <f>D3/6</f>
        <v>30000</v>
      </c>
    </row>
    <row r="6" spans="1:8" x14ac:dyDescent="0.25">
      <c r="H6">
        <f>5*8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workbookViewId="0">
      <selection activeCell="B12" sqref="B12"/>
    </sheetView>
  </sheetViews>
  <sheetFormatPr defaultRowHeight="15" x14ac:dyDescent="0.25"/>
  <cols>
    <col min="2" max="2" width="37.7109375" bestFit="1" customWidth="1"/>
    <col min="3" max="3" width="17.7109375" customWidth="1"/>
    <col min="4" max="5" width="17.7109375" style="58" customWidth="1"/>
    <col min="7" max="7" width="12.85546875" bestFit="1" customWidth="1"/>
    <col min="8" max="8" width="10.28515625" bestFit="1" customWidth="1"/>
    <col min="9" max="9" width="12.85546875" bestFit="1" customWidth="1"/>
  </cols>
  <sheetData>
    <row r="4" spans="1:9" x14ac:dyDescent="0.25">
      <c r="A4" s="54" t="s">
        <v>0</v>
      </c>
      <c r="B4" s="54" t="s">
        <v>40</v>
      </c>
      <c r="C4" s="54" t="s">
        <v>57</v>
      </c>
      <c r="D4" s="62" t="s">
        <v>58</v>
      </c>
      <c r="E4" s="62" t="s">
        <v>59</v>
      </c>
    </row>
    <row r="5" spans="1:9" ht="15.75" x14ac:dyDescent="0.25">
      <c r="A5" s="55"/>
      <c r="B5" s="55" t="s">
        <v>60</v>
      </c>
      <c r="C5" s="56">
        <v>5770000</v>
      </c>
      <c r="D5" s="56"/>
      <c r="E5" s="57">
        <f>IF(OR(C5&lt;&gt;0,D5&lt;&gt;0),SUM(C$5:C5)-SUM(D$5:D5),0)</f>
        <v>5770000</v>
      </c>
    </row>
    <row r="6" spans="1:9" ht="15.75" x14ac:dyDescent="0.25">
      <c r="A6" s="55"/>
      <c r="B6" s="55"/>
      <c r="C6" s="56"/>
      <c r="D6" s="56"/>
      <c r="E6" s="57">
        <f>IF(OR(C6&lt;&gt;0,D6&lt;&gt;0),SUM(C$5:C6)-SUM(D$5:D6),0)</f>
        <v>0</v>
      </c>
      <c r="G6" s="58">
        <f>C5-3200000</f>
        <v>2570000</v>
      </c>
    </row>
    <row r="7" spans="1:9" ht="15.75" x14ac:dyDescent="0.25">
      <c r="A7" s="55"/>
      <c r="B7" s="55" t="s">
        <v>61</v>
      </c>
      <c r="C7" s="56"/>
      <c r="D7" s="56">
        <v>50000</v>
      </c>
      <c r="E7" s="57">
        <f>IF(OR(C7&lt;&gt;0,D7&lt;&gt;0),SUM(C$5:C7)-SUM(D$5:D7),0)</f>
        <v>5720000</v>
      </c>
    </row>
    <row r="8" spans="1:9" ht="15.75" x14ac:dyDescent="0.25">
      <c r="A8" s="55"/>
      <c r="B8" s="55" t="s">
        <v>62</v>
      </c>
      <c r="C8" s="56"/>
      <c r="D8" s="56">
        <v>100000</v>
      </c>
      <c r="E8" s="57">
        <f>IF(OR(C8&lt;&gt;0,D8&lt;&gt;0),SUM(C$5:C8)-SUM(D$5:D8),0)</f>
        <v>5620000</v>
      </c>
    </row>
    <row r="9" spans="1:9" ht="30" x14ac:dyDescent="0.25">
      <c r="A9" s="55"/>
      <c r="B9" s="59" t="s">
        <v>63</v>
      </c>
      <c r="C9" s="56"/>
      <c r="D9" s="56">
        <v>184000</v>
      </c>
      <c r="E9" s="57">
        <f>IF(OR(C9&lt;&gt;0,D9&lt;&gt;0),SUM(C$5:C9)-SUM(D$5:D9),0)</f>
        <v>5436000</v>
      </c>
    </row>
    <row r="10" spans="1:9" ht="15.75" x14ac:dyDescent="0.25">
      <c r="A10" s="55"/>
      <c r="B10" s="55" t="s">
        <v>65</v>
      </c>
      <c r="C10" s="56"/>
      <c r="D10" s="56">
        <v>100000</v>
      </c>
      <c r="E10" s="57">
        <f>IF(OR(C10&lt;&gt;0,D10&lt;&gt;0),SUM(C$5:C10)-SUM(D$5:D10),0)</f>
        <v>5336000</v>
      </c>
    </row>
    <row r="11" spans="1:9" ht="15.75" x14ac:dyDescent="0.25">
      <c r="A11" s="55"/>
      <c r="B11" s="55" t="s">
        <v>65</v>
      </c>
      <c r="C11" s="56"/>
      <c r="D11" s="56">
        <v>64000</v>
      </c>
      <c r="E11" s="57">
        <f>IF(OR(C11&lt;&gt;0,D11&lt;&gt;0),SUM(C$5:C11)-SUM(D$5:D11),0)</f>
        <v>5272000</v>
      </c>
      <c r="H11" s="58"/>
    </row>
    <row r="12" spans="1:9" ht="15.75" x14ac:dyDescent="0.25">
      <c r="A12" s="55"/>
      <c r="B12" s="55" t="s">
        <v>66</v>
      </c>
      <c r="C12" s="56"/>
      <c r="D12" s="56">
        <v>80000</v>
      </c>
      <c r="E12" s="57">
        <f>IF(OR(C12&lt;&gt;0,D12&lt;&gt;0),SUM(C$5:C12)-SUM(D$5:D12),0)</f>
        <v>5192000</v>
      </c>
    </row>
    <row r="13" spans="1:9" ht="15.75" x14ac:dyDescent="0.25">
      <c r="A13" s="55"/>
      <c r="B13" s="55" t="s">
        <v>66</v>
      </c>
      <c r="C13" s="56"/>
      <c r="D13" s="56">
        <v>50000</v>
      </c>
      <c r="E13" s="57">
        <f>IF(OR(C13&lt;&gt;0,D13&lt;&gt;0),SUM(C$5:C13)-SUM(D$5:D13),0)</f>
        <v>5142000</v>
      </c>
    </row>
    <row r="14" spans="1:9" ht="15.75" x14ac:dyDescent="0.25">
      <c r="A14" s="55"/>
      <c r="B14" s="55" t="s">
        <v>66</v>
      </c>
      <c r="C14" s="56"/>
      <c r="D14" s="56">
        <v>50000</v>
      </c>
      <c r="E14" s="57">
        <f>IF(OR(C14&lt;&gt;0,D14&lt;&gt;0),SUM(C$5:C14)-SUM(D$5:D14),0)</f>
        <v>5092000</v>
      </c>
    </row>
    <row r="15" spans="1:9" ht="15.75" x14ac:dyDescent="0.25">
      <c r="A15" s="55"/>
      <c r="B15" s="55" t="s">
        <v>64</v>
      </c>
      <c r="C15" s="56"/>
      <c r="D15" s="56">
        <v>105000</v>
      </c>
      <c r="E15" s="57">
        <f>IF(OR(C15&lt;&gt;0,D15&lt;&gt;0),SUM(C$5:C15)-SUM(D$5:D15),0)</f>
        <v>4987000</v>
      </c>
      <c r="G15" s="58">
        <v>1410000</v>
      </c>
      <c r="I15" s="58">
        <f>E15-G15</f>
        <v>3577000</v>
      </c>
    </row>
    <row r="16" spans="1:9" ht="15.75" x14ac:dyDescent="0.25">
      <c r="A16" s="55"/>
      <c r="B16" s="60" t="s">
        <v>78</v>
      </c>
      <c r="C16" s="56"/>
      <c r="D16" s="61">
        <v>1605000</v>
      </c>
      <c r="E16" s="57">
        <f>IF(OR(C16&lt;&gt;0,D16&lt;&gt;0),SUM(C$5:C16)-SUM(D$5:D16),0)</f>
        <v>3382000</v>
      </c>
    </row>
    <row r="17" spans="1:7" ht="15.75" x14ac:dyDescent="0.25">
      <c r="A17" s="55"/>
      <c r="B17" s="60"/>
      <c r="C17" s="56"/>
      <c r="D17" s="61">
        <v>1685000</v>
      </c>
      <c r="E17" s="57">
        <f>IF(OR(C17&lt;&gt;0,D17&lt;&gt;0),SUM(C$5:C17)-SUM(D$5:D17),0)</f>
        <v>1697000</v>
      </c>
      <c r="G17">
        <f>3200000+844000</f>
        <v>4044000</v>
      </c>
    </row>
    <row r="18" spans="1:7" ht="15.75" x14ac:dyDescent="0.25">
      <c r="A18" s="55"/>
      <c r="B18" s="60"/>
      <c r="C18" s="56"/>
      <c r="D18" s="61">
        <v>1400000</v>
      </c>
      <c r="E18" s="57">
        <f>IF(OR(C18&lt;&gt;0,D18&lt;&gt;0),SUM(C$5:C18)-SUM(D$5:D18),0)</f>
        <v>297000</v>
      </c>
    </row>
    <row r="19" spans="1:7" ht="15.75" x14ac:dyDescent="0.25">
      <c r="A19" s="55"/>
      <c r="B19" s="60"/>
      <c r="C19" s="56"/>
      <c r="D19" s="61"/>
      <c r="E19" s="57">
        <f>IF(OR(C19&lt;&gt;0,D19&lt;&gt;0),SUM(C$5:C19)-SUM(D$5:D19),0)</f>
        <v>0</v>
      </c>
    </row>
    <row r="20" spans="1:7" ht="15.75" x14ac:dyDescent="0.25">
      <c r="A20" s="55"/>
      <c r="B20" s="60"/>
      <c r="C20" s="56"/>
      <c r="D20" s="61"/>
      <c r="E20" s="57">
        <f>IF(OR(C20&lt;&gt;0,D20&lt;&gt;0),SUM(C$5:C20)-SUM(D$5:D20),0)</f>
        <v>0</v>
      </c>
    </row>
    <row r="21" spans="1:7" ht="15.75" x14ac:dyDescent="0.25">
      <c r="A21" s="55"/>
      <c r="B21" s="60"/>
      <c r="C21" s="56"/>
      <c r="D21" s="61"/>
      <c r="E21" s="57">
        <f>IF(OR(C21&lt;&gt;0,D21&lt;&gt;0),SUM(C$5:C21)-SUM(D$5:D21),0)</f>
        <v>0</v>
      </c>
    </row>
    <row r="22" spans="1:7" ht="15.75" x14ac:dyDescent="0.25">
      <c r="A22" s="55"/>
      <c r="B22" s="60"/>
      <c r="C22" s="56"/>
      <c r="D22" s="61"/>
      <c r="E22" s="57">
        <f>IF(OR(C22&lt;&gt;0,D22&lt;&gt;0),SUM(C$5:C22)-SUM(D$5:D22),0)</f>
        <v>0</v>
      </c>
    </row>
    <row r="23" spans="1:7" ht="15.75" x14ac:dyDescent="0.25">
      <c r="A23" s="55"/>
      <c r="B23" s="60"/>
      <c r="C23" s="56"/>
      <c r="D23" s="61"/>
      <c r="E23" s="57">
        <f>IF(OR(C23&lt;&gt;0,D23&lt;&gt;0),SUM(C$5:C23)-SUM(D$5:D23),0)</f>
        <v>0</v>
      </c>
    </row>
    <row r="24" spans="1:7" ht="15.75" x14ac:dyDescent="0.25">
      <c r="A24" s="55"/>
      <c r="B24" s="60"/>
      <c r="C24" s="56"/>
      <c r="D24" s="61"/>
      <c r="E24" s="57">
        <f>IF(OR(C24&lt;&gt;0,D24&lt;&gt;0),SUM(C$5:C24)-SUM(D$5:D24),0)</f>
        <v>0</v>
      </c>
    </row>
    <row r="25" spans="1:7" ht="15.75" x14ac:dyDescent="0.25">
      <c r="A25" s="55"/>
      <c r="B25" s="55"/>
      <c r="C25" s="55"/>
      <c r="D25" s="56"/>
      <c r="E25" s="57">
        <f>IF(OR(C25&lt;&gt;0,D25&lt;&gt;0),SUM(C$5:C25)-SUM(D$5:D25),0)</f>
        <v>0</v>
      </c>
    </row>
    <row r="26" spans="1:7" ht="15.75" x14ac:dyDescent="0.25">
      <c r="A26" s="55"/>
      <c r="B26" s="55"/>
      <c r="C26" s="55"/>
      <c r="D26" s="56"/>
      <c r="E26" s="57">
        <f>IF(OR(C26&lt;&gt;0,D26&lt;&gt;0),SUM(C$5:C26)-SUM(D$5:D26),0)</f>
        <v>0</v>
      </c>
      <c r="G26" s="58"/>
    </row>
    <row r="27" spans="1:7" ht="15.75" x14ac:dyDescent="0.25">
      <c r="A27" s="55"/>
      <c r="B27" s="55"/>
      <c r="C27" s="55"/>
      <c r="D27" s="56"/>
      <c r="E27" s="57">
        <f>IF(OR(C27&lt;&gt;0,D27&lt;&gt;0),SUM(C$5:C27)-SUM(D$5:D27),0)</f>
        <v>0</v>
      </c>
    </row>
    <row r="28" spans="1:7" ht="15.75" x14ac:dyDescent="0.25">
      <c r="A28" s="55"/>
      <c r="B28" s="55"/>
      <c r="C28" s="55"/>
      <c r="D28" s="56"/>
      <c r="E28" s="57">
        <f>IF(OR(C28&lt;&gt;0,D28&lt;&gt;0),SUM(C$5:C28)-SUM(D$5:D28),0)</f>
        <v>0</v>
      </c>
    </row>
    <row r="29" spans="1:7" ht="15.75" x14ac:dyDescent="0.25">
      <c r="A29" s="55"/>
      <c r="B29" s="55"/>
      <c r="C29" s="55"/>
      <c r="D29" s="56"/>
      <c r="E29" s="57">
        <f>IF(OR(C29&lt;&gt;0,D29&lt;&gt;0),SUM(C$5:C29)-SUM(D$5:D29),0)</f>
        <v>0</v>
      </c>
    </row>
    <row r="30" spans="1:7" ht="15.75" x14ac:dyDescent="0.25">
      <c r="A30" s="55"/>
      <c r="B30" s="55"/>
      <c r="C30" s="55"/>
      <c r="D30" s="56"/>
      <c r="E30" s="57">
        <f>IF(OR(C30&lt;&gt;0,D30&lt;&gt;0),SUM(C$5:C30)-SUM(D$5:D30),0)</f>
        <v>0</v>
      </c>
    </row>
    <row r="31" spans="1:7" ht="15.75" x14ac:dyDescent="0.25">
      <c r="A31" s="55"/>
      <c r="B31" s="55"/>
      <c r="C31" s="55"/>
      <c r="D31" s="56"/>
      <c r="E31" s="57">
        <f>IF(OR(C31&lt;&gt;0,D31&lt;&gt;0),SUM(C$5:C31)-SUM(D$5:D31),0)</f>
        <v>0</v>
      </c>
    </row>
    <row r="32" spans="1:7" ht="15.75" x14ac:dyDescent="0.25">
      <c r="A32" s="55"/>
      <c r="B32" s="55"/>
      <c r="C32" s="55"/>
      <c r="D32" s="56"/>
      <c r="E32" s="57">
        <f>IF(OR(C32&lt;&gt;0,D32&lt;&gt;0),SUM(C$5:C32)-SUM(D$5:D32),0)</f>
        <v>0</v>
      </c>
    </row>
    <row r="33" spans="1:5" ht="15.75" x14ac:dyDescent="0.25">
      <c r="A33" s="55"/>
      <c r="B33" s="55"/>
      <c r="C33" s="55"/>
      <c r="D33" s="56"/>
      <c r="E33" s="57">
        <f>IF(OR(C33&lt;&gt;0,D33&lt;&gt;0),SUM(C$5:C33)-SUM(D$5:D33),0)</f>
        <v>0</v>
      </c>
    </row>
    <row r="34" spans="1:5" ht="15.75" x14ac:dyDescent="0.25">
      <c r="A34" s="55"/>
      <c r="B34" s="55"/>
      <c r="C34" s="55"/>
      <c r="D34" s="56"/>
      <c r="E34" s="57">
        <f>IF(OR(C34&lt;&gt;0,D34&lt;&gt;0),SUM(C$5:C34)-SUM(D$5:D34),0)</f>
        <v>0</v>
      </c>
    </row>
    <row r="35" spans="1:5" ht="15.75" x14ac:dyDescent="0.25">
      <c r="A35" s="55"/>
      <c r="B35" s="55"/>
      <c r="C35" s="55"/>
      <c r="D35" s="56"/>
      <c r="E35" s="57">
        <f>IF(OR(C35&lt;&gt;0,D35&lt;&gt;0),SUM(C$5:C35)-SUM(D$5:D35),0)</f>
        <v>0</v>
      </c>
    </row>
    <row r="36" spans="1:5" ht="15.75" x14ac:dyDescent="0.25">
      <c r="A36" s="55"/>
      <c r="B36" s="55"/>
      <c r="C36" s="55"/>
      <c r="D36" s="56"/>
      <c r="E36" s="57">
        <f>IF(OR(C36&lt;&gt;0,D36&lt;&gt;0),SUM(C$5:C36)-SUM(D$5:D36),0)</f>
        <v>0</v>
      </c>
    </row>
    <row r="37" spans="1:5" ht="15.75" x14ac:dyDescent="0.25">
      <c r="A37" s="55"/>
      <c r="B37" s="55"/>
      <c r="C37" s="55"/>
      <c r="D37" s="56"/>
      <c r="E37" s="57">
        <f>IF(OR(C37&lt;&gt;0,D37&lt;&gt;0),SUM(C$5:C37)-SUM(D$5:D37),0)</f>
        <v>0</v>
      </c>
    </row>
    <row r="38" spans="1:5" ht="15.75" x14ac:dyDescent="0.25">
      <c r="A38" s="55"/>
      <c r="B38" s="55"/>
      <c r="C38" s="55"/>
      <c r="D38" s="56"/>
      <c r="E38" s="57">
        <f>IF(OR(C38&lt;&gt;0,D38&lt;&gt;0),SUM(C$5:C38)-SUM(D$5:D38),0)</f>
        <v>0</v>
      </c>
    </row>
    <row r="39" spans="1:5" x14ac:dyDescent="0.25">
      <c r="D39" s="58">
        <f>SUM(D5:D38)</f>
        <v>5473000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.</vt:lpstr>
      <vt:lpstr>";"</vt:lpstr>
      <vt:lpstr>PEMBUATAN SOAL UJIAN</vt:lpstr>
      <vt:lpstr>PENGELUARAN</vt:lpstr>
      <vt:lpstr>Sheet3</vt:lpstr>
      <vt:lpstr>sirkulasi keuangan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2020-02-29T07:24:58Z</dcterms:modified>
</cp:coreProperties>
</file>