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180" yWindow="0" windowWidth="2536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7" i="1"/>
  <c r="B10" i="1"/>
  <c r="E4" i="1"/>
  <c r="F4" i="1"/>
  <c r="G4" i="1"/>
  <c r="G10" i="1"/>
  <c r="E10" i="1"/>
  <c r="H10" i="1"/>
  <c r="B17" i="1"/>
  <c r="B9" i="1"/>
  <c r="G9" i="1"/>
  <c r="E9" i="1"/>
  <c r="H9" i="1"/>
  <c r="D17" i="1"/>
  <c r="F17" i="1"/>
  <c r="E14" i="1"/>
</calcChain>
</file>

<file path=xl/sharedStrings.xml><?xml version="1.0" encoding="utf-8"?>
<sst xmlns="http://schemas.openxmlformats.org/spreadsheetml/2006/main" count="27" uniqueCount="27">
  <si>
    <t>Measured Intensity (LP small) / mW</t>
  </si>
  <si>
    <t>320 - 400 nm</t>
  </si>
  <si>
    <t>&gt; 455 nm</t>
  </si>
  <si>
    <t xml:space="preserve">&gt; 630 nm </t>
  </si>
  <si>
    <t>455 - 630 nm</t>
  </si>
  <si>
    <t>Mean Photon Wavelength / nm</t>
  </si>
  <si>
    <t>Mean Photon Energy / eV</t>
  </si>
  <si>
    <t>Photon Flux 320 - 400 nm in reactor / photons/s</t>
  </si>
  <si>
    <t>Mean Photon Energy / J</t>
  </si>
  <si>
    <t>Theoretical Power / W</t>
  </si>
  <si>
    <t>Power Meter Correction Factor</t>
  </si>
  <si>
    <t>Corrected Power / W</t>
  </si>
  <si>
    <t>Approximate Photon Flux/ photons/s</t>
  </si>
  <si>
    <t>Excess Initial Rate &gt; 455 nm/ umol s^-1 l^-1</t>
  </si>
  <si>
    <t>O2 Forming Reactions per second / s^-1</t>
  </si>
  <si>
    <t>Assumed Absorbance for Absorbing Intermediate / M^-1 cm^-1</t>
  </si>
  <si>
    <t>Absorbance Cross Section / cm^2</t>
  </si>
  <si>
    <t>Photon Absorption Probability for Absorbing Intermediate (assuming flux is distributed over 1 cm^2)</t>
  </si>
  <si>
    <t>Predicted Reaction Probability (ODE Model)</t>
  </si>
  <si>
    <t>Experimental Reaction Probability per 455 - 630 nm Photon</t>
  </si>
  <si>
    <t>Predicted Quantum Yield for Second Photon Absorption (ODE Model)</t>
  </si>
  <si>
    <t>Reaction Volume (approximate) / ul</t>
  </si>
  <si>
    <t>320 - 455 nm</t>
  </si>
  <si>
    <t>&gt; 320 nm</t>
  </si>
  <si>
    <t>Predicted Intermediate Life Time (ODE Model) / s</t>
  </si>
  <si>
    <t>Hg Light Source</t>
  </si>
  <si>
    <t>QTH Light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</si>
</sst>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6" sqref="E16"/>
    </sheetView>
  </sheetViews>
  <sheetFormatPr baseColWidth="10" defaultRowHeight="15" x14ac:dyDescent="0"/>
  <cols>
    <col min="1" max="5" width="12.1640625" bestFit="1" customWidth="1"/>
  </cols>
  <sheetData>
    <row r="1" spans="1:8">
      <c r="A1" t="s">
        <v>7</v>
      </c>
    </row>
    <row r="2" spans="1:8">
      <c r="A2" s="1">
        <v>4.15E+17</v>
      </c>
    </row>
    <row r="3" spans="1:8">
      <c r="A3" t="s">
        <v>25</v>
      </c>
      <c r="B3" t="s">
        <v>0</v>
      </c>
      <c r="C3" t="s">
        <v>5</v>
      </c>
      <c r="D3" t="s">
        <v>6</v>
      </c>
      <c r="E3" t="s">
        <v>8</v>
      </c>
      <c r="F3" t="s">
        <v>9</v>
      </c>
      <c r="G3" t="s">
        <v>10</v>
      </c>
    </row>
    <row r="4" spans="1:8">
      <c r="A4" t="s">
        <v>1</v>
      </c>
      <c r="B4">
        <v>76</v>
      </c>
      <c r="C4">
        <v>360</v>
      </c>
      <c r="D4">
        <v>3.44</v>
      </c>
      <c r="E4">
        <f>D4*1.60218E-19</f>
        <v>5.5114991999999999E-19</v>
      </c>
      <c r="F4" s="1">
        <f>E4*A2</f>
        <v>0.22872721679999999</v>
      </c>
      <c r="G4" s="1">
        <f>F4/(B4/1000)</f>
        <v>3.009568642105263</v>
      </c>
    </row>
    <row r="5" spans="1:8">
      <c r="A5" t="s">
        <v>26</v>
      </c>
    </row>
    <row r="6" spans="1:8">
      <c r="A6" t="s">
        <v>23</v>
      </c>
      <c r="B6">
        <v>491</v>
      </c>
    </row>
    <row r="7" spans="1:8">
      <c r="A7" t="s">
        <v>2</v>
      </c>
      <c r="B7">
        <v>471</v>
      </c>
    </row>
    <row r="8" spans="1:8">
      <c r="A8" t="s">
        <v>3</v>
      </c>
      <c r="B8">
        <v>359</v>
      </c>
      <c r="G8" t="s">
        <v>11</v>
      </c>
      <c r="H8" t="s">
        <v>12</v>
      </c>
    </row>
    <row r="9" spans="1:8">
      <c r="A9" t="s">
        <v>4</v>
      </c>
      <c r="B9">
        <f>B7-B8</f>
        <v>112</v>
      </c>
      <c r="C9">
        <v>542.5</v>
      </c>
      <c r="D9">
        <v>2.2799999999999998</v>
      </c>
      <c r="E9">
        <f>D9*1.60218E-19</f>
        <v>3.6529703999999995E-19</v>
      </c>
      <c r="G9" s="1">
        <f>(B9/1000)*G4</f>
        <v>0.33707168791578945</v>
      </c>
      <c r="H9" s="1">
        <f>G9/E9</f>
        <v>9.2273314866112653E+17</v>
      </c>
    </row>
    <row r="10" spans="1:8">
      <c r="A10" t="s">
        <v>22</v>
      </c>
      <c r="B10">
        <f>B6-B7</f>
        <v>20</v>
      </c>
      <c r="C10">
        <v>387.5</v>
      </c>
      <c r="D10">
        <v>3.2</v>
      </c>
      <c r="E10">
        <f>D10*1.60218E-19</f>
        <v>5.1269759999999997E-19</v>
      </c>
      <c r="G10" s="1">
        <f>(B10/1000)*G4</f>
        <v>6.019137284210526E-2</v>
      </c>
      <c r="H10" s="1">
        <f>G10/E10</f>
        <v>1.1740131578947368E+17</v>
      </c>
    </row>
    <row r="11" spans="1:8">
      <c r="A11" t="s">
        <v>21</v>
      </c>
    </row>
    <row r="12" spans="1:8">
      <c r="A12">
        <v>550</v>
      </c>
    </row>
    <row r="13" spans="1:8">
      <c r="A13" t="s">
        <v>13</v>
      </c>
      <c r="B13" t="s">
        <v>14</v>
      </c>
      <c r="E13" s="3" t="s">
        <v>19</v>
      </c>
    </row>
    <row r="14" spans="1:8">
      <c r="A14">
        <v>1E-3</v>
      </c>
      <c r="B14">
        <f>A14*(A12/1000000)*0.000001*6.022E+23</f>
        <v>331210000000</v>
      </c>
      <c r="E14" s="2">
        <f>B14/H9</f>
        <v>3.5894451226834244E-7</v>
      </c>
    </row>
    <row r="16" spans="1:8">
      <c r="A16" t="s">
        <v>15</v>
      </c>
      <c r="B16" t="s">
        <v>16</v>
      </c>
      <c r="C16" t="s">
        <v>24</v>
      </c>
      <c r="D16" t="s">
        <v>17</v>
      </c>
      <c r="E16" t="s">
        <v>20</v>
      </c>
      <c r="F16" s="3" t="s">
        <v>18</v>
      </c>
    </row>
    <row r="17" spans="1:6">
      <c r="A17">
        <v>3000</v>
      </c>
      <c r="B17">
        <f>A17*(1/261000000000000000000)</f>
        <v>1.1494252873563219E-17</v>
      </c>
      <c r="C17">
        <f>1/15300000</f>
        <v>6.5359477124183004E-8</v>
      </c>
      <c r="D17" s="1">
        <f>B17*H9*C17</f>
        <v>6.9321098990393401E-7</v>
      </c>
      <c r="E17" s="1">
        <v>0.14499999999999999</v>
      </c>
      <c r="F17" s="2">
        <f>E17*D17</f>
        <v>1.0051559353607043E-7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2020-08-09T15:35:01Z</dcterms:created>
  <dcterms:modified xsi:type="dcterms:W3CDTF">2020-09-08T13:54:09Z</dcterms:modified>
</cp:coreProperties>
</file>