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b/Documents/Water_Splitting/Two_Photon_Water_Splitting/Experimental_Data/"/>
    </mc:Choice>
  </mc:AlternateContent>
  <xr:revisionPtr revIDLastSave="0" documentId="13_ncr:1_{11491C75-4789-884E-8AC9-879990D35F2B}" xr6:coauthVersionLast="45" xr6:coauthVersionMax="45" xr10:uidLastSave="{00000000-0000-0000-0000-000000000000}"/>
  <bookViews>
    <workbookView xWindow="8540" yWindow="1160" windowWidth="23800" windowHeight="1356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B26" i="1"/>
  <c r="C25" i="1"/>
  <c r="B25" i="1"/>
  <c r="C24" i="1"/>
  <c r="B24" i="1"/>
  <c r="C7" i="1" l="1"/>
  <c r="C8" i="1" s="1"/>
  <c r="C9" i="1" s="1"/>
  <c r="C10" i="1" s="1"/>
  <c r="C22" i="1" s="1"/>
  <c r="C16" i="1"/>
  <c r="B16" i="1"/>
  <c r="C13" i="1"/>
  <c r="C15" i="1" s="1"/>
  <c r="C19" i="1" s="1"/>
  <c r="C20" i="1" s="1"/>
  <c r="B10" i="1"/>
  <c r="B22" i="1" s="1"/>
  <c r="B9" i="1"/>
  <c r="C4" i="1"/>
  <c r="B4" i="1"/>
</calcChain>
</file>

<file path=xl/sharedStrings.xml><?xml version="1.0" encoding="utf-8"?>
<sst xmlns="http://schemas.openxmlformats.org/spreadsheetml/2006/main" count="28" uniqueCount="23">
  <si>
    <t>O2 Reactor</t>
  </si>
  <si>
    <t>Height / cm</t>
  </si>
  <si>
    <t>NMR Tube</t>
  </si>
  <si>
    <t>irradiated Area / cm^2</t>
  </si>
  <si>
    <t>Width / cm</t>
  </si>
  <si>
    <t>Photon Flux / s^-1</t>
  </si>
  <si>
    <t>Initial Rate of Formation / umol l^-1 s^-1</t>
  </si>
  <si>
    <t>Concentration / mol l^-1</t>
  </si>
  <si>
    <t>Initial Rate (normalized)</t>
  </si>
  <si>
    <t>Initial Rate of Formation / umol l^-1 s^-1 (stoichiometry adjusted)</t>
  </si>
  <si>
    <t>Initial Rate of Formation / umol l^-1 s^-1 (stoichiometry adjusted, area adjusted)</t>
  </si>
  <si>
    <t>N/A</t>
  </si>
  <si>
    <t>Portion of QTH Irradiation with Wavelength 320 - 630</t>
  </si>
  <si>
    <t>Measured QTH Power in NMR Position / mW</t>
  </si>
  <si>
    <t>Power (LP small, 320 - 500 nm) / mW</t>
  </si>
  <si>
    <t>Mean Photon Wavelength / nm</t>
  </si>
  <si>
    <t>Mean Photon Energy / eV</t>
  </si>
  <si>
    <t>Approx. Power 320 - 630 nm in NMR Position / mW</t>
  </si>
  <si>
    <t>Correction Factor for Flux Difference</t>
  </si>
  <si>
    <t>Initial Rate of Formation / umol l^-1 s^-1 (stoichiometry adjusted, area adjusted, flux adjusted)</t>
  </si>
  <si>
    <t>Initial rate (mol/s)</t>
  </si>
  <si>
    <t>Initial rate (molecules/s)</t>
  </si>
  <si>
    <t>Quantum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</si>
</sst>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C26" sqref="C26"/>
    </sheetView>
  </sheetViews>
  <sheetFormatPr baseColWidth="10" defaultRowHeight="16" x14ac:dyDescent="0.2"/>
  <sheetData>
    <row r="1" spans="1:3" x14ac:dyDescent="0.2">
      <c r="B1" t="s">
        <v>0</v>
      </c>
      <c r="C1" t="s">
        <v>2</v>
      </c>
    </row>
    <row r="2" spans="1:3" x14ac:dyDescent="0.2">
      <c r="A2" t="s">
        <v>4</v>
      </c>
      <c r="B2">
        <v>0.8</v>
      </c>
      <c r="C2">
        <v>0.42399999999999999</v>
      </c>
    </row>
    <row r="3" spans="1:3" x14ac:dyDescent="0.2">
      <c r="A3" t="s">
        <v>1</v>
      </c>
      <c r="B3">
        <v>1</v>
      </c>
      <c r="C3">
        <v>4</v>
      </c>
    </row>
    <row r="4" spans="1:3" x14ac:dyDescent="0.2">
      <c r="A4" t="s">
        <v>3</v>
      </c>
      <c r="B4">
        <f>B2*B3</f>
        <v>0.8</v>
      </c>
      <c r="C4">
        <f>C2*C3</f>
        <v>1.696</v>
      </c>
    </row>
    <row r="6" spans="1:3" x14ac:dyDescent="0.2">
      <c r="A6" t="s">
        <v>7</v>
      </c>
      <c r="B6" s="1">
        <v>5.0000000000000001E-3</v>
      </c>
      <c r="C6" s="1">
        <v>0.01</v>
      </c>
    </row>
    <row r="7" spans="1:3" x14ac:dyDescent="0.2">
      <c r="A7" t="s">
        <v>8</v>
      </c>
      <c r="B7" t="s">
        <v>11</v>
      </c>
      <c r="C7" s="1">
        <f>0.00001</f>
        <v>1.0000000000000001E-5</v>
      </c>
    </row>
    <row r="8" spans="1:3" x14ac:dyDescent="0.2">
      <c r="A8" t="s">
        <v>6</v>
      </c>
      <c r="B8" s="1">
        <v>5.8999999999999999E-3</v>
      </c>
      <c r="C8" s="1">
        <f>C7*(C6*1000000)</f>
        <v>0.1</v>
      </c>
    </row>
    <row r="9" spans="1:3" x14ac:dyDescent="0.2">
      <c r="A9" t="s">
        <v>9</v>
      </c>
      <c r="B9" s="1">
        <f>B8</f>
        <v>5.8999999999999999E-3</v>
      </c>
      <c r="C9" s="1">
        <f>C8/2</f>
        <v>0.05</v>
      </c>
    </row>
    <row r="10" spans="1:3" x14ac:dyDescent="0.2">
      <c r="A10" t="s">
        <v>10</v>
      </c>
      <c r="B10">
        <f>B9*(1/B4)</f>
        <v>7.3749999999999996E-3</v>
      </c>
      <c r="C10">
        <f>C9*(1/C4)</f>
        <v>2.9481132075471702E-2</v>
      </c>
    </row>
    <row r="12" spans="1:3" x14ac:dyDescent="0.2">
      <c r="A12" t="s">
        <v>14</v>
      </c>
      <c r="B12">
        <v>127</v>
      </c>
      <c r="C12" t="s">
        <v>11</v>
      </c>
    </row>
    <row r="13" spans="1:3" x14ac:dyDescent="0.2">
      <c r="A13" t="s">
        <v>12</v>
      </c>
      <c r="B13" t="s">
        <v>11</v>
      </c>
      <c r="C13">
        <f>(491-359)/491</f>
        <v>0.26883910386965376</v>
      </c>
    </row>
    <row r="14" spans="1:3" x14ac:dyDescent="0.2">
      <c r="A14" t="s">
        <v>13</v>
      </c>
      <c r="B14" t="s">
        <v>11</v>
      </c>
      <c r="C14">
        <v>645</v>
      </c>
    </row>
    <row r="15" spans="1:3" x14ac:dyDescent="0.2">
      <c r="A15" t="s">
        <v>17</v>
      </c>
      <c r="B15" t="s">
        <v>11</v>
      </c>
      <c r="C15">
        <f>C14*C13</f>
        <v>173.40122199592668</v>
      </c>
    </row>
    <row r="16" spans="1:3" x14ac:dyDescent="0.2">
      <c r="A16" t="s">
        <v>15</v>
      </c>
      <c r="B16">
        <f>(320+500)/2</f>
        <v>410</v>
      </c>
      <c r="C16">
        <f>(320+630)/2</f>
        <v>475</v>
      </c>
    </row>
    <row r="17" spans="1:3" x14ac:dyDescent="0.2">
      <c r="A17" t="s">
        <v>16</v>
      </c>
      <c r="B17">
        <v>3.024</v>
      </c>
      <c r="C17">
        <v>2.61</v>
      </c>
    </row>
    <row r="19" spans="1:3" x14ac:dyDescent="0.2">
      <c r="A19" t="s">
        <v>5</v>
      </c>
      <c r="B19" s="1">
        <v>1.32E+18</v>
      </c>
      <c r="C19" s="1">
        <f>(B17/C17)*(C15/B12)*B19</f>
        <v>2.0881593803864622E+18</v>
      </c>
    </row>
    <row r="20" spans="1:3" x14ac:dyDescent="0.2">
      <c r="A20" t="s">
        <v>18</v>
      </c>
      <c r="B20" t="s">
        <v>11</v>
      </c>
      <c r="C20">
        <f>(C19/B19)^2</f>
        <v>2.5025307609595813</v>
      </c>
    </row>
    <row r="22" spans="1:3" x14ac:dyDescent="0.2">
      <c r="A22" s="2" t="s">
        <v>19</v>
      </c>
      <c r="B22" s="2">
        <f>B10</f>
        <v>7.3749999999999996E-3</v>
      </c>
      <c r="C22" s="2">
        <f>C10/C20</f>
        <v>1.1780527350707701E-2</v>
      </c>
    </row>
    <row r="24" spans="1:3" x14ac:dyDescent="0.2">
      <c r="A24" t="s">
        <v>20</v>
      </c>
      <c r="B24" s="1">
        <f>(B22/1000000)*(B2/2)^2*PI()*B3*(1/1000)</f>
        <v>3.7070793312359571E-12</v>
      </c>
      <c r="C24" s="1">
        <f>(C22/1000000)*(C2/2)^2*PI()*C3*(1/1000)</f>
        <v>6.6534411179990408E-12</v>
      </c>
    </row>
    <row r="25" spans="1:3" x14ac:dyDescent="0.2">
      <c r="A25" t="s">
        <v>21</v>
      </c>
      <c r="B25" s="1">
        <f>B24*6.022E+23</f>
        <v>2232403173270.2935</v>
      </c>
      <c r="C25" s="1">
        <f>C24*6.022E+23</f>
        <v>4006702241259.0225</v>
      </c>
    </row>
    <row r="26" spans="1:3" x14ac:dyDescent="0.2">
      <c r="A26" t="s">
        <v>22</v>
      </c>
      <c r="B26" s="1">
        <f>(B25/B19)*100</f>
        <v>1.6912145252047676E-4</v>
      </c>
      <c r="C26" s="1">
        <f>(C25/C19)*100</f>
        <v>1.9187722349610543E-4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Schneidewind</cp:lastModifiedBy>
  <dcterms:created xsi:type="dcterms:W3CDTF">2020-08-20T14:57:06Z</dcterms:created>
  <dcterms:modified xsi:type="dcterms:W3CDTF">2021-03-31T13:49:23Z</dcterms:modified>
</cp:coreProperties>
</file>