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8910" activeTab="2"/>
  </bookViews>
  <sheets>
    <sheet name="Data" sheetId="1" r:id="rId1"/>
    <sheet name="Pivot" sheetId="4" r:id="rId2"/>
    <sheet name="Dashboard" sheetId="3" r:id="rId3"/>
  </sheets>
  <definedNames>
    <definedName name="_xlchart.v1.0" hidden="1">Pivot!$H$22:$H$30</definedName>
    <definedName name="_xlchart.v1.1" hidden="1">Pivot!$I$22:$I$30</definedName>
    <definedName name="Slicer_Department">#N/A</definedName>
    <definedName name="Slicer_Education_Field">#N/A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4" l="1"/>
  <c r="H24" i="4"/>
  <c r="H25" i="4"/>
  <c r="H26" i="4"/>
  <c r="H27" i="4"/>
  <c r="H28" i="4"/>
  <c r="H29" i="4"/>
  <c r="H30" i="4"/>
  <c r="H22" i="4"/>
  <c r="I23" i="4"/>
  <c r="I27" i="4"/>
  <c r="I28" i="4"/>
  <c r="I25" i="4"/>
  <c r="I29" i="4"/>
  <c r="I30" i="4"/>
  <c r="I24" i="4"/>
  <c r="I26" i="4"/>
  <c r="I22" i="4"/>
  <c r="F17" i="4"/>
  <c r="F16" i="4"/>
  <c r="G16" i="4" l="1"/>
  <c r="G17" i="4"/>
  <c r="F6" i="4"/>
  <c r="E6" i="4"/>
  <c r="D6" i="4"/>
  <c r="C13" i="4"/>
  <c r="C14" i="4" l="1"/>
  <c r="G6" i="4"/>
  <c r="H6" i="4"/>
</calcChain>
</file>

<file path=xl/sharedStrings.xml><?xml version="1.0" encoding="utf-8"?>
<sst xmlns="http://schemas.openxmlformats.org/spreadsheetml/2006/main" count="19212" uniqueCount="1569">
  <si>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</si>
  <si>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</si>
  <si>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</si>
  <si>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</si>
  <si>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</si>
  <si>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</si>
  <si>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</si>
  <si>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</si>
  <si>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</si>
  <si>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</si>
  <si>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</si>
  <si>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</si>
  <si>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</si>
  <si>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</si>
  <si>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</si>
  <si>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</si>
  <si>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</si>
  <si>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</si>
  <si>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</si>
  <si>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</si>
  <si>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</si>
  <si>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</si>
  <si>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</si>
  <si>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</si>
  <si>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</si>
  <si>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</si>
  <si>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</si>
  <si>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</si>
  <si>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</si>
  <si>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</si>
  <si>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</si>
  <si>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</si>
  <si>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</si>
  <si>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</si>
  <si>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</si>
  <si>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</si>
  <si>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</si>
  <si>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</si>
  <si>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</si>
  <si>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</si>
  <si>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</si>
  <si>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</si>
  <si>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</si>
  <si>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</si>
  <si>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</si>
  <si>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</si>
  <si>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</si>
  <si>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</si>
  <si>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</si>
  <si>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</si>
  <si>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</si>
  <si>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</si>
  <si>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</si>
  <si>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</si>
  <si>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</si>
  <si>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</si>
  <si>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</si>
  <si>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</si>
  <si>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</si>
  <si>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</si>
  <si>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</si>
  <si>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</si>
  <si>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</si>
  <si>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</si>
  <si>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</si>
  <si>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</si>
  <si>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</si>
  <si>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</si>
  <si>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</si>
  <si>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</si>
  <si>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</si>
  <si>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</si>
  <si>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</si>
  <si>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</si>
  <si>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</si>
  <si>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</si>
  <si>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</si>
  <si>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</si>
  <si>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</si>
  <si>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</si>
  <si>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</si>
  <si>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</si>
  <si>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</si>
  <si>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</si>
  <si>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</si>
  <si>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</si>
  <si>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</si>
  <si>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</si>
  <si>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</si>
  <si>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</si>
  <si>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</si>
  <si>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</si>
  <si>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</si>
  <si>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</si>
  <si>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</si>
  <si>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</si>
  <si>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</si>
  <si>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</si>
  <si>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</si>
  <si>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</si>
  <si>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</si>
  <si>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</si>
  <si>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</si>
  <si>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</si>
  <si>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</si>
  <si>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</si>
  <si>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</si>
  <si>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</si>
  <si>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</si>
  <si>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</si>
  <si>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</si>
  <si>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</si>
  <si>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</si>
  <si>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</si>
  <si>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</si>
  <si>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</si>
  <si>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</si>
  <si>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</si>
  <si>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</si>
  <si>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</si>
  <si>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</si>
  <si>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</si>
  <si>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</si>
  <si>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</si>
  <si>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</si>
  <si>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</si>
  <si>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</si>
  <si>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</si>
  <si>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</si>
  <si>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</si>
  <si>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</si>
  <si>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</si>
  <si>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</si>
  <si>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</si>
  <si>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</si>
  <si>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</si>
  <si>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</si>
  <si>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</si>
  <si>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</si>
  <si>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</si>
  <si>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</si>
  <si>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</si>
  <si>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</si>
  <si>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</si>
  <si>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</si>
  <si>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</si>
  <si>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</si>
  <si>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</si>
  <si>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</si>
  <si>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</si>
  <si>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</si>
  <si>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</si>
  <si>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</si>
  <si>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</si>
  <si>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</si>
  <si>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</si>
  <si>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</si>
  <si>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</si>
  <si>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</si>
  <si>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</si>
  <si>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</si>
  <si>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</si>
  <si>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</si>
  <si>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</si>
  <si>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</si>
  <si>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</si>
  <si>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</si>
  <si>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</si>
  <si>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</si>
  <si>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</si>
  <si>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</si>
  <si>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</si>
  <si>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</si>
  <si>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</si>
  <si>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</si>
  <si>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</si>
  <si>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</si>
  <si>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</si>
  <si>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</si>
  <si>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</si>
  <si>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</si>
  <si>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</si>
  <si>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</si>
  <si>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</si>
  <si>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</si>
  <si>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</si>
  <si>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</si>
  <si>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</si>
  <si>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</si>
  <si>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</si>
  <si>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</si>
  <si>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</si>
  <si>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</si>
  <si>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</si>
  <si>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</si>
  <si>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</si>
  <si>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</si>
  <si>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</si>
  <si>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</si>
  <si>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</si>
  <si>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</si>
  <si>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</si>
  <si>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</si>
  <si>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</si>
  <si>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</si>
  <si>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</si>
  <si>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</si>
  <si>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</si>
  <si>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</si>
  <si>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</si>
  <si>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</si>
  <si>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</si>
  <si>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</si>
  <si>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</si>
  <si>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</si>
  <si>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</si>
  <si>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</si>
  <si>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</si>
  <si>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</si>
  <si>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</si>
  <si>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</si>
  <si>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</si>
  <si>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</si>
  <si>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</si>
  <si>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</si>
  <si>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</si>
  <si>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</si>
  <si>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</si>
  <si>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</si>
  <si>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</si>
  <si>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</si>
  <si>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</si>
  <si>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</si>
  <si>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</si>
  <si>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</si>
  <si>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</si>
  <si>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</si>
  <si>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</si>
  <si>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</si>
  <si>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</si>
  <si>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</si>
  <si>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</si>
  <si>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</si>
  <si>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</si>
  <si>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</si>
  <si>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</si>
  <si>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</si>
  <si>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</si>
  <si>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</si>
  <si>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</si>
  <si>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</si>
  <si>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</si>
  <si>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</si>
  <si>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</si>
  <si>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</si>
  <si>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</si>
  <si>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</si>
  <si>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</si>
  <si>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</si>
  <si>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</si>
  <si>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</si>
  <si>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</si>
  <si>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</si>
  <si>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</si>
  <si>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</si>
  <si>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</si>
  <si>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</si>
  <si>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</si>
  <si>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</si>
  <si>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</si>
  <si>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</si>
  <si>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</si>
  <si>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</si>
  <si>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</si>
  <si>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</si>
  <si>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</si>
  <si>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</si>
  <si>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</si>
  <si>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</si>
  <si>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</si>
  <si>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</si>
  <si>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</si>
  <si>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</si>
  <si>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</si>
  <si>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</si>
  <si>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</si>
  <si>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</si>
  <si>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</si>
  <si>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</si>
  <si>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</si>
  <si>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</si>
  <si>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</si>
  <si>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</si>
  <si>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</si>
  <si>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</si>
  <si>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</si>
  <si>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</si>
  <si>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</si>
  <si>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</si>
  <si>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</si>
  <si>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</si>
  <si>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</si>
  <si>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</si>
  <si>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</si>
  <si>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</si>
  <si>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</si>
  <si>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</si>
  <si>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</si>
  <si>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</si>
  <si>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</si>
  <si>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</si>
  <si>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</si>
  <si>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</si>
  <si>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</si>
  <si>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</si>
  <si>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</si>
  <si>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</si>
  <si>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</si>
  <si>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</si>
  <si>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</si>
  <si>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</si>
  <si>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</si>
  <si>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</si>
  <si>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</si>
  <si>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</si>
  <si>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</si>
  <si>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</si>
  <si>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</si>
  <si>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</si>
  <si>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</si>
  <si>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</si>
  <si>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</si>
  <si>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</si>
  <si>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</si>
  <si>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</si>
  <si>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</si>
  <si>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</si>
  <si>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</si>
  <si>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</si>
  <si>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</si>
  <si>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</si>
  <si>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</si>
  <si>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</si>
  <si>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</si>
  <si>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</si>
  <si>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</si>
  <si>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</si>
  <si>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</si>
  <si>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</si>
  <si>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</si>
  <si>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</si>
  <si>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</si>
  <si>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</si>
  <si>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</si>
  <si>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</si>
  <si>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</si>
  <si>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</si>
  <si>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</si>
  <si>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</si>
  <si>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</si>
  <si>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</si>
  <si>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</si>
  <si>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</si>
  <si>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</si>
  <si>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</si>
  <si>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</si>
  <si>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</si>
  <si>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</si>
  <si>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</si>
  <si>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</si>
  <si>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</si>
  <si>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</si>
  <si>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</si>
  <si>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</si>
  <si>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</si>
  <si>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</si>
  <si>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</si>
  <si>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</si>
  <si>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</si>
  <si>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</si>
  <si>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</si>
  <si>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</si>
  <si>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</si>
  <si>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</si>
  <si>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</si>
  <si>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</si>
  <si>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</si>
  <si>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</si>
  <si>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</si>
  <si>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</si>
  <si>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</si>
  <si>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</si>
  <si>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</si>
  <si>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</si>
  <si>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</si>
  <si>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</si>
  <si>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</si>
  <si>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</si>
  <si>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</si>
  <si>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</si>
  <si>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</si>
  <si>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</si>
  <si>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</si>
  <si>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</si>
  <si>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</si>
  <si>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</si>
  <si>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</si>
  <si>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</si>
  <si>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</si>
  <si>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</si>
  <si>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</si>
  <si>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</si>
  <si>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</si>
  <si>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</si>
  <si>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</si>
  <si>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</si>
  <si>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</si>
  <si>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</si>
  <si>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</si>
  <si>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</si>
  <si>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</si>
  <si>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</si>
  <si>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</si>
  <si>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</si>
  <si>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</si>
  <si>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</si>
  <si>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</si>
  <si>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</si>
  <si>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</si>
  <si>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</si>
  <si>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</si>
  <si>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</si>
  <si>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</si>
  <si>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</si>
  <si>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</si>
  <si>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</si>
  <si>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</si>
  <si>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</si>
  <si>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</si>
  <si>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</si>
  <si>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</si>
  <si>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</si>
  <si>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</si>
  <si>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</si>
  <si>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</si>
  <si>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</si>
  <si>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</si>
  <si>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</si>
  <si>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</si>
  <si>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</si>
  <si>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</si>
  <si>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</si>
  <si>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</si>
  <si>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</si>
  <si>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</si>
  <si>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</si>
  <si>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</si>
  <si>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</si>
  <si>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</si>
  <si>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</si>
  <si>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</si>
  <si>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</si>
  <si>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</si>
  <si>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</si>
  <si>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</si>
  <si>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</si>
  <si>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</si>
  <si>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</si>
  <si>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</si>
  <si>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</si>
  <si>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</si>
  <si>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</si>
  <si>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</si>
  <si>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</si>
  <si>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</si>
  <si>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</si>
  <si>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</si>
  <si>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</si>
  <si>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</si>
  <si>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</si>
  <si>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</si>
  <si>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</si>
  <si>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</si>
  <si>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</si>
  <si>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</si>
  <si>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</si>
  <si>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</si>
  <si>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</si>
  <si>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</si>
  <si>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</si>
  <si>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</si>
  <si>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</si>
  <si>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</si>
  <si>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</si>
  <si>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</si>
  <si>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</si>
  <si>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</si>
  <si>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</si>
  <si>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</si>
  <si>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</si>
  <si>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</si>
  <si>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</si>
  <si>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</si>
  <si>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</si>
  <si>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</si>
  <si>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</si>
  <si>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</si>
  <si>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</si>
  <si>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</si>
  <si>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</si>
  <si>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</si>
  <si>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</si>
  <si>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</si>
  <si>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</si>
  <si>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</si>
  <si>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</si>
  <si>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</si>
  <si>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</si>
  <si>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</si>
  <si>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</si>
  <si>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</si>
  <si>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</si>
  <si>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</si>
  <si>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</si>
  <si>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</si>
  <si>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</si>
  <si>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</si>
  <si>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</si>
  <si>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</si>
  <si>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</si>
  <si>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</si>
  <si>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</si>
  <si>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</si>
  <si>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</si>
  <si>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</si>
  <si>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</si>
  <si>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</si>
  <si>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</si>
  <si>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</si>
  <si>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</si>
  <si>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</si>
  <si>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</si>
  <si>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</si>
  <si>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</si>
  <si>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</si>
  <si>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</si>
  <si>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</si>
  <si>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</si>
  <si>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</si>
  <si>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</si>
  <si>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</si>
  <si>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</si>
  <si>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</si>
  <si>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</si>
  <si>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</si>
  <si>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</si>
  <si>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</si>
  <si>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</si>
  <si>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</si>
  <si>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</si>
  <si>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</si>
  <si>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</si>
  <si>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</si>
  <si>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</si>
  <si>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</si>
  <si>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</si>
  <si>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</si>
  <si>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</si>
  <si>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</si>
  <si>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</si>
  <si>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</si>
  <si>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</si>
  <si>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</si>
  <si>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</si>
  <si>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</si>
  <si>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</si>
  <si>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</si>
  <si>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</si>
  <si>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</si>
  <si>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</si>
  <si>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</si>
  <si>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</si>
  <si>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</si>
  <si>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</si>
  <si>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</si>
  <si>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</si>
  <si>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</si>
  <si>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</si>
  <si>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</si>
  <si>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</si>
  <si>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</si>
  <si>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</si>
  <si>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</si>
  <si>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</si>
  <si>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</si>
  <si>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</si>
  <si>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</si>
  <si>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</si>
  <si>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</si>
  <si>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</si>
  <si>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</si>
  <si>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</si>
  <si>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</si>
  <si>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</si>
  <si>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</si>
  <si>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</si>
  <si>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</si>
  <si>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</si>
  <si>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</si>
  <si>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</si>
  <si>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</si>
  <si>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</si>
  <si>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</si>
  <si>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</si>
  <si>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</si>
  <si>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</si>
  <si>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</si>
  <si>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</si>
  <si>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</si>
  <si>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</si>
  <si>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</si>
  <si>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</si>
  <si>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</si>
  <si>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</si>
  <si>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</si>
  <si>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</si>
  <si>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</si>
  <si>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</si>
  <si>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</si>
  <si>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</si>
  <si>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</si>
  <si>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</si>
  <si>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</si>
  <si>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</si>
  <si>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</si>
  <si>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</si>
  <si>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</si>
  <si>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</si>
  <si>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</si>
  <si>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</si>
  <si>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</si>
  <si>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</si>
  <si>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</si>
  <si>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</si>
  <si>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</si>
  <si>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</si>
  <si>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</si>
  <si>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</si>
  <si>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</si>
  <si>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</si>
  <si>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</si>
  <si>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</si>
  <si>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</si>
  <si>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</si>
  <si>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</si>
  <si>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</si>
  <si>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</si>
  <si>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</si>
  <si>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</si>
  <si>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</si>
  <si>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</si>
  <si>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</si>
  <si>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</si>
  <si>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</si>
  <si>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</si>
  <si>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</si>
  <si>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</si>
  <si>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</si>
  <si>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</si>
  <si>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</si>
  <si>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</si>
  <si>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</si>
  <si>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</si>
  <si>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</si>
  <si>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</si>
  <si>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</si>
  <si>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</si>
  <si>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</si>
  <si>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</si>
  <si>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</si>
  <si>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</si>
  <si>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</si>
  <si>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</si>
  <si>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</si>
  <si>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</si>
  <si>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</si>
  <si>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</si>
  <si>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</si>
  <si>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</si>
  <si>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</si>
  <si>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</si>
  <si>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</si>
  <si>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</si>
  <si>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</si>
  <si>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</si>
  <si>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</si>
  <si>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</si>
  <si>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</si>
  <si>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</si>
  <si>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</si>
  <si>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</si>
  <si>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</si>
  <si>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</si>
  <si>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</si>
  <si>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</si>
  <si>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</si>
  <si>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</si>
  <si>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</si>
  <si>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</si>
  <si>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</si>
  <si>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</si>
  <si>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</si>
  <si>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</si>
  <si>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</si>
  <si>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</si>
  <si>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</si>
  <si>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</si>
  <si>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</si>
  <si>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</si>
  <si>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</si>
  <si>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</si>
  <si>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</si>
  <si>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</si>
  <si>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</si>
  <si>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</si>
  <si>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</si>
  <si>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</si>
  <si>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</si>
  <si>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</si>
  <si>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</si>
  <si>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</si>
  <si>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</si>
  <si>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</si>
  <si>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</si>
  <si>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</si>
  <si>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</si>
  <si>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</si>
  <si>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</si>
  <si>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</si>
  <si>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</si>
  <si>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</si>
  <si>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</si>
  <si>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</si>
  <si>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</si>
  <si>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</si>
  <si>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</si>
  <si>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</si>
  <si>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</si>
  <si>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</si>
  <si>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</si>
  <si>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</si>
  <si>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</si>
  <si>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</si>
  <si>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</si>
  <si>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</si>
  <si>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</si>
  <si>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</si>
  <si>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</si>
  <si>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</si>
  <si>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</si>
  <si>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</si>
  <si>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</si>
  <si>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</si>
  <si>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</si>
  <si>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</si>
  <si>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</si>
  <si>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</si>
  <si>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</si>
  <si>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</si>
  <si>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</si>
  <si>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</si>
  <si>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</si>
  <si>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</si>
  <si>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</si>
  <si>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</si>
  <si>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</si>
  <si>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</si>
  <si>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</si>
  <si>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</si>
  <si>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</si>
  <si>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</si>
  <si>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</si>
  <si>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</si>
  <si>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</si>
  <si>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</si>
  <si>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</si>
  <si>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</si>
  <si>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</si>
  <si>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</si>
  <si>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</si>
  <si>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</si>
  <si>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</si>
  <si>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</si>
  <si>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</si>
  <si>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</si>
  <si>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</si>
  <si>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</si>
  <si>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</si>
  <si>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</si>
  <si>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</si>
  <si>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</si>
  <si>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</si>
  <si>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</si>
  <si>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</si>
  <si>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</si>
  <si>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</si>
  <si>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</si>
  <si>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</si>
  <si>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</si>
  <si>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</si>
  <si>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</si>
  <si>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</si>
  <si>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</si>
  <si>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</si>
  <si>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</si>
  <si>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</si>
  <si>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</si>
  <si>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</si>
  <si>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</si>
  <si>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</si>
  <si>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</si>
  <si>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</si>
  <si>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</si>
  <si>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</si>
  <si>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</si>
  <si>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</si>
  <si>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</si>
  <si>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</si>
  <si>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</si>
  <si>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</si>
  <si>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</si>
  <si>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</si>
  <si>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</si>
  <si>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</si>
  <si>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</si>
  <si>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</si>
  <si>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</si>
  <si>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</si>
  <si>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</si>
  <si>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</si>
  <si>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</si>
  <si>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</si>
  <si>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</si>
  <si>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</si>
  <si>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</si>
  <si>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</si>
  <si>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</si>
  <si>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</si>
  <si>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</si>
  <si>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</si>
  <si>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</si>
  <si>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</si>
  <si>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</si>
  <si>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</si>
  <si>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</si>
  <si>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</si>
  <si>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</si>
  <si>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</si>
  <si>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</si>
  <si>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</si>
  <si>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</si>
  <si>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</si>
  <si>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</si>
  <si>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</si>
  <si>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</si>
  <si>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</si>
  <si>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</si>
  <si>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</si>
  <si>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</si>
  <si>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</si>
  <si>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</si>
  <si>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</si>
  <si>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</si>
  <si>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</si>
  <si>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</si>
  <si>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</si>
  <si>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</si>
  <si>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</si>
  <si>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</si>
  <si>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</si>
  <si>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</si>
  <si>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</si>
  <si>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</si>
  <si>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</si>
  <si>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</si>
  <si>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</si>
  <si>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</si>
  <si>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</si>
  <si>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</si>
  <si>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</si>
  <si>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</si>
  <si>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</si>
  <si>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</si>
  <si>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</si>
  <si>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</si>
  <si>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</si>
  <si>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</si>
  <si>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</si>
  <si>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</si>
  <si>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</si>
  <si>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</si>
  <si>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</si>
  <si>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</si>
  <si>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</si>
  <si>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</si>
  <si>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</si>
  <si>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</si>
  <si>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</si>
  <si>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</si>
  <si>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</si>
  <si>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</si>
  <si>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</si>
  <si>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</si>
  <si>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</si>
  <si>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</si>
  <si>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</si>
  <si>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</si>
  <si>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</si>
  <si>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</si>
  <si>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</si>
  <si>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</si>
  <si>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</si>
  <si>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</si>
  <si>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</si>
  <si>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</si>
  <si>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</si>
  <si>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</si>
  <si>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</si>
  <si>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</si>
  <si>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</si>
  <si>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</si>
  <si>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</si>
  <si>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</si>
  <si>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</si>
  <si>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</si>
  <si>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</si>
  <si>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</si>
  <si>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</si>
  <si>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</si>
  <si>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</si>
  <si>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</si>
  <si>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</si>
  <si>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</si>
  <si>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</si>
  <si>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</si>
  <si>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</si>
  <si>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</si>
  <si>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</si>
  <si>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</si>
  <si>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</si>
  <si>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</si>
  <si>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</si>
  <si>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</si>
  <si>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</si>
  <si>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</si>
  <si>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</si>
  <si>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</si>
  <si>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</si>
  <si>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</si>
  <si>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</si>
  <si>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</si>
  <si>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</si>
  <si>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</si>
  <si>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</si>
  <si>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</si>
  <si>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</si>
  <si>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</si>
  <si>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</si>
  <si>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</si>
  <si>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</si>
  <si>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</si>
  <si>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</si>
  <si>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</si>
  <si>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</si>
  <si>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</si>
  <si>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</si>
  <si>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</si>
  <si>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</si>
  <si>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</si>
  <si>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</si>
  <si>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</si>
  <si>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</si>
  <si>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</si>
  <si>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</si>
  <si>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</si>
  <si>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</si>
  <si>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</si>
  <si>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</si>
  <si>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</si>
  <si>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</si>
  <si>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</si>
  <si>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</si>
  <si>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</si>
  <si>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</si>
  <si>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</si>
  <si>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</si>
  <si>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</si>
  <si>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</si>
  <si>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</si>
  <si>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</si>
  <si>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</si>
  <si>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</si>
  <si>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</si>
  <si>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</si>
  <si>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</si>
  <si>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</si>
  <si>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</si>
  <si>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</si>
  <si>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</si>
  <si>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</si>
  <si>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</si>
  <si>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</si>
  <si>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</si>
  <si>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</si>
  <si>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</si>
  <si>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</si>
  <si>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</si>
  <si>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</si>
  <si>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</si>
  <si>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</si>
  <si>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</si>
  <si>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</si>
  <si>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</si>
  <si>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</si>
  <si>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</si>
  <si>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</si>
  <si>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</si>
  <si>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</si>
  <si>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</si>
  <si>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</si>
  <si>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</si>
  <si>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</si>
  <si>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</si>
  <si>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</si>
  <si>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</si>
  <si>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</si>
  <si>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</si>
  <si>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</si>
  <si>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</si>
  <si>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</si>
  <si>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</si>
  <si>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</si>
  <si>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</si>
  <si>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</si>
  <si>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</si>
  <si>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</si>
  <si>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</si>
  <si>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</si>
  <si>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</si>
  <si>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</si>
  <si>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</si>
  <si>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</si>
  <si>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</si>
  <si>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</si>
  <si>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</si>
  <si>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</si>
  <si>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</si>
  <si>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</si>
  <si>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</si>
  <si>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</si>
  <si>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</si>
  <si>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</si>
  <si>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</si>
  <si>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</si>
  <si>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</si>
  <si>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</si>
  <si>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</si>
  <si>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</si>
  <si>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</si>
  <si>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</si>
  <si>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</si>
  <si>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</si>
  <si>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</si>
  <si>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</si>
  <si>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</si>
  <si>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</si>
  <si>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</si>
  <si>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</si>
  <si>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</si>
  <si>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</si>
  <si>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</si>
  <si>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</si>
  <si>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</si>
  <si>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</si>
  <si>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</si>
  <si>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</si>
  <si>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</si>
  <si>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</si>
  <si>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</si>
  <si>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</si>
  <si>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</si>
  <si>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</si>
  <si>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</si>
  <si>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</si>
  <si>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</si>
  <si>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</si>
  <si>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</si>
  <si>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</si>
  <si>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</si>
  <si>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</si>
  <si>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</si>
  <si>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</si>
  <si>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</si>
  <si>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</si>
  <si>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</si>
  <si>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</si>
  <si>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</si>
  <si>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</si>
  <si>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</si>
  <si>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</si>
  <si>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</si>
  <si>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</si>
  <si>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</si>
  <si>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</si>
  <si>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</si>
  <si>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</si>
  <si>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</si>
  <si>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</si>
  <si>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</si>
  <si>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</si>
  <si>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</si>
  <si>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</si>
  <si>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</si>
  <si>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</si>
  <si>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</si>
  <si>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</si>
  <si>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</si>
  <si>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</si>
  <si>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</si>
  <si>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</si>
  <si>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</si>
  <si>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</si>
  <si>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</si>
  <si>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</si>
  <si>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</si>
  <si>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</si>
  <si>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</si>
  <si>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</si>
  <si>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</si>
  <si>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</si>
  <si>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</si>
  <si>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</si>
  <si>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</si>
  <si>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</si>
  <si>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</si>
  <si>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</si>
  <si>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</si>
  <si>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</si>
  <si>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</si>
  <si>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</si>
  <si>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</si>
  <si>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</si>
  <si>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</si>
  <si>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</si>
  <si>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</si>
  <si>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</si>
  <si>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</si>
  <si>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</si>
  <si>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</si>
  <si>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</si>
  <si>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</si>
  <si>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</si>
  <si>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</si>
  <si>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</si>
  <si>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</si>
  <si>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</si>
  <si>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</si>
  <si>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</si>
  <si>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</si>
  <si>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</si>
  <si>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</si>
  <si>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</si>
  <si>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</si>
  <si>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</si>
  <si>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</si>
  <si>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</si>
  <si>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</si>
  <si>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</si>
  <si>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</si>
  <si>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</si>
  <si>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</si>
  <si>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</si>
  <si>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</si>
  <si>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</si>
  <si>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</si>
  <si>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</si>
  <si>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</si>
  <si>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</si>
  <si>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</si>
  <si>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</si>
  <si>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</si>
  <si>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</si>
  <si>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</si>
  <si>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</si>
  <si>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</si>
  <si>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</si>
  <si>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</si>
  <si>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</si>
  <si>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</si>
  <si>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</si>
  <si>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</si>
  <si>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</si>
  <si>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</si>
  <si>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</si>
  <si>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</si>
  <si>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</si>
  <si>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</si>
  <si>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</si>
  <si>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</si>
  <si>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</si>
  <si>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</si>
  <si>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</si>
  <si>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</si>
  <si>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</si>
  <si>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</si>
  <si>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</si>
  <si>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</si>
  <si>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</si>
  <si>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</si>
  <si>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</si>
  <si>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</si>
  <si>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</si>
  <si>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</si>
  <si>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</si>
  <si>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</si>
  <si>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</si>
  <si>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</si>
  <si>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</si>
  <si>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</si>
  <si>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</si>
  <si>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</si>
  <si>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</si>
  <si>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</si>
  <si>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</si>
  <si>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</si>
  <si>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</si>
  <si>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</si>
  <si>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</si>
  <si>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</si>
  <si>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</si>
  <si>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</si>
  <si>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</si>
  <si>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</si>
  <si>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</si>
  <si>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</si>
  <si>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</si>
  <si>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</si>
  <si>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</si>
  <si>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</si>
  <si>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</si>
  <si>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</si>
  <si>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</si>
  <si>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</si>
  <si>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</si>
  <si>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</si>
  <si>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</si>
  <si>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</si>
  <si>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</si>
  <si>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</si>
  <si>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</si>
  <si>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</si>
  <si>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</si>
  <si>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</si>
  <si>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</si>
  <si>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</si>
  <si>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</si>
  <si>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</si>
  <si>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</si>
  <si>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</si>
  <si>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</si>
  <si>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</si>
  <si>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</si>
  <si>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</si>
  <si>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</si>
  <si>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</si>
  <si>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</si>
  <si>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</si>
  <si>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</si>
  <si>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</si>
  <si>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</si>
  <si>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</si>
  <si>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</si>
  <si>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</si>
  <si>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</si>
  <si>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</si>
  <si>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</si>
  <si>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</si>
  <si>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</si>
  <si>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</si>
  <si>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</si>
  <si>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</si>
  <si>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</si>
  <si>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</si>
  <si>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</si>
  <si>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</si>
  <si>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</si>
  <si>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</si>
  <si>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</si>
  <si>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</si>
  <si>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</si>
  <si>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</si>
  <si>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</si>
  <si>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</si>
  <si>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</si>
  <si>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</si>
  <si>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</si>
  <si>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</si>
  <si>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</si>
  <si>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</si>
  <si>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</si>
  <si>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</si>
  <si>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</si>
  <si>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</si>
  <si>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</si>
  <si>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</si>
  <si>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</si>
  <si>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</si>
  <si>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</si>
  <si>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</si>
  <si>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</si>
  <si>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</si>
  <si>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</si>
  <si>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</si>
  <si>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</si>
  <si>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</si>
  <si>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</si>
  <si>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</si>
  <si>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</si>
  <si>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</si>
  <si>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</si>
  <si>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</si>
  <si>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</si>
  <si>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</si>
  <si>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</si>
  <si>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</si>
  <si>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</si>
  <si>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</si>
  <si>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</si>
  <si>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</si>
  <si>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</si>
  <si>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</si>
  <si>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</si>
  <si>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</si>
  <si>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</si>
  <si>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</si>
  <si>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</si>
  <si>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</si>
  <si>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</si>
  <si>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</si>
  <si>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</si>
  <si>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</si>
  <si>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</si>
  <si>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</si>
  <si>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</si>
  <si>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</si>
  <si>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</si>
  <si>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</si>
  <si>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</si>
  <si>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</si>
  <si>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</si>
  <si>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</si>
  <si>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</si>
  <si>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</si>
  <si>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</si>
  <si>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</si>
  <si>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</si>
  <si>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</si>
  <si>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</si>
  <si>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</si>
  <si>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</si>
  <si>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</si>
  <si>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</si>
  <si>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</si>
  <si>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</si>
  <si>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</si>
  <si>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</si>
  <si>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</si>
  <si>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</si>
  <si>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</si>
  <si>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</si>
  <si>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</si>
  <si>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</si>
  <si>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</si>
  <si>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</si>
  <si>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</si>
  <si>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</si>
  <si>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</si>
  <si>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</si>
  <si>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</si>
  <si>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</si>
  <si>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</si>
  <si>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</si>
  <si>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</si>
  <si>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</si>
  <si>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</si>
  <si>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</si>
  <si>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</si>
  <si>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</si>
  <si>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</si>
  <si>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</si>
  <si>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</si>
  <si>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</si>
  <si>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</si>
  <si>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</si>
  <si>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</si>
  <si>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</si>
  <si>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</si>
  <si>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</si>
  <si>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</si>
  <si>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</si>
  <si>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</si>
  <si>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</si>
  <si>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</si>
  <si>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</si>
  <si>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</si>
  <si>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</si>
  <si>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</si>
  <si>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</si>
  <si>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</si>
  <si>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</si>
  <si>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</si>
  <si>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</si>
  <si>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</si>
  <si>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</si>
  <si>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</si>
  <si>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</si>
  <si>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</si>
  <si>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</si>
  <si>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</si>
  <si>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</si>
  <si>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</si>
  <si>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</si>
  <si>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</si>
  <si>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</si>
  <si>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</si>
  <si>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</si>
  <si>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</si>
  <si>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</si>
  <si>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</si>
  <si>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</si>
  <si>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</si>
  <si>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</si>
  <si>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</si>
  <si>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</si>
  <si>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</si>
  <si>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</si>
  <si>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</si>
  <si>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</si>
  <si>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</si>
  <si>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</si>
  <si>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</si>
  <si>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</si>
  <si>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</si>
  <si>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</si>
  <si>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</si>
  <si>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</si>
  <si>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</si>
  <si>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</si>
  <si>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</si>
  <si>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</si>
  <si>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</si>
  <si>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</si>
  <si>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</si>
  <si>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</si>
  <si>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</si>
  <si>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</si>
  <si>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</si>
  <si>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</si>
  <si>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</si>
  <si>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</si>
  <si>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</si>
  <si>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</si>
  <si>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</si>
  <si>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</si>
  <si>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</si>
  <si>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</si>
  <si>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</si>
  <si>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</si>
  <si>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</si>
  <si>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</si>
  <si>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</si>
  <si>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</si>
  <si>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</si>
  <si>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</si>
  <si>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</si>
  <si>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</si>
  <si>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</si>
  <si>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</si>
  <si>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</si>
  <si>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</si>
  <si>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</si>
  <si>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</si>
  <si>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</si>
  <si>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</si>
  <si>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</si>
  <si>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</si>
  <si>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</si>
  <si>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</si>
  <si>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</si>
  <si>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</si>
  <si>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</si>
  <si>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</si>
  <si>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</si>
  <si>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</si>
  <si>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</si>
  <si>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</si>
  <si>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</si>
  <si>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</si>
  <si>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</si>
  <si>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</si>
  <si>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</si>
  <si>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</si>
  <si>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</si>
  <si>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</si>
  <si>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</si>
  <si>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</si>
  <si>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</si>
  <si>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</si>
  <si>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</si>
  <si>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</si>
  <si>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</si>
  <si>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</si>
  <si>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</si>
  <si>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</si>
  <si>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</si>
  <si>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</si>
  <si>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</si>
  <si>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</si>
  <si>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</si>
  <si>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</si>
  <si>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</si>
  <si>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</si>
  <si>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</si>
  <si>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</si>
  <si>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</si>
  <si>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</si>
  <si>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</si>
  <si>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</si>
  <si>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</si>
  <si>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</si>
  <si>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</si>
  <si>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</si>
  <si>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</si>
  <si>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</si>
  <si>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</si>
  <si>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</si>
  <si>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</si>
  <si>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</si>
  <si>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</si>
  <si>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</si>
  <si>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</si>
  <si>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</si>
  <si>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</si>
  <si>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</si>
  <si>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</si>
  <si>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</si>
  <si>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total emp</t>
  </si>
  <si>
    <t>att count</t>
  </si>
  <si>
    <t>avg age</t>
  </si>
  <si>
    <t>act emp</t>
  </si>
  <si>
    <t>att rate</t>
  </si>
  <si>
    <t>Average of Age</t>
  </si>
  <si>
    <t>Average of Job Satisfaction</t>
  </si>
  <si>
    <t xml:space="preserve">Rating </t>
  </si>
  <si>
    <t>Balance Rating</t>
  </si>
  <si>
    <t>Row Labels</t>
  </si>
  <si>
    <t>Grand Total</t>
  </si>
  <si>
    <t>Sum of Employee Count</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</si>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</sst>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sz val="11"/>
      <color theme="1"/>
      <name val="Calibri"/>
      <family val="2"/>
      <scheme val="minor"/>
    </font>
    <font>
      <sz val="12"/>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2" fillId="0" borderId="0" xfId="0" applyFont="1"/>
    <xf numFmtId="0" fontId="0" fillId="0" borderId="0" xfId="0" applyNumberFormat="1"/>
    <xf numFmtId="164" fontId="0" fillId="0" borderId="0" xfId="0" applyNumberFormat="1"/>
    <xf numFmtId="9" fontId="0" fillId="0" borderId="0" xfId="1" applyFont="1"/>
    <xf numFmtId="0" fontId="0" fillId="0" borderId="0" xfId="0" pivotButton="1"/>
    <xf numFmtId="0" fontId="0" fillId="0" borderId="0" xfId="0" applyAlignment="1">
      <alignment horizontal="left"/>
    </xf>
    <xf numFmtId="10" fontId="0" fillId="0" borderId="0" xfId="0" applyNumberFormat="1"/>
  </cellXfs>
  <cellStyles count="2">
    <cellStyle name="Normal" xfId="0" builtinId="0"/>
    <cellStyle name="Percent" xfId="1" builtinId="5"/>
  </cellStyles>
  <dxfs count="71">
    <dxf>
      <numFmt numFmtId="14"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0" formatCode="General"/>
    </dxf>
    <dxf>
      <numFmt numFmtId="14"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71" formatCode="0.000000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style" pivot="0" count="3">
      <tableStyleElement type="headerRow" dxfId="70"/>
      <tableStyleElement type="firstRowStripe" dxfId="69"/>
      <tableStyleElement type="secondRowStripe"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98113207547171"/>
          <c:y val="0.24561369579541953"/>
          <c:w val="0.54088149358688642"/>
          <c:h val="0.754386304204580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2B-4170-AEC1-8330BFB900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2B-4170-AEC1-8330BFB9005C}"/>
              </c:ext>
            </c:extLst>
          </c:dPt>
          <c:cat>
            <c:strRef>
              <c:f>Pivot!$B$13:$B$14</c:f>
              <c:strCache>
                <c:ptCount val="2"/>
                <c:pt idx="0">
                  <c:v>Rating </c:v>
                </c:pt>
                <c:pt idx="1">
                  <c:v>Balance Rating</c:v>
                </c:pt>
              </c:strCache>
            </c:strRef>
          </c:cat>
          <c:val>
            <c:numRef>
              <c:f>Pivot!$C$13:$C$14</c:f>
              <c:numCache>
                <c:formatCode>0.0</c:formatCode>
                <c:ptCount val="2"/>
                <c:pt idx="0">
                  <c:v>2.6265306122448981</c:v>
                </c:pt>
                <c:pt idx="1">
                  <c:v>1.3734693877551019</c:v>
                </c:pt>
              </c:numCache>
            </c:numRef>
          </c:val>
          <c:extLst>
            <c:ext xmlns:c16="http://schemas.microsoft.com/office/drawing/2014/chart" uri="{C3380CC4-5D6E-409C-BE32-E72D297353CC}">
              <c16:uniqueId val="{00000004-112B-4170-AEC1-8330BFB900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4182233819013"/>
          <c:y val="0"/>
          <c:w val="0.42815249266862171"/>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7B-4FFD-B0C9-C28E5A927B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7B-4FFD-B0C9-C28E5A927BBC}"/>
              </c:ext>
            </c:extLst>
          </c:dPt>
          <c:dLbls>
            <c:dLbl>
              <c:idx val="0"/>
              <c:layout>
                <c:manualLayout>
                  <c:x val="5.4740957966764418E-2"/>
                  <c:y val="-6.48148148148147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07B-4FFD-B0C9-C28E5A927BBC}"/>
                </c:ext>
              </c:extLst>
            </c:dLbl>
            <c:dLbl>
              <c:idx val="1"/>
              <c:layout>
                <c:manualLayout>
                  <c:x val="-7.4291300097751714E-2"/>
                  <c:y val="4.629629629629629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07B-4FFD-B0C9-C28E5A927B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Pivot!$G$16:$G$17</c:f>
              <c:numCache>
                <c:formatCode>0%</c:formatCode>
                <c:ptCount val="2"/>
                <c:pt idx="0">
                  <c:v>0.4</c:v>
                </c:pt>
                <c:pt idx="1">
                  <c:v>0.6</c:v>
                </c:pt>
              </c:numCache>
            </c:numRef>
          </c:val>
          <c:extLst>
            <c:ext xmlns:c16="http://schemas.microsoft.com/office/drawing/2014/chart" uri="{C3380CC4-5D6E-409C-BE32-E72D297353CC}">
              <c16:uniqueId val="{00000004-507B-4FFD-B0C9-C28E5A927BB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projects.xlsx]Pivot!PivotTable6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668327476014651"/>
          <c:y val="8.9979550102249492E-2"/>
          <c:w val="0.63844778896308851"/>
          <c:h val="0.76115936428191877"/>
        </c:manualLayout>
      </c:layout>
      <c:barChart>
        <c:barDir val="bar"/>
        <c:grouping val="clustered"/>
        <c:varyColors val="0"/>
        <c:ser>
          <c:idx val="0"/>
          <c:order val="0"/>
          <c:tx>
            <c:strRef>
              <c:f>Pivot!$C$21</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Pivot!$B$22:$B$27</c:f>
              <c:strCache>
                <c:ptCount val="5"/>
                <c:pt idx="0">
                  <c:v>Doctoral Degree</c:v>
                </c:pt>
                <c:pt idx="1">
                  <c:v>High School</c:v>
                </c:pt>
                <c:pt idx="2">
                  <c:v>Associates Degree</c:v>
                </c:pt>
                <c:pt idx="3">
                  <c:v>Master's Degree</c:v>
                </c:pt>
                <c:pt idx="4">
                  <c:v>Bachelor's Degree</c:v>
                </c:pt>
              </c:strCache>
            </c:strRef>
          </c:cat>
          <c:val>
            <c:numRef>
              <c:f>Pivot!$C$22:$C$27</c:f>
              <c:numCache>
                <c:formatCode>0.0</c:formatCode>
                <c:ptCount val="5"/>
                <c:pt idx="0">
                  <c:v>5</c:v>
                </c:pt>
                <c:pt idx="1">
                  <c:v>31</c:v>
                </c:pt>
                <c:pt idx="2">
                  <c:v>44</c:v>
                </c:pt>
                <c:pt idx="3">
                  <c:v>58</c:v>
                </c:pt>
                <c:pt idx="4">
                  <c:v>99</c:v>
                </c:pt>
              </c:numCache>
            </c:numRef>
          </c:val>
          <c:extLst>
            <c:ext xmlns:c16="http://schemas.microsoft.com/office/drawing/2014/chart" uri="{C3380CC4-5D6E-409C-BE32-E72D297353CC}">
              <c16:uniqueId val="{00000000-458A-4FC4-A6E6-13128CFEC1C5}"/>
            </c:ext>
          </c:extLst>
        </c:ser>
        <c:dLbls>
          <c:dLblPos val="outEnd"/>
          <c:showLegendKey val="0"/>
          <c:showVal val="1"/>
          <c:showCatName val="0"/>
          <c:showSerName val="0"/>
          <c:showPercent val="0"/>
          <c:showBubbleSize val="0"/>
        </c:dLbls>
        <c:gapWidth val="182"/>
        <c:axId val="318731184"/>
        <c:axId val="318725360"/>
      </c:barChart>
      <c:catAx>
        <c:axId val="31873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25360"/>
        <c:crosses val="autoZero"/>
        <c:auto val="1"/>
        <c:lblAlgn val="ctr"/>
        <c:lblOffset val="100"/>
        <c:noMultiLvlLbl val="0"/>
      </c:catAx>
      <c:valAx>
        <c:axId val="318725360"/>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3118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projects.xlsx]Pivot!PivotTable10</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4839084711726471E-3"/>
              <c:y val="1.0438701425542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5.8221916891261077E-3"/>
              <c:y val="1.937279002492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Pivot!$F$33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F-4335-BA4E-CF06562FDA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F-4335-BA4E-CF06562FDA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F-4335-BA4E-CF06562FDA27}"/>
              </c:ext>
            </c:extLst>
          </c:dPt>
          <c:dLbls>
            <c:dLbl>
              <c:idx val="1"/>
              <c:layout>
                <c:manualLayout>
                  <c:x val="1.4839084711726471E-3"/>
                  <c:y val="1.0438701425542662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29F-4335-BA4E-CF06562FDA27}"/>
                </c:ext>
              </c:extLst>
            </c:dLbl>
            <c:dLbl>
              <c:idx val="2"/>
              <c:layout>
                <c:manualLayout>
                  <c:x val="5.8221916891261077E-3"/>
                  <c:y val="1.9372790024920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29F-4335-BA4E-CF06562FDA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Pivot!$E$34:$E$37</c:f>
              <c:strCache>
                <c:ptCount val="3"/>
                <c:pt idx="0">
                  <c:v>HR</c:v>
                </c:pt>
                <c:pt idx="1">
                  <c:v>R&amp;D</c:v>
                </c:pt>
                <c:pt idx="2">
                  <c:v>Sales</c:v>
                </c:pt>
              </c:strCache>
            </c:strRef>
          </c:cat>
          <c:val>
            <c:numRef>
              <c:f>Pivot!$F$34:$F$37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D29F-4335-BA4E-CF06562FDA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projects.xlsx]Pivot!PivotTable11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Pivot!$I$33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Pivot!$H$34:$H$39</c:f>
              <c:strCache>
                <c:ptCount val="5"/>
                <c:pt idx="0">
                  <c:v>25 - 34</c:v>
                </c:pt>
                <c:pt idx="1">
                  <c:v>35 - 44</c:v>
                </c:pt>
                <c:pt idx="2">
                  <c:v>45 - 54</c:v>
                </c:pt>
                <c:pt idx="3">
                  <c:v>Over 55</c:v>
                </c:pt>
                <c:pt idx="4">
                  <c:v>Under 25</c:v>
                </c:pt>
              </c:strCache>
            </c:strRef>
          </c:cat>
          <c:val>
            <c:numRef>
              <c:f>Pivot!$I$34:$I$39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7201-47DE-A1B5-DDB0DFF2CB48}"/>
            </c:ext>
          </c:extLst>
        </c:ser>
        <c:dLbls>
          <c:dLblPos val="outEnd"/>
          <c:showLegendKey val="0"/>
          <c:showVal val="1"/>
          <c:showCatName val="0"/>
          <c:showSerName val="0"/>
          <c:showPercent val="0"/>
          <c:showBubbleSize val="0"/>
        </c:dLbls>
        <c:gapWidth val="219"/>
        <c:overlap val="-27"/>
        <c:axId val="592838208"/>
        <c:axId val="592857344"/>
      </c:barChart>
      <c:catAx>
        <c:axId val="5928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57344"/>
        <c:crosses val="autoZero"/>
        <c:auto val="1"/>
        <c:lblAlgn val="ctr"/>
        <c:lblOffset val="100"/>
        <c:noMultiLvlLbl val="0"/>
      </c:catAx>
      <c:valAx>
        <c:axId val="59285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38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projects.xlsx]Pivot!PivotTable12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Pivot!$C$33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Pivot!$B$34:$B$37</c:f>
              <c:strCache>
                <c:ptCount val="3"/>
                <c:pt idx="0">
                  <c:v>Divorced</c:v>
                </c:pt>
                <c:pt idx="1">
                  <c:v>Single</c:v>
                </c:pt>
                <c:pt idx="2">
                  <c:v>Married</c:v>
                </c:pt>
              </c:strCache>
            </c:strRef>
          </c:cat>
          <c:val>
            <c:numRef>
              <c:f>Pivot!$C$34:$C$37</c:f>
              <c:numCache>
                <c:formatCode>0.0</c:formatCode>
                <c:ptCount val="3"/>
                <c:pt idx="0">
                  <c:v>327</c:v>
                </c:pt>
                <c:pt idx="1">
                  <c:v>470</c:v>
                </c:pt>
                <c:pt idx="2">
                  <c:v>673</c:v>
                </c:pt>
              </c:numCache>
            </c:numRef>
          </c:val>
          <c:extLst>
            <c:ext xmlns:c16="http://schemas.microsoft.com/office/drawing/2014/chart" uri="{C3380CC4-5D6E-409C-BE32-E72D297353CC}">
              <c16:uniqueId val="{00000000-778E-4744-98A9-D40F6C3D159E}"/>
            </c:ext>
          </c:extLst>
        </c:ser>
        <c:dLbls>
          <c:dLblPos val="outEnd"/>
          <c:showLegendKey val="0"/>
          <c:showVal val="1"/>
          <c:showCatName val="0"/>
          <c:showSerName val="0"/>
          <c:showPercent val="0"/>
          <c:showBubbleSize val="0"/>
        </c:dLbls>
        <c:gapWidth val="219"/>
        <c:overlap val="-27"/>
        <c:axId val="394499536"/>
        <c:axId val="394492464"/>
      </c:barChart>
      <c:catAx>
        <c:axId val="3944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92464"/>
        <c:crosses val="autoZero"/>
        <c:auto val="1"/>
        <c:lblAlgn val="ctr"/>
        <c:lblOffset val="100"/>
        <c:noMultiLvlLbl val="0"/>
      </c:catAx>
      <c:valAx>
        <c:axId val="3944924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995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D70B7177-1C31-4B07-ABEC-C55F5C77440E}">
          <cx:dataLabels>
            <cx:visibility seriesName="0" categoryName="1" value="0"/>
          </cx:dataLabels>
          <cx:dataId val="0"/>
          <cx:layoutPr>
            <cx:parentLabelLayout val="overlapping"/>
          </cx:layoutPr>
        </cx:series>
      </cx:plotAreaRegion>
    </cx:plotArea>
  </cx:chart>
  <cx:spPr>
    <a:noFill/>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485775</xdr:colOff>
      <xdr:row>0</xdr:row>
      <xdr:rowOff>76200</xdr:rowOff>
    </xdr:from>
    <xdr:ext cx="11877675" cy="5610225"/>
    <xdr:grpSp>
      <xdr:nvGrpSpPr>
        <xdr:cNvPr id="29" name="Shape 2"/>
        <xdr:cNvGrpSpPr/>
      </xdr:nvGrpSpPr>
      <xdr:grpSpPr>
        <a:xfrm>
          <a:off x="485775" y="76200"/>
          <a:ext cx="11877675" cy="5610225"/>
          <a:chOff x="0" y="60488"/>
          <a:chExt cx="10692000" cy="7439025"/>
        </a:xfrm>
      </xdr:grpSpPr>
      <xdr:grpSp>
        <xdr:nvGrpSpPr>
          <xdr:cNvPr id="30" name="Shape 29"/>
          <xdr:cNvGrpSpPr/>
        </xdr:nvGrpSpPr>
        <xdr:grpSpPr>
          <a:xfrm>
            <a:off x="0" y="60488"/>
            <a:ext cx="10692000" cy="7439025"/>
            <a:chOff x="1752600" y="190500"/>
            <a:chExt cx="13468350" cy="7776000"/>
          </a:xfrm>
        </xdr:grpSpPr>
        <xdr:sp macro="" textlink="">
          <xdr:nvSpPr>
            <xdr:cNvPr id="31" name="Shape 4"/>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 name="Shape 30"/>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3" name="Shape 31"/>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4" name="Shape 32"/>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5" name="Shape 33"/>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6" name="Shape 34"/>
            <xdr:cNvGrpSpPr/>
          </xdr:nvGrpSpPr>
          <xdr:grpSpPr>
            <a:xfrm>
              <a:off x="1846116" y="1215714"/>
              <a:ext cx="13289109" cy="998848"/>
              <a:chOff x="1846116" y="1215714"/>
              <a:chExt cx="13403409" cy="998848"/>
            </a:xfrm>
          </xdr:grpSpPr>
          <xdr:sp macro="" textlink="">
            <xdr:nvSpPr>
              <xdr:cNvPr id="51" name="Shape 35"/>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2" name="Shape 36"/>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3" name="Shape 37"/>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4" name="Shape 38"/>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5" name="Shape 39"/>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37" name="Shape 40"/>
            <xdr:cNvGrpSpPr/>
          </xdr:nvGrpSpPr>
          <xdr:grpSpPr>
            <a:xfrm>
              <a:off x="1847145" y="5162550"/>
              <a:ext cx="3867930" cy="2709509"/>
              <a:chOff x="1847145" y="2304895"/>
              <a:chExt cx="3867930" cy="2772878"/>
            </a:xfrm>
          </xdr:grpSpPr>
          <xdr:sp macro="" textlink="">
            <xdr:nvSpPr>
              <xdr:cNvPr id="49" name="Shape 41"/>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0" name="Shape 42"/>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38" name="Shape 43"/>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39" name="Shape 44"/>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0" name="Shape 45"/>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1" name="Shape 46"/>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7"/>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3" name="Shape 48"/>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4" name="Shape 49"/>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5" name="Shape 50"/>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6" name="Shape 51"/>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7" name="Shape 52"/>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8" name="Shape 53"/>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1</xdr:col>
      <xdr:colOff>466725</xdr:colOff>
      <xdr:row>4</xdr:row>
      <xdr:rowOff>95250</xdr:rowOff>
    </xdr:from>
    <xdr:to>
      <xdr:col>3</xdr:col>
      <xdr:colOff>590550</xdr:colOff>
      <xdr:row>5</xdr:row>
      <xdr:rowOff>171450</xdr:rowOff>
    </xdr:to>
    <xdr:sp macro="" textlink="">
      <xdr:nvSpPr>
        <xdr:cNvPr id="56" name="TextBox 55"/>
        <xdr:cNvSpPr txBox="1"/>
      </xdr:nvSpPr>
      <xdr:spPr>
        <a:xfrm>
          <a:off x="1076325" y="857250"/>
          <a:ext cx="1343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B0F0"/>
              </a:solidFill>
            </a:rPr>
            <a:t>Total</a:t>
          </a:r>
          <a:r>
            <a:rPr lang="en-US" sz="1200" b="1" baseline="0">
              <a:solidFill>
                <a:srgbClr val="00B0F0"/>
              </a:solidFill>
            </a:rPr>
            <a:t>  Employee</a:t>
          </a:r>
          <a:endParaRPr lang="en-US" sz="1200" b="1">
            <a:solidFill>
              <a:srgbClr val="00B0F0"/>
            </a:solidFill>
          </a:endParaRPr>
        </a:p>
      </xdr:txBody>
    </xdr:sp>
    <xdr:clientData/>
  </xdr:twoCellAnchor>
  <xdr:twoCellAnchor>
    <xdr:from>
      <xdr:col>5</xdr:col>
      <xdr:colOff>542925</xdr:colOff>
      <xdr:row>4</xdr:row>
      <xdr:rowOff>76200</xdr:rowOff>
    </xdr:from>
    <xdr:to>
      <xdr:col>8</xdr:col>
      <xdr:colOff>38100</xdr:colOff>
      <xdr:row>5</xdr:row>
      <xdr:rowOff>114300</xdr:rowOff>
    </xdr:to>
    <xdr:sp macro="" textlink="">
      <xdr:nvSpPr>
        <xdr:cNvPr id="84" name="TextBox 83"/>
        <xdr:cNvSpPr txBox="1"/>
      </xdr:nvSpPr>
      <xdr:spPr>
        <a:xfrm>
          <a:off x="3590925" y="838200"/>
          <a:ext cx="13239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B0F0"/>
              </a:solidFill>
            </a:rPr>
            <a:t>Attrition</a:t>
          </a:r>
        </a:p>
      </xdr:txBody>
    </xdr:sp>
    <xdr:clientData/>
  </xdr:twoCellAnchor>
  <xdr:twoCellAnchor>
    <xdr:from>
      <xdr:col>9</xdr:col>
      <xdr:colOff>123825</xdr:colOff>
      <xdr:row>4</xdr:row>
      <xdr:rowOff>104775</xdr:rowOff>
    </xdr:from>
    <xdr:to>
      <xdr:col>11</xdr:col>
      <xdr:colOff>152400</xdr:colOff>
      <xdr:row>5</xdr:row>
      <xdr:rowOff>142874</xdr:rowOff>
    </xdr:to>
    <xdr:sp macro="" textlink="">
      <xdr:nvSpPr>
        <xdr:cNvPr id="85" name="TextBox 84"/>
        <xdr:cNvSpPr txBox="1"/>
      </xdr:nvSpPr>
      <xdr:spPr>
        <a:xfrm>
          <a:off x="5610225" y="866775"/>
          <a:ext cx="1247775"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00B0F0"/>
              </a:solidFill>
            </a:rPr>
            <a:t>Active</a:t>
          </a:r>
        </a:p>
      </xdr:txBody>
    </xdr:sp>
    <xdr:clientData/>
  </xdr:twoCellAnchor>
  <xdr:twoCellAnchor>
    <xdr:from>
      <xdr:col>13</xdr:col>
      <xdr:colOff>161925</xdr:colOff>
      <xdr:row>4</xdr:row>
      <xdr:rowOff>114300</xdr:rowOff>
    </xdr:from>
    <xdr:to>
      <xdr:col>15</xdr:col>
      <xdr:colOff>200025</xdr:colOff>
      <xdr:row>5</xdr:row>
      <xdr:rowOff>171450</xdr:rowOff>
    </xdr:to>
    <xdr:sp macro="" textlink="">
      <xdr:nvSpPr>
        <xdr:cNvPr id="86" name="TextBox 85"/>
        <xdr:cNvSpPr txBox="1"/>
      </xdr:nvSpPr>
      <xdr:spPr>
        <a:xfrm>
          <a:off x="8086725" y="876300"/>
          <a:ext cx="12573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B0F0"/>
              </a:solidFill>
            </a:rPr>
            <a:t>Attrition Rate</a:t>
          </a:r>
        </a:p>
      </xdr:txBody>
    </xdr:sp>
    <xdr:clientData/>
  </xdr:twoCellAnchor>
  <xdr:twoCellAnchor>
    <xdr:from>
      <xdr:col>17</xdr:col>
      <xdr:colOff>76200</xdr:colOff>
      <xdr:row>4</xdr:row>
      <xdr:rowOff>142875</xdr:rowOff>
    </xdr:from>
    <xdr:to>
      <xdr:col>19</xdr:col>
      <xdr:colOff>171450</xdr:colOff>
      <xdr:row>5</xdr:row>
      <xdr:rowOff>171449</xdr:rowOff>
    </xdr:to>
    <xdr:sp macro="" textlink="">
      <xdr:nvSpPr>
        <xdr:cNvPr id="87" name="TextBox 86"/>
        <xdr:cNvSpPr txBox="1"/>
      </xdr:nvSpPr>
      <xdr:spPr>
        <a:xfrm>
          <a:off x="10439400" y="904875"/>
          <a:ext cx="131445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B0F0"/>
              </a:solidFill>
            </a:rPr>
            <a:t>Average Age</a:t>
          </a:r>
        </a:p>
      </xdr:txBody>
    </xdr:sp>
    <xdr:clientData/>
  </xdr:twoCellAnchor>
  <xdr:twoCellAnchor>
    <xdr:from>
      <xdr:col>2</xdr:col>
      <xdr:colOff>95250</xdr:colOff>
      <xdr:row>5</xdr:row>
      <xdr:rowOff>133351</xdr:rowOff>
    </xdr:from>
    <xdr:to>
      <xdr:col>3</xdr:col>
      <xdr:colOff>342900</xdr:colOff>
      <xdr:row>7</xdr:row>
      <xdr:rowOff>28575</xdr:rowOff>
    </xdr:to>
    <xdr:sp macro="" textlink="Pivot!D6">
      <xdr:nvSpPr>
        <xdr:cNvPr id="88" name="TextBox 87"/>
        <xdr:cNvSpPr txBox="1"/>
      </xdr:nvSpPr>
      <xdr:spPr>
        <a:xfrm>
          <a:off x="1314450" y="1085851"/>
          <a:ext cx="857250"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8DE7E3-BC3E-45A7-A34E-92B6E581E9F0}" type="TxLink">
            <a:rPr lang="en-US" sz="1400" b="1" i="0" u="none" strike="noStrike">
              <a:solidFill>
                <a:srgbClr val="000000"/>
              </a:solidFill>
              <a:latin typeface="Calibri"/>
              <a:cs typeface="Calibri"/>
            </a:rPr>
            <a:pPr/>
            <a:t>1470</a:t>
          </a:fld>
          <a:endParaRPr lang="en-US" sz="1400" b="1"/>
        </a:p>
      </xdr:txBody>
    </xdr:sp>
    <xdr:clientData/>
  </xdr:twoCellAnchor>
  <xdr:twoCellAnchor>
    <xdr:from>
      <xdr:col>6</xdr:col>
      <xdr:colOff>0</xdr:colOff>
      <xdr:row>5</xdr:row>
      <xdr:rowOff>152399</xdr:rowOff>
    </xdr:from>
    <xdr:to>
      <xdr:col>7</xdr:col>
      <xdr:colOff>66675</xdr:colOff>
      <xdr:row>7</xdr:row>
      <xdr:rowOff>66675</xdr:rowOff>
    </xdr:to>
    <xdr:sp macro="" textlink="Pivot!E6">
      <xdr:nvSpPr>
        <xdr:cNvPr id="89" name="TextBox 88"/>
        <xdr:cNvSpPr txBox="1"/>
      </xdr:nvSpPr>
      <xdr:spPr>
        <a:xfrm>
          <a:off x="3657600" y="1104899"/>
          <a:ext cx="67627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13667E-1D4D-4549-8FAD-5EBE9CF2D348}" type="TxLink">
            <a:rPr lang="en-US" sz="1400" b="1" i="0" u="none" strike="noStrike">
              <a:solidFill>
                <a:srgbClr val="000000"/>
              </a:solidFill>
              <a:latin typeface="Calibri"/>
              <a:cs typeface="Calibri"/>
            </a:rPr>
            <a:pPr/>
            <a:t>237</a:t>
          </a:fld>
          <a:endParaRPr lang="en-US" sz="1400" b="1"/>
        </a:p>
      </xdr:txBody>
    </xdr:sp>
    <xdr:clientData/>
  </xdr:twoCellAnchor>
  <xdr:twoCellAnchor>
    <xdr:from>
      <xdr:col>13</xdr:col>
      <xdr:colOff>581025</xdr:colOff>
      <xdr:row>5</xdr:row>
      <xdr:rowOff>161924</xdr:rowOff>
    </xdr:from>
    <xdr:to>
      <xdr:col>14</xdr:col>
      <xdr:colOff>514350</xdr:colOff>
      <xdr:row>7</xdr:row>
      <xdr:rowOff>57150</xdr:rowOff>
    </xdr:to>
    <xdr:sp macro="" textlink="Pivot!H6">
      <xdr:nvSpPr>
        <xdr:cNvPr id="91" name="TextBox 90"/>
        <xdr:cNvSpPr txBox="1"/>
      </xdr:nvSpPr>
      <xdr:spPr>
        <a:xfrm>
          <a:off x="8505825" y="1114424"/>
          <a:ext cx="54292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EF40A9-9852-4C49-A300-7C69CEC16DFC}" type="TxLink">
            <a:rPr lang="en-US" sz="1400" b="1" i="0" u="none" strike="noStrike">
              <a:solidFill>
                <a:srgbClr val="000000"/>
              </a:solidFill>
              <a:latin typeface="Calibri"/>
              <a:cs typeface="Calibri"/>
            </a:rPr>
            <a:pPr/>
            <a:t>16%</a:t>
          </a:fld>
          <a:endParaRPr lang="en-US" sz="1400" b="1"/>
        </a:p>
      </xdr:txBody>
    </xdr:sp>
    <xdr:clientData/>
  </xdr:twoCellAnchor>
  <xdr:twoCellAnchor>
    <xdr:from>
      <xdr:col>17</xdr:col>
      <xdr:colOff>447675</xdr:colOff>
      <xdr:row>5</xdr:row>
      <xdr:rowOff>161924</xdr:rowOff>
    </xdr:from>
    <xdr:to>
      <xdr:col>18</xdr:col>
      <xdr:colOff>476250</xdr:colOff>
      <xdr:row>7</xdr:row>
      <xdr:rowOff>28575</xdr:rowOff>
    </xdr:to>
    <xdr:sp macro="" textlink="Pivot!F6">
      <xdr:nvSpPr>
        <xdr:cNvPr id="92" name="TextBox 91"/>
        <xdr:cNvSpPr txBox="1"/>
      </xdr:nvSpPr>
      <xdr:spPr>
        <a:xfrm>
          <a:off x="10810875" y="1114424"/>
          <a:ext cx="6381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400A1D-3222-4966-97FB-3C3FCD6AFF04}" type="TxLink">
            <a:rPr lang="en-US" sz="1400" b="1" i="0" u="none" strike="noStrike">
              <a:solidFill>
                <a:srgbClr val="000000"/>
              </a:solidFill>
              <a:latin typeface="Calibri"/>
              <a:cs typeface="Calibri"/>
            </a:rPr>
            <a:pPr/>
            <a:t>36.9</a:t>
          </a:fld>
          <a:endParaRPr lang="en-US" sz="1400" b="1"/>
        </a:p>
      </xdr:txBody>
    </xdr:sp>
    <xdr:clientData/>
  </xdr:twoCellAnchor>
  <xdr:twoCellAnchor>
    <xdr:from>
      <xdr:col>2</xdr:col>
      <xdr:colOff>133350</xdr:colOff>
      <xdr:row>0</xdr:row>
      <xdr:rowOff>180976</xdr:rowOff>
    </xdr:from>
    <xdr:to>
      <xdr:col>11</xdr:col>
      <xdr:colOff>57150</xdr:colOff>
      <xdr:row>3</xdr:row>
      <xdr:rowOff>85726</xdr:rowOff>
    </xdr:to>
    <xdr:sp macro="" textlink="">
      <xdr:nvSpPr>
        <xdr:cNvPr id="93" name="TextBox 92"/>
        <xdr:cNvSpPr txBox="1"/>
      </xdr:nvSpPr>
      <xdr:spPr>
        <a:xfrm>
          <a:off x="1352550" y="180976"/>
          <a:ext cx="54102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FF0000"/>
              </a:solidFill>
            </a:rPr>
            <a:t>HR ANALYTICS DASHBOARD</a:t>
          </a:r>
        </a:p>
      </xdr:txBody>
    </xdr:sp>
    <xdr:clientData/>
  </xdr:twoCellAnchor>
  <xdr:oneCellAnchor>
    <xdr:from>
      <xdr:col>4</xdr:col>
      <xdr:colOff>57150</xdr:colOff>
      <xdr:row>4</xdr:row>
      <xdr:rowOff>85725</xdr:rowOff>
    </xdr:from>
    <xdr:ext cx="333375" cy="314325"/>
    <xdr:pic>
      <xdr:nvPicPr>
        <xdr:cNvPr id="94" name="image4.png"/>
        <xdr:cNvPicPr preferRelativeResize="0"/>
      </xdr:nvPicPr>
      <xdr:blipFill>
        <a:blip xmlns:r="http://schemas.openxmlformats.org/officeDocument/2006/relationships" r:embed="rId1" cstate="print"/>
        <a:stretch>
          <a:fillRect/>
        </a:stretch>
      </xdr:blipFill>
      <xdr:spPr>
        <a:xfrm>
          <a:off x="2495550" y="847725"/>
          <a:ext cx="333375" cy="314325"/>
        </a:xfrm>
        <a:prstGeom prst="rect">
          <a:avLst/>
        </a:prstGeom>
        <a:noFill/>
      </xdr:spPr>
    </xdr:pic>
    <xdr:clientData fLocksWithSheet="0"/>
  </xdr:oneCellAnchor>
  <xdr:oneCellAnchor>
    <xdr:from>
      <xdr:col>11</xdr:col>
      <xdr:colOff>466725</xdr:colOff>
      <xdr:row>4</xdr:row>
      <xdr:rowOff>104775</xdr:rowOff>
    </xdr:from>
    <xdr:ext cx="381000" cy="304800"/>
    <xdr:pic>
      <xdr:nvPicPr>
        <xdr:cNvPr id="95" name="image5.png"/>
        <xdr:cNvPicPr preferRelativeResize="0"/>
      </xdr:nvPicPr>
      <xdr:blipFill>
        <a:blip xmlns:r="http://schemas.openxmlformats.org/officeDocument/2006/relationships" r:embed="rId2" cstate="print"/>
        <a:stretch>
          <a:fillRect/>
        </a:stretch>
      </xdr:blipFill>
      <xdr:spPr>
        <a:xfrm>
          <a:off x="7172325" y="866775"/>
          <a:ext cx="381000" cy="304800"/>
        </a:xfrm>
        <a:prstGeom prst="rect">
          <a:avLst/>
        </a:prstGeom>
        <a:noFill/>
      </xdr:spPr>
    </xdr:pic>
    <xdr:clientData fLocksWithSheet="0"/>
  </xdr:oneCellAnchor>
  <xdr:oneCellAnchor>
    <xdr:from>
      <xdr:col>15</xdr:col>
      <xdr:colOff>361950</xdr:colOff>
      <xdr:row>4</xdr:row>
      <xdr:rowOff>104775</xdr:rowOff>
    </xdr:from>
    <xdr:ext cx="390525" cy="314325"/>
    <xdr:pic>
      <xdr:nvPicPr>
        <xdr:cNvPr id="96" name="image2.png"/>
        <xdr:cNvPicPr preferRelativeResize="0"/>
      </xdr:nvPicPr>
      <xdr:blipFill>
        <a:blip xmlns:r="http://schemas.openxmlformats.org/officeDocument/2006/relationships" r:embed="rId3" cstate="print"/>
        <a:stretch>
          <a:fillRect/>
        </a:stretch>
      </xdr:blipFill>
      <xdr:spPr>
        <a:xfrm>
          <a:off x="9505950" y="866775"/>
          <a:ext cx="390525" cy="314325"/>
        </a:xfrm>
        <a:prstGeom prst="rect">
          <a:avLst/>
        </a:prstGeom>
        <a:noFill/>
      </xdr:spPr>
    </xdr:pic>
    <xdr:clientData fLocksWithSheet="0"/>
  </xdr:oneCellAnchor>
  <xdr:oneCellAnchor>
    <xdr:from>
      <xdr:col>19</xdr:col>
      <xdr:colOff>400050</xdr:colOff>
      <xdr:row>4</xdr:row>
      <xdr:rowOff>76200</xdr:rowOff>
    </xdr:from>
    <xdr:ext cx="295275" cy="266700"/>
    <xdr:pic>
      <xdr:nvPicPr>
        <xdr:cNvPr id="97" name="image6.png"/>
        <xdr:cNvPicPr preferRelativeResize="0"/>
      </xdr:nvPicPr>
      <xdr:blipFill>
        <a:blip xmlns:r="http://schemas.openxmlformats.org/officeDocument/2006/relationships" r:embed="rId4" cstate="print"/>
        <a:stretch>
          <a:fillRect/>
        </a:stretch>
      </xdr:blipFill>
      <xdr:spPr>
        <a:xfrm>
          <a:off x="11982450" y="838200"/>
          <a:ext cx="295275" cy="266700"/>
        </a:xfrm>
        <a:prstGeom prst="rect">
          <a:avLst/>
        </a:prstGeom>
        <a:noFill/>
      </xdr:spPr>
    </xdr:pic>
    <xdr:clientData fLocksWithSheet="0"/>
  </xdr:oneCellAnchor>
  <xdr:oneCellAnchor>
    <xdr:from>
      <xdr:col>7</xdr:col>
      <xdr:colOff>428625</xdr:colOff>
      <xdr:row>4</xdr:row>
      <xdr:rowOff>95251</xdr:rowOff>
    </xdr:from>
    <xdr:ext cx="485775" cy="323850"/>
    <xdr:pic>
      <xdr:nvPicPr>
        <xdr:cNvPr id="98" name="image7.png"/>
        <xdr:cNvPicPr preferRelativeResize="0"/>
      </xdr:nvPicPr>
      <xdr:blipFill>
        <a:blip xmlns:r="http://schemas.openxmlformats.org/officeDocument/2006/relationships" r:embed="rId5" cstate="print"/>
        <a:stretch>
          <a:fillRect/>
        </a:stretch>
      </xdr:blipFill>
      <xdr:spPr>
        <a:xfrm>
          <a:off x="4695825" y="857251"/>
          <a:ext cx="485775" cy="323850"/>
        </a:xfrm>
        <a:prstGeom prst="rect">
          <a:avLst/>
        </a:prstGeom>
        <a:noFill/>
      </xdr:spPr>
    </xdr:pic>
    <xdr:clientData fLocksWithSheet="0"/>
  </xdr:oneCellAnchor>
  <xdr:oneCellAnchor>
    <xdr:from>
      <xdr:col>12</xdr:col>
      <xdr:colOff>257175</xdr:colOff>
      <xdr:row>1</xdr:row>
      <xdr:rowOff>57150</xdr:rowOff>
    </xdr:from>
    <xdr:ext cx="723900" cy="457200"/>
    <xdr:pic>
      <xdr:nvPicPr>
        <xdr:cNvPr id="99" name="image3.png"/>
        <xdr:cNvPicPr preferRelativeResize="0"/>
      </xdr:nvPicPr>
      <xdr:blipFill>
        <a:blip xmlns:r="http://schemas.openxmlformats.org/officeDocument/2006/relationships" r:embed="rId6" cstate="print"/>
        <a:stretch>
          <a:fillRect/>
        </a:stretch>
      </xdr:blipFill>
      <xdr:spPr>
        <a:xfrm>
          <a:off x="7572375" y="247650"/>
          <a:ext cx="723900" cy="457200"/>
        </a:xfrm>
        <a:prstGeom prst="rect">
          <a:avLst/>
        </a:prstGeom>
        <a:noFill/>
      </xdr:spPr>
    </xdr:pic>
    <xdr:clientData fLocksWithSheet="0"/>
  </xdr:oneCellAnchor>
  <xdr:twoCellAnchor>
    <xdr:from>
      <xdr:col>14</xdr:col>
      <xdr:colOff>38100</xdr:colOff>
      <xdr:row>0</xdr:row>
      <xdr:rowOff>180975</xdr:rowOff>
    </xdr:from>
    <xdr:to>
      <xdr:col>17</xdr:col>
      <xdr:colOff>219075</xdr:colOff>
      <xdr:row>4</xdr:row>
      <xdr:rowOff>28575</xdr:rowOff>
    </xdr:to>
    <xdr:sp macro="" textlink="">
      <xdr:nvSpPr>
        <xdr:cNvPr id="100" name="TextBox 99"/>
        <xdr:cNvSpPr txBox="1"/>
      </xdr:nvSpPr>
      <xdr:spPr>
        <a:xfrm>
          <a:off x="8572500" y="180975"/>
          <a:ext cx="20097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Job</a:t>
          </a:r>
          <a:r>
            <a:rPr lang="en-US" sz="1600" b="1" baseline="0">
              <a:solidFill>
                <a:srgbClr val="FF0000"/>
              </a:solidFill>
            </a:rPr>
            <a:t> Satisfaction  Rating</a:t>
          </a:r>
        </a:p>
        <a:p>
          <a:endParaRPr lang="en-US" sz="1100"/>
        </a:p>
      </xdr:txBody>
    </xdr:sp>
    <xdr:clientData/>
  </xdr:twoCellAnchor>
  <xdr:twoCellAnchor>
    <xdr:from>
      <xdr:col>1</xdr:col>
      <xdr:colOff>600075</xdr:colOff>
      <xdr:row>8</xdr:row>
      <xdr:rowOff>104776</xdr:rowOff>
    </xdr:from>
    <xdr:to>
      <xdr:col>5</xdr:col>
      <xdr:colOff>247650</xdr:colOff>
      <xdr:row>9</xdr:row>
      <xdr:rowOff>123826</xdr:rowOff>
    </xdr:to>
    <xdr:sp macro="" textlink="">
      <xdr:nvSpPr>
        <xdr:cNvPr id="101" name="TextBox 100"/>
        <xdr:cNvSpPr txBox="1"/>
      </xdr:nvSpPr>
      <xdr:spPr>
        <a:xfrm>
          <a:off x="1209675" y="1628776"/>
          <a:ext cx="20859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Employee By Gender</a:t>
          </a:r>
        </a:p>
      </xdr:txBody>
    </xdr:sp>
    <xdr:clientData/>
  </xdr:twoCellAnchor>
  <xdr:twoCellAnchor>
    <xdr:from>
      <xdr:col>8</xdr:col>
      <xdr:colOff>0</xdr:colOff>
      <xdr:row>8</xdr:row>
      <xdr:rowOff>104775</xdr:rowOff>
    </xdr:from>
    <xdr:to>
      <xdr:col>11</xdr:col>
      <xdr:colOff>542925</xdr:colOff>
      <xdr:row>9</xdr:row>
      <xdr:rowOff>142875</xdr:rowOff>
    </xdr:to>
    <xdr:sp macro="" textlink="">
      <xdr:nvSpPr>
        <xdr:cNvPr id="102" name="TextBox 101"/>
        <xdr:cNvSpPr txBox="1"/>
      </xdr:nvSpPr>
      <xdr:spPr>
        <a:xfrm>
          <a:off x="4876800" y="1628775"/>
          <a:ext cx="23717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Education By Attrition</a:t>
          </a:r>
        </a:p>
      </xdr:txBody>
    </xdr:sp>
    <xdr:clientData/>
  </xdr:twoCellAnchor>
  <xdr:twoCellAnchor>
    <xdr:from>
      <xdr:col>15</xdr:col>
      <xdr:colOff>76200</xdr:colOff>
      <xdr:row>8</xdr:row>
      <xdr:rowOff>104775</xdr:rowOff>
    </xdr:from>
    <xdr:to>
      <xdr:col>18</xdr:col>
      <xdr:colOff>381000</xdr:colOff>
      <xdr:row>9</xdr:row>
      <xdr:rowOff>133350</xdr:rowOff>
    </xdr:to>
    <xdr:sp macro="" textlink="">
      <xdr:nvSpPr>
        <xdr:cNvPr id="103" name="TextBox 102"/>
        <xdr:cNvSpPr txBox="1"/>
      </xdr:nvSpPr>
      <xdr:spPr>
        <a:xfrm>
          <a:off x="9220200" y="1628775"/>
          <a:ext cx="2133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Attriotion By</a:t>
          </a:r>
          <a:r>
            <a:rPr lang="en-US" sz="1100" b="1" baseline="0">
              <a:solidFill>
                <a:srgbClr val="FF0000"/>
              </a:solidFill>
            </a:rPr>
            <a:t> Job Role</a:t>
          </a:r>
          <a:endParaRPr lang="en-US" sz="1100" b="1">
            <a:solidFill>
              <a:srgbClr val="FF0000"/>
            </a:solidFill>
          </a:endParaRPr>
        </a:p>
      </xdr:txBody>
    </xdr:sp>
    <xdr:clientData/>
  </xdr:twoCellAnchor>
  <xdr:twoCellAnchor>
    <xdr:from>
      <xdr:col>2</xdr:col>
      <xdr:colOff>104775</xdr:colOff>
      <xdr:row>19</xdr:row>
      <xdr:rowOff>85725</xdr:rowOff>
    </xdr:from>
    <xdr:to>
      <xdr:col>5</xdr:col>
      <xdr:colOff>285750</xdr:colOff>
      <xdr:row>20</xdr:row>
      <xdr:rowOff>95250</xdr:rowOff>
    </xdr:to>
    <xdr:sp macro="" textlink="">
      <xdr:nvSpPr>
        <xdr:cNvPr id="104" name="TextBox 103"/>
        <xdr:cNvSpPr txBox="1"/>
      </xdr:nvSpPr>
      <xdr:spPr>
        <a:xfrm>
          <a:off x="1323975" y="3705225"/>
          <a:ext cx="2009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Department</a:t>
          </a:r>
          <a:r>
            <a:rPr lang="en-US" sz="1100" b="1" baseline="0">
              <a:solidFill>
                <a:srgbClr val="FF0000"/>
              </a:solidFill>
            </a:rPr>
            <a:t> Wise Attrition</a:t>
          </a:r>
          <a:endParaRPr lang="en-US" sz="1100" b="1">
            <a:solidFill>
              <a:srgbClr val="FF0000"/>
            </a:solidFill>
          </a:endParaRPr>
        </a:p>
      </xdr:txBody>
    </xdr:sp>
    <xdr:clientData/>
  </xdr:twoCellAnchor>
  <xdr:twoCellAnchor>
    <xdr:from>
      <xdr:col>7</xdr:col>
      <xdr:colOff>438150</xdr:colOff>
      <xdr:row>19</xdr:row>
      <xdr:rowOff>28575</xdr:rowOff>
    </xdr:from>
    <xdr:to>
      <xdr:col>11</xdr:col>
      <xdr:colOff>85725</xdr:colOff>
      <xdr:row>20</xdr:row>
      <xdr:rowOff>95250</xdr:rowOff>
    </xdr:to>
    <xdr:sp macro="" textlink="">
      <xdr:nvSpPr>
        <xdr:cNvPr id="125" name="TextBox 124"/>
        <xdr:cNvSpPr txBox="1"/>
      </xdr:nvSpPr>
      <xdr:spPr>
        <a:xfrm>
          <a:off x="4705350" y="3648075"/>
          <a:ext cx="20859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0000"/>
              </a:solidFill>
            </a:rPr>
            <a:t>Attrition By</a:t>
          </a:r>
          <a:r>
            <a:rPr lang="en-US" sz="1200" b="1" baseline="0">
              <a:solidFill>
                <a:srgbClr val="FF0000"/>
              </a:solidFill>
            </a:rPr>
            <a:t> Age Group</a:t>
          </a:r>
          <a:endParaRPr lang="en-US" sz="1200" b="1">
            <a:solidFill>
              <a:srgbClr val="FF0000"/>
            </a:solidFill>
          </a:endParaRPr>
        </a:p>
      </xdr:txBody>
    </xdr:sp>
    <xdr:clientData/>
  </xdr:twoCellAnchor>
  <xdr:twoCellAnchor>
    <xdr:from>
      <xdr:col>12</xdr:col>
      <xdr:colOff>438149</xdr:colOff>
      <xdr:row>19</xdr:row>
      <xdr:rowOff>66675</xdr:rowOff>
    </xdr:from>
    <xdr:to>
      <xdr:col>15</xdr:col>
      <xdr:colOff>523874</xdr:colOff>
      <xdr:row>20</xdr:row>
      <xdr:rowOff>76200</xdr:rowOff>
    </xdr:to>
    <xdr:sp macro="" textlink="">
      <xdr:nvSpPr>
        <xdr:cNvPr id="126" name="TextBox 125"/>
        <xdr:cNvSpPr txBox="1"/>
      </xdr:nvSpPr>
      <xdr:spPr>
        <a:xfrm>
          <a:off x="7753349" y="3686175"/>
          <a:ext cx="191452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0000"/>
              </a:solidFill>
            </a:rPr>
            <a:t>Attrition</a:t>
          </a:r>
          <a:r>
            <a:rPr lang="en-US" sz="1200" b="1" baseline="0">
              <a:solidFill>
                <a:srgbClr val="FF0000"/>
              </a:solidFill>
            </a:rPr>
            <a:t> By Maritial Status</a:t>
          </a:r>
          <a:endParaRPr lang="en-US" sz="1200" b="1">
            <a:solidFill>
              <a:srgbClr val="FF0000"/>
            </a:solidFill>
          </a:endParaRPr>
        </a:p>
      </xdr:txBody>
    </xdr:sp>
    <xdr:clientData/>
  </xdr:twoCellAnchor>
  <xdr:twoCellAnchor>
    <xdr:from>
      <xdr:col>16</xdr:col>
      <xdr:colOff>561975</xdr:colOff>
      <xdr:row>19</xdr:row>
      <xdr:rowOff>57151</xdr:rowOff>
    </xdr:from>
    <xdr:to>
      <xdr:col>19</xdr:col>
      <xdr:colOff>180975</xdr:colOff>
      <xdr:row>20</xdr:row>
      <xdr:rowOff>114301</xdr:rowOff>
    </xdr:to>
    <xdr:sp macro="" textlink="">
      <xdr:nvSpPr>
        <xdr:cNvPr id="127" name="TextBox 126"/>
        <xdr:cNvSpPr txBox="1"/>
      </xdr:nvSpPr>
      <xdr:spPr>
        <a:xfrm>
          <a:off x="10315575" y="3676651"/>
          <a:ext cx="1447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0000"/>
              </a:solidFill>
            </a:rPr>
            <a:t>Slicer</a:t>
          </a:r>
        </a:p>
      </xdr:txBody>
    </xdr:sp>
    <xdr:clientData/>
  </xdr:twoCellAnchor>
  <xdr:twoCellAnchor>
    <xdr:from>
      <xdr:col>9</xdr:col>
      <xdr:colOff>466725</xdr:colOff>
      <xdr:row>5</xdr:row>
      <xdr:rowOff>142874</xdr:rowOff>
    </xdr:from>
    <xdr:to>
      <xdr:col>10</xdr:col>
      <xdr:colOff>457200</xdr:colOff>
      <xdr:row>6</xdr:row>
      <xdr:rowOff>190499</xdr:rowOff>
    </xdr:to>
    <xdr:sp macro="" textlink="Pivot!G6">
      <xdr:nvSpPr>
        <xdr:cNvPr id="2" name="TextBox 1"/>
        <xdr:cNvSpPr txBox="1"/>
      </xdr:nvSpPr>
      <xdr:spPr>
        <a:xfrm>
          <a:off x="5953125" y="1095374"/>
          <a:ext cx="6000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9F9ACC-7495-4AD1-BB76-569109149AC1}" type="TxLink">
            <a:rPr lang="en-US" sz="1400" b="1" i="0" u="none" strike="noStrike">
              <a:solidFill>
                <a:srgbClr val="000000"/>
              </a:solidFill>
              <a:latin typeface="Calibri"/>
              <a:cs typeface="Calibri"/>
            </a:rPr>
            <a:pPr/>
            <a:t>1233</a:t>
          </a:fld>
          <a:endParaRPr lang="en-US" sz="1400" b="1"/>
        </a:p>
      </xdr:txBody>
    </xdr:sp>
    <xdr:clientData/>
  </xdr:twoCellAnchor>
  <xdr:twoCellAnchor>
    <xdr:from>
      <xdr:col>17</xdr:col>
      <xdr:colOff>457200</xdr:colOff>
      <xdr:row>0</xdr:row>
      <xdr:rowOff>0</xdr:rowOff>
    </xdr:from>
    <xdr:to>
      <xdr:col>19</xdr:col>
      <xdr:colOff>247650</xdr:colOff>
      <xdr:row>3</xdr:row>
      <xdr:rowOff>152401</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133350</xdr:colOff>
      <xdr:row>10</xdr:row>
      <xdr:rowOff>95250</xdr:rowOff>
    </xdr:from>
    <xdr:to>
      <xdr:col>6</xdr:col>
      <xdr:colOff>333375</xdr:colOff>
      <xdr:row>17</xdr:row>
      <xdr:rowOff>133350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285749</xdr:colOff>
      <xdr:row>9</xdr:row>
      <xdr:rowOff>133350</xdr:rowOff>
    </xdr:from>
    <xdr:to>
      <xdr:col>13</xdr:col>
      <xdr:colOff>390524</xdr:colOff>
      <xdr:row>18</xdr:row>
      <xdr:rowOff>171450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38099</xdr:colOff>
      <xdr:row>10</xdr:row>
      <xdr:rowOff>47626</xdr:rowOff>
    </xdr:from>
    <xdr:to>
      <xdr:col>20</xdr:col>
      <xdr:colOff>85724</xdr:colOff>
      <xdr:row>18</xdr:row>
      <xdr:rowOff>180976</xdr:rowOff>
    </xdr:to>
    <mc:AlternateContent xmlns:mc="http://schemas.openxmlformats.org/markup-compatibility/2006">
      <mc:Choice xmlns:cx1="http://schemas.microsoft.com/office/drawing/2015/9/8/chartex" Requires="cx1">
        <xdr:graphicFrame macro="">
          <xdr:nvGraphicFramePr>
            <xdr:cNvPr id="60" name="Chart 5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276225</xdr:colOff>
      <xdr:row>20</xdr:row>
      <xdr:rowOff>133351</xdr:rowOff>
    </xdr:from>
    <xdr:to>
      <xdr:col>6</xdr:col>
      <xdr:colOff>66675</xdr:colOff>
      <xdr:row>29</xdr:row>
      <xdr:rowOff>85725</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457200</xdr:colOff>
      <xdr:row>21</xdr:row>
      <xdr:rowOff>0</xdr:rowOff>
    </xdr:from>
    <xdr:to>
      <xdr:col>11</xdr:col>
      <xdr:colOff>552449</xdr:colOff>
      <xdr:row>29</xdr:row>
      <xdr:rowOff>76200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590550</xdr:colOff>
      <xdr:row>20</xdr:row>
      <xdr:rowOff>133350</xdr:rowOff>
    </xdr:from>
    <xdr:to>
      <xdr:col>16</xdr:col>
      <xdr:colOff>38100</xdr:colOff>
      <xdr:row>29</xdr:row>
      <xdr:rowOff>85725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18</xdr:col>
      <xdr:colOff>381001</xdr:colOff>
      <xdr:row>20</xdr:row>
      <xdr:rowOff>142875</xdr:rowOff>
    </xdr:from>
    <xdr:to>
      <xdr:col>20</xdr:col>
      <xdr:colOff>66675</xdr:colOff>
      <xdr:row>26</xdr:row>
      <xdr:rowOff>133350</xdr:rowOff>
    </xdr:to>
    <mc:AlternateContent xmlns:mc="http://schemas.openxmlformats.org/markup-compatibility/2006" xmlns:a14="http://schemas.microsoft.com/office/drawing/2010/main">
      <mc:Choice Requires="a14">
        <xdr:graphicFrame macro="">
          <xdr:nvGraphicFramePr>
            <xdr:cNvPr id="64"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353801" y="3952875"/>
              <a:ext cx="904874"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20</xdr:row>
      <xdr:rowOff>123824</xdr:rowOff>
    </xdr:from>
    <xdr:to>
      <xdr:col>18</xdr:col>
      <xdr:colOff>371475</xdr:colOff>
      <xdr:row>29</xdr:row>
      <xdr:rowOff>76200</xdr:rowOff>
    </xdr:to>
    <mc:AlternateContent xmlns:mc="http://schemas.openxmlformats.org/markup-compatibility/2006" xmlns:a14="http://schemas.microsoft.com/office/drawing/2010/main">
      <mc:Choice Requires="a14">
        <xdr:graphicFrame macro="">
          <xdr:nvGraphicFramePr>
            <xdr:cNvPr id="65"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9991725" y="3933824"/>
              <a:ext cx="1352550" cy="1666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0.28302</cdr:x>
      <cdr:y>0.5</cdr:y>
    </cdr:from>
    <cdr:to>
      <cdr:x>0.72642</cdr:x>
      <cdr:y>0.90789</cdr:y>
    </cdr:to>
    <cdr:sp macro="" textlink="Pivot!$C$13">
      <cdr:nvSpPr>
        <cdr:cNvPr id="2" name="TextBox 1"/>
        <cdr:cNvSpPr txBox="1"/>
      </cdr:nvSpPr>
      <cdr:spPr>
        <a:xfrm xmlns:a="http://schemas.openxmlformats.org/drawingml/2006/main">
          <a:off x="285750" y="361949"/>
          <a:ext cx="447675" cy="29527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4E8C25CA-32FF-423A-A0F4-C29ABD5E9E51}" type="TxLink">
            <a:rPr lang="en-US" sz="1100" b="0" i="0" u="none" strike="noStrike">
              <a:solidFill>
                <a:srgbClr val="000000"/>
              </a:solidFill>
              <a:latin typeface="Calibri"/>
              <a:cs typeface="Calibri"/>
            </a:rPr>
            <a:pPr/>
            <a:t>2.6</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52.839142824072" createdVersion="6" refreshedVersion="6" minRefreshableVersion="3" recordCount="1470">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E33:F3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9">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1:C2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8">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H33:I39"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formats count="10">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fieldPosition="0">
        <references count="1">
          <reference field="4294967294" count="1">
            <x v="0"/>
          </reference>
        </references>
      </pivotArea>
    </format>
    <format dxfId="17">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B10"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793057168" numFmtId="164"/>
  </dataFields>
  <formats count="8">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33:C37" firstHeaderRow="1" firstDataRow="1" firstDataCol="1"/>
  <pivotFields count="44">
    <pivotField dataField="1"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formats count="8">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793057168"/>
    <dataField name="Sum of CF_attrition count" fld="17" baseField="0" baseItem="0"/>
    <dataField name="Average of Age" fld="16" subtotal="average" baseField="0" baseItem="2" numFmtId="164"/>
  </dataFields>
  <formats count="9">
    <format dxfId="51">
      <pivotArea outline="0" collapsedLevelsAreSubtotals="1" fieldPosition="0">
        <references count="1">
          <reference field="4294967294" count="1" selected="0">
            <x v="2"/>
          </reference>
        </references>
      </pivotArea>
    </format>
    <format dxfId="50">
      <pivotArea outline="0" collapsedLevelsAreSubtotals="1" fieldPosition="0">
        <references count="1">
          <reference field="4294967294" count="1" selected="0">
            <x v="2"/>
          </reference>
        </references>
      </pivotArea>
    </format>
    <format dxfId="49">
      <pivotArea outline="0" collapsedLevelsAreSubtotals="1" fieldPosition="0">
        <references count="1">
          <reference field="4294967294" count="1" selected="0">
            <x v="2"/>
          </reference>
        </references>
      </pivotArea>
    </format>
    <format dxfId="48">
      <pivotArea outline="0" collapsedLevelsAreSubtotals="1" fieldPosition="0">
        <references count="1">
          <reference field="4294967294" count="1" selected="0">
            <x v="2"/>
          </reference>
        </references>
      </pivotArea>
    </format>
    <format dxfId="47">
      <pivotArea outline="0" collapsedLevelsAreSubtotals="1" fieldPosition="0">
        <references count="1">
          <reference field="4294967294" count="1" selected="0">
            <x v="2"/>
          </reference>
        </references>
      </pivotArea>
    </format>
    <format dxfId="46">
      <pivotArea outline="0" collapsedLevelsAreSubtotals="1" fieldPosition="0">
        <references count="1">
          <reference field="4294967294" count="1" selected="0">
            <x v="2"/>
          </reference>
        </references>
      </pivotArea>
    </format>
    <format dxfId="45">
      <pivotArea outline="0" collapsedLevelsAreSubtotals="1" fieldPosition="0">
        <references count="1">
          <reference field="4294967294" count="1" selected="0">
            <x v="2"/>
          </reference>
        </references>
      </pivotArea>
    </format>
    <format dxfId="44">
      <pivotArea outline="0" collapsedLevelsAreSubtotals="1" fieldPosition="0">
        <references count="1">
          <reference field="4294967294" count="1" selected="0">
            <x v="2"/>
          </reference>
        </references>
      </pivotArea>
    </format>
    <format dxfId="4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6:C1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formats count="8">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1:F31"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formats count="8">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12"/>
    <pivotTable tabId="4" name="PivotTable1"/>
    <pivotTable tabId="4" name="PivotTable10"/>
    <pivotTable tabId="4" name="PivotTable11"/>
    <pivotTable tabId="4" name="PivotTable2"/>
    <pivotTable tabId="4" name="PivotTable3"/>
    <pivotTable tabId="4" name="PivotTable6"/>
    <pivotTable tabId="4" name="PivotTable7"/>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4" name="PivotTable12"/>
    <pivotTable tabId="4" name="PivotTable1"/>
    <pivotTable tabId="4" name="PivotTable10"/>
    <pivotTable tabId="4" name="PivotTable11"/>
    <pivotTable tabId="4" name="PivotTable2"/>
    <pivotTable tabId="4" name="PivotTable3"/>
    <pivotTable tabId="4" name="PivotTable6"/>
    <pivotTable tabId="4" name="PivotTable7"/>
  </pivotTables>
  <data>
    <tabular pivotCacheId="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yle="SlicerStyleLight6" rowHeight="241300"/>
  <slicer name="Education Field" cache="Slicer_Education_Field" caption="Education Field" style="SlicerStyleLight4" rowHeight="241300"/>
</slicers>
</file>

<file path=xl/tables/table1.xml><?xml version="1.0" encoding="utf-8"?>
<table xmlns="http://schemas.openxmlformats.org/spreadsheetml/2006/main" id="1" name="Table_1" displayName="Table_1" ref="A1:AR1471">
  <tableColumns count="44">
    <tableColumn id="1" name="Attrition"/>
    <tableColumn id="2" name="Business Travel"/>
    <tableColumn id="3" name="CF_age band"/>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18" name="CF_attrition count"/>
    <tableColumn id="19" name="CF_attrition counts"/>
    <tableColumn id="20" name="CF_attrition rat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topLeftCell="A2" workbookViewId="0">
      <selection sqref="A1:AR1471"/>
    </sheetView>
  </sheetViews>
  <sheetFormatPr defaultRowHeight="15" x14ac:dyDescent="0.25"/>
  <sheetData>
    <row r="1" spans="1:44"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75"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75"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75"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75"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75"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75"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75"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75"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75"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75"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75"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75"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75"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75"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75"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75"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75"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75"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75"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75"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75"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75"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75"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75"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75"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75"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75"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75"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75"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75"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75"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9"/>
  <sheetViews>
    <sheetView topLeftCell="B4" workbookViewId="0">
      <selection activeCell="E11" sqref="E11"/>
    </sheetView>
  </sheetViews>
  <sheetFormatPr defaultRowHeight="15" x14ac:dyDescent="0.25"/>
  <cols>
    <col min="1" max="1" width="26.140625" bestFit="1" customWidth="1"/>
    <col min="2" max="2" width="13.140625" customWidth="1"/>
    <col min="3" max="3" width="16.7109375" customWidth="1"/>
    <col min="4" max="4" width="23.85546875" customWidth="1"/>
    <col min="5" max="5" width="25" customWidth="1"/>
    <col min="6" max="6" width="23.85546875" bestFit="1" customWidth="1"/>
    <col min="8" max="8" width="13.140625" customWidth="1"/>
    <col min="9" max="9" width="23.85546875" bestFit="1" customWidth="1"/>
    <col min="11" max="11" width="2" customWidth="1"/>
  </cols>
  <sheetData>
    <row r="3" spans="1:8" x14ac:dyDescent="0.25">
      <c r="A3" t="s">
        <v>1554</v>
      </c>
      <c r="B3" t="s">
        <v>1555</v>
      </c>
      <c r="C3" t="s">
        <v>1561</v>
      </c>
    </row>
    <row r="4" spans="1:8" x14ac:dyDescent="0.25">
      <c r="A4" s="2">
        <v>1470</v>
      </c>
      <c r="B4" s="2">
        <v>237</v>
      </c>
      <c r="C4" s="3">
        <v>36.923809523809524</v>
      </c>
    </row>
    <row r="5" spans="1:8" x14ac:dyDescent="0.25">
      <c r="D5" t="s">
        <v>1556</v>
      </c>
      <c r="E5" t="s">
        <v>1557</v>
      </c>
      <c r="F5" t="s">
        <v>1558</v>
      </c>
      <c r="G5" t="s">
        <v>1559</v>
      </c>
      <c r="H5" t="s">
        <v>1560</v>
      </c>
    </row>
    <row r="6" spans="1:8" x14ac:dyDescent="0.25">
      <c r="D6">
        <f>GETPIVOTDATA("Count of Employee Number",$A$3)</f>
        <v>1470</v>
      </c>
      <c r="E6">
        <f>GETPIVOTDATA("Sum of CF_attrition count",$A$3)</f>
        <v>237</v>
      </c>
      <c r="F6" s="3">
        <f>GETPIVOTDATA("Average of Age",$A$3)</f>
        <v>36.923809523809524</v>
      </c>
      <c r="G6">
        <f>D6-E6</f>
        <v>1233</v>
      </c>
      <c r="H6" s="4">
        <f>E6/D6</f>
        <v>0.16122448979591836</v>
      </c>
    </row>
    <row r="9" spans="1:8" x14ac:dyDescent="0.25">
      <c r="B9" t="s">
        <v>1562</v>
      </c>
    </row>
    <row r="10" spans="1:8" x14ac:dyDescent="0.25">
      <c r="B10" s="3">
        <v>2.6265306122448981</v>
      </c>
    </row>
    <row r="13" spans="1:8" x14ac:dyDescent="0.25">
      <c r="B13" t="s">
        <v>1563</v>
      </c>
      <c r="C13" s="3">
        <f>GETPIVOTDATA("Job Satisfaction",$B$9)</f>
        <v>2.6265306122448981</v>
      </c>
    </row>
    <row r="14" spans="1:8" x14ac:dyDescent="0.25">
      <c r="B14" t="s">
        <v>1564</v>
      </c>
      <c r="C14" s="3">
        <f>4-C13</f>
        <v>1.3734693877551019</v>
      </c>
    </row>
    <row r="16" spans="1:8" x14ac:dyDescent="0.25">
      <c r="B16" s="5" t="s">
        <v>1565</v>
      </c>
      <c r="C16" t="s">
        <v>1567</v>
      </c>
      <c r="E16" t="s">
        <v>51</v>
      </c>
      <c r="F16">
        <f>GETPIVOTDATA("Employee Count",$B$16,"Gender","Female")</f>
        <v>588</v>
      </c>
      <c r="G16" s="4">
        <f>F16/($F$16+$F$17)</f>
        <v>0.4</v>
      </c>
    </row>
    <row r="17" spans="2:9" x14ac:dyDescent="0.25">
      <c r="B17" s="6" t="s">
        <v>51</v>
      </c>
      <c r="C17" s="3">
        <v>588</v>
      </c>
      <c r="E17" t="s">
        <v>62</v>
      </c>
      <c r="F17">
        <f>GETPIVOTDATA("Employee Count",$B$16,"Gender","Male")</f>
        <v>882</v>
      </c>
      <c r="G17" s="4">
        <f>F17/($F$16+$F$17)</f>
        <v>0.6</v>
      </c>
    </row>
    <row r="18" spans="2:9" x14ac:dyDescent="0.25">
      <c r="B18" s="6" t="s">
        <v>62</v>
      </c>
      <c r="C18" s="3">
        <v>882</v>
      </c>
    </row>
    <row r="19" spans="2:9" x14ac:dyDescent="0.25">
      <c r="B19" s="6" t="s">
        <v>1566</v>
      </c>
      <c r="C19" s="3">
        <v>1470</v>
      </c>
    </row>
    <row r="21" spans="2:9" x14ac:dyDescent="0.25">
      <c r="B21" s="5" t="s">
        <v>1565</v>
      </c>
      <c r="C21" t="s">
        <v>1555</v>
      </c>
      <c r="E21" s="5" t="s">
        <v>1565</v>
      </c>
      <c r="F21" t="s">
        <v>1555</v>
      </c>
    </row>
    <row r="22" spans="2:9" x14ac:dyDescent="0.25">
      <c r="B22" s="6" t="s">
        <v>134</v>
      </c>
      <c r="C22" s="3">
        <v>5</v>
      </c>
      <c r="E22" s="6" t="s">
        <v>83</v>
      </c>
      <c r="F22" s="3">
        <v>9</v>
      </c>
      <c r="H22" t="str">
        <f>E22</f>
        <v>Healthcare Representative</v>
      </c>
      <c r="I22">
        <f>GETPIVOTDATA("CF_attrition count",$E$21,"Job Role",E22)</f>
        <v>9</v>
      </c>
    </row>
    <row r="23" spans="2:9" x14ac:dyDescent="0.25">
      <c r="B23" s="6" t="s">
        <v>65</v>
      </c>
      <c r="C23" s="3">
        <v>31</v>
      </c>
      <c r="E23" s="6" t="s">
        <v>163</v>
      </c>
      <c r="F23" s="3">
        <v>12</v>
      </c>
      <c r="H23" t="str">
        <f t="shared" ref="H23:H30" si="0">E23</f>
        <v>Human Resources</v>
      </c>
      <c r="I23">
        <f t="shared" ref="I23:I30" si="1">GETPIVOTDATA("CF_attrition count",$E$21,"Job Role",E23)</f>
        <v>12</v>
      </c>
    </row>
    <row r="24" spans="2:9" x14ac:dyDescent="0.25">
      <c r="B24" s="6" t="s">
        <v>55</v>
      </c>
      <c r="C24" s="3">
        <v>44</v>
      </c>
      <c r="E24" s="6" t="s">
        <v>68</v>
      </c>
      <c r="F24" s="3">
        <v>62</v>
      </c>
      <c r="H24" t="str">
        <f t="shared" si="0"/>
        <v>Laboratory Technician</v>
      </c>
      <c r="I24">
        <f t="shared" si="1"/>
        <v>62</v>
      </c>
    </row>
    <row r="25" spans="2:9" x14ac:dyDescent="0.25">
      <c r="B25" s="6" t="s">
        <v>71</v>
      </c>
      <c r="C25" s="3">
        <v>58</v>
      </c>
      <c r="E25" s="6" t="s">
        <v>95</v>
      </c>
      <c r="F25" s="3">
        <v>5</v>
      </c>
      <c r="H25" t="str">
        <f t="shared" si="0"/>
        <v>Manager</v>
      </c>
      <c r="I25">
        <f t="shared" si="1"/>
        <v>5</v>
      </c>
    </row>
    <row r="26" spans="2:9" x14ac:dyDescent="0.25">
      <c r="B26" s="6" t="s">
        <v>77</v>
      </c>
      <c r="C26" s="3">
        <v>99</v>
      </c>
      <c r="E26" s="6" t="s">
        <v>81</v>
      </c>
      <c r="F26" s="3">
        <v>10</v>
      </c>
      <c r="H26" t="str">
        <f t="shared" si="0"/>
        <v>Manufacturing Director</v>
      </c>
      <c r="I26">
        <f t="shared" si="1"/>
        <v>10</v>
      </c>
    </row>
    <row r="27" spans="2:9" x14ac:dyDescent="0.25">
      <c r="B27" s="6" t="s">
        <v>1566</v>
      </c>
      <c r="C27" s="3">
        <v>237</v>
      </c>
      <c r="E27" s="6" t="s">
        <v>101</v>
      </c>
      <c r="F27" s="3">
        <v>2</v>
      </c>
      <c r="H27" t="str">
        <f t="shared" si="0"/>
        <v>Research Director</v>
      </c>
      <c r="I27">
        <f t="shared" si="1"/>
        <v>2</v>
      </c>
    </row>
    <row r="28" spans="2:9" x14ac:dyDescent="0.25">
      <c r="E28" s="6" t="s">
        <v>63</v>
      </c>
      <c r="F28" s="3">
        <v>47</v>
      </c>
      <c r="H28" t="str">
        <f t="shared" si="0"/>
        <v>Research Scientist</v>
      </c>
      <c r="I28">
        <f t="shared" si="1"/>
        <v>47</v>
      </c>
    </row>
    <row r="29" spans="2:9" x14ac:dyDescent="0.25">
      <c r="E29" s="6" t="s">
        <v>52</v>
      </c>
      <c r="F29" s="3">
        <v>57</v>
      </c>
      <c r="H29" t="str">
        <f t="shared" si="0"/>
        <v>Sales Executive</v>
      </c>
      <c r="I29">
        <f t="shared" si="1"/>
        <v>57</v>
      </c>
    </row>
    <row r="30" spans="2:9" x14ac:dyDescent="0.25">
      <c r="E30" s="6" t="s">
        <v>99</v>
      </c>
      <c r="F30" s="3">
        <v>33</v>
      </c>
      <c r="H30" t="str">
        <f t="shared" si="0"/>
        <v>Sales Representative</v>
      </c>
      <c r="I30">
        <f t="shared" si="1"/>
        <v>33</v>
      </c>
    </row>
    <row r="31" spans="2:9" x14ac:dyDescent="0.25">
      <c r="E31" s="6" t="s">
        <v>1566</v>
      </c>
      <c r="F31" s="3">
        <v>237</v>
      </c>
    </row>
    <row r="33" spans="2:9" x14ac:dyDescent="0.25">
      <c r="B33" s="5" t="s">
        <v>1565</v>
      </c>
      <c r="C33" t="s">
        <v>1568</v>
      </c>
      <c r="E33" s="5" t="s">
        <v>1565</v>
      </c>
      <c r="F33" t="s">
        <v>1555</v>
      </c>
      <c r="H33" s="5" t="s">
        <v>1565</v>
      </c>
      <c r="I33" t="s">
        <v>1555</v>
      </c>
    </row>
    <row r="34" spans="2:9" x14ac:dyDescent="0.25">
      <c r="B34" s="6" t="s">
        <v>79</v>
      </c>
      <c r="C34" s="3">
        <v>327</v>
      </c>
      <c r="E34" s="6" t="s">
        <v>161</v>
      </c>
      <c r="F34" s="7">
        <v>5.0632911392405063E-2</v>
      </c>
      <c r="H34" s="6" t="s">
        <v>69</v>
      </c>
      <c r="I34" s="2">
        <v>112</v>
      </c>
    </row>
    <row r="35" spans="2:9" x14ac:dyDescent="0.25">
      <c r="B35" s="6" t="s">
        <v>53</v>
      </c>
      <c r="C35" s="3">
        <v>470</v>
      </c>
      <c r="E35" s="6" t="s">
        <v>60</v>
      </c>
      <c r="F35" s="7">
        <v>0.56118143459915615</v>
      </c>
      <c r="H35" s="6" t="s">
        <v>46</v>
      </c>
      <c r="I35" s="2">
        <v>51</v>
      </c>
    </row>
    <row r="36" spans="2:9" x14ac:dyDescent="0.25">
      <c r="B36" s="6" t="s">
        <v>64</v>
      </c>
      <c r="C36" s="3">
        <v>673</v>
      </c>
      <c r="E36" s="6" t="s">
        <v>48</v>
      </c>
      <c r="F36" s="7">
        <v>0.3881856540084388</v>
      </c>
      <c r="H36" s="6" t="s">
        <v>58</v>
      </c>
      <c r="I36" s="2">
        <v>25</v>
      </c>
    </row>
    <row r="37" spans="2:9" x14ac:dyDescent="0.25">
      <c r="B37" s="6" t="s">
        <v>1566</v>
      </c>
      <c r="C37" s="3">
        <v>1470</v>
      </c>
      <c r="E37" s="6" t="s">
        <v>1566</v>
      </c>
      <c r="F37" s="7">
        <v>1</v>
      </c>
      <c r="H37" s="6" t="s">
        <v>75</v>
      </c>
      <c r="I37" s="2">
        <v>11</v>
      </c>
    </row>
    <row r="38" spans="2:9" x14ac:dyDescent="0.25">
      <c r="H38" s="6" t="s">
        <v>92</v>
      </c>
      <c r="I38" s="2">
        <v>38</v>
      </c>
    </row>
    <row r="39" spans="2:9" x14ac:dyDescent="0.25">
      <c r="H39" s="6" t="s">
        <v>1566</v>
      </c>
      <c r="I39" s="2">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3" sqref="C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2023-11-22T14:37:00Z</dcterms:created>
  <dcterms:modified xsi:type="dcterms:W3CDTF">2023-11-23T11:09:47Z</dcterms:modified>
</cp:coreProperties>
</file>