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MESTER-06\Operations Research\"/>
    </mc:Choice>
  </mc:AlternateContent>
  <xr:revisionPtr revIDLastSave="0" documentId="8_{06F074E9-3609-4D32-A435-4C9329C07E29}" xr6:coauthVersionLast="47" xr6:coauthVersionMax="47" xr10:uidLastSave="{00000000-0000-0000-0000-000000000000}"/>
  <bookViews>
    <workbookView xWindow="-90" yWindow="0" windowWidth="9780" windowHeight="10890" activeTab="3" xr2:uid="{FB36B206-AFDC-433D-96BB-B95CA4E937D8}"/>
  </bookViews>
  <sheets>
    <sheet name="Answer Report 1" sheetId="2" r:id="rId1"/>
    <sheet name="Sensitivity Report 1" sheetId="3" r:id="rId2"/>
    <sheet name="Limits Report 1" sheetId="4" r:id="rId3"/>
    <sheet name="Sheet1" sheetId="1" r:id="rId4"/>
  </sheets>
  <definedNames>
    <definedName name="solver_adj" localSheetId="3" hidden="1">Sheet1!$D$5:$J$5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Sheet1!$K$10</definedName>
    <definedName name="solver_lhs10" localSheetId="3" hidden="1">Sheet1!$K$9</definedName>
    <definedName name="solver_lhs2" localSheetId="3" hidden="1">Sheet1!$K$11</definedName>
    <definedName name="solver_lhs3" localSheetId="3" hidden="1">Sheet1!$K$12</definedName>
    <definedName name="solver_lhs4" localSheetId="3" hidden="1">Sheet1!$K$13</definedName>
    <definedName name="solver_lhs5" localSheetId="3" hidden="1">Sheet1!$K$14</definedName>
    <definedName name="solver_lhs6" localSheetId="3" hidden="1">Sheet1!$K$15</definedName>
    <definedName name="solver_lhs7" localSheetId="3" hidden="1">Sheet1!$K$16</definedName>
    <definedName name="solver_lhs8" localSheetId="3" hidden="1">Sheet1!$K$17</definedName>
    <definedName name="solver_lhs9" localSheetId="3" hidden="1">Sheet1!$K$8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10</definedName>
    <definedName name="solver_nwt" localSheetId="3" hidden="1">1</definedName>
    <definedName name="solver_opt" localSheetId="3" hidden="1">Sheet1!$K$5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10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el7" localSheetId="3" hidden="1">1</definedName>
    <definedName name="solver_rel8" localSheetId="3" hidden="1">1</definedName>
    <definedName name="solver_rel9" localSheetId="3" hidden="1">1</definedName>
    <definedName name="solver_rhs1" localSheetId="3" hidden="1">Sheet1!$M$10</definedName>
    <definedName name="solver_rhs10" localSheetId="3" hidden="1">Sheet1!$M$9</definedName>
    <definedName name="solver_rhs2" localSheetId="3" hidden="1">Sheet1!$M$11</definedName>
    <definedName name="solver_rhs3" localSheetId="3" hidden="1">Sheet1!$M$12</definedName>
    <definedName name="solver_rhs4" localSheetId="3" hidden="1">Sheet1!$M$13</definedName>
    <definedName name="solver_rhs5" localSheetId="3" hidden="1">Sheet1!$M$14</definedName>
    <definedName name="solver_rhs6" localSheetId="3" hidden="1">Sheet1!$M$15</definedName>
    <definedName name="solver_rhs7" localSheetId="3" hidden="1">Sheet1!$M$16</definedName>
    <definedName name="solver_rhs8" localSheetId="3" hidden="1">Sheet1!$M$17</definedName>
    <definedName name="solver_rhs9" localSheetId="3" hidden="1">Sheet1!$M$8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K16" i="1"/>
  <c r="K15" i="1"/>
  <c r="K14" i="1"/>
  <c r="K13" i="1"/>
  <c r="K12" i="1"/>
  <c r="K11" i="1"/>
  <c r="K10" i="1"/>
  <c r="K9" i="1"/>
  <c r="K8" i="1"/>
  <c r="K5" i="1"/>
  <c r="XFD1048550" i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/>
  <c r="XFD1048558" i="1" a="1"/>
  <c r="XFD1048558" i="1" s="1"/>
  <c r="XFD1048559" i="1" a="1"/>
  <c r="XFD1048559" i="1" s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/>
  <c r="XFD1048565" i="1" a="1"/>
  <c r="XFD1048565" i="1"/>
  <c r="XFD1048566" i="1" a="1"/>
  <c r="XFD1048566" i="1" s="1"/>
  <c r="XFD1048567" i="1" a="1"/>
  <c r="XFD1048567" i="1" s="1"/>
  <c r="XFD1048568" i="1" a="1"/>
  <c r="XFD1048568" i="1"/>
  <c r="XFD1048569" i="1" a="1"/>
  <c r="XFD1048569" i="1"/>
  <c r="XFD1048570" i="1" a="1"/>
  <c r="XFD1048570" i="1" s="1"/>
  <c r="XFD1048571" i="1" a="1"/>
  <c r="XFD1048571" i="1" s="1"/>
  <c r="XFD1048572" i="1" a="1"/>
  <c r="XFD1048572" i="1"/>
  <c r="XFD1048573" i="1" a="1"/>
  <c r="XFD1048573" i="1" s="1"/>
  <c r="XFD1048574" i="1" a="1"/>
  <c r="XFD1048574" i="1" s="1"/>
  <c r="XFD1048575" i="1" a="1"/>
  <c r="XFD10485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<sst xmlns="http://schemas.openxmlformats.org/spreadsheetml/2006/main" count="220" uniqueCount="115">
  <si>
    <t>x1</t>
  </si>
  <si>
    <t>x2</t>
  </si>
  <si>
    <t>x3</t>
  </si>
  <si>
    <t>Solution</t>
  </si>
  <si>
    <t>Obj coeff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</si>
  <si>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</si>
  <si>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</si>
  <si>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</si>
  <si>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</si>
  <si>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</si>
  <si>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</si>
  <si>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</si>
  <si>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</si>
  <si>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</si>
  <si>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</si>
  <si>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x4</t>
  </si>
  <si>
    <t>x5</t>
  </si>
  <si>
    <t>x6</t>
  </si>
  <si>
    <t>x7</t>
  </si>
  <si>
    <t>Z</t>
  </si>
  <si>
    <t xml:space="preserve"> &lt;=</t>
  </si>
  <si>
    <t>Microsoft Excel 16.0 Answer Report</t>
  </si>
  <si>
    <t>Worksheet: [Book1]Sheet1</t>
  </si>
  <si>
    <t>Report Created: 04/04/2024 1:50:21 am</t>
  </si>
  <si>
    <t>Result: Solver found a solution.  All Constraints and optimality conditions are satisfied.</t>
  </si>
  <si>
    <t>Solver Engine</t>
  </si>
  <si>
    <t>Engine: Simplex LP</t>
  </si>
  <si>
    <t>Solution Time: 0.343 Seconds.</t>
  </si>
  <si>
    <t>Iterations: 4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</si>
  <si>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</si>
  <si>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</si>
  <si>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</si>
  <si>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</si>
  <si>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</si>
  <si>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</si>
  <si>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</si>
  <si>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</si>
  <si>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</si>
  <si>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</si>
  <si>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</si>
  <si>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</si>
  <si>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</si>
  <si>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</si>
  <si>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</si>
  <si>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$K$5</t>
  </si>
  <si>
    <t>Solution Z</t>
  </si>
  <si>
    <t>$D$5</t>
  </si>
  <si>
    <t>Solution x1</t>
  </si>
  <si>
    <t>Contin</t>
  </si>
  <si>
    <t>$E$5</t>
  </si>
  <si>
    <t>Solution x2</t>
  </si>
  <si>
    <t>$F$5</t>
  </si>
  <si>
    <t>Solution x3</t>
  </si>
  <si>
    <t>$G$5</t>
  </si>
  <si>
    <t>Solution x4</t>
  </si>
  <si>
    <t>$H$5</t>
  </si>
  <si>
    <t>Solution x5</t>
  </si>
  <si>
    <t>$I$5</t>
  </si>
  <si>
    <t>Solution x6</t>
  </si>
  <si>
    <t>$J$5</t>
  </si>
  <si>
    <t>Solution x7</t>
  </si>
  <si>
    <t>$K$10</t>
  </si>
  <si>
    <t>C 3 Z</t>
  </si>
  <si>
    <t>$K$10&lt;=$M$10</t>
  </si>
  <si>
    <t>Not Binding</t>
  </si>
  <si>
    <t>$K$11</t>
  </si>
  <si>
    <t>C 4 Z</t>
  </si>
  <si>
    <t>$K$11&lt;=$M$11</t>
  </si>
  <si>
    <t>Binding</t>
  </si>
  <si>
    <t>$K$12</t>
  </si>
  <si>
    <t>C 5 Z</t>
  </si>
  <si>
    <t>$K$12&lt;=$M$12</t>
  </si>
  <si>
    <t>$K$13</t>
  </si>
  <si>
    <t>C 6 Z</t>
  </si>
  <si>
    <t>$K$13&lt;=$M$13</t>
  </si>
  <si>
    <t>$K$14</t>
  </si>
  <si>
    <t>C 7 Z</t>
  </si>
  <si>
    <t>$K$14&lt;=$M$14</t>
  </si>
  <si>
    <t>$K$15</t>
  </si>
  <si>
    <t>C 8 Z</t>
  </si>
  <si>
    <t>$K$15&lt;=$M$15</t>
  </si>
  <si>
    <t>$K$16</t>
  </si>
  <si>
    <t>C 9 Z</t>
  </si>
  <si>
    <t>$K$16&lt;=$M$16</t>
  </si>
  <si>
    <t>$K$17</t>
  </si>
  <si>
    <t>C 10 Z</t>
  </si>
  <si>
    <t>$K$17&lt;=$M$17</t>
  </si>
  <si>
    <t>$K$8</t>
  </si>
  <si>
    <t>C 1 Z</t>
  </si>
  <si>
    <t>$K$8&lt;=$M$8</t>
  </si>
  <si>
    <t>$K$9</t>
  </si>
  <si>
    <t>C 2 Z</t>
  </si>
  <si>
    <t>$K$9&lt;=$M$9</t>
  </si>
  <si>
    <t>Microsoft Excel 16.0 Sensitivity Report</t>
  </si>
  <si>
    <t>Report Created: 04/04/2024 1:50:22 am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</si>
  <si>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</si>
  <si>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</si>
  <si>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</si>
  <si>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</si>
  <si>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</si>
  <si>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</si>
  <si>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</si>
  <si>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</si>
  <si>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</si>
  <si>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</si>
  <si>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</si>
  <si>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</si>
  <si>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</si>
  <si>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</si>
  <si>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Report Created: 04/04/2024 1:50:23 am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</si>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</sst>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468EEC-057B-4377-87DC-6BCC69B83886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341712174906653&quot;"/>
    <we:property name="Hlw/LURbSisrGg==" value="&quot;&quot;"/>
    <we:property name="Hlw/LURbShcmHDwHFTc/I1M=" value="&quot;CmYd&quot;"/>
    <we:property name="Hlw/LURbSikoCAcLCQ==" value="&quot;fA==&quot;"/>
    <we:property name="Hlw/LURbShcmHDwHFTc0KFM=" value="&quot;fA==&quot;"/>
    <we:property name="Hlw/LURbShcmHDwHFTcqP1E=" value="&quot;fRpqeABaW1U=&quot;"/>
    <we:property name="Hlw/LURbShcmHDwHFTcpLlg=" value="&quot;fA==&quot;"/>
    <we:property name="Hlw/LURbShcmHDwHFTcoIUw=" value="&quot;fQ==&quot;"/>
    <we:property name="Hlw/LURbShcmHDwHFTcuIlg=" value="&quot;fRpqeQ==&quot;"/>
    <we:property name="Hlw/LURbShcmHDwHFTc5O1M=" value="&quot;fRpqeABb&quot;"/>
    <we:property name="Hlw/LURbShcmHDwHFTc3Plg=" value="&quot;fQ==&quot;"/>
    <we:property name="Hlw/LURbShcmHDwHFTcpPk4=" value="&quot;fARq&quot;"/>
    <we:property name="Hlw/LURbShcmHDwHFTcoPlA=" value="&quot;fQ==&quot;"/>
    <we:property name="Hlw/LURbShcmHDwHFTc3P0A=" value="&quot;fRpqfwU=&quot;"/>
    <we:property name="Hlw/LURbShcmHDwHFTc3I10=" value="&quot;fgQ=&quot;"/>
    <we:property name="Hlw/LURbShcmHDwHFTcoL0I=" value="&quot;fA==&quot;"/>
    <we:property name="Hlw/LURbShcmHDwHFTc0OUY=" value="&quot;fw==&quot;"/>
    <we:property name="Hlw/LURbShcmHDwHFTc7Llc=" value="&quot;fRpqeAE=&quot;"/>
    <we:property name="Hlw/LURbShcmHDwHFTcoKEc=" value="&quot;eA==&quot;"/>
    <we:property name="Hlw/LURbShcmHDwHFTc7P0c=" value="&quot;fA==&quot;"/>
    <we:property name="Hlw/LURbShcmHDwHFTcpOVU=" value="&quot;fQ==&quot;"/>
    <we:property name="Hlw/LURbShcmHDwHFTc3KEA=" value="&quot;fw==&quot;"/>
    <we:property name="Hlw/LURbShcmHDwHFTcpIlc=" value="&quot;fQ==&quot;"/>
    <we:property name="Hlw/LURbShcmHDwHFTc2PUA=" value="&quot;fQ==&quot;"/>
    <we:property name="Hlw/LURbShcmHDwHFTc2PUQ=" value="&quot;fQ==&quot;"/>
    <we:property name="Hlw/LURbShcmHDwHFTc9LEQ=" value="&quot;fRpqeABaW1U=&quot;"/>
    <we:property name="Hlw/LURbShcmHDwHFTczPUc=" value="&quot;fRpjcQ==&quot;"/>
    <we:property name="Hlw/LURbShcmHDwHFTc8KFU=" value="&quot;fRpqeABaW1U=&quot;"/>
    <we:property name="Hlw/LURbShcmHDwHFTczPV0=" value="&quot;fA==&quot;"/>
    <we:property name="Hlw/LURbShcmHDwHFTczPVA=" value="&quot;fg==&quot;"/>
  </we:properties>
  <we:bindings>
    <we:binding id="refEdit" type="matrix" appref="{05D93B76-84D4-4959-BD6C-362D66F67B83}"/>
    <we:binding id="Worker" type="matrix" appref="{7BD94B66-9E9F-4B72-A129-253C550F75A5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6E97-0AD2-43B6-A172-EE9F4ABBADAC}">
  <dimension ref="A1:G41"/>
  <sheetViews>
    <sheetView showGridLines="0" workbookViewId="0"/>
  </sheetViews>
  <sheetFormatPr defaultRowHeight="14.5" x14ac:dyDescent="0.35"/>
  <cols>
    <col min="1" max="1" width="2.1796875" customWidth="1"/>
    <col min="2" max="2" width="5.81640625" bestFit="1" customWidth="1"/>
    <col min="3" max="3" width="9.54296875" bestFit="1" customWidth="1"/>
    <col min="4" max="4" width="12.453125" bestFit="1" customWidth="1"/>
    <col min="5" max="5" width="13.36328125" bestFit="1" customWidth="1"/>
    <col min="6" max="6" width="10" bestFit="1" customWidth="1"/>
    <col min="7" max="7" width="5.453125" bestFit="1" customWidth="1"/>
  </cols>
  <sheetData>
    <row r="1" spans="1:5" x14ac:dyDescent="0.35">
      <c r="A1" s="4" t="s">
        <v>21</v>
      </c>
    </row>
    <row r="2" spans="1:5" x14ac:dyDescent="0.35">
      <c r="A2" s="4" t="s">
        <v>22</v>
      </c>
    </row>
    <row r="3" spans="1:5" x14ac:dyDescent="0.35">
      <c r="A3" s="4" t="s">
        <v>23</v>
      </c>
    </row>
    <row r="4" spans="1:5" x14ac:dyDescent="0.35">
      <c r="A4" s="4" t="s">
        <v>24</v>
      </c>
    </row>
    <row r="5" spans="1:5" x14ac:dyDescent="0.35">
      <c r="A5" s="4" t="s">
        <v>25</v>
      </c>
    </row>
    <row r="6" spans="1:5" x14ac:dyDescent="0.35">
      <c r="A6" s="4"/>
      <c r="B6" t="s">
        <v>26</v>
      </c>
    </row>
    <row r="7" spans="1:5" x14ac:dyDescent="0.35">
      <c r="A7" s="4"/>
      <c r="B7" t="s">
        <v>27</v>
      </c>
    </row>
    <row r="8" spans="1:5" x14ac:dyDescent="0.35">
      <c r="A8" s="4"/>
      <c r="B8" t="s">
        <v>28</v>
      </c>
    </row>
    <row r="9" spans="1:5" x14ac:dyDescent="0.35">
      <c r="A9" s="4" t="s">
        <v>29</v>
      </c>
    </row>
    <row r="10" spans="1:5" x14ac:dyDescent="0.35">
      <c r="B10" t="s">
        <v>30</v>
      </c>
    </row>
    <row r="11" spans="1:5" x14ac:dyDescent="0.35">
      <c r="B11" t="s">
        <v>31</v>
      </c>
    </row>
    <row r="14" spans="1:5" ht="15" thickBot="1" x14ac:dyDescent="0.4">
      <c r="A14" t="s">
        <v>32</v>
      </c>
    </row>
    <row r="15" spans="1:5" ht="15" thickBot="1" x14ac:dyDescent="0.4">
      <c r="B15" s="6" t="s">
        <v>33</v>
      </c>
      <c r="C15" s="6" t="s">
        <v>34</v>
      </c>
      <c r="D15" s="6" t="s">
        <v>35</v>
      </c>
      <c r="E15" s="6" t="s">
        <v>36</v>
      </c>
    </row>
    <row r="16" spans="1:5" ht="15" thickBot="1" x14ac:dyDescent="0.4">
      <c r="B16" s="5" t="s">
        <v>44</v>
      </c>
      <c r="C16" s="5" t="s">
        <v>45</v>
      </c>
      <c r="D16" s="8">
        <v>0</v>
      </c>
      <c r="E16" s="8">
        <v>1199.9999999999991</v>
      </c>
    </row>
    <row r="19" spans="1:7" ht="15" thickBot="1" x14ac:dyDescent="0.4">
      <c r="A19" t="s">
        <v>37</v>
      </c>
    </row>
    <row r="20" spans="1:7" ht="15" thickBot="1" x14ac:dyDescent="0.4">
      <c r="B20" s="6" t="s">
        <v>33</v>
      </c>
      <c r="C20" s="6" t="s">
        <v>34</v>
      </c>
      <c r="D20" s="6" t="s">
        <v>35</v>
      </c>
      <c r="E20" s="6" t="s">
        <v>36</v>
      </c>
      <c r="F20" s="6" t="s">
        <v>38</v>
      </c>
    </row>
    <row r="21" spans="1:7" x14ac:dyDescent="0.35">
      <c r="B21" s="7" t="s">
        <v>46</v>
      </c>
      <c r="C21" s="7" t="s">
        <v>47</v>
      </c>
      <c r="D21" s="9">
        <v>0</v>
      </c>
      <c r="E21" s="9">
        <v>0</v>
      </c>
      <c r="F21" s="7" t="s">
        <v>48</v>
      </c>
    </row>
    <row r="22" spans="1:7" x14ac:dyDescent="0.35">
      <c r="B22" s="7" t="s">
        <v>49</v>
      </c>
      <c r="C22" s="7" t="s">
        <v>50</v>
      </c>
      <c r="D22" s="9">
        <v>0</v>
      </c>
      <c r="E22" s="9">
        <v>0</v>
      </c>
      <c r="F22" s="7" t="s">
        <v>48</v>
      </c>
    </row>
    <row r="23" spans="1:7" x14ac:dyDescent="0.35">
      <c r="B23" s="7" t="s">
        <v>51</v>
      </c>
      <c r="C23" s="7" t="s">
        <v>52</v>
      </c>
      <c r="D23" s="9">
        <v>0</v>
      </c>
      <c r="E23" s="9">
        <v>0</v>
      </c>
      <c r="F23" s="7" t="s">
        <v>48</v>
      </c>
    </row>
    <row r="24" spans="1:7" x14ac:dyDescent="0.35">
      <c r="B24" s="7" t="s">
        <v>53</v>
      </c>
      <c r="C24" s="7" t="s">
        <v>54</v>
      </c>
      <c r="D24" s="9">
        <v>0</v>
      </c>
      <c r="E24" s="9">
        <v>0</v>
      </c>
      <c r="F24" s="7" t="s">
        <v>48</v>
      </c>
    </row>
    <row r="25" spans="1:7" x14ac:dyDescent="0.35">
      <c r="B25" s="7" t="s">
        <v>55</v>
      </c>
      <c r="C25" s="7" t="s">
        <v>56</v>
      </c>
      <c r="D25" s="9">
        <v>0</v>
      </c>
      <c r="E25" s="9">
        <v>0</v>
      </c>
      <c r="F25" s="7" t="s">
        <v>48</v>
      </c>
    </row>
    <row r="26" spans="1:7" x14ac:dyDescent="0.35">
      <c r="B26" s="7" t="s">
        <v>57</v>
      </c>
      <c r="C26" s="7" t="s">
        <v>58</v>
      </c>
      <c r="D26" s="9">
        <v>0</v>
      </c>
      <c r="E26" s="9">
        <v>0</v>
      </c>
      <c r="F26" s="7" t="s">
        <v>48</v>
      </c>
    </row>
    <row r="27" spans="1:7" ht="15" thickBot="1" x14ac:dyDescent="0.4">
      <c r="B27" s="5" t="s">
        <v>59</v>
      </c>
      <c r="C27" s="5" t="s">
        <v>60</v>
      </c>
      <c r="D27" s="8">
        <v>0</v>
      </c>
      <c r="E27" s="8">
        <v>59.99999999999995</v>
      </c>
      <c r="F27" s="5" t="s">
        <v>48</v>
      </c>
    </row>
    <row r="30" spans="1:7" ht="15" thickBot="1" x14ac:dyDescent="0.4">
      <c r="A30" t="s">
        <v>39</v>
      </c>
    </row>
    <row r="31" spans="1:7" ht="15" thickBot="1" x14ac:dyDescent="0.4">
      <c r="B31" s="6" t="s">
        <v>33</v>
      </c>
      <c r="C31" s="6" t="s">
        <v>34</v>
      </c>
      <c r="D31" s="6" t="s">
        <v>40</v>
      </c>
      <c r="E31" s="6" t="s">
        <v>41</v>
      </c>
      <c r="F31" s="6" t="s">
        <v>42</v>
      </c>
      <c r="G31" s="6" t="s">
        <v>43</v>
      </c>
    </row>
    <row r="32" spans="1:7" x14ac:dyDescent="0.35">
      <c r="B32" s="7" t="s">
        <v>61</v>
      </c>
      <c r="C32" s="7" t="s">
        <v>62</v>
      </c>
      <c r="D32" s="9">
        <v>-599.99999999999955</v>
      </c>
      <c r="E32" s="7" t="s">
        <v>63</v>
      </c>
      <c r="F32" s="7" t="s">
        <v>64</v>
      </c>
      <c r="G32" s="7">
        <v>629.99999999999955</v>
      </c>
    </row>
    <row r="33" spans="2:7" x14ac:dyDescent="0.35">
      <c r="B33" s="7" t="s">
        <v>65</v>
      </c>
      <c r="C33" s="7" t="s">
        <v>66</v>
      </c>
      <c r="D33" s="9">
        <v>0</v>
      </c>
      <c r="E33" s="7" t="s">
        <v>67</v>
      </c>
      <c r="F33" s="7" t="s">
        <v>68</v>
      </c>
      <c r="G33" s="7">
        <v>0</v>
      </c>
    </row>
    <row r="34" spans="2:7" x14ac:dyDescent="0.35">
      <c r="B34" s="7" t="s">
        <v>69</v>
      </c>
      <c r="C34" s="7" t="s">
        <v>70</v>
      </c>
      <c r="D34" s="9">
        <v>0</v>
      </c>
      <c r="E34" s="7" t="s">
        <v>71</v>
      </c>
      <c r="F34" s="7" t="s">
        <v>68</v>
      </c>
      <c r="G34" s="7">
        <v>0</v>
      </c>
    </row>
    <row r="35" spans="2:7" x14ac:dyDescent="0.35">
      <c r="B35" s="7" t="s">
        <v>72</v>
      </c>
      <c r="C35" s="7" t="s">
        <v>73</v>
      </c>
      <c r="D35" s="9">
        <v>0</v>
      </c>
      <c r="E35" s="7" t="s">
        <v>74</v>
      </c>
      <c r="F35" s="7" t="s">
        <v>68</v>
      </c>
      <c r="G35" s="7">
        <v>0</v>
      </c>
    </row>
    <row r="36" spans="2:7" x14ac:dyDescent="0.35">
      <c r="B36" s="7" t="s">
        <v>75</v>
      </c>
      <c r="C36" s="7" t="s">
        <v>76</v>
      </c>
      <c r="D36" s="9">
        <v>0</v>
      </c>
      <c r="E36" s="7" t="s">
        <v>77</v>
      </c>
      <c r="F36" s="7" t="s">
        <v>68</v>
      </c>
      <c r="G36" s="7">
        <v>0</v>
      </c>
    </row>
    <row r="37" spans="2:7" x14ac:dyDescent="0.35">
      <c r="B37" s="7" t="s">
        <v>78</v>
      </c>
      <c r="C37" s="7" t="s">
        <v>79</v>
      </c>
      <c r="D37" s="9">
        <v>0</v>
      </c>
      <c r="E37" s="7" t="s">
        <v>80</v>
      </c>
      <c r="F37" s="7" t="s">
        <v>68</v>
      </c>
      <c r="G37" s="7">
        <v>0</v>
      </c>
    </row>
    <row r="38" spans="2:7" x14ac:dyDescent="0.35">
      <c r="B38" s="7" t="s">
        <v>81</v>
      </c>
      <c r="C38" s="7" t="s">
        <v>82</v>
      </c>
      <c r="D38" s="9">
        <v>0</v>
      </c>
      <c r="E38" s="7" t="s">
        <v>83</v>
      </c>
      <c r="F38" s="7" t="s">
        <v>68</v>
      </c>
      <c r="G38" s="7">
        <v>0</v>
      </c>
    </row>
    <row r="39" spans="2:7" x14ac:dyDescent="0.35">
      <c r="B39" s="7" t="s">
        <v>84</v>
      </c>
      <c r="C39" s="7" t="s">
        <v>85</v>
      </c>
      <c r="D39" s="9">
        <v>-59.99999999999995</v>
      </c>
      <c r="E39" s="7" t="s">
        <v>86</v>
      </c>
      <c r="F39" s="7" t="s">
        <v>64</v>
      </c>
      <c r="G39" s="7">
        <v>59.99999999999995</v>
      </c>
    </row>
    <row r="40" spans="2:7" x14ac:dyDescent="0.35">
      <c r="B40" s="7" t="s">
        <v>87</v>
      </c>
      <c r="C40" s="7" t="s">
        <v>88</v>
      </c>
      <c r="D40" s="9">
        <v>0</v>
      </c>
      <c r="E40" s="7" t="s">
        <v>89</v>
      </c>
      <c r="F40" s="7" t="s">
        <v>64</v>
      </c>
      <c r="G40" s="7">
        <v>50</v>
      </c>
    </row>
    <row r="41" spans="2:7" ht="15" thickBot="1" x14ac:dyDescent="0.4">
      <c r="B41" s="5" t="s">
        <v>90</v>
      </c>
      <c r="C41" s="5" t="s">
        <v>91</v>
      </c>
      <c r="D41" s="8">
        <v>59.99999999999995</v>
      </c>
      <c r="E41" s="5" t="s">
        <v>92</v>
      </c>
      <c r="F41" s="5" t="s">
        <v>68</v>
      </c>
      <c r="G4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ABBA-97A7-4F65-9EF5-6BE9AFA46F25}">
  <dimension ref="A1:H29"/>
  <sheetViews>
    <sheetView showGridLines="0" workbookViewId="0"/>
  </sheetViews>
  <sheetFormatPr defaultRowHeight="14.5" x14ac:dyDescent="0.35"/>
  <cols>
    <col min="1" max="1" width="2.1796875" customWidth="1"/>
    <col min="2" max="2" width="5.81640625" bestFit="1" customWidth="1"/>
    <col min="3" max="3" width="9.54296875" bestFit="1" customWidth="1"/>
    <col min="4" max="4" width="5.54296875" bestFit="1" customWidth="1"/>
    <col min="5" max="5" width="12.453125" bestFit="1" customWidth="1"/>
    <col min="6" max="6" width="10.1796875" bestFit="1" customWidth="1"/>
    <col min="7" max="8" width="11.81640625" bestFit="1" customWidth="1"/>
  </cols>
  <sheetData>
    <row r="1" spans="1:8" x14ac:dyDescent="0.35">
      <c r="A1" s="4" t="s">
        <v>93</v>
      </c>
    </row>
    <row r="2" spans="1:8" x14ac:dyDescent="0.35">
      <c r="A2" s="4" t="s">
        <v>22</v>
      </c>
    </row>
    <row r="3" spans="1:8" x14ac:dyDescent="0.35">
      <c r="A3" s="4" t="s">
        <v>94</v>
      </c>
    </row>
    <row r="6" spans="1:8" ht="15" thickBot="1" x14ac:dyDescent="0.4">
      <c r="A6" t="s">
        <v>37</v>
      </c>
    </row>
    <row r="7" spans="1:8" x14ac:dyDescent="0.35">
      <c r="B7" s="10"/>
      <c r="C7" s="10"/>
      <c r="D7" s="10" t="s">
        <v>95</v>
      </c>
      <c r="E7" s="10" t="s">
        <v>97</v>
      </c>
      <c r="F7" s="10" t="s">
        <v>99</v>
      </c>
      <c r="G7" s="10" t="s">
        <v>101</v>
      </c>
      <c r="H7" s="10" t="s">
        <v>101</v>
      </c>
    </row>
    <row r="8" spans="1:8" ht="15" thickBot="1" x14ac:dyDescent="0.4">
      <c r="B8" s="11" t="s">
        <v>33</v>
      </c>
      <c r="C8" s="11" t="s">
        <v>34</v>
      </c>
      <c r="D8" s="11" t="s">
        <v>96</v>
      </c>
      <c r="E8" s="11" t="s">
        <v>98</v>
      </c>
      <c r="F8" s="11" t="s">
        <v>100</v>
      </c>
      <c r="G8" s="11" t="s">
        <v>102</v>
      </c>
      <c r="H8" s="11" t="s">
        <v>103</v>
      </c>
    </row>
    <row r="9" spans="1:8" x14ac:dyDescent="0.35">
      <c r="B9" s="7" t="s">
        <v>46</v>
      </c>
      <c r="C9" s="7" t="s">
        <v>47</v>
      </c>
      <c r="D9" s="7">
        <v>0</v>
      </c>
      <c r="E9" s="7">
        <v>0</v>
      </c>
      <c r="F9" s="7">
        <v>50</v>
      </c>
      <c r="G9" s="7">
        <v>50.000000000000099</v>
      </c>
      <c r="H9" s="7">
        <v>1E+30</v>
      </c>
    </row>
    <row r="10" spans="1:8" x14ac:dyDescent="0.35">
      <c r="B10" s="7" t="s">
        <v>49</v>
      </c>
      <c r="C10" s="7" t="s">
        <v>50</v>
      </c>
      <c r="D10" s="7">
        <v>0</v>
      </c>
      <c r="E10" s="7">
        <v>-2.6645352591003757E-14</v>
      </c>
      <c r="F10" s="7">
        <v>20</v>
      </c>
      <c r="G10" s="7">
        <v>2.6645352591003757E-14</v>
      </c>
      <c r="H10" s="7">
        <v>1E+30</v>
      </c>
    </row>
    <row r="11" spans="1:8" x14ac:dyDescent="0.35">
      <c r="B11" s="7" t="s">
        <v>51</v>
      </c>
      <c r="C11" s="7" t="s">
        <v>52</v>
      </c>
      <c r="D11" s="7">
        <v>0</v>
      </c>
      <c r="E11" s="7">
        <v>-90.000000000000142</v>
      </c>
      <c r="F11" s="7">
        <v>30</v>
      </c>
      <c r="G11" s="7">
        <v>90.000000000000142</v>
      </c>
      <c r="H11" s="7">
        <v>1E+30</v>
      </c>
    </row>
    <row r="12" spans="1:8" x14ac:dyDescent="0.35">
      <c r="B12" s="7" t="s">
        <v>53</v>
      </c>
      <c r="C12" s="7" t="s">
        <v>54</v>
      </c>
      <c r="D12" s="7">
        <v>0</v>
      </c>
      <c r="E12" s="7">
        <v>-65.000000000000099</v>
      </c>
      <c r="F12" s="7">
        <v>35</v>
      </c>
      <c r="G12" s="7">
        <v>65.000000000000099</v>
      </c>
      <c r="H12" s="7">
        <v>1E+30</v>
      </c>
    </row>
    <row r="13" spans="1:8" x14ac:dyDescent="0.35">
      <c r="B13" s="7" t="s">
        <v>55</v>
      </c>
      <c r="C13" s="7" t="s">
        <v>56</v>
      </c>
      <c r="D13" s="7">
        <v>0</v>
      </c>
      <c r="E13" s="7">
        <v>-70.000000000000085</v>
      </c>
      <c r="F13" s="7">
        <v>10</v>
      </c>
      <c r="G13" s="7">
        <v>70.000000000000085</v>
      </c>
      <c r="H13" s="7">
        <v>1E+30</v>
      </c>
    </row>
    <row r="14" spans="1:8" x14ac:dyDescent="0.35">
      <c r="B14" s="7" t="s">
        <v>57</v>
      </c>
      <c r="C14" s="7" t="s">
        <v>58</v>
      </c>
      <c r="D14" s="7">
        <v>0</v>
      </c>
      <c r="E14" s="7">
        <v>-110.0000000000002</v>
      </c>
      <c r="F14" s="7">
        <v>90</v>
      </c>
      <c r="G14" s="7">
        <v>110.0000000000002</v>
      </c>
      <c r="H14" s="7">
        <v>1E+30</v>
      </c>
    </row>
    <row r="15" spans="1:8" ht="15" thickBot="1" x14ac:dyDescent="0.4">
      <c r="B15" s="5" t="s">
        <v>59</v>
      </c>
      <c r="C15" s="5" t="s">
        <v>60</v>
      </c>
      <c r="D15" s="5">
        <v>59.99999999999995</v>
      </c>
      <c r="E15" s="5">
        <v>0</v>
      </c>
      <c r="F15" s="5">
        <v>20</v>
      </c>
      <c r="G15" s="5">
        <v>1E+30</v>
      </c>
      <c r="H15" s="5">
        <v>2.6645352591003763E-14</v>
      </c>
    </row>
    <row r="17" spans="1:8" ht="15" thickBot="1" x14ac:dyDescent="0.4">
      <c r="A17" t="s">
        <v>39</v>
      </c>
    </row>
    <row r="18" spans="1:8" x14ac:dyDescent="0.35">
      <c r="B18" s="10"/>
      <c r="C18" s="10"/>
      <c r="D18" s="10" t="s">
        <v>95</v>
      </c>
      <c r="E18" s="10" t="s">
        <v>104</v>
      </c>
      <c r="F18" s="10" t="s">
        <v>106</v>
      </c>
      <c r="G18" s="10" t="s">
        <v>101</v>
      </c>
      <c r="H18" s="10" t="s">
        <v>101</v>
      </c>
    </row>
    <row r="19" spans="1:8" ht="15" thickBot="1" x14ac:dyDescent="0.4">
      <c r="B19" s="11" t="s">
        <v>33</v>
      </c>
      <c r="C19" s="11" t="s">
        <v>34</v>
      </c>
      <c r="D19" s="11" t="s">
        <v>96</v>
      </c>
      <c r="E19" s="11" t="s">
        <v>105</v>
      </c>
      <c r="F19" s="11" t="s">
        <v>107</v>
      </c>
      <c r="G19" s="11" t="s">
        <v>102</v>
      </c>
      <c r="H19" s="11" t="s">
        <v>103</v>
      </c>
    </row>
    <row r="20" spans="1:8" x14ac:dyDescent="0.35">
      <c r="B20" s="7" t="s">
        <v>61</v>
      </c>
      <c r="C20" s="7" t="s">
        <v>62</v>
      </c>
      <c r="D20" s="7">
        <v>-599.99999999999955</v>
      </c>
      <c r="E20" s="7">
        <v>0</v>
      </c>
      <c r="F20" s="7">
        <v>30</v>
      </c>
      <c r="G20" s="7">
        <v>1E+30</v>
      </c>
      <c r="H20" s="7">
        <v>629.99999999999943</v>
      </c>
    </row>
    <row r="21" spans="1:8" x14ac:dyDescent="0.35">
      <c r="B21" s="7" t="s">
        <v>65</v>
      </c>
      <c r="C21" s="7" t="s">
        <v>66</v>
      </c>
      <c r="D21" s="7">
        <v>0</v>
      </c>
      <c r="E21" s="7">
        <v>50.000000000000099</v>
      </c>
      <c r="F21" s="7">
        <v>0</v>
      </c>
      <c r="G21" s="7">
        <v>0</v>
      </c>
      <c r="H21" s="7">
        <v>10</v>
      </c>
    </row>
    <row r="22" spans="1:8" x14ac:dyDescent="0.35">
      <c r="B22" s="7" t="s">
        <v>69</v>
      </c>
      <c r="C22" s="7" t="s">
        <v>70</v>
      </c>
      <c r="D22" s="7">
        <v>0</v>
      </c>
      <c r="E22" s="7">
        <v>0</v>
      </c>
      <c r="F22" s="7">
        <v>0</v>
      </c>
      <c r="G22" s="7">
        <v>1E+30</v>
      </c>
      <c r="H22" s="7">
        <v>0</v>
      </c>
    </row>
    <row r="23" spans="1:8" x14ac:dyDescent="0.35">
      <c r="B23" s="7" t="s">
        <v>72</v>
      </c>
      <c r="C23" s="7" t="s">
        <v>73</v>
      </c>
      <c r="D23" s="7">
        <v>0</v>
      </c>
      <c r="E23" s="7">
        <v>0</v>
      </c>
      <c r="F23" s="7">
        <v>0</v>
      </c>
      <c r="G23" s="7">
        <v>1E+30</v>
      </c>
      <c r="H23" s="7">
        <v>0</v>
      </c>
    </row>
    <row r="24" spans="1:8" x14ac:dyDescent="0.35">
      <c r="B24" s="7" t="s">
        <v>75</v>
      </c>
      <c r="C24" s="7" t="s">
        <v>76</v>
      </c>
      <c r="D24" s="7">
        <v>0</v>
      </c>
      <c r="E24" s="7">
        <v>0</v>
      </c>
      <c r="F24" s="7">
        <v>0</v>
      </c>
      <c r="G24" s="7">
        <v>1E+30</v>
      </c>
      <c r="H24" s="7">
        <v>0</v>
      </c>
    </row>
    <row r="25" spans="1:8" x14ac:dyDescent="0.35">
      <c r="B25" s="7" t="s">
        <v>78</v>
      </c>
      <c r="C25" s="7" t="s">
        <v>79</v>
      </c>
      <c r="D25" s="7">
        <v>0</v>
      </c>
      <c r="E25" s="7">
        <v>0</v>
      </c>
      <c r="F25" s="7">
        <v>0</v>
      </c>
      <c r="G25" s="7">
        <v>1E+30</v>
      </c>
      <c r="H25" s="7">
        <v>0</v>
      </c>
    </row>
    <row r="26" spans="1:8" x14ac:dyDescent="0.35">
      <c r="B26" s="7" t="s">
        <v>81</v>
      </c>
      <c r="C26" s="7" t="s">
        <v>82</v>
      </c>
      <c r="D26" s="7">
        <v>0</v>
      </c>
      <c r="E26" s="7">
        <v>0</v>
      </c>
      <c r="F26" s="7">
        <v>0</v>
      </c>
      <c r="G26" s="7">
        <v>1E+30</v>
      </c>
      <c r="H26" s="7">
        <v>0</v>
      </c>
    </row>
    <row r="27" spans="1:8" x14ac:dyDescent="0.35">
      <c r="B27" s="7" t="s">
        <v>84</v>
      </c>
      <c r="C27" s="7" t="s">
        <v>85</v>
      </c>
      <c r="D27" s="7">
        <v>-59.99999999999995</v>
      </c>
      <c r="E27" s="7">
        <v>0</v>
      </c>
      <c r="F27" s="7">
        <v>0</v>
      </c>
      <c r="G27" s="7">
        <v>1E+30</v>
      </c>
      <c r="H27" s="7">
        <v>59.99999999999995</v>
      </c>
    </row>
    <row r="28" spans="1:8" x14ac:dyDescent="0.35">
      <c r="B28" s="7" t="s">
        <v>87</v>
      </c>
      <c r="C28" s="7" t="s">
        <v>88</v>
      </c>
      <c r="D28" s="7">
        <v>0</v>
      </c>
      <c r="E28" s="7">
        <v>0</v>
      </c>
      <c r="F28" s="7">
        <v>50</v>
      </c>
      <c r="G28" s="7">
        <v>1E+30</v>
      </c>
      <c r="H28" s="7">
        <v>50</v>
      </c>
    </row>
    <row r="29" spans="1:8" ht="15" thickBot="1" x14ac:dyDescent="0.4">
      <c r="B29" s="5" t="s">
        <v>90</v>
      </c>
      <c r="C29" s="5" t="s">
        <v>91</v>
      </c>
      <c r="D29" s="5">
        <v>59.99999999999995</v>
      </c>
      <c r="E29" s="5">
        <v>20.000000000000018</v>
      </c>
      <c r="F29" s="5">
        <v>60</v>
      </c>
      <c r="G29" s="5">
        <v>1E+30</v>
      </c>
      <c r="H29" s="5">
        <v>60.000000000000007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F78B-6569-4576-9453-6641E032B75F}">
  <dimension ref="A1:J19"/>
  <sheetViews>
    <sheetView showGridLines="0" workbookViewId="0"/>
  </sheetViews>
  <sheetFormatPr defaultRowHeight="14.5" x14ac:dyDescent="0.35"/>
  <cols>
    <col min="1" max="1" width="2.1796875" customWidth="1"/>
    <col min="2" max="2" width="5.08984375" bestFit="1" customWidth="1"/>
    <col min="3" max="3" width="9.54296875" bestFit="1" customWidth="1"/>
    <col min="4" max="4" width="5.54296875" bestFit="1" customWidth="1"/>
    <col min="5" max="5" width="2.1796875" customWidth="1"/>
    <col min="6" max="6" width="5.7265625" bestFit="1" customWidth="1"/>
    <col min="7" max="7" width="8.81640625" bestFit="1" customWidth="1"/>
    <col min="8" max="8" width="2.1796875" customWidth="1"/>
    <col min="9" max="9" width="11.81640625" bestFit="1" customWidth="1"/>
    <col min="10" max="10" width="8.81640625" bestFit="1" customWidth="1"/>
  </cols>
  <sheetData>
    <row r="1" spans="1:10" x14ac:dyDescent="0.35">
      <c r="A1" s="4" t="s">
        <v>108</v>
      </c>
    </row>
    <row r="2" spans="1:10" x14ac:dyDescent="0.35">
      <c r="A2" s="4" t="s">
        <v>22</v>
      </c>
    </row>
    <row r="3" spans="1:10" x14ac:dyDescent="0.35">
      <c r="A3" s="4" t="s">
        <v>109</v>
      </c>
    </row>
    <row r="5" spans="1:10" ht="15" thickBot="1" x14ac:dyDescent="0.4"/>
    <row r="6" spans="1:10" x14ac:dyDescent="0.35">
      <c r="B6" s="10"/>
      <c r="C6" s="10" t="s">
        <v>99</v>
      </c>
      <c r="D6" s="10"/>
    </row>
    <row r="7" spans="1:10" ht="15" thickBot="1" x14ac:dyDescent="0.4">
      <c r="B7" s="11" t="s">
        <v>33</v>
      </c>
      <c r="C7" s="11" t="s">
        <v>34</v>
      </c>
      <c r="D7" s="11" t="s">
        <v>96</v>
      </c>
    </row>
    <row r="8" spans="1:10" ht="15" thickBot="1" x14ac:dyDescent="0.4">
      <c r="B8" s="5" t="s">
        <v>44</v>
      </c>
      <c r="C8" s="5" t="s">
        <v>45</v>
      </c>
      <c r="D8" s="8">
        <v>1199.9999999999991</v>
      </c>
    </row>
    <row r="10" spans="1:10" ht="15" thickBot="1" x14ac:dyDescent="0.4"/>
    <row r="11" spans="1:10" x14ac:dyDescent="0.35">
      <c r="B11" s="10"/>
      <c r="C11" s="10" t="s">
        <v>110</v>
      </c>
      <c r="D11" s="10"/>
      <c r="F11" s="10" t="s">
        <v>111</v>
      </c>
      <c r="G11" s="10" t="s">
        <v>99</v>
      </c>
      <c r="I11" s="10" t="s">
        <v>114</v>
      </c>
      <c r="J11" s="10" t="s">
        <v>99</v>
      </c>
    </row>
    <row r="12" spans="1:10" ht="15" thickBot="1" x14ac:dyDescent="0.4">
      <c r="B12" s="11" t="s">
        <v>33</v>
      </c>
      <c r="C12" s="11" t="s">
        <v>34</v>
      </c>
      <c r="D12" s="11" t="s">
        <v>96</v>
      </c>
      <c r="F12" s="11" t="s">
        <v>112</v>
      </c>
      <c r="G12" s="11" t="s">
        <v>113</v>
      </c>
      <c r="I12" s="11" t="s">
        <v>112</v>
      </c>
      <c r="J12" s="11" t="s">
        <v>113</v>
      </c>
    </row>
    <row r="13" spans="1:10" x14ac:dyDescent="0.35">
      <c r="B13" s="7" t="s">
        <v>46</v>
      </c>
      <c r="C13" s="7" t="s">
        <v>47</v>
      </c>
      <c r="D13" s="9">
        <v>0</v>
      </c>
      <c r="F13" s="9">
        <v>0</v>
      </c>
      <c r="G13" s="9">
        <v>1199.9999999999991</v>
      </c>
      <c r="I13" s="9">
        <v>9.9475983006414177E-15</v>
      </c>
      <c r="J13" s="9">
        <v>1199.9999999999995</v>
      </c>
    </row>
    <row r="14" spans="1:10" x14ac:dyDescent="0.35">
      <c r="B14" s="7" t="s">
        <v>49</v>
      </c>
      <c r="C14" s="7" t="s">
        <v>50</v>
      </c>
      <c r="D14" s="9">
        <v>0</v>
      </c>
      <c r="F14" s="9">
        <v>0</v>
      </c>
      <c r="G14" s="9">
        <v>1199.9999999999991</v>
      </c>
      <c r="I14" s="9">
        <v>4.9737991503207013E-14</v>
      </c>
      <c r="J14" s="9">
        <v>1200</v>
      </c>
    </row>
    <row r="15" spans="1:10" x14ac:dyDescent="0.35">
      <c r="B15" s="7" t="s">
        <v>51</v>
      </c>
      <c r="C15" s="7" t="s">
        <v>52</v>
      </c>
      <c r="D15" s="9">
        <v>0</v>
      </c>
      <c r="F15" s="9">
        <v>0</v>
      </c>
      <c r="G15" s="9">
        <v>1199.9999999999991</v>
      </c>
      <c r="I15" s="9">
        <v>8.2896652505345106E-15</v>
      </c>
      <c r="J15" s="9">
        <v>1199.9999999999993</v>
      </c>
    </row>
    <row r="16" spans="1:10" x14ac:dyDescent="0.35">
      <c r="B16" s="7" t="s">
        <v>53</v>
      </c>
      <c r="C16" s="7" t="s">
        <v>54</v>
      </c>
      <c r="D16" s="9">
        <v>0</v>
      </c>
      <c r="F16" s="9">
        <v>0</v>
      </c>
      <c r="G16" s="9">
        <v>1199.9999999999991</v>
      </c>
      <c r="I16" s="9">
        <v>9.9475983006414177E-15</v>
      </c>
      <c r="J16" s="9">
        <v>1199.9999999999995</v>
      </c>
    </row>
    <row r="17" spans="2:10" x14ac:dyDescent="0.35">
      <c r="B17" s="7" t="s">
        <v>55</v>
      </c>
      <c r="C17" s="7" t="s">
        <v>56</v>
      </c>
      <c r="D17" s="9">
        <v>0</v>
      </c>
      <c r="F17" s="9">
        <v>0</v>
      </c>
      <c r="G17" s="9">
        <v>1199.9999999999991</v>
      </c>
      <c r="I17" s="9">
        <v>1.2434497875801753E-14</v>
      </c>
      <c r="J17" s="9">
        <v>1199.9999999999993</v>
      </c>
    </row>
    <row r="18" spans="2:10" x14ac:dyDescent="0.35">
      <c r="B18" s="7" t="s">
        <v>57</v>
      </c>
      <c r="C18" s="7" t="s">
        <v>58</v>
      </c>
      <c r="D18" s="9">
        <v>0</v>
      </c>
      <c r="F18" s="9">
        <v>0</v>
      </c>
      <c r="G18" s="9">
        <v>1199.9999999999991</v>
      </c>
      <c r="I18" s="9">
        <v>4.9737991503207049E-15</v>
      </c>
      <c r="J18" s="9">
        <v>1199.9999999999995</v>
      </c>
    </row>
    <row r="19" spans="2:10" ht="15" thickBot="1" x14ac:dyDescent="0.4">
      <c r="B19" s="5" t="s">
        <v>59</v>
      </c>
      <c r="C19" s="5" t="s">
        <v>60</v>
      </c>
      <c r="D19" s="8">
        <v>59.99999999999995</v>
      </c>
      <c r="F19" s="8">
        <v>0</v>
      </c>
      <c r="G19" s="8">
        <v>0</v>
      </c>
      <c r="I19" s="8">
        <v>60</v>
      </c>
      <c r="J19" s="8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9E2F-4CA2-462B-92D9-D12390DB77AC}">
  <dimension ref="C4:XFD1048575"/>
  <sheetViews>
    <sheetView tabSelected="1" topLeftCell="C1" zoomScale="85" zoomScaleNormal="85" workbookViewId="0">
      <selection activeCell="K20" sqref="K20"/>
    </sheetView>
  </sheetViews>
  <sheetFormatPr defaultRowHeight="14.5" x14ac:dyDescent="0.35"/>
  <sheetData>
    <row r="4" spans="3:13" x14ac:dyDescent="0.35">
      <c r="D4" t="s">
        <v>0</v>
      </c>
      <c r="E4" t="s">
        <v>1</v>
      </c>
      <c r="F4" t="s">
        <v>2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3:13" x14ac:dyDescent="0.35">
      <c r="C5" t="s">
        <v>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59.99999999999995</v>
      </c>
      <c r="K5" s="2">
        <f>SUMPRODUCT(D6:J6,D5:J5)</f>
        <v>1199.9999999999991</v>
      </c>
    </row>
    <row r="6" spans="3:13" x14ac:dyDescent="0.35">
      <c r="C6" t="s">
        <v>4</v>
      </c>
      <c r="D6">
        <v>50</v>
      </c>
      <c r="E6">
        <v>20</v>
      </c>
      <c r="F6">
        <v>30</v>
      </c>
      <c r="G6">
        <v>35</v>
      </c>
      <c r="H6">
        <v>10</v>
      </c>
      <c r="I6">
        <v>90</v>
      </c>
      <c r="J6">
        <v>20</v>
      </c>
    </row>
    <row r="8" spans="3:13" x14ac:dyDescent="0.35">
      <c r="C8" t="s">
        <v>5</v>
      </c>
      <c r="D8">
        <v>5</v>
      </c>
      <c r="E8">
        <v>1</v>
      </c>
      <c r="F8">
        <v>7</v>
      </c>
      <c r="G8">
        <v>5</v>
      </c>
      <c r="H8">
        <v>2</v>
      </c>
      <c r="I8">
        <v>12</v>
      </c>
      <c r="K8" s="1">
        <f>SUMPRODUCT(D8:J8,D5:J5)</f>
        <v>0</v>
      </c>
      <c r="L8" t="s">
        <v>20</v>
      </c>
      <c r="M8">
        <v>50</v>
      </c>
    </row>
    <row r="9" spans="3:13" x14ac:dyDescent="0.35">
      <c r="C9" t="s">
        <v>6</v>
      </c>
      <c r="D9">
        <v>5</v>
      </c>
      <c r="E9">
        <v>1</v>
      </c>
      <c r="F9">
        <v>6</v>
      </c>
      <c r="G9">
        <v>5</v>
      </c>
      <c r="H9">
        <v>4</v>
      </c>
      <c r="I9">
        <v>10</v>
      </c>
      <c r="J9">
        <v>1</v>
      </c>
      <c r="K9" s="1">
        <f>SUMPRODUCT(D9:J9,D5:J5)</f>
        <v>59.99999999999995</v>
      </c>
      <c r="L9" t="s">
        <v>20</v>
      </c>
      <c r="M9">
        <v>60</v>
      </c>
    </row>
    <row r="10" spans="3:13" x14ac:dyDescent="0.35">
      <c r="C10" t="s">
        <v>7</v>
      </c>
      <c r="D10">
        <v>3</v>
      </c>
      <c r="E10">
        <v>-1</v>
      </c>
      <c r="F10">
        <v>-9</v>
      </c>
      <c r="G10">
        <v>5</v>
      </c>
      <c r="H10">
        <v>-15</v>
      </c>
      <c r="J10">
        <v>-10</v>
      </c>
      <c r="K10" s="1">
        <f>SUMPRODUCT(D10:J10,D5:J5)</f>
        <v>-599.99999999999955</v>
      </c>
      <c r="L10" t="s">
        <v>20</v>
      </c>
      <c r="M10">
        <v>30</v>
      </c>
    </row>
    <row r="11" spans="3:13" x14ac:dyDescent="0.35">
      <c r="C11" t="s">
        <v>8</v>
      </c>
      <c r="D11">
        <v>-1</v>
      </c>
      <c r="K11" s="1">
        <f>SUMPRODUCT(D11:J11,D5:J5)</f>
        <v>0</v>
      </c>
      <c r="L11" t="s">
        <v>20</v>
      </c>
      <c r="M11">
        <v>0</v>
      </c>
    </row>
    <row r="12" spans="3:13" x14ac:dyDescent="0.35">
      <c r="C12" t="s">
        <v>9</v>
      </c>
      <c r="E12">
        <v>-1</v>
      </c>
      <c r="K12" s="1">
        <f>SUMPRODUCT(D12:J12,D5:J5)</f>
        <v>0</v>
      </c>
      <c r="L12" t="s">
        <v>20</v>
      </c>
      <c r="M12">
        <v>0</v>
      </c>
    </row>
    <row r="13" spans="3:13" x14ac:dyDescent="0.35">
      <c r="C13" t="s">
        <v>10</v>
      </c>
      <c r="F13">
        <v>-1</v>
      </c>
      <c r="K13" s="1">
        <f>SUMPRODUCT(D13:J13,D5:J5)</f>
        <v>0</v>
      </c>
      <c r="L13" t="s">
        <v>20</v>
      </c>
      <c r="M13">
        <v>0</v>
      </c>
    </row>
    <row r="14" spans="3:13" x14ac:dyDescent="0.35">
      <c r="C14" t="s">
        <v>11</v>
      </c>
      <c r="G14">
        <v>-1</v>
      </c>
      <c r="K14" s="1">
        <f>SUMPRODUCT(D14:J14,D5:J5)</f>
        <v>0</v>
      </c>
      <c r="L14" t="s">
        <v>20</v>
      </c>
      <c r="M14">
        <v>0</v>
      </c>
    </row>
    <row r="15" spans="3:13" x14ac:dyDescent="0.35">
      <c r="C15" t="s">
        <v>12</v>
      </c>
      <c r="H15">
        <v>-1</v>
      </c>
      <c r="K15" s="1">
        <f>SUMPRODUCT(D15:J15,D5:J5)</f>
        <v>0</v>
      </c>
      <c r="L15" t="s">
        <v>20</v>
      </c>
      <c r="M15">
        <v>0</v>
      </c>
    </row>
    <row r="16" spans="3:13" x14ac:dyDescent="0.35">
      <c r="C16" t="s">
        <v>13</v>
      </c>
      <c r="I16">
        <v>-1</v>
      </c>
      <c r="K16" s="1">
        <f>SUMPRODUCT(D16:J16,D5:J5)</f>
        <v>0</v>
      </c>
      <c r="L16" t="s">
        <v>20</v>
      </c>
      <c r="M16">
        <v>0</v>
      </c>
    </row>
    <row r="17" spans="3:13" x14ac:dyDescent="0.35">
      <c r="C17" t="s">
        <v>14</v>
      </c>
      <c r="J17">
        <v>-1</v>
      </c>
      <c r="K17" s="1">
        <f>SUMPRODUCT(D17:J17,D5:J5)</f>
        <v>-59.99999999999995</v>
      </c>
      <c r="L17" t="s">
        <v>20</v>
      </c>
      <c r="M17">
        <v>0</v>
      </c>
    </row>
    <row r="1048550" spans="16384:16384" x14ac:dyDescent="0.35">
      <c r="XFD1048550" cm="1">
        <f t="array" ref="XFD1048550">solver_pre</f>
        <v>9.9999999999999995E-7</v>
      </c>
    </row>
    <row r="1048551" spans="16384:16384" x14ac:dyDescent="0.35">
      <c r="XFD1048551" cm="1">
        <f t="array" ref="XFD1048551">solver_scl</f>
        <v>1</v>
      </c>
    </row>
    <row r="1048552" spans="16384:16384" x14ac:dyDescent="0.35">
      <c r="XFD1048552" cm="1">
        <f t="array" ref="XFD1048552">solver_rlx</f>
        <v>2</v>
      </c>
    </row>
    <row r="1048553" spans="16384:16384" x14ac:dyDescent="0.35">
      <c r="XFD1048553" cm="1">
        <f t="array" ref="XFD1048553">solver_tol</f>
        <v>0.01</v>
      </c>
    </row>
    <row r="1048554" spans="16384:16384" x14ac:dyDescent="0.35">
      <c r="XFD1048554" cm="1">
        <f t="array" ref="XFD1048554">solver_cvg</f>
        <v>1E-4</v>
      </c>
    </row>
    <row r="1048555" spans="16384:16384" x14ac:dyDescent="0.35">
      <c r="XFD1048555" t="e" cm="1">
        <f t="array" ref="XFD1048555">AREAS(solver_adj1)</f>
        <v>#NAME?</v>
      </c>
    </row>
    <row r="1048556" spans="16384:16384" x14ac:dyDescent="0.35">
      <c r="XFD1048556" cm="1">
        <f t="array" ref="XFD1048556">solver_ssz</f>
        <v>100</v>
      </c>
    </row>
    <row r="1048557" spans="16384:16384" x14ac:dyDescent="0.35">
      <c r="XFD1048557" cm="1">
        <f t="array" ref="XFD1048557">solver_rsd</f>
        <v>0</v>
      </c>
    </row>
    <row r="1048558" spans="16384:16384" x14ac:dyDescent="0.35">
      <c r="XFD1048558" cm="1">
        <f t="array" ref="XFD1048558">solver_mrt</f>
        <v>7.4999999999999997E-2</v>
      </c>
    </row>
    <row r="1048559" spans="16384:16384" x14ac:dyDescent="0.35">
      <c r="XFD1048559" cm="1">
        <f t="array" ref="XFD1048559">solver_mni</f>
        <v>30</v>
      </c>
    </row>
    <row r="1048560" spans="16384:16384" x14ac:dyDescent="0.35">
      <c r="XFD1048560" cm="1">
        <f t="array" ref="XFD1048560">solver_rbv</f>
        <v>1</v>
      </c>
    </row>
    <row r="1048561" spans="16384:16384" x14ac:dyDescent="0.35">
      <c r="XFD1048561" cm="1">
        <f t="array" ref="XFD1048561">solver_neg</f>
        <v>1</v>
      </c>
    </row>
    <row r="1048562" spans="16384:16384" x14ac:dyDescent="0.35">
      <c r="XFD1048562" t="e" cm="1">
        <f t="array" ref="XFD1048562">solver_ntr</f>
        <v>#NAME?</v>
      </c>
    </row>
    <row r="1048563" spans="16384:16384" x14ac:dyDescent="0.35">
      <c r="XFD1048563" t="e" cm="1">
        <f t="array" ref="XFD1048563">solver_acc</f>
        <v>#NAME?</v>
      </c>
    </row>
    <row r="1048564" spans="16384:16384" x14ac:dyDescent="0.35">
      <c r="XFD1048564" t="e" cm="1">
        <f t="array" ref="XFD1048564">solver_res</f>
        <v>#NAME?</v>
      </c>
    </row>
    <row r="1048565" spans="16384:16384" x14ac:dyDescent="0.35">
      <c r="XFD1048565" t="e" cm="1">
        <f t="array" ref="XFD1048565">solver_ars</f>
        <v>#NAME?</v>
      </c>
    </row>
    <row r="1048566" spans="16384:16384" x14ac:dyDescent="0.35">
      <c r="XFD1048566" t="e" cm="1">
        <f t="array" ref="XFD1048566">solver_sta</f>
        <v>#NAME?</v>
      </c>
    </row>
    <row r="1048567" spans="16384:16384" x14ac:dyDescent="0.35">
      <c r="XFD1048567" t="e" cm="1">
        <f t="array" ref="XFD1048567">solver_met</f>
        <v>#NAME?</v>
      </c>
    </row>
    <row r="1048568" spans="16384:16384" x14ac:dyDescent="0.35">
      <c r="XFD1048568" t="e" cm="1">
        <f t="array" ref="XFD1048568">solver_soc</f>
        <v>#NAME?</v>
      </c>
    </row>
    <row r="1048569" spans="16384:16384" x14ac:dyDescent="0.35">
      <c r="XFD1048569" t="e" cm="1">
        <f t="array" ref="XFD1048569">solver_lpt</f>
        <v>#NAME?</v>
      </c>
    </row>
    <row r="1048570" spans="16384:16384" x14ac:dyDescent="0.35">
      <c r="XFD1048570" t="e" cm="1">
        <f t="array" ref="XFD1048570">solver_lpp</f>
        <v>#NAME?</v>
      </c>
    </row>
    <row r="1048571" spans="16384:16384" x14ac:dyDescent="0.35">
      <c r="XFD1048571" t="e" cm="1">
        <f t="array" ref="XFD1048571">solver_gap</f>
        <v>#NAME?</v>
      </c>
    </row>
    <row r="1048572" spans="16384:16384" x14ac:dyDescent="0.35">
      <c r="XFD1048572" t="e" cm="1">
        <f t="array" ref="XFD1048572">solver_ips</f>
        <v>#NAME?</v>
      </c>
    </row>
    <row r="1048573" spans="16384:16384" x14ac:dyDescent="0.35">
      <c r="XFD1048573" t="e" cm="1">
        <f t="array" ref="XFD1048573">solver_fea</f>
        <v>#NAME?</v>
      </c>
    </row>
    <row r="1048574" spans="16384:16384" x14ac:dyDescent="0.35">
      <c r="XFD1048574" t="e" cm="1">
        <f t="array" ref="XFD1048574">solver_ipi</f>
        <v>#NAME?</v>
      </c>
    </row>
    <row r="1048575" spans="16384:16384" x14ac:dyDescent="0.35">
      <c r="XFD1048575" t="e" cm="1">
        <f t="array" ref="XFD1048575">solver_ipd</f>
        <v>#NAME?</v>
      </c>
    </row>
  </sheetData>
  <scenarios current="0">
    <scenario name="aa" count="7" user="Muhammad Ali" comment="Created by Muhammad Ali on 4/4/2024">
      <inputCells r="D5" val="0"/>
      <inputCells r="E5" val="0"/>
      <inputCells r="F5" val="0"/>
      <inputCells r="G5" val="0"/>
      <inputCells r="H5" val="0"/>
      <inputCells r="I5" val="0"/>
      <inputCells r="J5" val="60"/>
    </scenario>
  </scenarios>
  <phoneticPr fontId="2" type="noConversion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5D93B76-84D4-4959-BD6C-362D66F67B83}">
          <xm:f>Sheet1!1:1048576</xm:f>
        </x15:webExtension>
        <x15:webExtension appRef="{7BD94B66-9E9F-4B72-A129-253C550F75A5}">
          <xm:f>Sheet1!XFD1048550:XFD1048575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L215463Muhammad ALi</dc:creator>
  <cp:lastModifiedBy>L215463Muhammad ALi</cp:lastModifiedBy>
  <dcterms:created xsi:type="dcterms:W3CDTF">2024-04-03T20:06:48Z</dcterms:created>
  <dcterms:modified xsi:type="dcterms:W3CDTF">2024-04-03T23:48:25Z</dcterms:modified>
</cp:coreProperties>
</file>