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098047bab615bc4/Desktop/Pessimism/"/>
    </mc:Choice>
  </mc:AlternateContent>
  <xr:revisionPtr revIDLastSave="83" documentId="8_{ED7732FA-6CBA-4109-AC9C-06C4A1AC927F}" xr6:coauthVersionLast="47" xr6:coauthVersionMax="47" xr10:uidLastSave="{3C3F1B25-4050-41D8-AC86-E3AC1B843483}"/>
  <bookViews>
    <workbookView xWindow="-110" yWindow="-110" windowWidth="19420" windowHeight="10300" xr2:uid="{00000000-000D-0000-FFFF-FFFF00000000}"/>
  </bookViews>
  <sheets>
    <sheet name="readme" sheetId="2" r:id="rId1"/>
    <sheet name="Payro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E12" i="1"/>
  <c r="E11" i="1"/>
  <c r="E10" i="1"/>
  <c r="E9" i="1"/>
  <c r="E8" i="1"/>
  <c r="E7" i="1"/>
  <c r="E6" i="1"/>
  <c r="E5" i="1"/>
  <c r="E4" i="1"/>
  <c r="E3" i="1"/>
  <c r="E2" i="1"/>
  <c r="I12" i="1"/>
  <c r="I11" i="1"/>
  <c r="I10" i="1"/>
  <c r="I9" i="1"/>
  <c r="I8" i="1"/>
  <c r="I7" i="1"/>
  <c r="I6" i="1"/>
  <c r="I5" i="1"/>
  <c r="I4" i="1"/>
  <c r="I3" i="1"/>
  <c r="L3" i="1" s="1"/>
  <c r="I2" i="1"/>
  <c r="L5" i="1" l="1"/>
  <c r="L7" i="1"/>
  <c r="L10" i="1"/>
  <c r="L12" i="1"/>
  <c r="L11" i="1"/>
  <c r="I13" i="1"/>
  <c r="L9" i="1"/>
  <c r="L8" i="1"/>
  <c r="L4" i="1"/>
  <c r="K13" i="1" l="1"/>
  <c r="J13" i="1"/>
  <c r="L6" i="1"/>
  <c r="L2" i="1"/>
  <c r="L13" i="1" l="1"/>
</calcChain>
</file>

<file path=xl/sharedStrings.xml><?xml version="1.0" encoding="utf-8"?>
<sst xmlns="http://schemas.openxmlformats.org/spreadsheetml/2006/main" count="56" uniqueCount="47">
  <si>
    <t>Employee ID</t>
  </si>
  <si>
    <t>Employee Name</t>
  </si>
  <si>
    <t>Nationality</t>
  </si>
  <si>
    <t>Basic Salary</t>
  </si>
  <si>
    <t>Housing Allowance</t>
  </si>
  <si>
    <t>Other Allowances</t>
  </si>
  <si>
    <t>Contributory Salary</t>
  </si>
  <si>
    <t>Employee Contribution</t>
  </si>
  <si>
    <t>Employer Contribution</t>
  </si>
  <si>
    <t>Total Contribution</t>
  </si>
  <si>
    <t>Ahmed Ali</t>
  </si>
  <si>
    <t>Saudi</t>
  </si>
  <si>
    <t>John Smith</t>
  </si>
  <si>
    <t>Non-Saudi</t>
  </si>
  <si>
    <t>Mohammed Saleh</t>
  </si>
  <si>
    <t>01238</t>
  </si>
  <si>
    <t>12094</t>
  </si>
  <si>
    <t>10082</t>
  </si>
  <si>
    <t>10851</t>
  </si>
  <si>
    <t>90067</t>
  </si>
  <si>
    <t>84801</t>
  </si>
  <si>
    <t>76098</t>
  </si>
  <si>
    <t>51446</t>
  </si>
  <si>
    <t>76680</t>
  </si>
  <si>
    <t>89012</t>
  </si>
  <si>
    <t>00128</t>
  </si>
  <si>
    <t>Adnan Mohammed</t>
  </si>
  <si>
    <t>Zubair Ali</t>
  </si>
  <si>
    <t>Peter Trust</t>
  </si>
  <si>
    <t>Salam Aftab</t>
  </si>
  <si>
    <t>Rakesh Chaturvedi</t>
  </si>
  <si>
    <t>Abdullah Shaikh</t>
  </si>
  <si>
    <t>Ahmad Hussain Al-Shammari</t>
  </si>
  <si>
    <t xml:space="preserve">Sarah Almasi </t>
  </si>
  <si>
    <t>National ID/Iqama</t>
  </si>
  <si>
    <t>Check</t>
  </si>
  <si>
    <t>TOTAL</t>
  </si>
  <si>
    <t>This Excel workbook demonstrates the payroll process for computing General Organization for Social Insurance (GOSI) contributions in Saudi Arabia for a sample set of employees.</t>
  </si>
  <si>
    <t>It covers monthly salary details, Saudi/non-Saudi status, and computes employee and employer GOSI contributions accordingly.</t>
  </si>
  <si>
    <t>Features:</t>
  </si>
  <si>
    <t>2. Salary components: Basic Salary, Housing Allowance, Other Allowances, and Gross Salary.</t>
  </si>
  <si>
    <t>1. Employee details including Employee ID, Name, Nationality, and National ID/Iqama.</t>
  </si>
  <si>
    <t xml:space="preserve">3. Calculation of GOSI contributory salary (Basic + Housing Allowance, plus any applicable adjustements). </t>
  </si>
  <si>
    <t>4. Automatic computation of GOSI contributions:</t>
  </si>
  <si>
    <t>Employee contribution at 9.75% for Saudi employees, 0% for non-Saudi employees.</t>
  </si>
  <si>
    <t>Employer contribution at 11.75% for Saudi, 2% for non-Saudis.</t>
  </si>
  <si>
    <t xml:space="preserve">5. Example data included for demonstration purposes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</si>
</sst>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1" xfId="0" applyNumberFormat="1" applyBorder="1"/>
    <xf numFmtId="164" fontId="1" fillId="0" borderId="3" xfId="1" applyNumberFormat="1" applyFont="1" applyBorder="1"/>
    <xf numFmtId="164" fontId="4" fillId="0" borderId="1" xfId="0" applyNumberFormat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5245-A783-46ED-AD55-7814C6AB1F36}">
  <dimension ref="A1:B13"/>
  <sheetViews>
    <sheetView showGridLines="0" tabSelected="1" workbookViewId="0">
      <selection activeCell="A2" sqref="A2"/>
    </sheetView>
  </sheetViews>
  <sheetFormatPr defaultRowHeight="14.5" x14ac:dyDescent="0.35"/>
  <sheetData>
    <row r="1" spans="1:2" x14ac:dyDescent="0.35">
      <c r="A1" t="s">
        <v>37</v>
      </c>
    </row>
    <row r="2" spans="1:2" x14ac:dyDescent="0.35">
      <c r="A2" t="s">
        <v>38</v>
      </c>
    </row>
    <row r="4" spans="1:2" x14ac:dyDescent="0.35">
      <c r="A4" s="10" t="s">
        <v>39</v>
      </c>
    </row>
    <row r="5" spans="1:2" x14ac:dyDescent="0.35">
      <c r="A5" t="s">
        <v>41</v>
      </c>
    </row>
    <row r="6" spans="1:2" x14ac:dyDescent="0.35">
      <c r="A6" t="s">
        <v>40</v>
      </c>
    </row>
    <row r="7" spans="1:2" x14ac:dyDescent="0.35">
      <c r="A7" t="s">
        <v>42</v>
      </c>
    </row>
    <row r="8" spans="1:2" x14ac:dyDescent="0.35">
      <c r="A8" t="s">
        <v>43</v>
      </c>
    </row>
    <row r="9" spans="1:2" x14ac:dyDescent="0.35">
      <c r="B9" t="s">
        <v>44</v>
      </c>
    </row>
    <row r="10" spans="1:2" x14ac:dyDescent="0.35">
      <c r="B10" t="s">
        <v>45</v>
      </c>
    </row>
    <row r="11" spans="1:2" x14ac:dyDescent="0.35">
      <c r="A11" t="s">
        <v>46</v>
      </c>
    </row>
    <row r="13" spans="1:2" x14ac:dyDescent="0.35">
      <c r="A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showGridLines="0" workbookViewId="0">
      <selection activeCell="L8" sqref="L8"/>
    </sheetView>
  </sheetViews>
  <sheetFormatPr defaultRowHeight="14.5" x14ac:dyDescent="0.35"/>
  <cols>
    <col min="1" max="1" width="12" customWidth="1"/>
    <col min="2" max="2" width="25.36328125" bestFit="1" customWidth="1"/>
    <col min="3" max="3" width="12" customWidth="1"/>
    <col min="4" max="4" width="16.36328125" bestFit="1" customWidth="1"/>
    <col min="5" max="5" width="5.81640625" bestFit="1" customWidth="1"/>
    <col min="6" max="6" width="15" customWidth="1"/>
    <col min="7" max="8" width="18" customWidth="1"/>
    <col min="9" max="12" width="22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35">
      <c r="A2" s="4" t="s">
        <v>15</v>
      </c>
      <c r="B2" s="3" t="s">
        <v>10</v>
      </c>
      <c r="C2" s="3" t="s">
        <v>11</v>
      </c>
      <c r="D2" s="3">
        <v>1400801809</v>
      </c>
      <c r="E2" s="3" t="str">
        <f>IF(LEN(D2)=10, "OK", "check")</f>
        <v>OK</v>
      </c>
      <c r="F2" s="6">
        <v>20000</v>
      </c>
      <c r="G2" s="6">
        <v>2000</v>
      </c>
      <c r="H2" s="6">
        <v>500</v>
      </c>
      <c r="I2" s="6">
        <f>MIN(F2+G2+H2,45000)</f>
        <v>22500</v>
      </c>
      <c r="J2" s="6">
        <f>IF(C2="Saudi",I2*9.75%,0)</f>
        <v>2193.75</v>
      </c>
      <c r="K2" s="6">
        <f>IF(C2="Saudi",I2*11.75%,I2*2%)</f>
        <v>2643.75</v>
      </c>
      <c r="L2" s="6">
        <f>J2+K2</f>
        <v>4837.5</v>
      </c>
    </row>
    <row r="3" spans="1:12" x14ac:dyDescent="0.35">
      <c r="A3" s="4" t="s">
        <v>16</v>
      </c>
      <c r="B3" s="3" t="s">
        <v>12</v>
      </c>
      <c r="C3" s="3" t="s">
        <v>13</v>
      </c>
      <c r="D3" s="3">
        <v>2080089519</v>
      </c>
      <c r="E3" s="3" t="str">
        <f t="shared" ref="E3:E12" si="0">IF(LEN(D3)=10, "OK", "check")</f>
        <v>OK</v>
      </c>
      <c r="F3" s="6">
        <v>18750</v>
      </c>
      <c r="G3" s="6">
        <v>3000</v>
      </c>
      <c r="H3" s="6">
        <v>1000</v>
      </c>
      <c r="I3" s="6">
        <f>MIN(F3+G3+H3,45000)</f>
        <v>22750</v>
      </c>
      <c r="J3" s="6">
        <f t="shared" ref="J3:J12" si="1">IF(C3="Saudi",I3*9.75%,0)</f>
        <v>0</v>
      </c>
      <c r="K3" s="6">
        <f t="shared" ref="K3:K12" si="2">IF(C3="Saudi",I3*11.75%,I3*2%)</f>
        <v>455</v>
      </c>
      <c r="L3" s="6">
        <f>J3+K3</f>
        <v>455</v>
      </c>
    </row>
    <row r="4" spans="1:12" x14ac:dyDescent="0.35">
      <c r="A4" s="4" t="s">
        <v>17</v>
      </c>
      <c r="B4" s="3" t="s">
        <v>14</v>
      </c>
      <c r="C4" s="3" t="s">
        <v>11</v>
      </c>
      <c r="D4" s="3">
        <v>1084238408</v>
      </c>
      <c r="E4" s="3" t="str">
        <f t="shared" si="0"/>
        <v>OK</v>
      </c>
      <c r="F4" s="6">
        <v>18600</v>
      </c>
      <c r="G4" s="6">
        <v>5000</v>
      </c>
      <c r="H4" s="6">
        <v>2000</v>
      </c>
      <c r="I4" s="6">
        <f>MIN(F4+G4+H4,45000)</f>
        <v>25600</v>
      </c>
      <c r="J4" s="6">
        <f t="shared" si="1"/>
        <v>2496</v>
      </c>
      <c r="K4" s="6">
        <f t="shared" si="2"/>
        <v>3008</v>
      </c>
      <c r="L4" s="6">
        <f>J4+K4</f>
        <v>5504</v>
      </c>
    </row>
    <row r="5" spans="1:12" x14ac:dyDescent="0.35">
      <c r="A5" s="4" t="s">
        <v>18</v>
      </c>
      <c r="B5" s="3" t="s">
        <v>26</v>
      </c>
      <c r="C5" s="3" t="s">
        <v>11</v>
      </c>
      <c r="D5" s="3">
        <v>1209709823</v>
      </c>
      <c r="E5" s="3" t="str">
        <f t="shared" si="0"/>
        <v>OK</v>
      </c>
      <c r="F5" s="6">
        <v>35500</v>
      </c>
      <c r="G5" s="6">
        <v>10000</v>
      </c>
      <c r="H5" s="6">
        <v>2500</v>
      </c>
      <c r="I5" s="6">
        <f>MIN(F5+G5+H5,45000)</f>
        <v>45000</v>
      </c>
      <c r="J5" s="6">
        <f t="shared" si="1"/>
        <v>4387.5</v>
      </c>
      <c r="K5" s="6">
        <f t="shared" si="2"/>
        <v>5287.5</v>
      </c>
      <c r="L5" s="6">
        <f t="shared" ref="L5:L12" si="3">J5+K5</f>
        <v>9675</v>
      </c>
    </row>
    <row r="6" spans="1:12" x14ac:dyDescent="0.35">
      <c r="A6" s="4" t="s">
        <v>19</v>
      </c>
      <c r="B6" s="3" t="s">
        <v>27</v>
      </c>
      <c r="C6" s="3" t="s">
        <v>11</v>
      </c>
      <c r="D6" s="3">
        <v>1250786372</v>
      </c>
      <c r="E6" s="3" t="str">
        <f t="shared" si="0"/>
        <v>OK</v>
      </c>
      <c r="F6" s="6">
        <v>40000</v>
      </c>
      <c r="G6" s="6">
        <v>8000</v>
      </c>
      <c r="H6" s="6">
        <v>1500</v>
      </c>
      <c r="I6" s="6">
        <f>MIN(F6+G6+H6,45000)</f>
        <v>45000</v>
      </c>
      <c r="J6" s="6">
        <f t="shared" si="1"/>
        <v>4387.5</v>
      </c>
      <c r="K6" s="6">
        <f t="shared" si="2"/>
        <v>5287.5</v>
      </c>
      <c r="L6" s="6">
        <f t="shared" si="3"/>
        <v>9675</v>
      </c>
    </row>
    <row r="7" spans="1:12" x14ac:dyDescent="0.35">
      <c r="A7" s="4" t="s">
        <v>20</v>
      </c>
      <c r="B7" s="3" t="s">
        <v>28</v>
      </c>
      <c r="C7" s="3" t="s">
        <v>13</v>
      </c>
      <c r="D7" s="3">
        <v>2073407932</v>
      </c>
      <c r="E7" s="3" t="str">
        <f t="shared" si="0"/>
        <v>OK</v>
      </c>
      <c r="F7" s="6">
        <v>72000</v>
      </c>
      <c r="G7" s="6">
        <v>5000</v>
      </c>
      <c r="H7" s="6">
        <v>0</v>
      </c>
      <c r="I7" s="6">
        <f>MIN(F7+G7+H7,45000)</f>
        <v>45000</v>
      </c>
      <c r="J7" s="6">
        <f t="shared" si="1"/>
        <v>0</v>
      </c>
      <c r="K7" s="6">
        <f t="shared" si="2"/>
        <v>900</v>
      </c>
      <c r="L7" s="6">
        <f t="shared" si="3"/>
        <v>900</v>
      </c>
    </row>
    <row r="8" spans="1:12" x14ac:dyDescent="0.35">
      <c r="A8" s="4" t="s">
        <v>21</v>
      </c>
      <c r="B8" s="3" t="s">
        <v>29</v>
      </c>
      <c r="C8" s="3" t="s">
        <v>13</v>
      </c>
      <c r="D8" s="3">
        <v>2947506194</v>
      </c>
      <c r="E8" s="3" t="str">
        <f t="shared" si="0"/>
        <v>OK</v>
      </c>
      <c r="F8" s="6">
        <v>22000</v>
      </c>
      <c r="G8" s="6">
        <v>2500</v>
      </c>
      <c r="H8" s="6">
        <v>500</v>
      </c>
      <c r="I8" s="6">
        <f>MIN(F8+G8+H8,45000)</f>
        <v>25000</v>
      </c>
      <c r="J8" s="6">
        <f t="shared" si="1"/>
        <v>0</v>
      </c>
      <c r="K8" s="6">
        <f t="shared" si="2"/>
        <v>500</v>
      </c>
      <c r="L8" s="6">
        <f t="shared" si="3"/>
        <v>500</v>
      </c>
    </row>
    <row r="9" spans="1:12" x14ac:dyDescent="0.35">
      <c r="A9" s="4" t="s">
        <v>22</v>
      </c>
      <c r="B9" s="3" t="s">
        <v>31</v>
      </c>
      <c r="C9" s="3" t="s">
        <v>11</v>
      </c>
      <c r="D9" s="3">
        <v>1023947603</v>
      </c>
      <c r="E9" s="3" t="str">
        <f t="shared" si="0"/>
        <v>OK</v>
      </c>
      <c r="F9" s="6">
        <v>38000</v>
      </c>
      <c r="G9" s="6">
        <v>10000</v>
      </c>
      <c r="H9" s="6">
        <v>700</v>
      </c>
      <c r="I9" s="6">
        <f>MIN(F9+G9+H9,45000)</f>
        <v>45000</v>
      </c>
      <c r="J9" s="6">
        <f t="shared" si="1"/>
        <v>4387.5</v>
      </c>
      <c r="K9" s="6">
        <f t="shared" si="2"/>
        <v>5287.5</v>
      </c>
      <c r="L9" s="6">
        <f t="shared" si="3"/>
        <v>9675</v>
      </c>
    </row>
    <row r="10" spans="1:12" x14ac:dyDescent="0.35">
      <c r="A10" s="4" t="s">
        <v>23</v>
      </c>
      <c r="B10" s="3" t="s">
        <v>30</v>
      </c>
      <c r="C10" s="3" t="s">
        <v>13</v>
      </c>
      <c r="D10" s="3">
        <v>2974328232</v>
      </c>
      <c r="E10" s="3" t="str">
        <f t="shared" si="0"/>
        <v>OK</v>
      </c>
      <c r="F10" s="6">
        <v>15000</v>
      </c>
      <c r="G10" s="6">
        <v>4000</v>
      </c>
      <c r="H10" s="6">
        <v>500</v>
      </c>
      <c r="I10" s="6">
        <f>MIN(F10+G10+H10,45000)</f>
        <v>19500</v>
      </c>
      <c r="J10" s="6">
        <f t="shared" si="1"/>
        <v>0</v>
      </c>
      <c r="K10" s="6">
        <f t="shared" si="2"/>
        <v>390</v>
      </c>
      <c r="L10" s="6">
        <f t="shared" si="3"/>
        <v>390</v>
      </c>
    </row>
    <row r="11" spans="1:12" x14ac:dyDescent="0.35">
      <c r="A11" s="4" t="s">
        <v>24</v>
      </c>
      <c r="B11" s="3" t="s">
        <v>32</v>
      </c>
      <c r="C11" s="5" t="s">
        <v>11</v>
      </c>
      <c r="D11" s="5">
        <v>1930408709</v>
      </c>
      <c r="E11" s="3" t="str">
        <f t="shared" si="0"/>
        <v>OK</v>
      </c>
      <c r="F11" s="6">
        <v>40800</v>
      </c>
      <c r="G11" s="6">
        <v>8000</v>
      </c>
      <c r="H11" s="6">
        <v>0</v>
      </c>
      <c r="I11" s="6">
        <f>MIN(F11+G11+H11,45000)</f>
        <v>45000</v>
      </c>
      <c r="J11" s="6">
        <f t="shared" si="1"/>
        <v>4387.5</v>
      </c>
      <c r="K11" s="6">
        <f t="shared" si="2"/>
        <v>5287.5</v>
      </c>
      <c r="L11" s="6">
        <f t="shared" si="3"/>
        <v>9675</v>
      </c>
    </row>
    <row r="12" spans="1:12" x14ac:dyDescent="0.35">
      <c r="A12" s="4" t="s">
        <v>25</v>
      </c>
      <c r="B12" s="3" t="s">
        <v>33</v>
      </c>
      <c r="C12" s="3" t="s">
        <v>11</v>
      </c>
      <c r="D12" s="3">
        <v>1000823469</v>
      </c>
      <c r="E12" s="3" t="str">
        <f t="shared" si="0"/>
        <v>OK</v>
      </c>
      <c r="F12" s="6">
        <v>28000</v>
      </c>
      <c r="G12" s="6">
        <v>2000</v>
      </c>
      <c r="H12" s="6">
        <v>300</v>
      </c>
      <c r="I12" s="6">
        <f>MIN(F12+G12+H12,45000)</f>
        <v>30300</v>
      </c>
      <c r="J12" s="6">
        <f t="shared" si="1"/>
        <v>2954.25</v>
      </c>
      <c r="K12" s="6">
        <f t="shared" si="2"/>
        <v>3560.25</v>
      </c>
      <c r="L12" s="6">
        <f t="shared" si="3"/>
        <v>6514.5</v>
      </c>
    </row>
    <row r="13" spans="1:12" ht="15" thickBot="1" x14ac:dyDescent="0.4">
      <c r="A13" s="3"/>
      <c r="B13" s="3"/>
      <c r="C13" s="3"/>
      <c r="D13" s="3"/>
      <c r="E13" s="3"/>
      <c r="F13" s="7"/>
      <c r="G13" s="7"/>
      <c r="H13" s="9" t="s">
        <v>36</v>
      </c>
      <c r="I13" s="8">
        <f>SUM(I2:I12)</f>
        <v>370650</v>
      </c>
      <c r="J13" s="8">
        <f>SUM(J2:J12)</f>
        <v>25194</v>
      </c>
      <c r="K13" s="8">
        <f>SUM(K2:K12)</f>
        <v>32607</v>
      </c>
      <c r="L13" s="8">
        <f>SUM(L2:L12)</f>
        <v>57801</v>
      </c>
    </row>
    <row r="14" spans="1:12" ht="15" thickTop="1" x14ac:dyDescent="0.3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Faizan Ahmed</cp:lastModifiedBy>
  <dcterms:created xsi:type="dcterms:W3CDTF">2025-09-25T12:56:00Z</dcterms:created>
  <dcterms:modified xsi:type="dcterms:W3CDTF">2025-09-25T13:42:07Z</dcterms:modified>
</cp:coreProperties>
</file>