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ents\"/>
    </mc:Choice>
  </mc:AlternateContent>
  <xr:revisionPtr revIDLastSave="0" documentId="13_ncr:1_{D3F889B2-9559-4F5F-BBE9-5BAFEAF617F4}" xr6:coauthVersionLast="36" xr6:coauthVersionMax="36" xr10:uidLastSave="{00000000-0000-0000-0000-000000000000}"/>
  <bookViews>
    <workbookView xWindow="0" yWindow="0" windowWidth="28800" windowHeight="12225" activeTab="1" xr2:uid="{DDCDFEC0-ED77-4410-B056-20AC2134FBAE}"/>
  </bookViews>
  <sheets>
    <sheet name="Sheet2" sheetId="3" r:id="rId1"/>
    <sheet name="Sheet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8" i="1" l="1"/>
  <c r="AN42" i="1"/>
  <c r="AO42" i="1" s="1"/>
  <c r="AC18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K28" i="1"/>
  <c r="AL28" i="1" s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P42" i="1" l="1"/>
  <c r="AL35" i="1"/>
  <c r="AL34" i="1"/>
  <c r="AL33" i="1"/>
  <c r="AL32" i="1"/>
  <c r="AL36" i="1"/>
  <c r="AL31" i="1"/>
  <c r="AL30" i="1"/>
  <c r="AL37" i="1"/>
  <c r="AL29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AH18" i="1"/>
  <c r="AI18" i="1"/>
  <c r="AL7" i="1"/>
  <c r="AC70" i="1"/>
  <c r="AA7" i="1"/>
  <c r="AT8" i="1"/>
  <c r="AT9" i="1"/>
  <c r="AT10" i="1"/>
  <c r="AT11" i="1"/>
  <c r="AT12" i="1"/>
  <c r="AT13" i="1"/>
  <c r="AT14" i="1"/>
  <c r="AT7" i="1"/>
  <c r="AQ42" i="1" l="1"/>
  <c r="AA20" i="1"/>
  <c r="AK18" i="1"/>
  <c r="AL18" i="1"/>
  <c r="AA62" i="1"/>
  <c r="AC62" i="1"/>
  <c r="AA63" i="1"/>
  <c r="AC63" i="1"/>
  <c r="AA64" i="1"/>
  <c r="AC64" i="1"/>
  <c r="AA65" i="1"/>
  <c r="AC65" i="1"/>
  <c r="AA66" i="1"/>
  <c r="AC66" i="1"/>
  <c r="AA67" i="1"/>
  <c r="AC67" i="1"/>
  <c r="AA68" i="1"/>
  <c r="AC68" i="1"/>
  <c r="AA69" i="1"/>
  <c r="AC69" i="1"/>
  <c r="AA70" i="1"/>
  <c r="AA71" i="1"/>
  <c r="AC71" i="1"/>
  <c r="AA72" i="1"/>
  <c r="AC72" i="1"/>
  <c r="AA73" i="1"/>
  <c r="AC73" i="1"/>
  <c r="AA74" i="1"/>
  <c r="AC74" i="1"/>
  <c r="AA50" i="1"/>
  <c r="AC50" i="1"/>
  <c r="AA51" i="1"/>
  <c r="AC51" i="1"/>
  <c r="AA52" i="1"/>
  <c r="AC52" i="1"/>
  <c r="AA53" i="1"/>
  <c r="AC53" i="1"/>
  <c r="AA54" i="1"/>
  <c r="AC54" i="1"/>
  <c r="AA55" i="1"/>
  <c r="AC55" i="1"/>
  <c r="AA56" i="1"/>
  <c r="AC56" i="1"/>
  <c r="AA57" i="1"/>
  <c r="AC57" i="1"/>
  <c r="AA58" i="1"/>
  <c r="AC58" i="1"/>
  <c r="AA59" i="1"/>
  <c r="AC59" i="1"/>
  <c r="AA60" i="1"/>
  <c r="AC60" i="1"/>
  <c r="AA61" i="1"/>
  <c r="AC61" i="1"/>
  <c r="AA43" i="1"/>
  <c r="AC43" i="1"/>
  <c r="AA44" i="1"/>
  <c r="AC44" i="1"/>
  <c r="AA45" i="1"/>
  <c r="AC45" i="1"/>
  <c r="AA46" i="1"/>
  <c r="AC46" i="1"/>
  <c r="AA47" i="1"/>
  <c r="AC47" i="1"/>
  <c r="AA48" i="1"/>
  <c r="AC48" i="1"/>
  <c r="AA49" i="1"/>
  <c r="AC49" i="1"/>
  <c r="AA12" i="1"/>
  <c r="AC12" i="1"/>
  <c r="AA13" i="1"/>
  <c r="AC13" i="1"/>
  <c r="AA14" i="1"/>
  <c r="AC14" i="1"/>
  <c r="AA15" i="1"/>
  <c r="AC15" i="1"/>
  <c r="AA16" i="1"/>
  <c r="AC16" i="1"/>
  <c r="AA17" i="1"/>
  <c r="AC17" i="1"/>
  <c r="AA18" i="1"/>
  <c r="AJ18" i="1" s="1"/>
  <c r="AA19" i="1"/>
  <c r="AC19" i="1"/>
  <c r="AC20" i="1"/>
  <c r="AA21" i="1"/>
  <c r="AC21" i="1"/>
  <c r="AA22" i="1"/>
  <c r="AC22" i="1"/>
  <c r="AA23" i="1"/>
  <c r="AC23" i="1"/>
  <c r="AA24" i="1"/>
  <c r="AC24" i="1"/>
  <c r="AA25" i="1"/>
  <c r="AC25" i="1"/>
  <c r="AA26" i="1"/>
  <c r="AC26" i="1"/>
  <c r="AA27" i="1"/>
  <c r="AC27" i="1"/>
  <c r="AA28" i="1"/>
  <c r="AC28" i="1"/>
  <c r="AA29" i="1"/>
  <c r="AC29" i="1"/>
  <c r="AA30" i="1"/>
  <c r="AC30" i="1"/>
  <c r="AA31" i="1"/>
  <c r="AC31" i="1"/>
  <c r="AA32" i="1"/>
  <c r="AC32" i="1"/>
  <c r="AA33" i="1"/>
  <c r="AC33" i="1"/>
  <c r="AA34" i="1"/>
  <c r="AC34" i="1"/>
  <c r="AA35" i="1"/>
  <c r="AC35" i="1"/>
  <c r="AA36" i="1"/>
  <c r="AC36" i="1"/>
  <c r="AA37" i="1"/>
  <c r="AC37" i="1"/>
  <c r="AA38" i="1"/>
  <c r="AC38" i="1"/>
  <c r="AA39" i="1"/>
  <c r="AC39" i="1"/>
  <c r="AA40" i="1"/>
  <c r="AC40" i="1"/>
  <c r="AA41" i="1"/>
  <c r="AC41" i="1"/>
  <c r="AA42" i="1"/>
  <c r="AC42" i="1"/>
  <c r="AL8" i="1"/>
  <c r="AL9" i="1"/>
  <c r="AL10" i="1"/>
  <c r="AL11" i="1"/>
  <c r="AC6" i="1" l="1"/>
  <c r="AC11" i="1"/>
  <c r="AA11" i="1"/>
  <c r="AC10" i="1"/>
  <c r="AC9" i="1"/>
  <c r="AC8" i="1"/>
  <c r="AC7" i="1"/>
  <c r="AA10" i="1"/>
  <c r="AA8" i="1" l="1"/>
  <c r="AA9" i="1"/>
  <c r="AA6" i="1"/>
  <c r="V6" i="1"/>
  <c r="V7" i="1"/>
  <c r="V8" i="1"/>
  <c r="V9" i="1"/>
  <c r="V10" i="1"/>
  <c r="K9" i="1" l="1"/>
  <c r="K8" i="1"/>
  <c r="K7" i="1"/>
  <c r="K6" i="1"/>
</calcChain>
</file>

<file path=xl/sharedStrings.xml><?xml version="1.0" encoding="utf-8"?>
<sst xmlns="http://schemas.openxmlformats.org/spreadsheetml/2006/main" count="425" uniqueCount="102">
  <si>
    <t>Sakib</t>
  </si>
  <si>
    <t>Adnan</t>
  </si>
  <si>
    <t>Robayed</t>
  </si>
  <si>
    <t>John Deo</t>
  </si>
  <si>
    <t>LX Nibir</t>
  </si>
  <si>
    <t>TT Emon</t>
  </si>
  <si>
    <t xml:space="preserve">Name </t>
  </si>
  <si>
    <t>ID</t>
  </si>
  <si>
    <t xml:space="preserve"> Program</t>
  </si>
  <si>
    <t xml:space="preserve"> CGPA/GPA</t>
  </si>
  <si>
    <t xml:space="preserve"> Payment </t>
  </si>
  <si>
    <t>Credit</t>
  </si>
  <si>
    <t>HSC</t>
  </si>
  <si>
    <t>Total Payment</t>
  </si>
  <si>
    <t>Highest GPA</t>
  </si>
  <si>
    <t>Lowest GPA</t>
  </si>
  <si>
    <t>Average GPA</t>
  </si>
  <si>
    <t>Product Name</t>
  </si>
  <si>
    <t>Product Category</t>
  </si>
  <si>
    <t>Iphone</t>
  </si>
  <si>
    <t>Mac</t>
  </si>
  <si>
    <t>Airpods</t>
  </si>
  <si>
    <t>Ipad</t>
  </si>
  <si>
    <t>Asus</t>
  </si>
  <si>
    <t>Lenovo</t>
  </si>
  <si>
    <t>Walton</t>
  </si>
  <si>
    <t>Samsung</t>
  </si>
  <si>
    <t>Mobile</t>
  </si>
  <si>
    <t>Computer</t>
  </si>
  <si>
    <t>Air Phone</t>
  </si>
  <si>
    <t>Tablet</t>
  </si>
  <si>
    <t>Brand</t>
  </si>
  <si>
    <t>Price</t>
  </si>
  <si>
    <t>Android</t>
  </si>
  <si>
    <t>Full Name</t>
  </si>
  <si>
    <t>First Name</t>
  </si>
  <si>
    <t>Last Name</t>
  </si>
  <si>
    <t>Gender</t>
  </si>
  <si>
    <t>Marks</t>
  </si>
  <si>
    <t>Grade</t>
  </si>
  <si>
    <t>Mr Adnan</t>
  </si>
  <si>
    <t>Ms Ajmain</t>
  </si>
  <si>
    <t>Ms Tabassum</t>
  </si>
  <si>
    <t>Mr Robayed</t>
  </si>
  <si>
    <t>Sami</t>
  </si>
  <si>
    <t>Ayman</t>
  </si>
  <si>
    <t>Alam</t>
  </si>
  <si>
    <t>Hossain</t>
  </si>
  <si>
    <t>Hasan</t>
  </si>
  <si>
    <t>Ajmain</t>
  </si>
  <si>
    <t>Salary Sheet</t>
  </si>
  <si>
    <t>Name</t>
  </si>
  <si>
    <t>Basic</t>
  </si>
  <si>
    <t>Allowances</t>
  </si>
  <si>
    <t>Total Earnings</t>
  </si>
  <si>
    <t>Net Salary</t>
  </si>
  <si>
    <t>PF</t>
  </si>
  <si>
    <t>Tax</t>
  </si>
  <si>
    <t>Total Deduction</t>
  </si>
  <si>
    <t>Afnan</t>
  </si>
  <si>
    <t>Niloy</t>
  </si>
  <si>
    <t>Rohan</t>
  </si>
  <si>
    <t>Akib</t>
  </si>
  <si>
    <t>Samin</t>
  </si>
  <si>
    <t>ID No</t>
  </si>
  <si>
    <t>Search Student Info</t>
  </si>
  <si>
    <t>Division</t>
  </si>
  <si>
    <t>Zone</t>
  </si>
  <si>
    <t>Expense</t>
  </si>
  <si>
    <t>Profit</t>
  </si>
  <si>
    <t>Month</t>
  </si>
  <si>
    <t>Chittagong</t>
  </si>
  <si>
    <t>Dhaka</t>
  </si>
  <si>
    <t>Shitakunda</t>
  </si>
  <si>
    <t>Narayanganj</t>
  </si>
  <si>
    <t>Gazipur</t>
  </si>
  <si>
    <t>Munshiganj</t>
  </si>
  <si>
    <t>Cox's Bazar</t>
  </si>
  <si>
    <t>Bandharban</t>
  </si>
  <si>
    <t>Sandwip</t>
  </si>
  <si>
    <t>jan</t>
  </si>
  <si>
    <t>feb</t>
  </si>
  <si>
    <t>mar</t>
  </si>
  <si>
    <t>apr</t>
  </si>
  <si>
    <t>may</t>
  </si>
  <si>
    <t>jun</t>
  </si>
  <si>
    <t>jul</t>
  </si>
  <si>
    <t>aug</t>
  </si>
  <si>
    <t>Grand Total</t>
  </si>
  <si>
    <t>Sum of Profit</t>
  </si>
  <si>
    <t>Revenue</t>
  </si>
  <si>
    <t>adnan</t>
  </si>
  <si>
    <t>gfhsg</t>
  </si>
  <si>
    <t>dfgs</t>
  </si>
  <si>
    <t>fdg</t>
  </si>
  <si>
    <t>dsfg</t>
  </si>
  <si>
    <t>id</t>
  </si>
  <si>
    <t>value1</t>
  </si>
  <si>
    <t>value2</t>
  </si>
  <si>
    <t>value3</t>
  </si>
  <si>
    <t>value4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</si>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</sst>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36">
    <xf numFmtId="0" fontId="0" fillId="0" borderId="0" xfId="0"/>
    <xf numFmtId="2" fontId="0" fillId="0" borderId="0" xfId="0" applyNumberFormat="1"/>
    <xf numFmtId="8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2" fillId="0" borderId="0" xfId="0" applyFont="1"/>
    <xf numFmtId="0" fontId="2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5" borderId="0" xfId="0" applyFill="1"/>
    <xf numFmtId="0" fontId="6" fillId="3" borderId="2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7" borderId="4" xfId="0" applyFont="1" applyFill="1" applyBorder="1"/>
    <xf numFmtId="0" fontId="0" fillId="0" borderId="4" xfId="0" applyFont="1" applyBorder="1"/>
    <xf numFmtId="0" fontId="6" fillId="3" borderId="0" xfId="0" applyFont="1" applyFill="1" applyBorder="1" applyAlignment="1">
      <alignment horizontal="center"/>
    </xf>
    <xf numFmtId="1" fontId="0" fillId="7" borderId="2" xfId="0" applyNumberFormat="1" applyFont="1" applyFill="1" applyBorder="1"/>
    <xf numFmtId="1" fontId="0" fillId="7" borderId="0" xfId="0" applyNumberFormat="1" applyFont="1" applyFill="1" applyBorder="1"/>
    <xf numFmtId="0" fontId="6" fillId="3" borderId="0" xfId="0" applyFont="1" applyFill="1" applyAlignment="1">
      <alignment horizontal="center"/>
    </xf>
    <xf numFmtId="0" fontId="0" fillId="8" borderId="0" xfId="0" applyFill="1"/>
    <xf numFmtId="0" fontId="0" fillId="9" borderId="0" xfId="0" applyFill="1"/>
    <xf numFmtId="0" fontId="0" fillId="0" borderId="0" xfId="0" pivotButton="1"/>
    <xf numFmtId="0" fontId="0" fillId="0" borderId="0" xfId="0" applyNumberFormat="1"/>
    <xf numFmtId="0" fontId="0" fillId="0" borderId="0" xfId="0" applyFill="1"/>
    <xf numFmtId="0" fontId="5" fillId="6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2" fontId="0" fillId="10" borderId="0" xfId="0" applyNumberFormat="1" applyFill="1" applyAlignment="1">
      <alignment horizontal="center"/>
    </xf>
    <xf numFmtId="14" fontId="0" fillId="10" borderId="0" xfId="0" applyNumberFormat="1" applyFill="1" applyAlignment="1">
      <alignment horizontal="center"/>
    </xf>
    <xf numFmtId="0" fontId="0" fillId="10" borderId="0" xfId="0" applyFill="1" applyAlignment="1">
      <alignment horizontal="center" vertical="center"/>
    </xf>
  </cellXfs>
  <cellStyles count="1">
    <cellStyle name="Normal" xfId="0" builtinId="0"/>
  </cellStyles>
  <dxfs count="17">
    <dxf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</dxf>
    <dxf>
      <numFmt numFmtId="19" formatCode="m/d/yyyy"/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1" tint="0.49998474074526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VER IT ADMIN PC" refreshedDate="45354.661403240738" createdVersion="6" refreshedVersion="6" minRefreshableVersion="3" recordCount="8" xr:uid="{1318C79F-0727-42C1-BBEC-EC197AFFA2D4}">
  <cacheSource type="worksheet">
    <worksheetSource ref="AQ6:AV14" sheet="Sheet1"/>
  </cacheSource>
  <cacheFields count="6">
    <cacheField name="Division" numFmtId="0">
      <sharedItems count="2">
        <s v="Chittagong"/>
        <s v="Dhaka"/>
      </sharedItems>
    </cacheField>
    <cacheField name="Zone" numFmtId="0">
      <sharedItems count="7">
        <s v="Shitakunda"/>
        <s v="Sandwip"/>
        <s v="Narayanganj"/>
        <s v="Gazipur"/>
        <s v="Munshiganj"/>
        <s v="Cox's Bazar"/>
        <s v="Bandharban"/>
      </sharedItems>
    </cacheField>
    <cacheField name="Expense" numFmtId="0">
      <sharedItems containsSemiMixedTypes="0" containsString="0" containsNumber="1" containsInteger="1" minValue="2000" maxValue="8975"/>
    </cacheField>
    <cacheField name="Profit" numFmtId="0">
      <sharedItems containsSemiMixedTypes="0" containsString="0" containsNumber="1" minValue="52723.666666666701" maxValue="93669.666666667006"/>
    </cacheField>
    <cacheField name="Month" numFmtId="0">
      <sharedItems count="8">
        <s v="jan"/>
        <s v="feb"/>
        <s v="mar"/>
        <s v="apr"/>
        <s v="may"/>
        <s v="jun"/>
        <s v="jul"/>
        <s v="aug"/>
      </sharedItems>
    </cacheField>
    <cacheField name="Revenue" numFmtId="0">
      <sharedItems containsSemiMixedTypes="0" containsString="0" containsNumber="1" minValue="54723.666666666701" maxValue="100251.666666667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2000"/>
    <n v="52723.666666666701"/>
    <x v="0"/>
    <n v="54723.666666666701"/>
  </r>
  <r>
    <x v="0"/>
    <x v="1"/>
    <n v="5000"/>
    <n v="56227.666666666701"/>
    <x v="1"/>
    <n v="61227.666666666701"/>
  </r>
  <r>
    <x v="1"/>
    <x v="2"/>
    <n v="3000"/>
    <n v="64731.666666666701"/>
    <x v="2"/>
    <n v="67731.666666666701"/>
  </r>
  <r>
    <x v="1"/>
    <x v="3"/>
    <n v="2530"/>
    <n v="71705.666666666701"/>
    <x v="3"/>
    <n v="74235.666666666701"/>
  </r>
  <r>
    <x v="1"/>
    <x v="4"/>
    <n v="6523"/>
    <n v="74216.666666666701"/>
    <x v="4"/>
    <n v="80739.666666666701"/>
  </r>
  <r>
    <x v="0"/>
    <x v="5"/>
    <n v="4258"/>
    <n v="82985.666666666701"/>
    <x v="5"/>
    <n v="87243.666666666701"/>
  </r>
  <r>
    <x v="0"/>
    <x v="6"/>
    <n v="8975"/>
    <n v="84772.666666666701"/>
    <x v="6"/>
    <n v="93747.666666666701"/>
  </r>
  <r>
    <x v="0"/>
    <x v="1"/>
    <n v="6582"/>
    <n v="93669.666666667006"/>
    <x v="7"/>
    <n v="100251.666666667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AEBF5F-CE3F-4B55-9C13-42B3BA031F52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G9" firstHeaderRow="1" firstDataRow="2" firstDataCol="1" rowPageCount="1" colPageCount="1"/>
  <pivotFields count="6">
    <pivotField axis="axisPage" compact="0" outline="0" showAll="0">
      <items count="3">
        <item x="0"/>
        <item x="1"/>
        <item t="default"/>
      </items>
    </pivotField>
    <pivotField axis="axisRow" compact="0" outline="0" showAll="0">
      <items count="8">
        <item x="6"/>
        <item x="5"/>
        <item x="3"/>
        <item x="4"/>
        <item x="2"/>
        <item x="1"/>
        <item x="0"/>
        <item t="default"/>
      </items>
    </pivotField>
    <pivotField compact="0" outline="0" showAll="0"/>
    <pivotField dataField="1" compact="0" outline="0" showAll="0"/>
    <pivotField axis="axisCol" compact="0" outline="0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compact="0" outline="0" showAll="0"/>
  </pivotFields>
  <rowFields count="1">
    <field x="1"/>
  </rowFields>
  <rowItems count="5">
    <i>
      <x/>
    </i>
    <i>
      <x v="1"/>
    </i>
    <i>
      <x v="5"/>
    </i>
    <i>
      <x v="6"/>
    </i>
    <i t="grand">
      <x/>
    </i>
  </rowItems>
  <colFields count="1">
    <field x="4"/>
  </colFields>
  <colItems count="6">
    <i>
      <x/>
    </i>
    <i>
      <x v="1"/>
    </i>
    <i>
      <x v="5"/>
    </i>
    <i>
      <x v="6"/>
    </i>
    <i>
      <x v="7"/>
    </i>
    <i t="grand">
      <x/>
    </i>
  </colItems>
  <pageFields count="1">
    <pageField fld="0" item="0" hier="-1"/>
  </pageFields>
  <dataFields count="1">
    <dataField name="Sum of Profi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7DAADE-1620-4753-8BC7-06B0CF97B6BE}" name="Table3" displayName="Table3" ref="W5:AC74" totalsRowShown="0" headerRowDxfId="16" dataDxfId="15" tableBorderDxfId="14">
  <autoFilter ref="W5:AC74" xr:uid="{CD5C83F9-DDD0-45ED-A848-442740AE41BF}"/>
  <tableColumns count="7">
    <tableColumn id="7" xr3:uid="{97F66630-88BF-4647-B3C8-0FF246FC4539}" name="ID No" dataDxfId="13"/>
    <tableColumn id="1" xr3:uid="{FC5C24EA-8D8B-4417-9C69-66363386A731}" name="First Name" dataDxfId="12"/>
    <tableColumn id="2" xr3:uid="{015E9805-44FE-4F6E-9F4D-7363F7C7DAAE}" name="Last Name" dataDxfId="11"/>
    <tableColumn id="3" xr3:uid="{BEBCFFEA-521A-4E59-A57A-8DFE1937C5AF}" name="Full Name" dataDxfId="10">
      <calculatedColumnFormula>CONCATENATE(X6," ",Y6)</calculatedColumnFormula>
    </tableColumn>
    <tableColumn id="4" xr3:uid="{3F63B6D5-E18E-46BA-8AAE-6EB055B618E0}" name="Gender" dataDxfId="9">
      <calculatedColumnFormula>IF(LEFT(Z6,2)="Ms","Female",IF(LEFT(Z6,2)="Mr","Male","Info Missing"))</calculatedColumnFormula>
    </tableColumn>
    <tableColumn id="5" xr3:uid="{88030550-DC6A-4CD7-882E-71B4D4B1CC0F}" name="Marks" dataDxfId="8"/>
    <tableColumn id="6" xr3:uid="{DD48575A-FF53-46C1-82EF-2E6BC921463C}" name="Grade" dataDxfId="7">
      <calculatedColumnFormula>IF(AB6&gt;32,IF(AB6&lt;40,"D",IF(AB6&lt;50,"C",IF(AB6&lt;60,"B",IF(AB6&lt;70,"A-",IF(AB6&lt;80,"A",IF(AB6&lt;101,"A+","Number Error!")))))),"F")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A2E0EAB-6671-44C8-85BE-1C6B6EFC50F0}" name="Table1" displayName="Table1" ref="AH27:AL43" totalsRowShown="0" headerRowDxfId="0" dataDxfId="1">
  <autoFilter ref="AH27:AL43" xr:uid="{AB531630-588F-417A-AE6A-D13717BEF778}"/>
  <tableColumns count="5">
    <tableColumn id="1" xr3:uid="{4DA4F586-6ECF-401A-A362-619BE8A744C0}" name="id" dataDxfId="6"/>
    <tableColumn id="2" xr3:uid="{30B99CB1-5481-4311-AE0E-A971555B9A89}" name="value1" dataDxfId="5"/>
    <tableColumn id="3" xr3:uid="{8D8476CA-E458-4C9C-B990-615D7718AC16}" name="value2" dataDxfId="4"/>
    <tableColumn id="4" xr3:uid="{A253DAFE-7E40-4729-95DE-F0098A0D6CDD}" name="value3" dataDxfId="3">
      <calculatedColumnFormula>RANDBETWEEN(0,1000)</calculatedColumnFormula>
    </tableColumn>
    <tableColumn id="5" xr3:uid="{77B3AA1C-76D7-4486-BFA5-C3DD59822057}" name="value4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9200F-7A7A-4BEB-9BFA-32D02120FB76}">
  <dimension ref="A1:G9"/>
  <sheetViews>
    <sheetView zoomScale="115" zoomScaleNormal="115" workbookViewId="0">
      <selection activeCell="E28" sqref="E28"/>
    </sheetView>
  </sheetViews>
  <sheetFormatPr defaultRowHeight="15" x14ac:dyDescent="0.25"/>
  <cols>
    <col min="1" max="1" width="12.5703125" bestFit="1" customWidth="1"/>
    <col min="2" max="6" width="12.85546875" bestFit="1" customWidth="1"/>
    <col min="7" max="10" width="12" bestFit="1" customWidth="1"/>
  </cols>
  <sheetData>
    <row r="1" spans="1:7" x14ac:dyDescent="0.25">
      <c r="A1" s="24" t="s">
        <v>66</v>
      </c>
      <c r="B1" t="s">
        <v>71</v>
      </c>
    </row>
    <row r="3" spans="1:7" x14ac:dyDescent="0.25">
      <c r="A3" s="24" t="s">
        <v>89</v>
      </c>
      <c r="B3" s="24" t="s">
        <v>70</v>
      </c>
    </row>
    <row r="4" spans="1:7" x14ac:dyDescent="0.25">
      <c r="A4" s="24" t="s">
        <v>67</v>
      </c>
      <c r="B4" t="s">
        <v>80</v>
      </c>
      <c r="C4" t="s">
        <v>81</v>
      </c>
      <c r="D4" t="s">
        <v>85</v>
      </c>
      <c r="E4" t="s">
        <v>86</v>
      </c>
      <c r="F4" t="s">
        <v>87</v>
      </c>
      <c r="G4" t="s">
        <v>88</v>
      </c>
    </row>
    <row r="5" spans="1:7" x14ac:dyDescent="0.25">
      <c r="A5" t="s">
        <v>78</v>
      </c>
      <c r="B5" s="25"/>
      <c r="C5" s="25"/>
      <c r="D5" s="25"/>
      <c r="E5" s="25">
        <v>84772.666666666701</v>
      </c>
      <c r="F5" s="25"/>
      <c r="G5" s="25">
        <v>84772.666666666701</v>
      </c>
    </row>
    <row r="6" spans="1:7" x14ac:dyDescent="0.25">
      <c r="A6" t="s">
        <v>77</v>
      </c>
      <c r="B6" s="25"/>
      <c r="C6" s="25"/>
      <c r="D6" s="25">
        <v>82985.666666666701</v>
      </c>
      <c r="E6" s="25"/>
      <c r="F6" s="25"/>
      <c r="G6" s="25">
        <v>82985.666666666701</v>
      </c>
    </row>
    <row r="7" spans="1:7" x14ac:dyDescent="0.25">
      <c r="A7" t="s">
        <v>79</v>
      </c>
      <c r="B7" s="25"/>
      <c r="C7" s="25">
        <v>56227.666666666701</v>
      </c>
      <c r="D7" s="25"/>
      <c r="E7" s="25"/>
      <c r="F7" s="25">
        <v>93669.666666667006</v>
      </c>
      <c r="G7" s="25">
        <v>149897.33333333372</v>
      </c>
    </row>
    <row r="8" spans="1:7" x14ac:dyDescent="0.25">
      <c r="A8" t="s">
        <v>73</v>
      </c>
      <c r="B8" s="25">
        <v>52723.666666666701</v>
      </c>
      <c r="C8" s="25"/>
      <c r="D8" s="25"/>
      <c r="E8" s="25"/>
      <c r="F8" s="25"/>
      <c r="G8" s="25">
        <v>52723.666666666701</v>
      </c>
    </row>
    <row r="9" spans="1:7" ht="14.25" customHeight="1" x14ac:dyDescent="0.25">
      <c r="A9" t="s">
        <v>88</v>
      </c>
      <c r="B9" s="25">
        <v>52723.666666666701</v>
      </c>
      <c r="C9" s="25">
        <v>56227.666666666701</v>
      </c>
      <c r="D9" s="25">
        <v>82985.666666666701</v>
      </c>
      <c r="E9" s="25">
        <v>84772.666666666701</v>
      </c>
      <c r="F9" s="25">
        <v>93669.666666667006</v>
      </c>
      <c r="G9" s="25">
        <v>370379.33333333378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8451A-F813-4F02-A33C-F8AD3B6CCC79}">
  <dimension ref="C4:AY74"/>
  <sheetViews>
    <sheetView tabSelected="1" topLeftCell="U13" zoomScaleNormal="100" workbookViewId="0">
      <selection activeCell="AK13" sqref="AK13"/>
    </sheetView>
  </sheetViews>
  <sheetFormatPr defaultRowHeight="15" x14ac:dyDescent="0.25"/>
  <cols>
    <col min="4" max="4" width="9" bestFit="1" customWidth="1"/>
    <col min="5" max="5" width="8.85546875" bestFit="1" customWidth="1"/>
    <col min="6" max="6" width="13.85546875" bestFit="1" customWidth="1"/>
    <col min="7" max="7" width="9.7109375" bestFit="1" customWidth="1"/>
    <col min="8" max="8" width="6.42578125" bestFit="1" customWidth="1"/>
    <col min="10" max="10" width="13.85546875" bestFit="1" customWidth="1"/>
    <col min="11" max="11" width="10.42578125" bestFit="1" customWidth="1"/>
    <col min="16" max="16" width="16.28515625" style="9" bestFit="1" customWidth="1"/>
    <col min="17" max="17" width="13.7109375" style="9" bestFit="1" customWidth="1"/>
    <col min="20" max="20" width="13.7109375" bestFit="1" customWidth="1"/>
    <col min="21" max="21" width="16.28515625" bestFit="1" customWidth="1"/>
    <col min="22" max="22" width="9.140625" bestFit="1" customWidth="1"/>
    <col min="24" max="24" width="12.7109375" bestFit="1" customWidth="1"/>
    <col min="25" max="25" width="11" customWidth="1"/>
    <col min="26" max="26" width="19.140625" bestFit="1" customWidth="1"/>
    <col min="27" max="27" width="11.7109375" bestFit="1" customWidth="1"/>
    <col min="28" max="28" width="7.28515625" customWidth="1"/>
    <col min="29" max="29" width="7.140625" customWidth="1"/>
    <col min="32" max="32" width="19.85546875" bestFit="1" customWidth="1"/>
    <col min="33" max="34" width="15.5703125" bestFit="1" customWidth="1"/>
    <col min="35" max="35" width="18" bestFit="1" customWidth="1"/>
    <col min="36" max="38" width="15.5703125" bestFit="1" customWidth="1"/>
    <col min="39" max="39" width="15.140625" bestFit="1" customWidth="1"/>
    <col min="43" max="43" width="10.5703125" bestFit="1" customWidth="1"/>
    <col min="44" max="44" width="12" bestFit="1" customWidth="1"/>
    <col min="45" max="45" width="8.42578125" bestFit="1" customWidth="1"/>
    <col min="46" max="46" width="6" bestFit="1" customWidth="1"/>
    <col min="47" max="47" width="6.85546875" bestFit="1" customWidth="1"/>
  </cols>
  <sheetData>
    <row r="4" spans="3:51" ht="15" customHeight="1" x14ac:dyDescent="0.25">
      <c r="AF4" s="27" t="s">
        <v>50</v>
      </c>
      <c r="AG4" s="27"/>
      <c r="AH4" s="27"/>
      <c r="AI4" s="27"/>
      <c r="AJ4" s="27"/>
      <c r="AK4" s="27"/>
      <c r="AL4" s="27"/>
      <c r="AM4" s="27"/>
      <c r="AN4" s="27"/>
    </row>
    <row r="5" spans="3:51" ht="15" customHeight="1" x14ac:dyDescent="0.25">
      <c r="C5" s="7" t="s">
        <v>6</v>
      </c>
      <c r="D5" s="7" t="s">
        <v>7</v>
      </c>
      <c r="E5" s="7" t="s">
        <v>8</v>
      </c>
      <c r="F5" s="7" t="s">
        <v>9</v>
      </c>
      <c r="G5" s="7" t="s">
        <v>10</v>
      </c>
      <c r="H5" s="7" t="s">
        <v>11</v>
      </c>
      <c r="P5" s="10" t="s">
        <v>18</v>
      </c>
      <c r="Q5" s="10" t="s">
        <v>17</v>
      </c>
      <c r="R5" s="10" t="s">
        <v>32</v>
      </c>
      <c r="T5" s="10" t="s">
        <v>17</v>
      </c>
      <c r="U5" s="10" t="s">
        <v>18</v>
      </c>
      <c r="V5" s="10" t="s">
        <v>32</v>
      </c>
      <c r="W5" s="21" t="s">
        <v>64</v>
      </c>
      <c r="X5" s="18" t="s">
        <v>35</v>
      </c>
      <c r="Y5" s="18" t="s">
        <v>36</v>
      </c>
      <c r="Z5" s="18" t="s">
        <v>34</v>
      </c>
      <c r="AA5" s="18" t="s">
        <v>37</v>
      </c>
      <c r="AB5" s="18" t="s">
        <v>38</v>
      </c>
      <c r="AC5" s="18" t="s">
        <v>39</v>
      </c>
      <c r="AF5" s="27"/>
      <c r="AG5" s="27"/>
      <c r="AH5" s="27"/>
      <c r="AI5" s="27"/>
      <c r="AJ5" s="27"/>
      <c r="AK5" s="27"/>
      <c r="AL5" s="27"/>
      <c r="AM5" s="27"/>
      <c r="AN5" s="27"/>
    </row>
    <row r="6" spans="3:51" x14ac:dyDescent="0.25">
      <c r="C6" s="3" t="s">
        <v>0</v>
      </c>
      <c r="D6" s="4">
        <v>1011</v>
      </c>
      <c r="E6" s="3" t="s">
        <v>12</v>
      </c>
      <c r="F6" s="5">
        <v>51</v>
      </c>
      <c r="G6" s="6">
        <v>26</v>
      </c>
      <c r="H6" s="5">
        <v>3</v>
      </c>
      <c r="J6" t="s">
        <v>13</v>
      </c>
      <c r="K6" s="2">
        <f>SUM(G6:G71)</f>
        <v>1716</v>
      </c>
      <c r="N6" s="8"/>
      <c r="O6" s="8"/>
      <c r="P6" s="11" t="s">
        <v>27</v>
      </c>
      <c r="Q6" s="11" t="s">
        <v>19</v>
      </c>
      <c r="R6" s="11">
        <v>1500000</v>
      </c>
      <c r="S6" s="8"/>
      <c r="T6" s="11" t="s">
        <v>19</v>
      </c>
      <c r="U6" s="11" t="s">
        <v>27</v>
      </c>
      <c r="V6">
        <f>AVERAGEIFS($R$6:$R$16,$Q$6:$Q$16,T6,$P$6:$P$16,U6)</f>
        <v>1050000</v>
      </c>
      <c r="W6" s="20">
        <v>4359</v>
      </c>
      <c r="X6" s="16" t="s">
        <v>40</v>
      </c>
      <c r="Y6" s="16" t="s">
        <v>44</v>
      </c>
      <c r="Z6" s="16" t="str">
        <f t="shared" ref="Z6:Z37" si="0">CONCATENATE(X6," ",Y6)</f>
        <v>Mr Adnan Sami</v>
      </c>
      <c r="AA6" s="16" t="str">
        <f t="shared" ref="AA6:AA37" si="1">IF(LEFT(Z6,2)="Ms","Female",IF(LEFT(Z6,2)="Mr","Male","Info Missing"))</f>
        <v>Male</v>
      </c>
      <c r="AB6" s="16">
        <v>80</v>
      </c>
      <c r="AC6" s="16" t="str">
        <f t="shared" ref="AC6:AC37" si="2">IF(AB6&gt;32,IF(AB6&lt;40,"D",IF(AB6&lt;50,"C",IF(AB6&lt;60,"B",IF(AB6&lt;70,"A-",IF(AB6&lt;80,"A",IF(AB6&lt;101,"A+","Number Error!")))))),"F")</f>
        <v>A+</v>
      </c>
      <c r="AF6" s="12" t="s">
        <v>51</v>
      </c>
      <c r="AG6" s="12" t="s">
        <v>52</v>
      </c>
      <c r="AH6" s="12" t="s">
        <v>53</v>
      </c>
      <c r="AI6" s="12" t="s">
        <v>54</v>
      </c>
      <c r="AJ6" s="12" t="s">
        <v>55</v>
      </c>
      <c r="AK6" s="12" t="s">
        <v>56</v>
      </c>
      <c r="AL6" s="12" t="s">
        <v>57</v>
      </c>
      <c r="AM6" s="12" t="s">
        <v>58</v>
      </c>
      <c r="AN6" s="12"/>
      <c r="AQ6" s="22" t="s">
        <v>66</v>
      </c>
      <c r="AR6" s="22" t="s">
        <v>67</v>
      </c>
      <c r="AS6" s="22" t="s">
        <v>68</v>
      </c>
      <c r="AT6" s="22" t="s">
        <v>69</v>
      </c>
      <c r="AU6" s="22" t="s">
        <v>70</v>
      </c>
      <c r="AV6" s="22" t="s">
        <v>90</v>
      </c>
    </row>
    <row r="7" spans="3:51" x14ac:dyDescent="0.25">
      <c r="C7" s="3" t="s">
        <v>1</v>
      </c>
      <c r="D7" s="4">
        <v>1022</v>
      </c>
      <c r="E7" s="3" t="s">
        <v>12</v>
      </c>
      <c r="F7" s="5">
        <v>32</v>
      </c>
      <c r="G7" s="6">
        <v>26</v>
      </c>
      <c r="H7" s="5">
        <v>3</v>
      </c>
      <c r="J7" t="s">
        <v>14</v>
      </c>
      <c r="K7" s="1">
        <f>MAX(F6:F71)</f>
        <v>9526.0952380952403</v>
      </c>
      <c r="P7" s="11" t="s">
        <v>28</v>
      </c>
      <c r="Q7" s="11" t="s">
        <v>20</v>
      </c>
      <c r="R7" s="11">
        <v>20</v>
      </c>
      <c r="T7" s="11" t="s">
        <v>20</v>
      </c>
      <c r="U7" s="11" t="s">
        <v>28</v>
      </c>
      <c r="V7">
        <f>AVERAGEIFS($R$6:$R$16,$Q$6:$Q$16,T7,$P$6:$P$16,U7)</f>
        <v>20</v>
      </c>
      <c r="W7" s="20">
        <v>4578</v>
      </c>
      <c r="X7" s="17" t="s">
        <v>41</v>
      </c>
      <c r="Y7" s="17" t="s">
        <v>45</v>
      </c>
      <c r="Z7" s="17" t="str">
        <f>CONCATENATE(X7," ",Y7)</f>
        <v>Ms Ajmain Ayman</v>
      </c>
      <c r="AA7" s="17" t="str">
        <f>IF(LEFT(Z7,2)="Ms","Female",IF(LEFT(Z7,2)="Mr","Male","Info Missing"))</f>
        <v>Female</v>
      </c>
      <c r="AB7" s="17">
        <v>32</v>
      </c>
      <c r="AC7" s="17" t="str">
        <f t="shared" si="2"/>
        <v>F</v>
      </c>
      <c r="AF7" t="s">
        <v>59</v>
      </c>
      <c r="AG7" s="2">
        <v>1500</v>
      </c>
      <c r="AL7">
        <f>IF(AG7&gt;1250,AG7*15%,IF(AG7&lt;1101,IF(AG7&gt;1000,AG7*10%,0)))</f>
        <v>225</v>
      </c>
      <c r="AQ7" s="23" t="s">
        <v>71</v>
      </c>
      <c r="AR7" s="23" t="s">
        <v>73</v>
      </c>
      <c r="AS7" s="23">
        <v>2000</v>
      </c>
      <c r="AT7" s="23">
        <f>AV7-AS7</f>
        <v>52723.666666666701</v>
      </c>
      <c r="AU7" s="23" t="s">
        <v>80</v>
      </c>
      <c r="AV7" s="23">
        <v>54723.666666666701</v>
      </c>
    </row>
    <row r="8" spans="3:51" x14ac:dyDescent="0.25">
      <c r="C8" s="3" t="s">
        <v>2</v>
      </c>
      <c r="D8" s="4">
        <v>1223</v>
      </c>
      <c r="E8" s="3" t="s">
        <v>12</v>
      </c>
      <c r="F8" s="5">
        <v>20</v>
      </c>
      <c r="G8" s="6">
        <v>26</v>
      </c>
      <c r="H8" s="5">
        <v>3</v>
      </c>
      <c r="J8" t="s">
        <v>15</v>
      </c>
      <c r="K8" s="1">
        <f>MIN(F6:F71)</f>
        <v>20</v>
      </c>
      <c r="P8" s="11" t="s">
        <v>29</v>
      </c>
      <c r="Q8" s="11" t="s">
        <v>21</v>
      </c>
      <c r="R8" s="11">
        <v>230</v>
      </c>
      <c r="T8" s="11" t="s">
        <v>21</v>
      </c>
      <c r="U8" s="11" t="s">
        <v>29</v>
      </c>
      <c r="V8">
        <f t="shared" ref="V8:V10" si="3">AVERAGEIFS($R$6:$R$16,$Q$6:$Q$16,T8,$P$6:$P$16,U8)</f>
        <v>22730</v>
      </c>
      <c r="W8" s="20">
        <v>4568</v>
      </c>
      <c r="X8" s="16" t="s">
        <v>42</v>
      </c>
      <c r="Y8" s="16" t="s">
        <v>46</v>
      </c>
      <c r="Z8" s="16" t="str">
        <f t="shared" si="0"/>
        <v>Ms Tabassum Alam</v>
      </c>
      <c r="AA8" s="16" t="str">
        <f t="shared" si="1"/>
        <v>Female</v>
      </c>
      <c r="AB8" s="16">
        <v>82</v>
      </c>
      <c r="AC8" s="16" t="str">
        <f t="shared" si="2"/>
        <v>A+</v>
      </c>
      <c r="AF8" t="s">
        <v>60</v>
      </c>
      <c r="AG8" s="2">
        <v>1400</v>
      </c>
      <c r="AL8">
        <f t="shared" ref="AL8:AL11" si="4">IF(AG8&gt;1250,AG8*15%,IF(AG8&lt;1101,IF(AG8&gt;1000,AG8*10%,0)))</f>
        <v>210</v>
      </c>
      <c r="AQ8" s="23" t="s">
        <v>71</v>
      </c>
      <c r="AR8" s="23" t="s">
        <v>79</v>
      </c>
      <c r="AS8" s="23">
        <v>5000</v>
      </c>
      <c r="AT8" s="23">
        <f t="shared" ref="AT8:AT14" si="5">AV8-AS8</f>
        <v>56227.666666666701</v>
      </c>
      <c r="AU8" s="23" t="s">
        <v>81</v>
      </c>
      <c r="AV8" s="23">
        <v>61227.666666666701</v>
      </c>
      <c r="AX8" s="26"/>
      <c r="AY8" s="26"/>
    </row>
    <row r="9" spans="3:51" x14ac:dyDescent="0.25">
      <c r="C9" s="3" t="s">
        <v>3</v>
      </c>
      <c r="D9" s="4">
        <v>2452</v>
      </c>
      <c r="E9" s="3" t="s">
        <v>12</v>
      </c>
      <c r="F9" s="5">
        <v>800</v>
      </c>
      <c r="G9" s="6">
        <v>26</v>
      </c>
      <c r="H9" s="5">
        <v>3</v>
      </c>
      <c r="J9" t="s">
        <v>16</v>
      </c>
      <c r="K9" s="1">
        <f>AVERAGE(F6:F71)</f>
        <v>4763.4523809523807</v>
      </c>
      <c r="P9" s="11" t="s">
        <v>30</v>
      </c>
      <c r="Q9" s="11" t="s">
        <v>22</v>
      </c>
      <c r="R9" s="11">
        <v>50</v>
      </c>
      <c r="T9" s="11" t="s">
        <v>22</v>
      </c>
      <c r="U9" s="11" t="s">
        <v>30</v>
      </c>
      <c r="V9">
        <f t="shared" si="3"/>
        <v>50</v>
      </c>
      <c r="W9" s="20">
        <v>4710.6666666666697</v>
      </c>
      <c r="X9" s="17" t="s">
        <v>43</v>
      </c>
      <c r="Y9" s="17" t="s">
        <v>47</v>
      </c>
      <c r="Z9" s="17" t="str">
        <f t="shared" si="0"/>
        <v>Mr Robayed Hossain</v>
      </c>
      <c r="AA9" s="17" t="str">
        <f t="shared" si="1"/>
        <v>Male</v>
      </c>
      <c r="AB9" s="17">
        <v>83</v>
      </c>
      <c r="AC9" s="17" t="str">
        <f t="shared" si="2"/>
        <v>A+</v>
      </c>
      <c r="AF9" t="s">
        <v>61</v>
      </c>
      <c r="AG9" s="2">
        <v>1000</v>
      </c>
      <c r="AL9">
        <f t="shared" si="4"/>
        <v>0</v>
      </c>
      <c r="AQ9" s="23" t="s">
        <v>72</v>
      </c>
      <c r="AR9" s="23" t="s">
        <v>74</v>
      </c>
      <c r="AS9" s="23">
        <v>3000</v>
      </c>
      <c r="AT9" s="23">
        <f t="shared" si="5"/>
        <v>64731.666666666701</v>
      </c>
      <c r="AU9" s="23" t="s">
        <v>82</v>
      </c>
      <c r="AV9" s="23">
        <v>67731.666666666701</v>
      </c>
      <c r="AX9" s="26"/>
      <c r="AY9" s="26"/>
    </row>
    <row r="10" spans="3:51" x14ac:dyDescent="0.25">
      <c r="C10" s="3" t="s">
        <v>4</v>
      </c>
      <c r="D10" s="4">
        <v>4412</v>
      </c>
      <c r="E10" s="3" t="s">
        <v>12</v>
      </c>
      <c r="F10" s="5">
        <v>900</v>
      </c>
      <c r="G10" s="6">
        <v>26</v>
      </c>
      <c r="H10" s="5">
        <v>3</v>
      </c>
      <c r="P10" s="11" t="s">
        <v>31</v>
      </c>
      <c r="Q10" s="11" t="s">
        <v>23</v>
      </c>
      <c r="R10" s="11">
        <v>6910</v>
      </c>
      <c r="T10" s="11" t="s">
        <v>23</v>
      </c>
      <c r="U10" s="11" t="s">
        <v>31</v>
      </c>
      <c r="V10">
        <f t="shared" si="3"/>
        <v>6910</v>
      </c>
      <c r="W10" s="20">
        <v>4815.1666666666697</v>
      </c>
      <c r="X10" s="16" t="s">
        <v>4</v>
      </c>
      <c r="Y10" s="16" t="s">
        <v>48</v>
      </c>
      <c r="Z10" s="16" t="str">
        <f t="shared" si="0"/>
        <v>LX Nibir Hasan</v>
      </c>
      <c r="AA10" s="16" t="str">
        <f t="shared" si="1"/>
        <v>Info Missing</v>
      </c>
      <c r="AB10" s="16">
        <v>60</v>
      </c>
      <c r="AC10" s="16" t="str">
        <f t="shared" si="2"/>
        <v>A-</v>
      </c>
      <c r="AF10" t="s">
        <v>62</v>
      </c>
      <c r="AG10" s="2">
        <v>900</v>
      </c>
      <c r="AL10">
        <f t="shared" si="4"/>
        <v>0</v>
      </c>
      <c r="AQ10" s="23" t="s">
        <v>72</v>
      </c>
      <c r="AR10" s="23" t="s">
        <v>75</v>
      </c>
      <c r="AS10" s="23">
        <v>2530</v>
      </c>
      <c r="AT10" s="23">
        <f t="shared" si="5"/>
        <v>71705.666666666701</v>
      </c>
      <c r="AU10" s="23" t="s">
        <v>83</v>
      </c>
      <c r="AV10" s="23">
        <v>74235.666666666701</v>
      </c>
      <c r="AX10" s="26"/>
      <c r="AY10" s="26"/>
    </row>
    <row r="11" spans="3:51" x14ac:dyDescent="0.25">
      <c r="C11" s="3" t="s">
        <v>5</v>
      </c>
      <c r="D11" s="4">
        <v>4512</v>
      </c>
      <c r="E11" s="3" t="s">
        <v>12</v>
      </c>
      <c r="F11" s="5">
        <v>400</v>
      </c>
      <c r="G11" s="6">
        <v>26</v>
      </c>
      <c r="H11" s="5">
        <v>3</v>
      </c>
      <c r="P11" s="11" t="s">
        <v>31</v>
      </c>
      <c r="Q11" s="11" t="s">
        <v>24</v>
      </c>
      <c r="R11" s="11">
        <v>80</v>
      </c>
      <c r="W11" s="20">
        <v>4919.6666666666697</v>
      </c>
      <c r="X11" s="17" t="s">
        <v>49</v>
      </c>
      <c r="Y11" s="17" t="s">
        <v>45</v>
      </c>
      <c r="Z11" s="17" t="str">
        <f t="shared" si="0"/>
        <v>Ajmain Ayman</v>
      </c>
      <c r="AA11" s="17" t="str">
        <f t="shared" si="1"/>
        <v>Info Missing</v>
      </c>
      <c r="AB11" s="17">
        <v>60</v>
      </c>
      <c r="AC11" s="17" t="str">
        <f t="shared" si="2"/>
        <v>A-</v>
      </c>
      <c r="AF11" t="s">
        <v>63</v>
      </c>
      <c r="AG11" s="2">
        <v>1050</v>
      </c>
      <c r="AL11">
        <f t="shared" si="4"/>
        <v>105</v>
      </c>
      <c r="AQ11" s="23" t="s">
        <v>72</v>
      </c>
      <c r="AR11" s="23" t="s">
        <v>76</v>
      </c>
      <c r="AS11" s="23">
        <v>6523</v>
      </c>
      <c r="AT11" s="23">
        <f t="shared" si="5"/>
        <v>74216.666666666701</v>
      </c>
      <c r="AU11" s="23" t="s">
        <v>84</v>
      </c>
      <c r="AV11" s="23">
        <v>80739.666666666701</v>
      </c>
      <c r="AX11" s="26"/>
      <c r="AY11" s="26"/>
    </row>
    <row r="12" spans="3:51" x14ac:dyDescent="0.25">
      <c r="C12" s="3" t="s">
        <v>0</v>
      </c>
      <c r="D12" s="4">
        <v>5329.0666666666702</v>
      </c>
      <c r="E12" s="3" t="s">
        <v>12</v>
      </c>
      <c r="F12" s="5">
        <v>880.06666666666695</v>
      </c>
      <c r="G12" s="6">
        <v>26</v>
      </c>
      <c r="H12" s="5">
        <v>3</v>
      </c>
      <c r="P12" s="11" t="s">
        <v>31</v>
      </c>
      <c r="Q12" s="11" t="s">
        <v>25</v>
      </c>
      <c r="R12" s="11">
        <v>1</v>
      </c>
      <c r="W12" s="20">
        <v>5024.1666666666697</v>
      </c>
      <c r="X12" s="16" t="s">
        <v>40</v>
      </c>
      <c r="Y12" s="16" t="s">
        <v>44</v>
      </c>
      <c r="Z12" s="16" t="str">
        <f t="shared" si="0"/>
        <v>Mr Adnan Sami</v>
      </c>
      <c r="AA12" s="16" t="str">
        <f t="shared" si="1"/>
        <v>Male</v>
      </c>
      <c r="AB12" s="16">
        <v>64.6666666666667</v>
      </c>
      <c r="AC12" s="16" t="str">
        <f t="shared" si="2"/>
        <v>A-</v>
      </c>
      <c r="AQ12" s="23" t="s">
        <v>71</v>
      </c>
      <c r="AR12" s="23" t="s">
        <v>77</v>
      </c>
      <c r="AS12" s="23">
        <v>4258</v>
      </c>
      <c r="AT12" s="23">
        <f t="shared" si="5"/>
        <v>82985.666666666701</v>
      </c>
      <c r="AU12" s="23" t="s">
        <v>85</v>
      </c>
      <c r="AV12" s="23">
        <v>87243.666666666701</v>
      </c>
      <c r="AX12" s="26"/>
      <c r="AY12" s="26"/>
    </row>
    <row r="13" spans="3:51" x14ac:dyDescent="0.25">
      <c r="C13" s="3" t="s">
        <v>1</v>
      </c>
      <c r="D13" s="4">
        <v>6154.8952380952396</v>
      </c>
      <c r="E13" s="3" t="s">
        <v>12</v>
      </c>
      <c r="F13" s="5">
        <v>1026.6095238095199</v>
      </c>
      <c r="G13" s="6">
        <v>26</v>
      </c>
      <c r="H13" s="5">
        <v>3</v>
      </c>
      <c r="P13" s="11" t="s">
        <v>31</v>
      </c>
      <c r="Q13" s="11" t="s">
        <v>26</v>
      </c>
      <c r="R13" s="11">
        <v>0.5</v>
      </c>
      <c r="W13" s="20">
        <v>5128.6666666666697</v>
      </c>
      <c r="X13" s="17" t="s">
        <v>41</v>
      </c>
      <c r="Y13" s="17" t="s">
        <v>45</v>
      </c>
      <c r="Z13" s="17" t="str">
        <f t="shared" si="0"/>
        <v>Ms Ajmain Ayman</v>
      </c>
      <c r="AA13" s="17" t="str">
        <f t="shared" si="1"/>
        <v>Female</v>
      </c>
      <c r="AB13" s="17">
        <v>64.238095238095198</v>
      </c>
      <c r="AC13" s="17" t="str">
        <f t="shared" si="2"/>
        <v>A-</v>
      </c>
      <c r="AQ13" s="23" t="s">
        <v>71</v>
      </c>
      <c r="AR13" s="23" t="s">
        <v>78</v>
      </c>
      <c r="AS13" s="23">
        <v>8975</v>
      </c>
      <c r="AT13" s="23">
        <f t="shared" si="5"/>
        <v>84772.666666666701</v>
      </c>
      <c r="AU13" s="23" t="s">
        <v>86</v>
      </c>
      <c r="AV13" s="23">
        <v>93747.666666666701</v>
      </c>
      <c r="AX13" s="26"/>
      <c r="AY13" s="26"/>
    </row>
    <row r="14" spans="3:51" x14ac:dyDescent="0.25">
      <c r="C14" s="3" t="s">
        <v>2</v>
      </c>
      <c r="D14" s="4">
        <v>6980.7238095238099</v>
      </c>
      <c r="E14" s="3" t="s">
        <v>12</v>
      </c>
      <c r="F14" s="5">
        <v>1173.1523809523801</v>
      </c>
      <c r="G14" s="6">
        <v>26</v>
      </c>
      <c r="H14" s="5">
        <v>3</v>
      </c>
      <c r="P14" s="11" t="s">
        <v>27</v>
      </c>
      <c r="Q14" s="11" t="s">
        <v>33</v>
      </c>
      <c r="R14" s="11">
        <v>500000</v>
      </c>
      <c r="W14" s="20">
        <v>5233.1666666666697</v>
      </c>
      <c r="X14" s="16" t="s">
        <v>42</v>
      </c>
      <c r="Y14" s="16" t="s">
        <v>46</v>
      </c>
      <c r="Z14" s="16" t="str">
        <f t="shared" si="0"/>
        <v>Ms Tabassum Alam</v>
      </c>
      <c r="AA14" s="16" t="str">
        <f t="shared" si="1"/>
        <v>Female</v>
      </c>
      <c r="AB14" s="16">
        <v>63.809523809523803</v>
      </c>
      <c r="AC14" s="16" t="str">
        <f t="shared" si="2"/>
        <v>A-</v>
      </c>
      <c r="AQ14" s="23" t="s">
        <v>71</v>
      </c>
      <c r="AR14" s="23" t="s">
        <v>79</v>
      </c>
      <c r="AS14" s="23">
        <v>6582</v>
      </c>
      <c r="AT14" s="23">
        <f t="shared" si="5"/>
        <v>93669.666666667006</v>
      </c>
      <c r="AU14" s="23" t="s">
        <v>87</v>
      </c>
      <c r="AV14" s="23">
        <v>100251.66666666701</v>
      </c>
      <c r="AX14" s="26"/>
      <c r="AY14" s="26"/>
    </row>
    <row r="15" spans="3:51" x14ac:dyDescent="0.25">
      <c r="C15" s="3" t="s">
        <v>3</v>
      </c>
      <c r="D15" s="4">
        <v>7806.5523809523802</v>
      </c>
      <c r="E15" s="3" t="s">
        <v>12</v>
      </c>
      <c r="F15" s="5">
        <v>1319.69523809523</v>
      </c>
      <c r="G15" s="6">
        <v>26</v>
      </c>
      <c r="H15" s="5">
        <v>3</v>
      </c>
      <c r="P15" s="11" t="s">
        <v>27</v>
      </c>
      <c r="Q15" s="11" t="s">
        <v>19</v>
      </c>
      <c r="R15" s="11">
        <v>600000</v>
      </c>
      <c r="W15" s="20">
        <v>5337.6666666666697</v>
      </c>
      <c r="X15" s="17" t="s">
        <v>43</v>
      </c>
      <c r="Y15" s="17" t="s">
        <v>47</v>
      </c>
      <c r="Z15" s="17" t="str">
        <f t="shared" si="0"/>
        <v>Mr Robayed Hossain</v>
      </c>
      <c r="AA15" s="17" t="str">
        <f t="shared" si="1"/>
        <v>Male</v>
      </c>
      <c r="AB15" s="17">
        <v>63.380952380952401</v>
      </c>
      <c r="AC15" s="17" t="str">
        <f t="shared" si="2"/>
        <v>A-</v>
      </c>
      <c r="AF15" s="28" t="s">
        <v>65</v>
      </c>
      <c r="AG15" s="28"/>
      <c r="AH15" s="28"/>
      <c r="AI15" s="28"/>
      <c r="AJ15" s="28"/>
      <c r="AK15" s="28"/>
      <c r="AL15" s="28"/>
      <c r="AX15" s="26"/>
      <c r="AY15" s="26"/>
    </row>
    <row r="16" spans="3:51" x14ac:dyDescent="0.25">
      <c r="C16" s="3" t="s">
        <v>4</v>
      </c>
      <c r="D16" s="4">
        <v>8632.3809523809505</v>
      </c>
      <c r="E16" s="3" t="s">
        <v>12</v>
      </c>
      <c r="F16" s="5">
        <v>1466.23809523809</v>
      </c>
      <c r="G16" s="6">
        <v>26</v>
      </c>
      <c r="H16" s="5">
        <v>3</v>
      </c>
      <c r="P16" s="11" t="s">
        <v>29</v>
      </c>
      <c r="Q16" s="11" t="s">
        <v>21</v>
      </c>
      <c r="R16" s="11">
        <v>45230</v>
      </c>
      <c r="W16" s="20">
        <v>5442.1666666666697</v>
      </c>
      <c r="X16" s="16" t="s">
        <v>4</v>
      </c>
      <c r="Y16" s="16" t="s">
        <v>48</v>
      </c>
      <c r="Z16" s="16" t="str">
        <f t="shared" si="0"/>
        <v>LX Nibir Hasan</v>
      </c>
      <c r="AA16" s="16" t="str">
        <f t="shared" si="1"/>
        <v>Info Missing</v>
      </c>
      <c r="AB16" s="16">
        <v>62.952380952380999</v>
      </c>
      <c r="AC16" s="16" t="str">
        <f t="shared" si="2"/>
        <v>A-</v>
      </c>
      <c r="AF16" s="29"/>
      <c r="AG16" s="29"/>
      <c r="AH16" s="29"/>
      <c r="AI16" s="29"/>
      <c r="AJ16" s="29"/>
      <c r="AK16" s="29"/>
      <c r="AL16" s="29"/>
      <c r="AX16" s="26"/>
      <c r="AY16" s="26"/>
    </row>
    <row r="17" spans="3:51" x14ac:dyDescent="0.25">
      <c r="C17" s="3" t="s">
        <v>5</v>
      </c>
      <c r="D17" s="4">
        <v>9458.2095238095299</v>
      </c>
      <c r="E17" s="3" t="s">
        <v>12</v>
      </c>
      <c r="F17" s="5">
        <v>1612.7809523809501</v>
      </c>
      <c r="G17" s="6">
        <v>26</v>
      </c>
      <c r="H17" s="5">
        <v>3</v>
      </c>
      <c r="W17" s="20">
        <v>5546.6666666666697</v>
      </c>
      <c r="X17" s="17" t="s">
        <v>49</v>
      </c>
      <c r="Y17" s="17" t="s">
        <v>45</v>
      </c>
      <c r="Z17" s="17" t="str">
        <f t="shared" si="0"/>
        <v>Ajmain Ayman</v>
      </c>
      <c r="AA17" s="17" t="str">
        <f t="shared" si="1"/>
        <v>Info Missing</v>
      </c>
      <c r="AB17" s="17">
        <v>62.523809523809497</v>
      </c>
      <c r="AC17" s="17" t="str">
        <f t="shared" si="2"/>
        <v>A-</v>
      </c>
      <c r="AF17" s="13" t="s">
        <v>64</v>
      </c>
      <c r="AG17" s="14" t="s">
        <v>35</v>
      </c>
      <c r="AH17" s="14" t="s">
        <v>36</v>
      </c>
      <c r="AI17" s="14" t="s">
        <v>34</v>
      </c>
      <c r="AJ17" s="14" t="s">
        <v>37</v>
      </c>
      <c r="AK17" s="14" t="s">
        <v>38</v>
      </c>
      <c r="AL17" s="15" t="s">
        <v>39</v>
      </c>
      <c r="AX17" s="26"/>
      <c r="AY17" s="26"/>
    </row>
    <row r="18" spans="3:51" x14ac:dyDescent="0.25">
      <c r="C18" s="3" t="s">
        <v>0</v>
      </c>
      <c r="D18" s="4">
        <v>10284.0380952381</v>
      </c>
      <c r="E18" s="3" t="s">
        <v>12</v>
      </c>
      <c r="F18" s="5">
        <v>1759.32380952381</v>
      </c>
      <c r="G18" s="6">
        <v>26</v>
      </c>
      <c r="H18" s="5">
        <v>3</v>
      </c>
      <c r="W18" s="20">
        <v>5651</v>
      </c>
      <c r="X18" s="16" t="s">
        <v>40</v>
      </c>
      <c r="Y18" s="16" t="s">
        <v>44</v>
      </c>
      <c r="Z18" s="16" t="str">
        <f t="shared" si="0"/>
        <v>Mr Adnan Sami</v>
      </c>
      <c r="AA18" s="16" t="str">
        <f t="shared" si="1"/>
        <v>Male</v>
      </c>
      <c r="AB18" s="16">
        <v>62.095238095238102</v>
      </c>
      <c r="AC18" s="16" t="str">
        <f>IF(AB18&gt;32,IF(AB18&lt;40,"D",IF(AB18&lt;50,"C",IF(AB18&lt;60,"B",IF(AB18&lt;70,"A-",IF(AB18&lt;80,"A",IF(AB18&lt;101,"A+","Number Error!")))))),"F")</f>
        <v>A-</v>
      </c>
      <c r="AF18" s="19">
        <v>6173.6666666666697</v>
      </c>
      <c r="AG18" t="str">
        <f>IFERROR(VLOOKUP($AF$18,Table3[],COLUMN()-31,0),"Data Not Found!")</f>
        <v>Ajmain</v>
      </c>
      <c r="AH18" t="str">
        <f>IFERROR(VLOOKUP($AF$18,Table3[],COLUMN()-31,0),"Data Not Found!")</f>
        <v>Ayman</v>
      </c>
      <c r="AI18" t="str">
        <f>IFERROR(VLOOKUP($AF$18,Table3[],COLUMN()-31,0),"Data Not Found!")</f>
        <v>Ajmain Ayman</v>
      </c>
      <c r="AJ18" t="str">
        <f>IFERROR(VLOOKUP($AF$18,Table3[],COLUMN()-31,0),"Data Not Found!")</f>
        <v>Info Missing</v>
      </c>
      <c r="AK18">
        <f>IFERROR(VLOOKUP($AF$18,Table3[],COLUMN()-31,0),"Data Not Found!")</f>
        <v>59.952380952380999</v>
      </c>
      <c r="AL18" t="str">
        <f>IFERROR(VLOOKUP($AF$18,Table3[],COLUMN()-31,0),"Data Not Found!")</f>
        <v>B</v>
      </c>
    </row>
    <row r="19" spans="3:51" x14ac:dyDescent="0.25">
      <c r="C19" s="3" t="s">
        <v>1</v>
      </c>
      <c r="D19" s="4">
        <v>11109.866666666599</v>
      </c>
      <c r="E19" s="3" t="s">
        <v>12</v>
      </c>
      <c r="F19" s="5">
        <v>1905.86666666666</v>
      </c>
      <c r="G19" s="6">
        <v>26</v>
      </c>
      <c r="H19" s="5">
        <v>3</v>
      </c>
      <c r="W19" s="20">
        <v>5755.6666666666697</v>
      </c>
      <c r="X19" s="17" t="s">
        <v>41</v>
      </c>
      <c r="Y19" s="17" t="s">
        <v>45</v>
      </c>
      <c r="Z19" s="17" t="str">
        <f t="shared" si="0"/>
        <v>Ms Ajmain Ayman</v>
      </c>
      <c r="AA19" s="17" t="str">
        <f t="shared" si="1"/>
        <v>Female</v>
      </c>
      <c r="AB19" s="17">
        <v>61.6666666666667</v>
      </c>
      <c r="AC19" s="17" t="str">
        <f t="shared" si="2"/>
        <v>A-</v>
      </c>
    </row>
    <row r="20" spans="3:51" x14ac:dyDescent="0.25">
      <c r="C20" s="3" t="s">
        <v>2</v>
      </c>
      <c r="D20" s="4">
        <v>11935.695238095201</v>
      </c>
      <c r="E20" s="3" t="s">
        <v>12</v>
      </c>
      <c r="F20" s="5">
        <v>2052.4095238095201</v>
      </c>
      <c r="G20" s="6">
        <v>26</v>
      </c>
      <c r="H20" s="5">
        <v>3</v>
      </c>
      <c r="W20" s="20">
        <v>5860.1666666666697</v>
      </c>
      <c r="X20" s="16" t="s">
        <v>42</v>
      </c>
      <c r="Y20" s="16" t="s">
        <v>46</v>
      </c>
      <c r="Z20" s="16" t="str">
        <f t="shared" si="0"/>
        <v>Ms Tabassum Alam</v>
      </c>
      <c r="AA20" s="16" t="str">
        <f t="shared" si="1"/>
        <v>Female</v>
      </c>
      <c r="AB20" s="16">
        <v>61.238095238095198</v>
      </c>
      <c r="AC20" s="16" t="str">
        <f t="shared" si="2"/>
        <v>A-</v>
      </c>
    </row>
    <row r="21" spans="3:51" x14ac:dyDescent="0.25">
      <c r="C21" s="3" t="s">
        <v>3</v>
      </c>
      <c r="D21" s="4">
        <v>12761.5238095238</v>
      </c>
      <c r="E21" s="3" t="s">
        <v>12</v>
      </c>
      <c r="F21" s="5">
        <v>2198.9523809523798</v>
      </c>
      <c r="G21" s="6">
        <v>26</v>
      </c>
      <c r="H21" s="5">
        <v>3</v>
      </c>
      <c r="W21" s="20">
        <v>5964.6666666666697</v>
      </c>
      <c r="X21" s="17" t="s">
        <v>43</v>
      </c>
      <c r="Y21" s="17" t="s">
        <v>47</v>
      </c>
      <c r="Z21" s="17" t="str">
        <f t="shared" si="0"/>
        <v>Mr Robayed Hossain</v>
      </c>
      <c r="AA21" s="17" t="str">
        <f t="shared" si="1"/>
        <v>Male</v>
      </c>
      <c r="AB21" s="17">
        <v>60.809523809523803</v>
      </c>
      <c r="AC21" s="17" t="str">
        <f t="shared" si="2"/>
        <v>A-</v>
      </c>
    </row>
    <row r="22" spans="3:51" x14ac:dyDescent="0.25">
      <c r="C22" s="3" t="s">
        <v>4</v>
      </c>
      <c r="D22" s="4">
        <v>13587.352380952299</v>
      </c>
      <c r="E22" s="3" t="s">
        <v>12</v>
      </c>
      <c r="F22" s="5">
        <v>2345.49523809523</v>
      </c>
      <c r="G22" s="6">
        <v>26</v>
      </c>
      <c r="H22" s="5">
        <v>3</v>
      </c>
      <c r="W22" s="20">
        <v>6069.1666666666697</v>
      </c>
      <c r="X22" s="16" t="s">
        <v>4</v>
      </c>
      <c r="Y22" s="16" t="s">
        <v>48</v>
      </c>
      <c r="Z22" s="16" t="str">
        <f t="shared" si="0"/>
        <v>LX Nibir Hasan</v>
      </c>
      <c r="AA22" s="16" t="str">
        <f t="shared" si="1"/>
        <v>Info Missing</v>
      </c>
      <c r="AB22" s="16">
        <v>60.380952380952401</v>
      </c>
      <c r="AC22" s="16" t="str">
        <f t="shared" si="2"/>
        <v>A-</v>
      </c>
    </row>
    <row r="23" spans="3:51" x14ac:dyDescent="0.25">
      <c r="C23" s="3" t="s">
        <v>5</v>
      </c>
      <c r="D23" s="4">
        <v>14413.180952380901</v>
      </c>
      <c r="E23" s="3" t="s">
        <v>12</v>
      </c>
      <c r="F23" s="5">
        <v>2492.0380952380901</v>
      </c>
      <c r="G23" s="6">
        <v>26</v>
      </c>
      <c r="H23" s="5">
        <v>3</v>
      </c>
      <c r="W23" s="20">
        <v>6173.6666666666697</v>
      </c>
      <c r="X23" s="17" t="s">
        <v>49</v>
      </c>
      <c r="Y23" s="17" t="s">
        <v>45</v>
      </c>
      <c r="Z23" s="17" t="str">
        <f t="shared" si="0"/>
        <v>Ajmain Ayman</v>
      </c>
      <c r="AA23" s="17" t="str">
        <f t="shared" si="1"/>
        <v>Info Missing</v>
      </c>
      <c r="AB23" s="17">
        <v>59.952380952380999</v>
      </c>
      <c r="AC23" s="17" t="str">
        <f t="shared" si="2"/>
        <v>B</v>
      </c>
    </row>
    <row r="24" spans="3:51" x14ac:dyDescent="0.25">
      <c r="C24" s="3" t="s">
        <v>0</v>
      </c>
      <c r="D24" s="4">
        <v>15239.0095238095</v>
      </c>
      <c r="E24" s="3" t="s">
        <v>12</v>
      </c>
      <c r="F24" s="5">
        <v>2638.5809523809498</v>
      </c>
      <c r="G24" s="6">
        <v>26</v>
      </c>
      <c r="H24" s="5">
        <v>3</v>
      </c>
      <c r="W24" s="20">
        <v>6278.1666666666697</v>
      </c>
      <c r="X24" s="16" t="s">
        <v>40</v>
      </c>
      <c r="Y24" s="16" t="s">
        <v>44</v>
      </c>
      <c r="Z24" s="16" t="str">
        <f t="shared" si="0"/>
        <v>Mr Adnan Sami</v>
      </c>
      <c r="AA24" s="16" t="str">
        <f t="shared" si="1"/>
        <v>Male</v>
      </c>
      <c r="AB24" s="16">
        <v>59.523809523809497</v>
      </c>
      <c r="AC24" s="16" t="str">
        <f t="shared" si="2"/>
        <v>B</v>
      </c>
    </row>
    <row r="25" spans="3:51" x14ac:dyDescent="0.25">
      <c r="C25" s="3" t="s">
        <v>1</v>
      </c>
      <c r="D25" s="4">
        <v>16064.838095238099</v>
      </c>
      <c r="E25" s="3" t="s">
        <v>12</v>
      </c>
      <c r="F25" s="5">
        <v>2785.12380952381</v>
      </c>
      <c r="G25" s="6">
        <v>26</v>
      </c>
      <c r="H25" s="5">
        <v>3</v>
      </c>
      <c r="W25" s="20">
        <v>6382.6666666666697</v>
      </c>
      <c r="X25" s="17" t="s">
        <v>41</v>
      </c>
      <c r="Y25" s="17" t="s">
        <v>45</v>
      </c>
      <c r="Z25" s="17" t="str">
        <f t="shared" si="0"/>
        <v>Ms Ajmain Ayman</v>
      </c>
      <c r="AA25" s="17" t="str">
        <f t="shared" si="1"/>
        <v>Female</v>
      </c>
      <c r="AB25" s="17">
        <v>59.095238095238102</v>
      </c>
      <c r="AC25" s="17" t="str">
        <f t="shared" si="2"/>
        <v>B</v>
      </c>
    </row>
    <row r="26" spans="3:51" x14ac:dyDescent="0.25">
      <c r="C26" s="3" t="s">
        <v>2</v>
      </c>
      <c r="D26" s="4">
        <v>16890.666666666599</v>
      </c>
      <c r="E26" s="3" t="s">
        <v>12</v>
      </c>
      <c r="F26" s="5">
        <v>2931.6666666666601</v>
      </c>
      <c r="G26" s="6">
        <v>26</v>
      </c>
      <c r="H26" s="5">
        <v>3</v>
      </c>
      <c r="W26" s="20">
        <v>6487.1666666666697</v>
      </c>
      <c r="X26" s="16" t="s">
        <v>42</v>
      </c>
      <c r="Y26" s="16" t="s">
        <v>46</v>
      </c>
      <c r="Z26" s="16" t="str">
        <f t="shared" si="0"/>
        <v>Ms Tabassum Alam</v>
      </c>
      <c r="AA26" s="16" t="str">
        <f t="shared" si="1"/>
        <v>Female</v>
      </c>
      <c r="AB26" s="16">
        <v>58.6666666666667</v>
      </c>
      <c r="AC26" s="16" t="str">
        <f t="shared" si="2"/>
        <v>B</v>
      </c>
    </row>
    <row r="27" spans="3:51" x14ac:dyDescent="0.25">
      <c r="C27" s="3" t="s">
        <v>3</v>
      </c>
      <c r="D27" s="4">
        <v>17716.495238095202</v>
      </c>
      <c r="E27" s="3" t="s">
        <v>12</v>
      </c>
      <c r="F27" s="5">
        <v>3078.2095238095199</v>
      </c>
      <c r="G27" s="6">
        <v>26</v>
      </c>
      <c r="H27" s="5">
        <v>3</v>
      </c>
      <c r="W27" s="20">
        <v>6591.6666666666697</v>
      </c>
      <c r="X27" s="17" t="s">
        <v>43</v>
      </c>
      <c r="Y27" s="17" t="s">
        <v>47</v>
      </c>
      <c r="Z27" s="17" t="str">
        <f t="shared" si="0"/>
        <v>Mr Robayed Hossain</v>
      </c>
      <c r="AA27" s="17" t="str">
        <f t="shared" si="1"/>
        <v>Male</v>
      </c>
      <c r="AB27" s="17">
        <v>58.238095238095298</v>
      </c>
      <c r="AC27" s="17" t="str">
        <f t="shared" si="2"/>
        <v>B</v>
      </c>
      <c r="AH27" s="31" t="s">
        <v>96</v>
      </c>
      <c r="AI27" s="31" t="s">
        <v>97</v>
      </c>
      <c r="AJ27" s="31" t="s">
        <v>98</v>
      </c>
      <c r="AK27" s="31" t="s">
        <v>99</v>
      </c>
      <c r="AL27" s="31" t="s">
        <v>100</v>
      </c>
    </row>
    <row r="28" spans="3:51" x14ac:dyDescent="0.25">
      <c r="C28" s="3" t="s">
        <v>4</v>
      </c>
      <c r="D28" s="4">
        <v>18542.323809523801</v>
      </c>
      <c r="E28" s="3" t="s">
        <v>12</v>
      </c>
      <c r="F28" s="5">
        <v>3224.75238095238</v>
      </c>
      <c r="G28" s="6">
        <v>26</v>
      </c>
      <c r="H28" s="5">
        <v>3</v>
      </c>
      <c r="W28" s="20">
        <v>6696.1666666666697</v>
      </c>
      <c r="X28" s="16" t="s">
        <v>4</v>
      </c>
      <c r="Y28" s="16" t="s">
        <v>48</v>
      </c>
      <c r="Z28" s="16" t="str">
        <f t="shared" si="0"/>
        <v>LX Nibir Hasan</v>
      </c>
      <c r="AA28" s="16" t="str">
        <f t="shared" si="1"/>
        <v>Info Missing</v>
      </c>
      <c r="AB28" s="16">
        <v>57.809523809523803</v>
      </c>
      <c r="AC28" s="16" t="str">
        <f t="shared" si="2"/>
        <v>B</v>
      </c>
      <c r="AG28" t="s">
        <v>91</v>
      </c>
      <c r="AH28" s="32">
        <v>1</v>
      </c>
      <c r="AI28" s="33">
        <v>659</v>
      </c>
      <c r="AJ28" s="34">
        <v>45354</v>
      </c>
      <c r="AK28" s="32">
        <f ca="1">RANDBETWEEN(RANDBETWEEN(0,100),1000)</f>
        <v>529</v>
      </c>
      <c r="AL28" s="33">
        <f ca="1">$AI$28+ $AK$28</f>
        <v>1188</v>
      </c>
      <c r="AM28" s="1">
        <f>SUM(AI28:AI42)</f>
        <v>12859053</v>
      </c>
    </row>
    <row r="29" spans="3:51" x14ac:dyDescent="0.25">
      <c r="C29" s="3" t="s">
        <v>5</v>
      </c>
      <c r="D29" s="4">
        <v>19368.152380952299</v>
      </c>
      <c r="E29" s="3" t="s">
        <v>12</v>
      </c>
      <c r="F29" s="5">
        <v>3371.2952380952302</v>
      </c>
      <c r="G29" s="6">
        <v>26</v>
      </c>
      <c r="H29" s="5">
        <v>3</v>
      </c>
      <c r="W29" s="20">
        <v>6800.6666666666697</v>
      </c>
      <c r="X29" s="17" t="s">
        <v>49</v>
      </c>
      <c r="Y29" s="17" t="s">
        <v>45</v>
      </c>
      <c r="Z29" s="17" t="str">
        <f t="shared" si="0"/>
        <v>Ajmain Ayman</v>
      </c>
      <c r="AA29" s="17" t="str">
        <f t="shared" si="1"/>
        <v>Info Missing</v>
      </c>
      <c r="AB29" s="17">
        <v>57.380952380952401</v>
      </c>
      <c r="AC29" s="17" t="str">
        <f t="shared" si="2"/>
        <v>B</v>
      </c>
      <c r="AG29" t="s">
        <v>91</v>
      </c>
      <c r="AH29" s="32">
        <v>2</v>
      </c>
      <c r="AI29" s="33">
        <v>468</v>
      </c>
      <c r="AJ29" s="34">
        <v>45355</v>
      </c>
      <c r="AK29" s="32">
        <f t="shared" ref="AK29:AK43" ca="1" si="6">RANDBETWEEN(0,1000)</f>
        <v>895</v>
      </c>
      <c r="AL29" s="33">
        <f t="shared" ref="AL29:AL37" ca="1" si="7">$AI$28+ $AK$28</f>
        <v>1188</v>
      </c>
      <c r="AM29">
        <f>PRODUCT(AI28:AI43)</f>
        <v>2.9512997472016631E+81</v>
      </c>
    </row>
    <row r="30" spans="3:51" x14ac:dyDescent="0.25">
      <c r="C30" s="3" t="s">
        <v>0</v>
      </c>
      <c r="D30" s="4">
        <v>20193.980952380902</v>
      </c>
      <c r="E30" s="3" t="s">
        <v>12</v>
      </c>
      <c r="F30" s="5">
        <v>3517.8380952380899</v>
      </c>
      <c r="G30" s="6">
        <v>26</v>
      </c>
      <c r="H30" s="5">
        <v>3</v>
      </c>
      <c r="W30" s="20">
        <v>6905.1666666666697</v>
      </c>
      <c r="X30" s="16" t="s">
        <v>40</v>
      </c>
      <c r="Y30" s="16" t="s">
        <v>44</v>
      </c>
      <c r="Z30" s="16" t="str">
        <f t="shared" si="0"/>
        <v>Mr Adnan Sami</v>
      </c>
      <c r="AA30" s="16" t="str">
        <f t="shared" si="1"/>
        <v>Male</v>
      </c>
      <c r="AB30" s="16">
        <v>56.952380952380899</v>
      </c>
      <c r="AC30" s="16" t="str">
        <f t="shared" si="2"/>
        <v>B</v>
      </c>
      <c r="AF30" s="30"/>
      <c r="AG30" t="s">
        <v>94</v>
      </c>
      <c r="AH30" s="35">
        <v>3</v>
      </c>
      <c r="AI30" s="33">
        <v>2149</v>
      </c>
      <c r="AJ30" s="34">
        <v>45356</v>
      </c>
      <c r="AK30" s="32">
        <f t="shared" ca="1" si="6"/>
        <v>176</v>
      </c>
      <c r="AL30" s="33">
        <f t="shared" ca="1" si="7"/>
        <v>1188</v>
      </c>
      <c r="AM30" s="1">
        <f>MAX(AI28:AI43)</f>
        <v>2009568.6</v>
      </c>
    </row>
    <row r="31" spans="3:51" x14ac:dyDescent="0.25">
      <c r="C31" s="3" t="s">
        <v>1</v>
      </c>
      <c r="D31" s="4">
        <v>21019.809523809501</v>
      </c>
      <c r="E31" s="3" t="s">
        <v>12</v>
      </c>
      <c r="F31" s="5">
        <v>3664.38095238095</v>
      </c>
      <c r="G31" s="6">
        <v>26</v>
      </c>
      <c r="H31" s="5">
        <v>3</v>
      </c>
      <c r="W31" s="20">
        <v>7009.6666666666697</v>
      </c>
      <c r="X31" s="17" t="s">
        <v>41</v>
      </c>
      <c r="Y31" s="17" t="s">
        <v>45</v>
      </c>
      <c r="Z31" s="17" t="str">
        <f t="shared" si="0"/>
        <v>Ms Ajmain Ayman</v>
      </c>
      <c r="AA31" s="17" t="str">
        <f t="shared" si="1"/>
        <v>Female</v>
      </c>
      <c r="AB31" s="17">
        <v>56.523809523809497</v>
      </c>
      <c r="AC31" s="17" t="str">
        <f t="shared" si="2"/>
        <v>B</v>
      </c>
      <c r="AF31" s="30"/>
      <c r="AG31" t="s">
        <v>91</v>
      </c>
      <c r="AH31" s="32">
        <v>1</v>
      </c>
      <c r="AI31" s="33" t="s">
        <v>101</v>
      </c>
      <c r="AJ31" s="34">
        <v>45357</v>
      </c>
      <c r="AK31" s="32">
        <f t="shared" ca="1" si="6"/>
        <v>44</v>
      </c>
      <c r="AL31" s="33">
        <f t="shared" ca="1" si="7"/>
        <v>1188</v>
      </c>
      <c r="AM31" s="1">
        <f>MIN(AI28:AI43)</f>
        <v>468</v>
      </c>
    </row>
    <row r="32" spans="3:51" x14ac:dyDescent="0.25">
      <c r="C32" s="3" t="s">
        <v>2</v>
      </c>
      <c r="D32" s="4">
        <v>21845.638095238101</v>
      </c>
      <c r="E32" s="3" t="s">
        <v>12</v>
      </c>
      <c r="F32" s="5">
        <v>3810.9238095238102</v>
      </c>
      <c r="G32" s="6">
        <v>26</v>
      </c>
      <c r="H32" s="5">
        <v>3</v>
      </c>
      <c r="W32" s="20">
        <v>7114.1666666666697</v>
      </c>
      <c r="X32" s="16" t="s">
        <v>42</v>
      </c>
      <c r="Y32" s="16" t="s">
        <v>46</v>
      </c>
      <c r="Z32" s="16" t="str">
        <f t="shared" si="0"/>
        <v>Ms Tabassum Alam</v>
      </c>
      <c r="AA32" s="16" t="str">
        <f t="shared" si="1"/>
        <v>Female</v>
      </c>
      <c r="AB32" s="16">
        <v>56.095238095238102</v>
      </c>
      <c r="AC32" s="16" t="str">
        <f t="shared" si="2"/>
        <v>B</v>
      </c>
      <c r="AF32" s="30"/>
      <c r="AG32" t="s">
        <v>92</v>
      </c>
      <c r="AH32" s="32">
        <v>5</v>
      </c>
      <c r="AI32" s="33">
        <v>467989</v>
      </c>
      <c r="AJ32" s="34">
        <v>45358</v>
      </c>
      <c r="AK32" s="32">
        <f t="shared" ca="1" si="6"/>
        <v>427</v>
      </c>
      <c r="AL32" s="33">
        <f t="shared" ca="1" si="7"/>
        <v>1188</v>
      </c>
      <c r="AM32" s="1">
        <f>AVERAGE(AI28:AI43)</f>
        <v>991241.44</v>
      </c>
    </row>
    <row r="33" spans="3:43" x14ac:dyDescent="0.25">
      <c r="C33" s="3" t="s">
        <v>3</v>
      </c>
      <c r="D33" s="4">
        <v>22671.466666666602</v>
      </c>
      <c r="E33" s="3" t="s">
        <v>12</v>
      </c>
      <c r="F33" s="5">
        <v>3957.4666666666599</v>
      </c>
      <c r="G33" s="6">
        <v>26</v>
      </c>
      <c r="H33" s="5">
        <v>3</v>
      </c>
      <c r="W33" s="20">
        <v>7218.6666666666697</v>
      </c>
      <c r="X33" s="17" t="s">
        <v>43</v>
      </c>
      <c r="Y33" s="17" t="s">
        <v>47</v>
      </c>
      <c r="Z33" s="17" t="str">
        <f t="shared" si="0"/>
        <v>Mr Robayed Hossain</v>
      </c>
      <c r="AA33" s="17" t="str">
        <f t="shared" si="1"/>
        <v>Male</v>
      </c>
      <c r="AB33" s="17">
        <v>55.6666666666666</v>
      </c>
      <c r="AC33" s="17" t="str">
        <f t="shared" si="2"/>
        <v>B</v>
      </c>
      <c r="AF33" s="30"/>
      <c r="AG33" t="s">
        <v>91</v>
      </c>
      <c r="AH33" s="35">
        <v>6</v>
      </c>
      <c r="AI33" s="33">
        <v>608132.6</v>
      </c>
      <c r="AJ33" s="34">
        <v>45359</v>
      </c>
      <c r="AK33" s="32">
        <f t="shared" ca="1" si="6"/>
        <v>732</v>
      </c>
      <c r="AL33" s="33">
        <f t="shared" ca="1" si="7"/>
        <v>1188</v>
      </c>
      <c r="AM33">
        <f>AVERAGEIF(AH28:AH42,AH28,AI28:AI43)</f>
        <v>732643.13333333342</v>
      </c>
    </row>
    <row r="34" spans="3:43" x14ac:dyDescent="0.25">
      <c r="C34" s="3" t="s">
        <v>4</v>
      </c>
      <c r="D34" s="4">
        <v>23497.295238095201</v>
      </c>
      <c r="E34" s="3" t="s">
        <v>12</v>
      </c>
      <c r="F34" s="5">
        <v>4104.00952380952</v>
      </c>
      <c r="G34" s="6">
        <v>26</v>
      </c>
      <c r="H34" s="5">
        <v>3</v>
      </c>
      <c r="W34" s="20">
        <v>7323.1666666666697</v>
      </c>
      <c r="X34" s="16" t="s">
        <v>4</v>
      </c>
      <c r="Y34" s="16" t="s">
        <v>48</v>
      </c>
      <c r="Z34" s="16" t="str">
        <f t="shared" si="0"/>
        <v>LX Nibir Hasan</v>
      </c>
      <c r="AA34" s="16" t="str">
        <f t="shared" si="1"/>
        <v>Info Missing</v>
      </c>
      <c r="AB34" s="16">
        <v>55.238095238095198</v>
      </c>
      <c r="AC34" s="16" t="str">
        <f t="shared" si="2"/>
        <v>B</v>
      </c>
      <c r="AF34" s="30"/>
      <c r="AG34" t="s">
        <v>93</v>
      </c>
      <c r="AH34" s="32"/>
      <c r="AI34" s="33">
        <v>748276.2</v>
      </c>
      <c r="AJ34" s="34">
        <v>45360</v>
      </c>
      <c r="AK34" s="32">
        <f t="shared" ca="1" si="6"/>
        <v>502</v>
      </c>
      <c r="AL34" s="33">
        <f t="shared" ca="1" si="7"/>
        <v>1188</v>
      </c>
      <c r="AM34">
        <f>AVERAGEIFS(AI28:AI42,AH28:AH42,AH28,AG28:AG42,AG28)</f>
        <v>654754.80000000005</v>
      </c>
    </row>
    <row r="35" spans="3:43" x14ac:dyDescent="0.25">
      <c r="C35" s="3" t="s">
        <v>5</v>
      </c>
      <c r="D35" s="4">
        <v>24323.1238095238</v>
      </c>
      <c r="E35" s="3" t="s">
        <v>12</v>
      </c>
      <c r="F35" s="5">
        <v>4250.5523809523802</v>
      </c>
      <c r="G35" s="6">
        <v>26</v>
      </c>
      <c r="H35" s="5">
        <v>3</v>
      </c>
      <c r="W35" s="20">
        <v>7427.6666666666697</v>
      </c>
      <c r="X35" s="17" t="s">
        <v>49</v>
      </c>
      <c r="Y35" s="17" t="s">
        <v>45</v>
      </c>
      <c r="Z35" s="17" t="str">
        <f t="shared" si="0"/>
        <v>Ajmain Ayman</v>
      </c>
      <c r="AA35" s="17" t="str">
        <f t="shared" si="1"/>
        <v>Info Missing</v>
      </c>
      <c r="AB35" s="17">
        <v>54.809523809523803</v>
      </c>
      <c r="AC35" s="17" t="str">
        <f t="shared" si="2"/>
        <v>B</v>
      </c>
      <c r="AF35" s="30"/>
      <c r="AG35" t="s">
        <v>95</v>
      </c>
      <c r="AH35" s="32">
        <v>1</v>
      </c>
      <c r="AI35" s="33">
        <v>888419.8</v>
      </c>
      <c r="AJ35" s="34">
        <v>45361</v>
      </c>
      <c r="AK35" s="32">
        <f t="shared" ca="1" si="6"/>
        <v>639</v>
      </c>
      <c r="AL35" s="33">
        <f t="shared" ca="1" si="7"/>
        <v>1188</v>
      </c>
      <c r="AM35" t="b">
        <f>AND(AH28&lt;&gt;AI28)</f>
        <v>1</v>
      </c>
    </row>
    <row r="36" spans="3:43" x14ac:dyDescent="0.25">
      <c r="C36" s="3" t="s">
        <v>0</v>
      </c>
      <c r="D36" s="4">
        <v>25148.952380952302</v>
      </c>
      <c r="E36" s="3" t="s">
        <v>12</v>
      </c>
      <c r="F36" s="5">
        <v>4397.0952380952403</v>
      </c>
      <c r="G36" s="6">
        <v>26</v>
      </c>
      <c r="H36" s="5">
        <v>3</v>
      </c>
      <c r="W36" s="20">
        <v>7532.1666666666697</v>
      </c>
      <c r="X36" s="16" t="s">
        <v>40</v>
      </c>
      <c r="Y36" s="16" t="s">
        <v>44</v>
      </c>
      <c r="Z36" s="16" t="str">
        <f t="shared" si="0"/>
        <v>Mr Adnan Sami</v>
      </c>
      <c r="AA36" s="16" t="str">
        <f t="shared" si="1"/>
        <v>Male</v>
      </c>
      <c r="AB36" s="16">
        <v>54.380952380952301</v>
      </c>
      <c r="AC36" s="16" t="str">
        <f t="shared" si="2"/>
        <v>B</v>
      </c>
      <c r="AF36" s="30"/>
      <c r="AG36" t="s">
        <v>91</v>
      </c>
      <c r="AH36" s="35">
        <v>9</v>
      </c>
      <c r="AI36" s="33">
        <v>1028563.4</v>
      </c>
      <c r="AJ36" s="34">
        <v>45362</v>
      </c>
      <c r="AK36" s="32">
        <f t="shared" ca="1" si="6"/>
        <v>294</v>
      </c>
      <c r="AL36" s="33">
        <f t="shared" ca="1" si="7"/>
        <v>1188</v>
      </c>
      <c r="AM36">
        <f>COUNTBLANK(AH28:AH42)</f>
        <v>2</v>
      </c>
    </row>
    <row r="37" spans="3:43" x14ac:dyDescent="0.25">
      <c r="C37" s="3" t="s">
        <v>1</v>
      </c>
      <c r="D37" s="4">
        <v>25974.780952380901</v>
      </c>
      <c r="E37" s="3" t="s">
        <v>12</v>
      </c>
      <c r="F37" s="5">
        <v>4543.6380952380896</v>
      </c>
      <c r="G37" s="6">
        <v>26</v>
      </c>
      <c r="H37" s="5">
        <v>3</v>
      </c>
      <c r="W37" s="20">
        <v>7636.6666666666697</v>
      </c>
      <c r="X37" s="17" t="s">
        <v>41</v>
      </c>
      <c r="Y37" s="17" t="s">
        <v>45</v>
      </c>
      <c r="Z37" s="17" t="str">
        <f t="shared" si="0"/>
        <v>Ms Ajmain Ayman</v>
      </c>
      <c r="AA37" s="17" t="str">
        <f t="shared" si="1"/>
        <v>Female</v>
      </c>
      <c r="AB37" s="17">
        <v>53.952380952380899</v>
      </c>
      <c r="AC37" s="17" t="str">
        <f t="shared" si="2"/>
        <v>B</v>
      </c>
      <c r="AF37" s="30"/>
      <c r="AG37" t="s">
        <v>91</v>
      </c>
      <c r="AH37" s="32"/>
      <c r="AI37" s="33">
        <v>1168707</v>
      </c>
      <c r="AJ37" s="34">
        <v>45363</v>
      </c>
      <c r="AK37" s="32">
        <f t="shared" ca="1" si="6"/>
        <v>682</v>
      </c>
      <c r="AL37" s="33">
        <f t="shared" ca="1" si="7"/>
        <v>1188</v>
      </c>
      <c r="AM37" t="str">
        <f>CONCATENATE(AG28," ",AG35)</f>
        <v>adnan dsfg</v>
      </c>
    </row>
    <row r="38" spans="3:43" x14ac:dyDescent="0.25">
      <c r="C38" s="3" t="s">
        <v>2</v>
      </c>
      <c r="D38" s="4">
        <v>26800.6095238095</v>
      </c>
      <c r="E38" s="3" t="s">
        <v>12</v>
      </c>
      <c r="F38" s="5">
        <v>4690.1809523809497</v>
      </c>
      <c r="G38" s="6">
        <v>26</v>
      </c>
      <c r="H38" s="5">
        <v>3</v>
      </c>
      <c r="W38" s="20">
        <v>7741.1666666666697</v>
      </c>
      <c r="X38" s="16" t="s">
        <v>42</v>
      </c>
      <c r="Y38" s="16" t="s">
        <v>46</v>
      </c>
      <c r="Z38" s="16" t="str">
        <f t="shared" ref="Z38:Z69" si="8">CONCATENATE(X38," ",Y38)</f>
        <v>Ms Tabassum Alam</v>
      </c>
      <c r="AA38" s="16" t="str">
        <f t="shared" ref="AA38:AA69" si="9">IF(LEFT(Z38,2)="Ms","Female",IF(LEFT(Z38,2)="Mr","Male","Info Missing"))</f>
        <v>Female</v>
      </c>
      <c r="AB38" s="16">
        <v>53.523809523809497</v>
      </c>
      <c r="AC38" s="16" t="str">
        <f t="shared" ref="AC38:AC69" si="10">IF(AB38&gt;32,IF(AB38&lt;40,"D",IF(AB38&lt;50,"C",IF(AB38&lt;60,"B",IF(AB38&lt;70,"A-",IF(AB38&lt;80,"A",IF(AB38&lt;101,"A+","Number Error!")))))),"F")</f>
        <v>B</v>
      </c>
      <c r="AG38" t="s">
        <v>91</v>
      </c>
      <c r="AH38" s="32">
        <v>1</v>
      </c>
      <c r="AI38" s="33">
        <v>1308850.6000000001</v>
      </c>
      <c r="AJ38" s="34">
        <v>45364</v>
      </c>
      <c r="AK38" s="32">
        <f t="shared" ca="1" si="6"/>
        <v>669</v>
      </c>
      <c r="AL38" s="32"/>
      <c r="AM38" t="str">
        <f>LEFT(AG28,1)</f>
        <v>a</v>
      </c>
    </row>
    <row r="39" spans="3:43" x14ac:dyDescent="0.25">
      <c r="C39" s="3" t="s">
        <v>3</v>
      </c>
      <c r="D39" s="4">
        <v>27626.4380952381</v>
      </c>
      <c r="E39" s="3" t="s">
        <v>12</v>
      </c>
      <c r="F39" s="5">
        <v>4836.7238095238099</v>
      </c>
      <c r="G39" s="6">
        <v>26</v>
      </c>
      <c r="H39" s="5">
        <v>3</v>
      </c>
      <c r="W39" s="20">
        <v>7845.6666666666697</v>
      </c>
      <c r="X39" s="17" t="s">
        <v>43</v>
      </c>
      <c r="Y39" s="17" t="s">
        <v>47</v>
      </c>
      <c r="Z39" s="17" t="str">
        <f t="shared" si="8"/>
        <v>Mr Robayed Hossain</v>
      </c>
      <c r="AA39" s="17" t="str">
        <f t="shared" si="9"/>
        <v>Male</v>
      </c>
      <c r="AB39" s="17">
        <v>53.095238095238102</v>
      </c>
      <c r="AC39" s="17" t="str">
        <f t="shared" si="10"/>
        <v>B</v>
      </c>
      <c r="AG39" t="s">
        <v>91</v>
      </c>
      <c r="AH39" s="35">
        <v>12</v>
      </c>
      <c r="AI39" s="33">
        <v>1448994.2</v>
      </c>
      <c r="AJ39" s="34">
        <v>45365</v>
      </c>
      <c r="AK39" s="32">
        <f t="shared" ca="1" si="6"/>
        <v>132</v>
      </c>
      <c r="AL39" s="32"/>
      <c r="AM39" t="str">
        <f>RIGHT(AG28,1)</f>
        <v>n</v>
      </c>
    </row>
    <row r="40" spans="3:43" x14ac:dyDescent="0.25">
      <c r="C40" s="3" t="s">
        <v>4</v>
      </c>
      <c r="D40" s="4">
        <v>28452.266666666601</v>
      </c>
      <c r="E40" s="3" t="s">
        <v>12</v>
      </c>
      <c r="F40" s="5">
        <v>4983.2666666666601</v>
      </c>
      <c r="G40" s="6">
        <v>26</v>
      </c>
      <c r="H40" s="5">
        <v>3</v>
      </c>
      <c r="W40" s="20">
        <v>7950.1666666666697</v>
      </c>
      <c r="X40" s="16" t="s">
        <v>4</v>
      </c>
      <c r="Y40" s="16" t="s">
        <v>48</v>
      </c>
      <c r="Z40" s="16" t="str">
        <f t="shared" si="8"/>
        <v>LX Nibir Hasan</v>
      </c>
      <c r="AA40" s="16" t="str">
        <f t="shared" si="9"/>
        <v>Info Missing</v>
      </c>
      <c r="AB40" s="16">
        <v>52.6666666666666</v>
      </c>
      <c r="AC40" s="16" t="str">
        <f t="shared" si="10"/>
        <v>B</v>
      </c>
      <c r="AG40" t="s">
        <v>91</v>
      </c>
      <c r="AH40" s="32">
        <v>13</v>
      </c>
      <c r="AI40" s="33">
        <v>1589137.8</v>
      </c>
      <c r="AJ40" s="34">
        <v>45366</v>
      </c>
      <c r="AK40" s="32">
        <f t="shared" ca="1" si="6"/>
        <v>430</v>
      </c>
      <c r="AL40" s="32"/>
      <c r="AM40" t="str">
        <f>IF(AH28=AI28,"Equal","Not Equal")</f>
        <v>Not Equal</v>
      </c>
    </row>
    <row r="41" spans="3:43" x14ac:dyDescent="0.25">
      <c r="C41" s="3" t="s">
        <v>5</v>
      </c>
      <c r="D41" s="4">
        <v>29278.0952380952</v>
      </c>
      <c r="E41" s="3" t="s">
        <v>12</v>
      </c>
      <c r="F41" s="5">
        <v>5129.8095238095202</v>
      </c>
      <c r="G41" s="6">
        <v>26</v>
      </c>
      <c r="H41" s="5">
        <v>3</v>
      </c>
      <c r="W41" s="20">
        <v>8054.6666666666697</v>
      </c>
      <c r="X41" s="17" t="s">
        <v>49</v>
      </c>
      <c r="Y41" s="17" t="s">
        <v>45</v>
      </c>
      <c r="Z41" s="17" t="str">
        <f t="shared" si="8"/>
        <v>Ajmain Ayman</v>
      </c>
      <c r="AA41" s="17" t="str">
        <f t="shared" si="9"/>
        <v>Info Missing</v>
      </c>
      <c r="AB41" s="17">
        <v>52.238095238095198</v>
      </c>
      <c r="AC41" s="17" t="str">
        <f t="shared" si="10"/>
        <v>B</v>
      </c>
      <c r="AG41" t="s">
        <v>91</v>
      </c>
      <c r="AH41" s="32">
        <v>14</v>
      </c>
      <c r="AI41" s="33">
        <v>1729281.4</v>
      </c>
      <c r="AJ41" s="34">
        <v>45367</v>
      </c>
      <c r="AK41" s="32">
        <f t="shared" ca="1" si="6"/>
        <v>289</v>
      </c>
      <c r="AL41" s="32"/>
    </row>
    <row r="42" spans="3:43" x14ac:dyDescent="0.25">
      <c r="C42" s="3" t="s">
        <v>0</v>
      </c>
      <c r="D42" s="4">
        <v>30103.9238095238</v>
      </c>
      <c r="E42" s="3" t="s">
        <v>12</v>
      </c>
      <c r="F42" s="5">
        <v>5276.3523809523804</v>
      </c>
      <c r="G42" s="6">
        <v>26</v>
      </c>
      <c r="H42" s="5">
        <v>3</v>
      </c>
      <c r="W42" s="20">
        <v>8159.1666666666697</v>
      </c>
      <c r="X42" s="16" t="s">
        <v>40</v>
      </c>
      <c r="Y42" s="16" t="s">
        <v>44</v>
      </c>
      <c r="Z42" s="16" t="str">
        <f t="shared" si="8"/>
        <v>Mr Adnan Sami</v>
      </c>
      <c r="AA42" s="16" t="str">
        <f t="shared" si="9"/>
        <v>Male</v>
      </c>
      <c r="AB42" s="16">
        <v>51.809523809523803</v>
      </c>
      <c r="AC42" s="16" t="str">
        <f t="shared" si="10"/>
        <v>B</v>
      </c>
      <c r="AG42" t="s">
        <v>91</v>
      </c>
      <c r="AH42" s="35">
        <v>15</v>
      </c>
      <c r="AI42" s="33">
        <v>1869425</v>
      </c>
      <c r="AJ42" s="34">
        <v>45368</v>
      </c>
      <c r="AK42" s="32">
        <f t="shared" ca="1" si="6"/>
        <v>350</v>
      </c>
      <c r="AL42" s="32"/>
      <c r="AM42">
        <v>2</v>
      </c>
      <c r="AN42">
        <f>VLOOKUP(AM42,AH28:AL43,2,0)</f>
        <v>468</v>
      </c>
      <c r="AO42">
        <f>VLOOKUP(AN42,AI28:AM43,2,0)</f>
        <v>45355</v>
      </c>
      <c r="AP42">
        <f t="shared" ref="AO42:AQ42" ca="1" si="11">VLOOKUP(AO42,AJ28:AN43,2,0)</f>
        <v>895</v>
      </c>
      <c r="AQ42">
        <f t="shared" ca="1" si="11"/>
        <v>1188</v>
      </c>
    </row>
    <row r="43" spans="3:43" x14ac:dyDescent="0.25">
      <c r="C43" s="3" t="s">
        <v>1</v>
      </c>
      <c r="D43" s="4">
        <v>30929.752380952301</v>
      </c>
      <c r="E43" s="3" t="s">
        <v>12</v>
      </c>
      <c r="F43" s="5">
        <v>5422.8952380952396</v>
      </c>
      <c r="G43" s="6">
        <v>26</v>
      </c>
      <c r="H43" s="5">
        <v>3</v>
      </c>
      <c r="W43" s="20">
        <v>8263.6666666666697</v>
      </c>
      <c r="X43" s="17" t="s">
        <v>40</v>
      </c>
      <c r="Y43" s="17" t="s">
        <v>44</v>
      </c>
      <c r="Z43" s="17" t="str">
        <f t="shared" si="8"/>
        <v>Mr Adnan Sami</v>
      </c>
      <c r="AA43" s="17" t="str">
        <f t="shared" si="9"/>
        <v>Male</v>
      </c>
      <c r="AB43" s="17">
        <v>51.380952380952401</v>
      </c>
      <c r="AC43" s="17" t="str">
        <f t="shared" si="10"/>
        <v>B</v>
      </c>
      <c r="AG43" t="s">
        <v>91</v>
      </c>
      <c r="AH43" s="32"/>
      <c r="AI43" s="33">
        <v>2009568.6</v>
      </c>
      <c r="AJ43" s="34">
        <v>45369</v>
      </c>
      <c r="AK43" s="32">
        <f t="shared" ca="1" si="6"/>
        <v>801</v>
      </c>
      <c r="AL43" s="32"/>
    </row>
    <row r="44" spans="3:43" x14ac:dyDescent="0.25">
      <c r="C44" s="3" t="s">
        <v>2</v>
      </c>
      <c r="D44" s="4">
        <v>31755.5809523809</v>
      </c>
      <c r="E44" s="3" t="s">
        <v>12</v>
      </c>
      <c r="F44" s="5">
        <v>5569.4380952380898</v>
      </c>
      <c r="G44" s="6">
        <v>26</v>
      </c>
      <c r="H44" s="5">
        <v>3</v>
      </c>
      <c r="W44" s="20">
        <v>8368.1666666666697</v>
      </c>
      <c r="X44" s="16" t="s">
        <v>41</v>
      </c>
      <c r="Y44" s="16" t="s">
        <v>45</v>
      </c>
      <c r="Z44" s="16" t="str">
        <f t="shared" si="8"/>
        <v>Ms Ajmain Ayman</v>
      </c>
      <c r="AA44" s="16" t="str">
        <f t="shared" si="9"/>
        <v>Female</v>
      </c>
      <c r="AB44" s="16">
        <v>50.952380952380999</v>
      </c>
      <c r="AC44" s="16" t="str">
        <f t="shared" si="10"/>
        <v>B</v>
      </c>
      <c r="AG44" t="s">
        <v>91</v>
      </c>
    </row>
    <row r="45" spans="3:43" x14ac:dyDescent="0.25">
      <c r="C45" s="3" t="s">
        <v>3</v>
      </c>
      <c r="D45" s="4">
        <v>32581.4095238095</v>
      </c>
      <c r="E45" s="3" t="s">
        <v>12</v>
      </c>
      <c r="F45" s="5">
        <v>5715.9809523809499</v>
      </c>
      <c r="G45" s="6">
        <v>26</v>
      </c>
      <c r="H45" s="5">
        <v>3</v>
      </c>
      <c r="W45" s="20">
        <v>8472.6666666666697</v>
      </c>
      <c r="X45" s="17" t="s">
        <v>42</v>
      </c>
      <c r="Y45" s="17" t="s">
        <v>46</v>
      </c>
      <c r="Z45" s="17" t="str">
        <f t="shared" si="8"/>
        <v>Ms Tabassum Alam</v>
      </c>
      <c r="AA45" s="17" t="str">
        <f t="shared" si="9"/>
        <v>Female</v>
      </c>
      <c r="AB45" s="17">
        <v>50.523809523809497</v>
      </c>
      <c r="AC45" s="17" t="str">
        <f t="shared" si="10"/>
        <v>B</v>
      </c>
      <c r="AG45" t="s">
        <v>91</v>
      </c>
    </row>
    <row r="46" spans="3:43" x14ac:dyDescent="0.25">
      <c r="C46" s="3" t="s">
        <v>4</v>
      </c>
      <c r="D46" s="4">
        <v>33407.238095238099</v>
      </c>
      <c r="E46" s="3" t="s">
        <v>12</v>
      </c>
      <c r="F46" s="5">
        <v>5862.5238095238101</v>
      </c>
      <c r="G46" s="6">
        <v>26</v>
      </c>
      <c r="H46" s="5">
        <v>3</v>
      </c>
      <c r="W46" s="20">
        <v>8577.1666666666697</v>
      </c>
      <c r="X46" s="16" t="s">
        <v>43</v>
      </c>
      <c r="Y46" s="16" t="s">
        <v>47</v>
      </c>
      <c r="Z46" s="16" t="str">
        <f t="shared" si="8"/>
        <v>Mr Robayed Hossain</v>
      </c>
      <c r="AA46" s="16" t="str">
        <f t="shared" si="9"/>
        <v>Male</v>
      </c>
      <c r="AB46" s="16">
        <v>50.095238095238102</v>
      </c>
      <c r="AC46" s="16" t="str">
        <f t="shared" si="10"/>
        <v>B</v>
      </c>
      <c r="AG46" t="s">
        <v>91</v>
      </c>
    </row>
    <row r="47" spans="3:43" x14ac:dyDescent="0.25">
      <c r="C47" s="3" t="s">
        <v>5</v>
      </c>
      <c r="D47" s="4">
        <v>34233.0666666666</v>
      </c>
      <c r="E47" s="3" t="s">
        <v>12</v>
      </c>
      <c r="F47" s="5">
        <v>6009.0666666666602</v>
      </c>
      <c r="G47" s="6">
        <v>26</v>
      </c>
      <c r="H47" s="5">
        <v>3</v>
      </c>
      <c r="W47" s="20">
        <v>8681.6666666666697</v>
      </c>
      <c r="X47" s="17" t="s">
        <v>4</v>
      </c>
      <c r="Y47" s="17" t="s">
        <v>48</v>
      </c>
      <c r="Z47" s="17" t="str">
        <f t="shared" si="8"/>
        <v>LX Nibir Hasan</v>
      </c>
      <c r="AA47" s="17" t="str">
        <f t="shared" si="9"/>
        <v>Info Missing</v>
      </c>
      <c r="AB47" s="17">
        <v>49.6666666666667</v>
      </c>
      <c r="AC47" s="17" t="str">
        <f t="shared" si="10"/>
        <v>C</v>
      </c>
      <c r="AG47" t="s">
        <v>91</v>
      </c>
    </row>
    <row r="48" spans="3:43" x14ac:dyDescent="0.25">
      <c r="C48" s="3" t="s">
        <v>0</v>
      </c>
      <c r="D48" s="4">
        <v>35058.895238095203</v>
      </c>
      <c r="E48" s="3" t="s">
        <v>12</v>
      </c>
      <c r="F48" s="5">
        <v>6155.6095238095204</v>
      </c>
      <c r="G48" s="6">
        <v>26</v>
      </c>
      <c r="H48" s="5">
        <v>3</v>
      </c>
      <c r="W48" s="20">
        <v>8786.1666666666697</v>
      </c>
      <c r="X48" s="16" t="s">
        <v>49</v>
      </c>
      <c r="Y48" s="16" t="s">
        <v>45</v>
      </c>
      <c r="Z48" s="16" t="str">
        <f t="shared" si="8"/>
        <v>Ajmain Ayman</v>
      </c>
      <c r="AA48" s="16" t="str">
        <f t="shared" si="9"/>
        <v>Info Missing</v>
      </c>
      <c r="AB48" s="16">
        <v>49.238095238095298</v>
      </c>
      <c r="AC48" s="16" t="str">
        <f t="shared" si="10"/>
        <v>C</v>
      </c>
      <c r="AG48" t="s">
        <v>91</v>
      </c>
    </row>
    <row r="49" spans="3:33" x14ac:dyDescent="0.25">
      <c r="C49" s="3" t="s">
        <v>1</v>
      </c>
      <c r="D49" s="4">
        <v>35884.723809523799</v>
      </c>
      <c r="E49" s="3" t="s">
        <v>12</v>
      </c>
      <c r="F49" s="5">
        <v>6302.1523809523796</v>
      </c>
      <c r="G49" s="6">
        <v>26</v>
      </c>
      <c r="H49" s="5">
        <v>3</v>
      </c>
      <c r="W49" s="20">
        <v>8890.6666666666697</v>
      </c>
      <c r="X49" s="17" t="s">
        <v>40</v>
      </c>
      <c r="Y49" s="17" t="s">
        <v>44</v>
      </c>
      <c r="Z49" s="17" t="str">
        <f t="shared" si="8"/>
        <v>Mr Adnan Sami</v>
      </c>
      <c r="AA49" s="17" t="str">
        <f t="shared" si="9"/>
        <v>Male</v>
      </c>
      <c r="AB49" s="17">
        <v>48.809523809523803</v>
      </c>
      <c r="AC49" s="17" t="str">
        <f t="shared" si="10"/>
        <v>C</v>
      </c>
      <c r="AG49" t="s">
        <v>91</v>
      </c>
    </row>
    <row r="50" spans="3:33" x14ac:dyDescent="0.25">
      <c r="C50" s="3" t="s">
        <v>2</v>
      </c>
      <c r="D50" s="4">
        <v>36710.5523809523</v>
      </c>
      <c r="E50" s="3" t="s">
        <v>12</v>
      </c>
      <c r="F50" s="5">
        <v>6448.6952380952398</v>
      </c>
      <c r="G50" s="6">
        <v>26</v>
      </c>
      <c r="H50" s="5">
        <v>3</v>
      </c>
      <c r="W50" s="20">
        <v>8995.1666666666697</v>
      </c>
      <c r="X50" s="16" t="s">
        <v>40</v>
      </c>
      <c r="Y50" s="16" t="s">
        <v>44</v>
      </c>
      <c r="Z50" s="16" t="str">
        <f t="shared" si="8"/>
        <v>Mr Adnan Sami</v>
      </c>
      <c r="AA50" s="16" t="str">
        <f t="shared" si="9"/>
        <v>Male</v>
      </c>
      <c r="AB50" s="16">
        <v>48.380952380952301</v>
      </c>
      <c r="AC50" s="16" t="str">
        <f t="shared" si="10"/>
        <v>C</v>
      </c>
      <c r="AG50" t="s">
        <v>91</v>
      </c>
    </row>
    <row r="51" spans="3:33" x14ac:dyDescent="0.25">
      <c r="C51" s="3" t="s">
        <v>3</v>
      </c>
      <c r="D51" s="4">
        <v>37536.380952380903</v>
      </c>
      <c r="E51" s="3" t="s">
        <v>12</v>
      </c>
      <c r="F51" s="5">
        <v>6595.23809523809</v>
      </c>
      <c r="G51" s="6">
        <v>26</v>
      </c>
      <c r="H51" s="5">
        <v>3</v>
      </c>
      <c r="W51" s="20">
        <v>9099.6666666666697</v>
      </c>
      <c r="X51" s="17" t="s">
        <v>41</v>
      </c>
      <c r="Y51" s="17" t="s">
        <v>45</v>
      </c>
      <c r="Z51" s="17" t="str">
        <f t="shared" si="8"/>
        <v>Ms Ajmain Ayman</v>
      </c>
      <c r="AA51" s="17" t="str">
        <f t="shared" si="9"/>
        <v>Female</v>
      </c>
      <c r="AB51" s="17">
        <v>47.952380952380899</v>
      </c>
      <c r="AC51" s="17" t="str">
        <f t="shared" si="10"/>
        <v>C</v>
      </c>
      <c r="AG51" t="s">
        <v>91</v>
      </c>
    </row>
    <row r="52" spans="3:33" x14ac:dyDescent="0.25">
      <c r="C52" s="3" t="s">
        <v>4</v>
      </c>
      <c r="D52" s="4">
        <v>38362.209523809499</v>
      </c>
      <c r="E52" s="3" t="s">
        <v>12</v>
      </c>
      <c r="F52" s="5">
        <v>6741.7809523809501</v>
      </c>
      <c r="G52" s="6">
        <v>26</v>
      </c>
      <c r="H52" s="5">
        <v>3</v>
      </c>
      <c r="W52" s="20">
        <v>9204.1666666666697</v>
      </c>
      <c r="X52" s="16" t="s">
        <v>42</v>
      </c>
      <c r="Y52" s="16" t="s">
        <v>46</v>
      </c>
      <c r="Z52" s="16" t="str">
        <f t="shared" si="8"/>
        <v>Ms Tabassum Alam</v>
      </c>
      <c r="AA52" s="16" t="str">
        <f t="shared" si="9"/>
        <v>Female</v>
      </c>
      <c r="AB52" s="16">
        <v>47.523809523809497</v>
      </c>
      <c r="AC52" s="16" t="str">
        <f t="shared" si="10"/>
        <v>C</v>
      </c>
      <c r="AG52" t="s">
        <v>91</v>
      </c>
    </row>
    <row r="53" spans="3:33" x14ac:dyDescent="0.25">
      <c r="C53" s="3" t="s">
        <v>5</v>
      </c>
      <c r="D53" s="4">
        <v>39188.038095238102</v>
      </c>
      <c r="E53" s="3" t="s">
        <v>12</v>
      </c>
      <c r="F53" s="5">
        <v>6888.3238095238103</v>
      </c>
      <c r="G53" s="6">
        <v>26</v>
      </c>
      <c r="H53" s="5">
        <v>3</v>
      </c>
      <c r="W53" s="20">
        <v>9308.6666666666697</v>
      </c>
      <c r="X53" s="17" t="s">
        <v>43</v>
      </c>
      <c r="Y53" s="17" t="s">
        <v>47</v>
      </c>
      <c r="Z53" s="17" t="str">
        <f t="shared" si="8"/>
        <v>Mr Robayed Hossain</v>
      </c>
      <c r="AA53" s="17" t="str">
        <f t="shared" si="9"/>
        <v>Male</v>
      </c>
      <c r="AB53" s="17">
        <v>47.095238095238003</v>
      </c>
      <c r="AC53" s="17" t="str">
        <f t="shared" si="10"/>
        <v>C</v>
      </c>
      <c r="AG53" t="s">
        <v>91</v>
      </c>
    </row>
    <row r="54" spans="3:33" x14ac:dyDescent="0.25">
      <c r="C54" s="3" t="s">
        <v>0</v>
      </c>
      <c r="D54" s="4">
        <v>40013.866666666603</v>
      </c>
      <c r="E54" s="3" t="s">
        <v>12</v>
      </c>
      <c r="F54" s="5">
        <v>7034.8666666666604</v>
      </c>
      <c r="G54" s="6">
        <v>26</v>
      </c>
      <c r="H54" s="5">
        <v>3</v>
      </c>
      <c r="W54" s="20">
        <v>9413.1666666666697</v>
      </c>
      <c r="X54" s="16" t="s">
        <v>4</v>
      </c>
      <c r="Y54" s="16" t="s">
        <v>48</v>
      </c>
      <c r="Z54" s="16" t="str">
        <f t="shared" si="8"/>
        <v>LX Nibir Hasan</v>
      </c>
      <c r="AA54" s="16" t="str">
        <f t="shared" si="9"/>
        <v>Info Missing</v>
      </c>
      <c r="AB54" s="16">
        <v>46.6666666666666</v>
      </c>
      <c r="AC54" s="16" t="str">
        <f t="shared" si="10"/>
        <v>C</v>
      </c>
    </row>
    <row r="55" spans="3:33" x14ac:dyDescent="0.25">
      <c r="C55" s="3" t="s">
        <v>1</v>
      </c>
      <c r="D55" s="4">
        <v>40839.695238095199</v>
      </c>
      <c r="E55" s="3" t="s">
        <v>12</v>
      </c>
      <c r="F55" s="5">
        <v>7181.4095238095197</v>
      </c>
      <c r="G55" s="6">
        <v>26</v>
      </c>
      <c r="H55" s="5">
        <v>3</v>
      </c>
      <c r="W55" s="20">
        <v>9517.6666666666697</v>
      </c>
      <c r="X55" s="17" t="s">
        <v>49</v>
      </c>
      <c r="Y55" s="17" t="s">
        <v>45</v>
      </c>
      <c r="Z55" s="17" t="str">
        <f t="shared" si="8"/>
        <v>Ajmain Ayman</v>
      </c>
      <c r="AA55" s="17" t="str">
        <f t="shared" si="9"/>
        <v>Info Missing</v>
      </c>
      <c r="AB55" s="17">
        <v>46.238095238095198</v>
      </c>
      <c r="AC55" s="17" t="str">
        <f t="shared" si="10"/>
        <v>C</v>
      </c>
    </row>
    <row r="56" spans="3:33" x14ac:dyDescent="0.25">
      <c r="C56" s="3" t="s">
        <v>2</v>
      </c>
      <c r="D56" s="4">
        <v>41665.523809523802</v>
      </c>
      <c r="E56" s="3" t="s">
        <v>12</v>
      </c>
      <c r="F56" s="5">
        <v>7327.9523809523798</v>
      </c>
      <c r="G56" s="6">
        <v>26</v>
      </c>
      <c r="H56" s="5">
        <v>3</v>
      </c>
      <c r="W56" s="20">
        <v>9622.1666666666697</v>
      </c>
      <c r="X56" s="16" t="s">
        <v>40</v>
      </c>
      <c r="Y56" s="16" t="s">
        <v>44</v>
      </c>
      <c r="Z56" s="16" t="str">
        <f t="shared" si="8"/>
        <v>Mr Adnan Sami</v>
      </c>
      <c r="AA56" s="16" t="str">
        <f t="shared" si="9"/>
        <v>Male</v>
      </c>
      <c r="AB56" s="16">
        <v>45.809523809523803</v>
      </c>
      <c r="AC56" s="16" t="str">
        <f t="shared" si="10"/>
        <v>C</v>
      </c>
    </row>
    <row r="57" spans="3:33" x14ac:dyDescent="0.25">
      <c r="C57" s="3" t="s">
        <v>3</v>
      </c>
      <c r="D57" s="4">
        <v>42491.352380952303</v>
      </c>
      <c r="E57" s="3" t="s">
        <v>12</v>
      </c>
      <c r="F57" s="5">
        <v>7474.49523809524</v>
      </c>
      <c r="G57" s="6">
        <v>26</v>
      </c>
      <c r="H57" s="5">
        <v>3</v>
      </c>
      <c r="W57" s="20">
        <v>9726.6666666666697</v>
      </c>
      <c r="X57" s="17" t="s">
        <v>41</v>
      </c>
      <c r="Y57" s="17" t="s">
        <v>45</v>
      </c>
      <c r="Z57" s="17" t="str">
        <f t="shared" si="8"/>
        <v>Ms Ajmain Ayman</v>
      </c>
      <c r="AA57" s="17" t="str">
        <f t="shared" si="9"/>
        <v>Female</v>
      </c>
      <c r="AB57" s="17">
        <v>45.380952380952301</v>
      </c>
      <c r="AC57" s="17" t="str">
        <f t="shared" si="10"/>
        <v>C</v>
      </c>
    </row>
    <row r="58" spans="3:33" x14ac:dyDescent="0.25">
      <c r="C58" s="3" t="s">
        <v>4</v>
      </c>
      <c r="D58" s="4">
        <v>43317.180952380899</v>
      </c>
      <c r="E58" s="3" t="s">
        <v>12</v>
      </c>
      <c r="F58" s="5">
        <v>7621.0380952380901</v>
      </c>
      <c r="G58" s="6">
        <v>26</v>
      </c>
      <c r="H58" s="5">
        <v>3</v>
      </c>
      <c r="W58" s="20">
        <v>9831.1666666666697</v>
      </c>
      <c r="X58" s="16" t="s">
        <v>42</v>
      </c>
      <c r="Y58" s="16" t="s">
        <v>46</v>
      </c>
      <c r="Z58" s="16" t="str">
        <f t="shared" si="8"/>
        <v>Ms Tabassum Alam</v>
      </c>
      <c r="AA58" s="16" t="str">
        <f t="shared" si="9"/>
        <v>Female</v>
      </c>
      <c r="AB58" s="16">
        <v>44.952380952380899</v>
      </c>
      <c r="AC58" s="16" t="str">
        <f t="shared" si="10"/>
        <v>C</v>
      </c>
    </row>
    <row r="59" spans="3:33" x14ac:dyDescent="0.25">
      <c r="C59" s="3" t="s">
        <v>5</v>
      </c>
      <c r="D59" s="4">
        <v>44143.009523809502</v>
      </c>
      <c r="E59" s="3" t="s">
        <v>12</v>
      </c>
      <c r="F59" s="5">
        <v>7767.5809523809503</v>
      </c>
      <c r="G59" s="6">
        <v>26</v>
      </c>
      <c r="H59" s="5">
        <v>3</v>
      </c>
      <c r="W59" s="20">
        <v>9935.6666666666697</v>
      </c>
      <c r="X59" s="17" t="s">
        <v>43</v>
      </c>
      <c r="Y59" s="17" t="s">
        <v>47</v>
      </c>
      <c r="Z59" s="17" t="str">
        <f t="shared" si="8"/>
        <v>Mr Robayed Hossain</v>
      </c>
      <c r="AA59" s="17" t="str">
        <f t="shared" si="9"/>
        <v>Male</v>
      </c>
      <c r="AB59" s="17">
        <v>44.523809523809497</v>
      </c>
      <c r="AC59" s="17" t="str">
        <f t="shared" si="10"/>
        <v>C</v>
      </c>
    </row>
    <row r="60" spans="3:33" x14ac:dyDescent="0.25">
      <c r="C60" s="3" t="s">
        <v>0</v>
      </c>
      <c r="D60" s="4">
        <v>44968.838095238098</v>
      </c>
      <c r="E60" s="3" t="s">
        <v>12</v>
      </c>
      <c r="F60" s="5">
        <v>7914.1238095238105</v>
      </c>
      <c r="G60" s="6">
        <v>26</v>
      </c>
      <c r="H60" s="5">
        <v>3</v>
      </c>
      <c r="W60" s="20">
        <v>10040.166666666701</v>
      </c>
      <c r="X60" s="16" t="s">
        <v>4</v>
      </c>
      <c r="Y60" s="16" t="s">
        <v>48</v>
      </c>
      <c r="Z60" s="16" t="str">
        <f t="shared" si="8"/>
        <v>LX Nibir Hasan</v>
      </c>
      <c r="AA60" s="16" t="str">
        <f t="shared" si="9"/>
        <v>Info Missing</v>
      </c>
      <c r="AB60" s="16">
        <v>44.095238095238003</v>
      </c>
      <c r="AC60" s="16" t="str">
        <f t="shared" si="10"/>
        <v>C</v>
      </c>
    </row>
    <row r="61" spans="3:33" x14ac:dyDescent="0.25">
      <c r="C61" s="3" t="s">
        <v>1</v>
      </c>
      <c r="D61" s="4">
        <v>45794.666666666599</v>
      </c>
      <c r="E61" s="3" t="s">
        <v>12</v>
      </c>
      <c r="F61" s="5">
        <v>8060.6666666666597</v>
      </c>
      <c r="G61" s="6">
        <v>26</v>
      </c>
      <c r="H61" s="5">
        <v>3</v>
      </c>
      <c r="W61" s="20">
        <v>10144.666666666701</v>
      </c>
      <c r="X61" s="17" t="s">
        <v>49</v>
      </c>
      <c r="Y61" s="17" t="s">
        <v>45</v>
      </c>
      <c r="Z61" s="17" t="str">
        <f t="shared" si="8"/>
        <v>Ajmain Ayman</v>
      </c>
      <c r="AA61" s="17" t="str">
        <f t="shared" si="9"/>
        <v>Info Missing</v>
      </c>
      <c r="AB61" s="17">
        <v>43.6666666666666</v>
      </c>
      <c r="AC61" s="17" t="str">
        <f t="shared" si="10"/>
        <v>C</v>
      </c>
    </row>
    <row r="62" spans="3:33" x14ac:dyDescent="0.25">
      <c r="C62" s="3" t="s">
        <v>2</v>
      </c>
      <c r="D62" s="4">
        <v>46620.495238095202</v>
      </c>
      <c r="E62" s="3" t="s">
        <v>12</v>
      </c>
      <c r="F62" s="5">
        <v>8207.2095238095208</v>
      </c>
      <c r="G62" s="6">
        <v>26</v>
      </c>
      <c r="H62" s="5">
        <v>3</v>
      </c>
      <c r="W62" s="20">
        <v>10249.166666666701</v>
      </c>
      <c r="X62" s="16" t="s">
        <v>40</v>
      </c>
      <c r="Y62" s="16" t="s">
        <v>44</v>
      </c>
      <c r="Z62" s="16" t="str">
        <f t="shared" si="8"/>
        <v>Mr Adnan Sami</v>
      </c>
      <c r="AA62" s="16" t="str">
        <f t="shared" si="9"/>
        <v>Male</v>
      </c>
      <c r="AB62" s="16">
        <v>43.238095238095198</v>
      </c>
      <c r="AC62" s="16" t="str">
        <f t="shared" si="10"/>
        <v>C</v>
      </c>
    </row>
    <row r="63" spans="3:33" x14ac:dyDescent="0.25">
      <c r="C63" s="3" t="s">
        <v>3</v>
      </c>
      <c r="D63" s="4">
        <v>47446.323809523798</v>
      </c>
      <c r="E63" s="3" t="s">
        <v>12</v>
      </c>
      <c r="F63" s="5">
        <v>8353.7523809523791</v>
      </c>
      <c r="G63" s="6">
        <v>26</v>
      </c>
      <c r="H63" s="5">
        <v>3</v>
      </c>
      <c r="W63" s="20">
        <v>10353.666666666701</v>
      </c>
      <c r="X63" s="17" t="s">
        <v>41</v>
      </c>
      <c r="Y63" s="17" t="s">
        <v>45</v>
      </c>
      <c r="Z63" s="17" t="str">
        <f t="shared" si="8"/>
        <v>Ms Ajmain Ayman</v>
      </c>
      <c r="AA63" s="17" t="str">
        <f t="shared" si="9"/>
        <v>Female</v>
      </c>
      <c r="AB63" s="17">
        <v>42.809523809523803</v>
      </c>
      <c r="AC63" s="17" t="str">
        <f t="shared" si="10"/>
        <v>C</v>
      </c>
    </row>
    <row r="64" spans="3:33" x14ac:dyDescent="0.25">
      <c r="C64" s="3" t="s">
        <v>4</v>
      </c>
      <c r="D64" s="4">
        <v>48272.152380952299</v>
      </c>
      <c r="E64" s="3" t="s">
        <v>12</v>
      </c>
      <c r="F64" s="5">
        <v>8500.2952380952393</v>
      </c>
      <c r="G64" s="6">
        <v>26</v>
      </c>
      <c r="H64" s="5">
        <v>3</v>
      </c>
      <c r="W64" s="20">
        <v>10458.166666666701</v>
      </c>
      <c r="X64" s="16" t="s">
        <v>42</v>
      </c>
      <c r="Y64" s="16" t="s">
        <v>46</v>
      </c>
      <c r="Z64" s="16" t="str">
        <f t="shared" si="8"/>
        <v>Ms Tabassum Alam</v>
      </c>
      <c r="AA64" s="16" t="str">
        <f t="shared" si="9"/>
        <v>Female</v>
      </c>
      <c r="AB64" s="16">
        <v>42.380952380952401</v>
      </c>
      <c r="AC64" s="16" t="str">
        <f t="shared" si="10"/>
        <v>C</v>
      </c>
    </row>
    <row r="65" spans="3:29" x14ac:dyDescent="0.25">
      <c r="C65" s="3" t="s">
        <v>5</v>
      </c>
      <c r="D65" s="4">
        <v>49097.980952380902</v>
      </c>
      <c r="E65" s="3" t="s">
        <v>12</v>
      </c>
      <c r="F65" s="5">
        <v>8646.8380952380903</v>
      </c>
      <c r="G65" s="6">
        <v>26</v>
      </c>
      <c r="H65" s="5">
        <v>3</v>
      </c>
      <c r="W65" s="20">
        <v>10562.666666666701</v>
      </c>
      <c r="X65" s="17" t="s">
        <v>43</v>
      </c>
      <c r="Y65" s="17" t="s">
        <v>47</v>
      </c>
      <c r="Z65" s="17" t="str">
        <f t="shared" si="8"/>
        <v>Mr Robayed Hossain</v>
      </c>
      <c r="AA65" s="17" t="str">
        <f t="shared" si="9"/>
        <v>Male</v>
      </c>
      <c r="AB65" s="17">
        <v>41.952380952380999</v>
      </c>
      <c r="AC65" s="17" t="str">
        <f t="shared" si="10"/>
        <v>C</v>
      </c>
    </row>
    <row r="66" spans="3:29" x14ac:dyDescent="0.25">
      <c r="C66" s="3" t="s">
        <v>0</v>
      </c>
      <c r="D66" s="4">
        <v>49923.809523809497</v>
      </c>
      <c r="E66" s="3" t="s">
        <v>12</v>
      </c>
      <c r="F66" s="5">
        <v>8793.3809523809505</v>
      </c>
      <c r="G66" s="6">
        <v>26</v>
      </c>
      <c r="H66" s="5">
        <v>3</v>
      </c>
      <c r="W66" s="20">
        <v>10667.166666666701</v>
      </c>
      <c r="X66" s="16" t="s">
        <v>4</v>
      </c>
      <c r="Y66" s="16" t="s">
        <v>48</v>
      </c>
      <c r="Z66" s="16" t="str">
        <f t="shared" si="8"/>
        <v>LX Nibir Hasan</v>
      </c>
      <c r="AA66" s="16" t="str">
        <f t="shared" si="9"/>
        <v>Info Missing</v>
      </c>
      <c r="AB66" s="16">
        <v>41.523809523809497</v>
      </c>
      <c r="AC66" s="16" t="str">
        <f t="shared" si="10"/>
        <v>C</v>
      </c>
    </row>
    <row r="67" spans="3:29" x14ac:dyDescent="0.25">
      <c r="C67" s="3" t="s">
        <v>1</v>
      </c>
      <c r="D67" s="4">
        <v>50749.638095238101</v>
      </c>
      <c r="E67" s="3" t="s">
        <v>12</v>
      </c>
      <c r="F67" s="5">
        <v>8939.9238095238106</v>
      </c>
      <c r="G67" s="6">
        <v>26</v>
      </c>
      <c r="H67" s="5">
        <v>3</v>
      </c>
      <c r="W67" s="20">
        <v>10771.666666666701</v>
      </c>
      <c r="X67" s="17" t="s">
        <v>49</v>
      </c>
      <c r="Y67" s="17" t="s">
        <v>45</v>
      </c>
      <c r="Z67" s="17" t="str">
        <f t="shared" si="8"/>
        <v>Ajmain Ayman</v>
      </c>
      <c r="AA67" s="17" t="str">
        <f t="shared" si="9"/>
        <v>Info Missing</v>
      </c>
      <c r="AB67" s="17">
        <v>41.095238095238102</v>
      </c>
      <c r="AC67" s="17" t="str">
        <f t="shared" si="10"/>
        <v>C</v>
      </c>
    </row>
    <row r="68" spans="3:29" x14ac:dyDescent="0.25">
      <c r="C68" s="3" t="s">
        <v>2</v>
      </c>
      <c r="D68" s="4">
        <v>51575.466666666602</v>
      </c>
      <c r="E68" s="3" t="s">
        <v>12</v>
      </c>
      <c r="F68" s="5">
        <v>9086.4666666666599</v>
      </c>
      <c r="G68" s="6">
        <v>26</v>
      </c>
      <c r="H68" s="5">
        <v>3</v>
      </c>
      <c r="W68" s="20">
        <v>10876.166666666701</v>
      </c>
      <c r="X68" s="16" t="s">
        <v>40</v>
      </c>
      <c r="Y68" s="16" t="s">
        <v>44</v>
      </c>
      <c r="Z68" s="16" t="str">
        <f t="shared" si="8"/>
        <v>Mr Adnan Sami</v>
      </c>
      <c r="AA68" s="16" t="str">
        <f t="shared" si="9"/>
        <v>Male</v>
      </c>
      <c r="AB68" s="16">
        <v>40.6666666666667</v>
      </c>
      <c r="AC68" s="16" t="str">
        <f t="shared" si="10"/>
        <v>C</v>
      </c>
    </row>
    <row r="69" spans="3:29" x14ac:dyDescent="0.25">
      <c r="C69" s="3" t="s">
        <v>3</v>
      </c>
      <c r="D69" s="4">
        <v>52401.295238095197</v>
      </c>
      <c r="E69" s="3" t="s">
        <v>12</v>
      </c>
      <c r="F69" s="5">
        <v>9233.00952380952</v>
      </c>
      <c r="G69" s="6">
        <v>26</v>
      </c>
      <c r="H69" s="5">
        <v>3</v>
      </c>
      <c r="W69" s="20">
        <v>10980.666666666701</v>
      </c>
      <c r="X69" s="17" t="s">
        <v>41</v>
      </c>
      <c r="Y69" s="17" t="s">
        <v>45</v>
      </c>
      <c r="Z69" s="17" t="str">
        <f t="shared" si="8"/>
        <v>Ms Ajmain Ayman</v>
      </c>
      <c r="AA69" s="17" t="str">
        <f t="shared" si="9"/>
        <v>Female</v>
      </c>
      <c r="AB69" s="17">
        <v>40.238095238095198</v>
      </c>
      <c r="AC69" s="17" t="str">
        <f t="shared" si="10"/>
        <v>C</v>
      </c>
    </row>
    <row r="70" spans="3:29" x14ac:dyDescent="0.25">
      <c r="C70" s="3" t="s">
        <v>4</v>
      </c>
      <c r="D70" s="4">
        <v>53227.1238095238</v>
      </c>
      <c r="E70" s="3" t="s">
        <v>12</v>
      </c>
      <c r="F70" s="5">
        <v>9379.5523809523802</v>
      </c>
      <c r="G70" s="6">
        <v>26</v>
      </c>
      <c r="H70" s="5">
        <v>3</v>
      </c>
      <c r="W70" s="20">
        <v>11085.166666666701</v>
      </c>
      <c r="X70" s="16" t="s">
        <v>42</v>
      </c>
      <c r="Y70" s="16" t="s">
        <v>46</v>
      </c>
      <c r="Z70" s="16" t="str">
        <f t="shared" ref="Z70:Z74" si="12">CONCATENATE(X70," ",Y70)</f>
        <v>Ms Tabassum Alam</v>
      </c>
      <c r="AA70" s="16" t="str">
        <f t="shared" ref="AA70:AA74" si="13">IF(LEFT(Z70,2)="Ms","Female",IF(LEFT(Z70,2)="Mr","Male","Info Missing"))</f>
        <v>Female</v>
      </c>
      <c r="AB70" s="16">
        <v>39.809523809523803</v>
      </c>
      <c r="AC70" s="16" t="str">
        <f>IF(AB70&gt;32,IF(AB70&lt;40,"D",IF(AB70&lt;50,"C",IF(AB70&lt;60,"B",IF(AB70&lt;70,"A-",IF(AB70&lt;80,"A",IF(AB70&lt;101,"A+","Number Error!")))))),"F")</f>
        <v>D</v>
      </c>
    </row>
    <row r="71" spans="3:29" x14ac:dyDescent="0.25">
      <c r="C71" s="3" t="s">
        <v>5</v>
      </c>
      <c r="D71" s="4">
        <v>54052.952380952302</v>
      </c>
      <c r="E71" s="3" t="s">
        <v>12</v>
      </c>
      <c r="F71" s="5">
        <v>9526.0952380952403</v>
      </c>
      <c r="G71" s="6">
        <v>26</v>
      </c>
      <c r="H71" s="5">
        <v>3</v>
      </c>
      <c r="W71" s="20">
        <v>11189.666666666701</v>
      </c>
      <c r="X71" s="17" t="s">
        <v>43</v>
      </c>
      <c r="Y71" s="17" t="s">
        <v>47</v>
      </c>
      <c r="Z71" s="17" t="str">
        <f t="shared" si="12"/>
        <v>Mr Robayed Hossain</v>
      </c>
      <c r="AA71" s="17" t="str">
        <f t="shared" si="13"/>
        <v>Male</v>
      </c>
      <c r="AB71" s="17">
        <v>39.380952380952401</v>
      </c>
      <c r="AC71" s="17" t="str">
        <f t="shared" ref="AC71:AC74" si="14">IF(AB71&gt;32,IF(AB71&lt;40,"D",IF(AB71&lt;50,"C",IF(AB71&lt;60,"B",IF(AB71&lt;70,"A-",IF(AB71&lt;80,"A",IF(AB71&lt;101,"A+","Number Error!")))))),"F")</f>
        <v>D</v>
      </c>
    </row>
    <row r="72" spans="3:29" x14ac:dyDescent="0.25">
      <c r="W72" s="20">
        <v>11294.166666666701</v>
      </c>
      <c r="X72" s="16" t="s">
        <v>4</v>
      </c>
      <c r="Y72" s="16" t="s">
        <v>48</v>
      </c>
      <c r="Z72" s="16" t="str">
        <f t="shared" si="12"/>
        <v>LX Nibir Hasan</v>
      </c>
      <c r="AA72" s="16" t="str">
        <f t="shared" si="13"/>
        <v>Info Missing</v>
      </c>
      <c r="AB72" s="16">
        <v>38.952380952380899</v>
      </c>
      <c r="AC72" s="16" t="str">
        <f t="shared" si="14"/>
        <v>D</v>
      </c>
    </row>
    <row r="73" spans="3:29" x14ac:dyDescent="0.25">
      <c r="W73" s="20">
        <v>11398.666666666701</v>
      </c>
      <c r="X73" s="17" t="s">
        <v>49</v>
      </c>
      <c r="Y73" s="17" t="s">
        <v>45</v>
      </c>
      <c r="Z73" s="17" t="str">
        <f t="shared" si="12"/>
        <v>Ajmain Ayman</v>
      </c>
      <c r="AA73" s="17" t="str">
        <f t="shared" si="13"/>
        <v>Info Missing</v>
      </c>
      <c r="AB73" s="17">
        <v>38.523809523809497</v>
      </c>
      <c r="AC73" s="17" t="str">
        <f t="shared" si="14"/>
        <v>D</v>
      </c>
    </row>
    <row r="74" spans="3:29" x14ac:dyDescent="0.25">
      <c r="W74" s="20">
        <v>11503.166666666701</v>
      </c>
      <c r="X74" s="16" t="s">
        <v>40</v>
      </c>
      <c r="Y74" s="16" t="s">
        <v>44</v>
      </c>
      <c r="Z74" s="16" t="str">
        <f t="shared" si="12"/>
        <v>Mr Adnan Sami</v>
      </c>
      <c r="AA74" s="16" t="str">
        <f t="shared" si="13"/>
        <v>Male</v>
      </c>
      <c r="AB74" s="16">
        <v>38.095238095238102</v>
      </c>
      <c r="AC74" s="16" t="str">
        <f t="shared" si="14"/>
        <v>D</v>
      </c>
    </row>
  </sheetData>
  <mergeCells count="2">
    <mergeCell ref="AF4:AN5"/>
    <mergeCell ref="AF15:AL16"/>
  </mergeCells>
  <dataValidations count="1">
    <dataValidation type="list" allowBlank="1" showInputMessage="1" showErrorMessage="1" sqref="AF18" xr:uid="{76620F0B-27A0-4330-9FFC-3D0625AC7B0E}">
      <formula1>$W$6:$W$74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 IT ADMIN PC</dc:creator>
  <cp:lastModifiedBy>SERVER IT ADMIN PC</cp:lastModifiedBy>
  <dcterms:created xsi:type="dcterms:W3CDTF">2024-02-08T09:33:35Z</dcterms:created>
  <dcterms:modified xsi:type="dcterms:W3CDTF">2024-03-03T09:54:32Z</dcterms:modified>
</cp:coreProperties>
</file>