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Shaan Computers\Downloads\"/>
    </mc:Choice>
  </mc:AlternateContent>
  <xr:revisionPtr revIDLastSave="0" documentId="8_{0C38F55F-14B1-4FA2-81AD-181C0009320D}" xr6:coauthVersionLast="36" xr6:coauthVersionMax="36" xr10:uidLastSave="{00000000-0000-0000-0000-000000000000}"/>
  <bookViews>
    <workbookView xWindow="0" yWindow="0" windowWidth="20490" windowHeight="7545" firstSheet="5" activeTab="8" xr2:uid="{00000000-000D-0000-FFFF-FFFF00000000}"/>
  </bookViews>
  <sheets>
    <sheet name="SALES ANALYTICS" sheetId="1" r:id="rId1"/>
    <sheet name="DASHBOAD (SALES ANAYTICS)" sheetId="3" r:id="rId2"/>
    <sheet name="Q2,COVID_19 DATA" sheetId="4" r:id="rId3"/>
    <sheet name="RAW_DATA_COVID_19" sheetId="5" r:id="rId4"/>
    <sheet name="DASHBOAD(COVID19)" sheetId="6" r:id="rId5"/>
    <sheet name="Q1(BONUS DATA)" sheetId="7" r:id="rId6"/>
    <sheet name="Q1(Sheet2)" sheetId="8" r:id="rId7"/>
    <sheet name="DASHBOARDING(BONUS)" sheetId="9" r:id="rId8"/>
    <sheet name="BMI(INSTUCTION)" sheetId="10" r:id="rId9"/>
    <sheet name="WEIGHT DETAILS" sheetId="11" r:id="rId10"/>
    <sheet name="BMI TABLE" sheetId="12" r:id="rId11"/>
    <sheet name="WEIGHT CHART" sheetId="13" r:id="rId12"/>
    <sheet name="DASHBOARD" sheetId="14" r:id="rId13"/>
  </sheets>
  <externalReferences>
    <externalReference r:id="rId14"/>
    <externalReference r:id="rId15"/>
    <externalReference r:id="rId16"/>
  </externalReferences>
  <definedNames>
    <definedName name="_xlnm._FilterDatabase" localSheetId="1" hidden="1">'DASHBOAD (SALES ANAYTICS)'!$D$4:$E$47</definedName>
    <definedName name="_xlnm._FilterDatabase" localSheetId="0" hidden="1">'SALES ANALYTICS'!$A$1:$G$44</definedName>
    <definedName name="BMI">'[1]BMI Table'!$C$5:$AL$24</definedName>
    <definedName name="BMIList">'[1]BMI Table'!$B$6:$B$24</definedName>
    <definedName name="shavaiz333">[2]Sheet2!$A$2:$A$8</definedName>
    <definedName name="shavaiz444">[2]Sheet2!$B$2:$B$8</definedName>
    <definedName name="Slicer_Employee">#N/A</definedName>
    <definedName name="Slicer_Item">#N/A</definedName>
    <definedName name="Slicer_No_Customers">#N/A</definedName>
    <definedName name="Slicer_Region">#N/A</definedName>
    <definedName name="Slicer_state">#N/A</definedName>
    <definedName name="Slicer_state1">#N/A</definedName>
  </definedNames>
  <calcPr calcId="191029"/>
  <pivotCaches>
    <pivotCache cacheId="0" r:id="rId17"/>
    <pivotCache cacheId="1" r:id="rId18"/>
    <pivotCache cacheId="2"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24" i="12" l="1"/>
  <c r="A23" i="12"/>
  <c r="A22" i="12"/>
  <c r="A21" i="12"/>
  <c r="A20" i="12"/>
  <c r="A19" i="12"/>
  <c r="A18" i="12"/>
  <c r="A17" i="12"/>
  <c r="A16" i="12"/>
  <c r="A15" i="12"/>
  <c r="A14" i="12"/>
  <c r="A13" i="12"/>
  <c r="A12" i="12"/>
  <c r="A11" i="12"/>
  <c r="A10" i="12"/>
  <c r="A9" i="12"/>
  <c r="A8" i="12"/>
  <c r="A7" i="12"/>
  <c r="A6" i="12"/>
  <c r="F12" i="11"/>
  <c r="E12" i="11"/>
  <c r="F11" i="11"/>
  <c r="E11" i="11"/>
  <c r="F10" i="11"/>
  <c r="E10" i="11"/>
  <c r="F9" i="11"/>
  <c r="E9" i="11"/>
  <c r="I8" i="11"/>
  <c r="F8" i="11"/>
  <c r="E8" i="11"/>
  <c r="I7" i="11" a="1"/>
  <c r="I7" i="11" s="1"/>
  <c r="F7" i="11"/>
  <c r="E7" i="11"/>
  <c r="F6" i="11"/>
  <c r="E6" i="11"/>
  <c r="L5" i="11" a="1"/>
  <c r="L5" i="11" s="1"/>
  <c r="F5" i="11"/>
  <c r="E5" i="11"/>
  <c r="L4" i="11" a="1"/>
  <c r="L4" i="11" s="1"/>
  <c r="F4" i="11"/>
  <c r="E4" i="11"/>
  <c r="I3" i="11"/>
  <c r="F3" i="11"/>
  <c r="E3" i="11"/>
  <c r="F2" i="11"/>
  <c r="E2" i="11"/>
  <c r="B7" i="10"/>
  <c r="I9" i="11" l="1"/>
  <c r="L7" i="11"/>
  <c r="C13" i="7"/>
  <c r="D13" i="7" s="1"/>
  <c r="C12" i="7"/>
  <c r="D12" i="7" s="1"/>
  <c r="C11" i="7"/>
  <c r="D11" i="7" s="1"/>
  <c r="D10" i="7"/>
  <c r="C10" i="7"/>
  <c r="D9" i="7"/>
  <c r="C9" i="7"/>
  <c r="D8" i="7"/>
  <c r="C8" i="7"/>
  <c r="D7" i="7"/>
  <c r="C7" i="7"/>
  <c r="D6" i="7"/>
  <c r="C6" i="7"/>
  <c r="D5" i="7"/>
  <c r="C5" i="7"/>
  <c r="D4" i="7"/>
  <c r="C4" i="7"/>
  <c r="L8" i="11" l="1" a="1"/>
  <c r="L8" i="11" s="1"/>
  <c r="L9" i="11" s="1"/>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K11" i="4"/>
  <c r="G11" i="4"/>
  <c r="K10" i="4"/>
  <c r="G10" i="4"/>
  <c r="K9" i="4"/>
  <c r="G9" i="4"/>
  <c r="G8" i="4"/>
  <c r="K7" i="4"/>
  <c r="G7" i="4"/>
  <c r="G6" i="4"/>
  <c r="K5" i="4"/>
  <c r="G5" i="4"/>
  <c r="K4" i="4"/>
  <c r="K6" i="4" l="1"/>
</calcChain>
</file>

<file path=xl/sharedStrings.xml><?xml version="1.0" encoding="utf-8"?>
<sst xmlns="http://schemas.openxmlformats.org/spreadsheetml/2006/main" count="598" uniqueCount="194">
  <si>
    <t>OrderDate</t>
  </si>
  <si>
    <t>Region</t>
  </si>
  <si>
    <t>Rep</t>
  </si>
  <si>
    <t>Item</t>
  </si>
  <si>
    <t>Unit Cost</t>
  </si>
  <si>
    <t>Total</t>
  </si>
  <si>
    <t>Central</t>
  </si>
  <si>
    <t>Smith</t>
  </si>
  <si>
    <t>Desk</t>
  </si>
  <si>
    <t>Kivell</t>
  </si>
  <si>
    <t>Gill</t>
  </si>
  <si>
    <t>Pencil</t>
  </si>
  <si>
    <t>Jardine</t>
  </si>
  <si>
    <t>Binder</t>
  </si>
  <si>
    <t>Andrews</t>
  </si>
  <si>
    <t>Pen</t>
  </si>
  <si>
    <t>Morgan</t>
  </si>
  <si>
    <t>Pen Set</t>
  </si>
  <si>
    <t>East</t>
  </si>
  <si>
    <t>Jones</t>
  </si>
  <si>
    <t>Parent</t>
  </si>
  <si>
    <t>Howard</t>
  </si>
  <si>
    <t>West</t>
  </si>
  <si>
    <t>Sorvino</t>
  </si>
  <si>
    <t>Thompson</t>
  </si>
  <si>
    <t>Row Labels</t>
  </si>
  <si>
    <t>Grand Total</t>
  </si>
  <si>
    <t>Units Sold</t>
  </si>
  <si>
    <t>SALES BY REGION</t>
  </si>
  <si>
    <t>SCATTER UNITS SOLD AND PROFIT</t>
  </si>
  <si>
    <t>UNITS SOLD</t>
  </si>
  <si>
    <t>TOTAL PROFIT</t>
  </si>
  <si>
    <t>TOTAL POFIT</t>
  </si>
  <si>
    <t xml:space="preserve">UNITS SOLD </t>
  </si>
  <si>
    <t>UNITS SOLD AND SUPPLIES</t>
  </si>
  <si>
    <t xml:space="preserve">TOTAL  </t>
  </si>
  <si>
    <t>SALES REPORT</t>
  </si>
  <si>
    <t>state</t>
  </si>
  <si>
    <t>positive</t>
  </si>
  <si>
    <t>deaths</t>
  </si>
  <si>
    <t>modified</t>
  </si>
  <si>
    <t>total</t>
  </si>
  <si>
    <t>pos %</t>
  </si>
  <si>
    <t>NY</t>
  </si>
  <si>
    <t>Positive</t>
  </si>
  <si>
    <t>NJ</t>
  </si>
  <si>
    <t>Pos %</t>
  </si>
  <si>
    <t>MI</t>
  </si>
  <si>
    <t>Deaths</t>
  </si>
  <si>
    <t>CA</t>
  </si>
  <si>
    <t>LA</t>
  </si>
  <si>
    <t>Latest</t>
  </si>
  <si>
    <t>MA</t>
  </si>
  <si>
    <t>Oldest</t>
  </si>
  <si>
    <t>FL</t>
  </si>
  <si>
    <t>Rows</t>
  </si>
  <si>
    <t>IL</t>
  </si>
  <si>
    <t>PA</t>
  </si>
  <si>
    <t>WA</t>
  </si>
  <si>
    <t>GA</t>
  </si>
  <si>
    <t>TX</t>
  </si>
  <si>
    <t>CT</t>
  </si>
  <si>
    <t>CO</t>
  </si>
  <si>
    <t>IN</t>
  </si>
  <si>
    <t>OH</t>
  </si>
  <si>
    <t>TN</t>
  </si>
  <si>
    <t>MD</t>
  </si>
  <si>
    <t>NC</t>
  </si>
  <si>
    <t>MO</t>
  </si>
  <si>
    <t>WI</t>
  </si>
  <si>
    <t>VA</t>
  </si>
  <si>
    <t>AZ</t>
  </si>
  <si>
    <t>SC</t>
  </si>
  <si>
    <t>NV</t>
  </si>
  <si>
    <t>AL</t>
  </si>
  <si>
    <t>MS</t>
  </si>
  <si>
    <t>UT</t>
  </si>
  <si>
    <t>OK</t>
  </si>
  <si>
    <t>MN</t>
  </si>
  <si>
    <t>OR</t>
  </si>
  <si>
    <t>KY</t>
  </si>
  <si>
    <t>ID</t>
  </si>
  <si>
    <t>RI</t>
  </si>
  <si>
    <t>DC</t>
  </si>
  <si>
    <t>AR</t>
  </si>
  <si>
    <t>IA</t>
  </si>
  <si>
    <t>KS</t>
  </si>
  <si>
    <t>NH</t>
  </si>
  <si>
    <t>DE</t>
  </si>
  <si>
    <t>ME</t>
  </si>
  <si>
    <t>NM</t>
  </si>
  <si>
    <t>VT</t>
  </si>
  <si>
    <t>PR</t>
  </si>
  <si>
    <t>HI</t>
  </si>
  <si>
    <t>NE</t>
  </si>
  <si>
    <t>MT</t>
  </si>
  <si>
    <t>WV</t>
  </si>
  <si>
    <t>SD</t>
  </si>
  <si>
    <t>ND</t>
  </si>
  <si>
    <t>WY</t>
  </si>
  <si>
    <t>AK</t>
  </si>
  <si>
    <t>GU</t>
  </si>
  <si>
    <t>VI</t>
  </si>
  <si>
    <t>MP</t>
  </si>
  <si>
    <t>AS</t>
  </si>
  <si>
    <t>COVID-19 US by State - current</t>
  </si>
  <si>
    <t>SUPPLIES</t>
  </si>
  <si>
    <t>TOTAL CASES</t>
  </si>
  <si>
    <t>STATES</t>
  </si>
  <si>
    <t>SATES</t>
  </si>
  <si>
    <t>STATES AND POSITIVE</t>
  </si>
  <si>
    <t xml:space="preserve">STATES </t>
  </si>
  <si>
    <t xml:space="preserve">POSITIVE  </t>
  </si>
  <si>
    <t xml:space="preserve">TOP 5 SATES WITH POSITIVE </t>
  </si>
  <si>
    <t>LOWEST 5 STATES WITH POSITIVE</t>
  </si>
  <si>
    <t>STATES AND CASES</t>
  </si>
  <si>
    <t>TOP 5 STATES AND CASES(%)</t>
  </si>
  <si>
    <t>TOP 5 STATES AND CASES</t>
  </si>
  <si>
    <t>LOWEST 5 STATES WITH CASES</t>
  </si>
  <si>
    <t>Sum of deaths</t>
  </si>
  <si>
    <t>STATES WITH DEATH RATE</t>
  </si>
  <si>
    <t>TOP 5 STATES WITH DEATH RATE</t>
  </si>
  <si>
    <t>LOWEST 5 STATES WITH DEATH RATE</t>
  </si>
  <si>
    <t>DISCHAGED</t>
  </si>
  <si>
    <t>Discharged</t>
  </si>
  <si>
    <t xml:space="preserve">POSITIVE    </t>
  </si>
  <si>
    <t xml:space="preserve">DEATHS   </t>
  </si>
  <si>
    <t xml:space="preserve"> CASES</t>
  </si>
  <si>
    <t>CASES</t>
  </si>
  <si>
    <t>Highest</t>
  </si>
  <si>
    <t>Least</t>
  </si>
  <si>
    <t>States</t>
  </si>
  <si>
    <t>Cases</t>
  </si>
  <si>
    <t>POSITIVE</t>
  </si>
  <si>
    <t>Death%</t>
  </si>
  <si>
    <t>Dischaged</t>
  </si>
  <si>
    <t>DEATHS RATE</t>
  </si>
  <si>
    <t>D&amp;Q Staff Bonuses</t>
  </si>
  <si>
    <t>Employee</t>
  </si>
  <si>
    <t>No Customers</t>
  </si>
  <si>
    <t>Bonus</t>
  </si>
  <si>
    <t>BONUS AMOUNT</t>
  </si>
  <si>
    <t>Emily Smith</t>
  </si>
  <si>
    <t>Dan Jonesman</t>
  </si>
  <si>
    <t>Fred Brown</t>
  </si>
  <si>
    <t>Dora McTavish</t>
  </si>
  <si>
    <t>Patrick O'Leary</t>
  </si>
  <si>
    <t>Dawn Taylor</t>
  </si>
  <si>
    <t>Penny Joyce</t>
  </si>
  <si>
    <t>Ian Frankley</t>
  </si>
  <si>
    <t>Jeff O'Brien</t>
  </si>
  <si>
    <t>William Jones</t>
  </si>
  <si>
    <t>Bonus per Customer</t>
  </si>
  <si>
    <t>EMPLYOEES</t>
  </si>
  <si>
    <t xml:space="preserve">BONUS </t>
  </si>
  <si>
    <t>EMPLOYEES</t>
  </si>
  <si>
    <t>NO OF CUSTOMERS</t>
  </si>
  <si>
    <t xml:space="preserve"> BONUS AMOUNT</t>
  </si>
  <si>
    <r>
      <rPr>
        <sz val="11"/>
        <color theme="1"/>
        <rFont val="Calibri"/>
      </rPr>
      <t>To create a Weight, Target Weight and BMI Tracker Dashboard Chart,</t>
    </r>
    <r>
      <rPr>
        <sz val="11"/>
        <color theme="1"/>
        <rFont val="Calibri"/>
      </rPr>
      <t xml:space="preserve"> go to the Weight Detail worksheet.</t>
    </r>
  </si>
  <si>
    <r>
      <rPr>
        <sz val="11"/>
        <color theme="1"/>
        <rFont val="Calibri"/>
      </rPr>
      <t xml:space="preserve">Fill in all the </t>
    </r>
    <r>
      <rPr>
        <sz val="11"/>
        <color theme="1"/>
        <rFont val="Calibri"/>
      </rPr>
      <t>red text shown below:</t>
    </r>
  </si>
  <si>
    <t>Enter in your NEAREST height in Inches (minimum 58 inches)</t>
  </si>
  <si>
    <t>Height (inches)</t>
  </si>
  <si>
    <t>Then enter your target weight range minimum and maximum</t>
  </si>
  <si>
    <t>Target Weight</t>
  </si>
  <si>
    <t>Min</t>
  </si>
  <si>
    <t>Max</t>
  </si>
  <si>
    <t>Then fill in your last and most current weigh in dates and weight</t>
  </si>
  <si>
    <t>Date</t>
  </si>
  <si>
    <t>Weight</t>
  </si>
  <si>
    <t>BMI Low</t>
  </si>
  <si>
    <t>BMI Range</t>
  </si>
  <si>
    <t>Target Low</t>
  </si>
  <si>
    <t>Target Range</t>
  </si>
  <si>
    <t>This will then build your chart ==================================&gt;</t>
  </si>
  <si>
    <t>*  Current weight line (Red line)</t>
  </si>
  <si>
    <t>*  Target weight range (Blue band)</t>
  </si>
  <si>
    <t>*  Normal BMI weight range (Green band)</t>
  </si>
  <si>
    <t>The Chart is dynamic and will keep expanding for every date/weight you enter</t>
  </si>
  <si>
    <t>&gt;= 58 Inches</t>
  </si>
  <si>
    <t>Normal BMI Range</t>
  </si>
  <si>
    <t>Current Weight</t>
  </si>
  <si>
    <t>Starting Weight</t>
  </si>
  <si>
    <t>Previous Weight</t>
  </si>
  <si>
    <t>Weight Loss</t>
  </si>
  <si>
    <t xml:space="preserve">Table: </t>
  </si>
  <si>
    <t>Body Weight (pounds)</t>
  </si>
  <si>
    <t>Height</t>
  </si>
  <si>
    <t>BMI</t>
  </si>
  <si>
    <t>(inches)</t>
  </si>
  <si>
    <t>&lt;18.5 Underweight</t>
  </si>
  <si>
    <t>18.5 - 24.9 Normal</t>
  </si>
  <si>
    <t>25-29.9 overweight</t>
  </si>
  <si>
    <t>&gt;30 obeses</t>
  </si>
  <si>
    <t>Valid for Adults &gt;=20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</si>
</sst>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mm/yyyy\ "/>
    <numFmt numFmtId="166" formatCode="m/d\ hh:mm"/>
    <numFmt numFmtId="167" formatCode="0.0%"/>
  </numFmts>
  <fonts count="29">
    <font>
      <sz val="10"/>
      <color rgb="FF000000"/>
      <name val="Arial"/>
      <scheme val="minor"/>
    </font>
    <font>
      <b/>
      <sz val="8"/>
      <color rgb="FF0000CA"/>
      <name val="Arial"/>
      <family val="2"/>
    </font>
    <font>
      <sz val="9"/>
      <color rgb="FF000000"/>
      <name val="&quot;Arial Narrow&quot;"/>
    </font>
    <font>
      <sz val="8"/>
      <color rgb="FF000000"/>
      <name val="Arial"/>
      <family val="2"/>
    </font>
    <font>
      <sz val="10"/>
      <color theme="1"/>
      <name val="Arial"/>
      <family val="2"/>
      <scheme val="minor"/>
    </font>
    <font>
      <b/>
      <sz val="11"/>
      <color theme="0"/>
      <name val="Arial"/>
      <family val="2"/>
      <scheme val="minor"/>
    </font>
    <font>
      <b/>
      <sz val="11"/>
      <color rgb="FF000000"/>
      <name val="Arial"/>
      <family val="2"/>
      <scheme val="minor"/>
    </font>
    <font>
      <sz val="10"/>
      <color rgb="FF000000"/>
      <name val="Arial"/>
      <family val="2"/>
      <scheme val="minor"/>
    </font>
    <font>
      <sz val="10"/>
      <color theme="0"/>
      <name val="Arial"/>
      <family val="2"/>
      <scheme val="minor"/>
    </font>
    <font>
      <sz val="18"/>
      <color theme="0"/>
      <name val="Arial"/>
      <family val="2"/>
      <scheme val="minor"/>
    </font>
    <font>
      <sz val="11"/>
      <color theme="1"/>
      <name val="Arial"/>
      <family val="2"/>
      <scheme val="minor"/>
    </font>
    <font>
      <sz val="11"/>
      <color theme="1"/>
      <name val="Calibri"/>
      <family val="2"/>
    </font>
    <font>
      <sz val="11"/>
      <color theme="10"/>
      <name val="Calibri"/>
      <family val="2"/>
    </font>
    <font>
      <b/>
      <sz val="11"/>
      <color theme="1"/>
      <name val="Calibri"/>
      <family val="2"/>
    </font>
    <font>
      <sz val="11"/>
      <color rgb="FF000000"/>
      <name val="Arial"/>
      <family val="2"/>
      <scheme val="minor"/>
    </font>
    <font>
      <b/>
      <sz val="10"/>
      <color rgb="FF000000"/>
      <name val="Arial"/>
      <family val="2"/>
      <scheme val="minor"/>
    </font>
    <font>
      <b/>
      <sz val="12"/>
      <color rgb="FF000000"/>
      <name val="Arial"/>
      <family val="2"/>
      <scheme val="minor"/>
    </font>
    <font>
      <sz val="12"/>
      <color rgb="FF000000"/>
      <name val="Arial"/>
      <family val="2"/>
      <scheme val="minor"/>
    </font>
    <font>
      <b/>
      <sz val="11"/>
      <color rgb="FF000000"/>
      <name val="Arial"/>
      <family val="2"/>
      <scheme val="minor"/>
    </font>
    <font>
      <b/>
      <u/>
      <sz val="16"/>
      <color rgb="FFC55A11"/>
      <name val="Calibri"/>
      <family val="2"/>
    </font>
    <font>
      <sz val="11"/>
      <color theme="1"/>
      <name val="Arial"/>
      <scheme val="minor"/>
    </font>
    <font>
      <sz val="11"/>
      <color theme="1"/>
      <name val="Calibri"/>
    </font>
    <font>
      <sz val="11"/>
      <color rgb="FFFF0000"/>
      <name val="Calibri"/>
    </font>
    <font>
      <b/>
      <sz val="11"/>
      <color theme="0"/>
      <name val="Calibri"/>
    </font>
    <font>
      <b/>
      <sz val="11"/>
      <color theme="1"/>
      <name val="Verdana"/>
    </font>
    <font>
      <b/>
      <sz val="11"/>
      <color theme="1"/>
      <name val="Calibri"/>
    </font>
    <font>
      <sz val="11"/>
      <name val="Calibri"/>
    </font>
    <font>
      <sz val="11"/>
      <color theme="1"/>
      <name val="Verdana"/>
    </font>
    <font>
      <b/>
      <sz val="11"/>
      <color rgb="FF000000"/>
      <name val="Arial"/>
      <scheme val="minor"/>
    </font>
  </fonts>
  <fills count="24">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3"/>
        <bgColor indexed="64"/>
      </patternFill>
    </fill>
    <fill>
      <patternFill patternType="solid">
        <fgColor rgb="FFE2EFD9"/>
        <bgColor rgb="FFE2EFD9"/>
      </patternFill>
    </fill>
    <fill>
      <patternFill patternType="solid">
        <fgColor theme="8" tint="-0.249977111117893"/>
        <bgColor indexed="64"/>
      </patternFill>
    </fill>
    <fill>
      <patternFill patternType="solid">
        <fgColor rgb="FF92D050"/>
        <bgColor indexed="64"/>
      </patternFill>
    </fill>
    <fill>
      <patternFill patternType="solid">
        <fgColor rgb="FFFFC000"/>
        <bgColor indexed="64"/>
      </patternFill>
    </fill>
    <fill>
      <patternFill patternType="solid">
        <fgColor rgb="FFCC0000"/>
        <bgColor indexed="64"/>
      </patternFill>
    </fill>
    <fill>
      <patternFill patternType="solid">
        <fgColor rgb="FF7030A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rgb="FF00B050"/>
        <bgColor indexed="64"/>
      </patternFill>
    </fill>
    <fill>
      <patternFill patternType="solid">
        <fgColor theme="4"/>
        <bgColor indexed="64"/>
      </patternFill>
    </fill>
    <fill>
      <patternFill patternType="solid">
        <fgColor rgb="FFDADADA"/>
        <bgColor rgb="FFDADADA"/>
      </patternFill>
    </fill>
    <fill>
      <patternFill patternType="solid">
        <fgColor rgb="FFDEEAF6"/>
        <bgColor rgb="FFDEEAF6"/>
      </patternFill>
    </fill>
    <fill>
      <patternFill patternType="solid">
        <fgColor rgb="FFFFFF00"/>
        <bgColor rgb="FFFFFF00"/>
      </patternFill>
    </fill>
    <fill>
      <patternFill patternType="solid">
        <fgColor theme="4"/>
        <bgColor theme="4"/>
      </patternFill>
    </fill>
    <fill>
      <patternFill patternType="solid">
        <fgColor rgb="FFB8CCE4"/>
        <bgColor rgb="FFB8CCE4"/>
      </patternFill>
    </fill>
    <fill>
      <patternFill patternType="solid">
        <fgColor rgb="FFFFFFFF"/>
        <bgColor rgb="FFFFFFFF"/>
      </patternFill>
    </fill>
    <fill>
      <patternFill patternType="solid">
        <fgColor rgb="FFD99594"/>
        <bgColor rgb="FFD99594"/>
      </patternFill>
    </fill>
    <fill>
      <patternFill patternType="solid">
        <fgColor rgb="FFC00000"/>
        <bgColor rgb="FFC00000"/>
      </patternFill>
    </fill>
  </fills>
  <borders count="33">
    <border>
      <left/>
      <right/>
      <top/>
      <bottom/>
      <diagonal/>
    </border>
    <border>
      <left style="thin">
        <color rgb="FF9A9A9A"/>
      </left>
      <right style="thin">
        <color rgb="FF9A9A9A"/>
      </right>
      <top style="thin">
        <color rgb="FF9A9A9A"/>
      </top>
      <bottom style="thin">
        <color rgb="FF9A9A9A"/>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BFBFBF"/>
      </left>
      <right style="thin">
        <color rgb="FFBFBFBF"/>
      </right>
      <top style="thin">
        <color rgb="FFBFBFBF"/>
      </top>
      <bottom style="thin">
        <color rgb="FFBFBFBF"/>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right/>
      <top/>
      <bottom style="thick">
        <color theme="0"/>
      </bottom>
      <diagonal/>
    </border>
    <border>
      <left/>
      <right style="thin">
        <color theme="0"/>
      </right>
      <top/>
      <bottom/>
      <diagonal/>
    </border>
    <border>
      <left style="medium">
        <color rgb="FF3587C3"/>
      </left>
      <right style="medium">
        <color rgb="FF3587C3"/>
      </right>
      <top style="medium">
        <color rgb="FF3587C3"/>
      </top>
      <bottom style="medium">
        <color rgb="FF3587C3"/>
      </bottom>
      <diagonal/>
    </border>
    <border>
      <left style="medium">
        <color rgb="FF3587C3"/>
      </left>
      <right/>
      <top style="medium">
        <color rgb="FF3587C3"/>
      </top>
      <bottom/>
      <diagonal/>
    </border>
    <border>
      <left/>
      <right/>
      <top style="medium">
        <color rgb="FF3587C3"/>
      </top>
      <bottom/>
      <diagonal/>
    </border>
    <border>
      <left/>
      <right style="medium">
        <color rgb="FF3587C3"/>
      </right>
      <top style="medium">
        <color rgb="FF3587C3"/>
      </top>
      <bottom/>
      <diagonal/>
    </border>
    <border>
      <left style="medium">
        <color rgb="FF3587C3"/>
      </left>
      <right/>
      <top/>
      <bottom style="medium">
        <color rgb="FF3587C3"/>
      </bottom>
      <diagonal/>
    </border>
    <border>
      <left/>
      <right/>
      <top/>
      <bottom style="medium">
        <color rgb="FF3587C3"/>
      </bottom>
      <diagonal/>
    </border>
    <border>
      <left/>
      <right style="medium">
        <color rgb="FF3587C3"/>
      </right>
      <top/>
      <bottom style="medium">
        <color rgb="FF3587C3"/>
      </bottom>
      <diagonal/>
    </border>
    <border>
      <left style="medium">
        <color rgb="FF3587C3"/>
      </left>
      <right style="medium">
        <color rgb="FF3587C3"/>
      </right>
      <top style="medium">
        <color rgb="FF3587C3"/>
      </top>
      <bottom/>
      <diagonal/>
    </border>
    <border>
      <left style="medium">
        <color rgb="FF3587C3"/>
      </left>
      <right style="medium">
        <color rgb="FF3587C3"/>
      </right>
      <top/>
      <bottom style="medium">
        <color rgb="FF3587C3"/>
      </bottom>
      <diagonal/>
    </border>
  </borders>
  <cellStyleXfs count="1">
    <xf numFmtId="0" fontId="0" fillId="0" borderId="0"/>
  </cellStyleXfs>
  <cellXfs count="197">
    <xf numFmtId="0" fontId="0" fillId="0" borderId="0" xfId="0" applyFont="1" applyAlignment="1"/>
    <xf numFmtId="0" fontId="1" fillId="0" borderId="1" xfId="0" applyFont="1" applyBorder="1" applyAlignment="1">
      <alignment horizontal="center"/>
    </xf>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4" fontId="4" fillId="0" borderId="1" xfId="0" applyNumberFormat="1"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 fontId="0" fillId="0" borderId="0" xfId="0" applyNumberFormat="1" applyFont="1" applyAlignment="1"/>
    <xf numFmtId="0" fontId="7" fillId="0" borderId="0" xfId="0" applyFont="1" applyAlignment="1"/>
    <xf numFmtId="0" fontId="0" fillId="0" borderId="5" xfId="0" applyFont="1" applyBorder="1" applyAlignment="1">
      <alignment horizontal="left"/>
    </xf>
    <xf numFmtId="1" fontId="0" fillId="0" borderId="6" xfId="0" applyNumberFormat="1" applyFont="1" applyBorder="1" applyAlignment="1"/>
    <xf numFmtId="1" fontId="0" fillId="0" borderId="7" xfId="0" applyNumberFormat="1" applyFont="1" applyBorder="1" applyAlignment="1"/>
    <xf numFmtId="1" fontId="0" fillId="0" borderId="8" xfId="0" applyNumberFormat="1" applyFont="1" applyBorder="1" applyAlignment="1"/>
    <xf numFmtId="0" fontId="0" fillId="0" borderId="2" xfId="0" pivotButton="1" applyFont="1" applyBorder="1" applyAlignment="1"/>
    <xf numFmtId="0" fontId="0" fillId="0" borderId="6" xfId="0" applyFont="1" applyBorder="1" applyAlignment="1">
      <alignment horizontal="left"/>
    </xf>
    <xf numFmtId="0" fontId="0" fillId="0" borderId="8" xfId="0" applyFont="1" applyBorder="1" applyAlignment="1">
      <alignment horizontal="left"/>
    </xf>
    <xf numFmtId="0" fontId="0" fillId="0" borderId="2" xfId="0" applyFont="1" applyBorder="1" applyAlignment="1">
      <alignment horizontal="left"/>
    </xf>
    <xf numFmtId="0" fontId="0" fillId="0" borderId="2" xfId="0" applyFont="1" applyBorder="1" applyAlignment="1"/>
    <xf numFmtId="0" fontId="6" fillId="0" borderId="2" xfId="0" applyFont="1" applyBorder="1" applyAlignment="1">
      <alignment horizontal="left"/>
    </xf>
    <xf numFmtId="0" fontId="8" fillId="3" borderId="0" xfId="0" applyFont="1" applyFill="1" applyAlignment="1"/>
    <xf numFmtId="0" fontId="0" fillId="3" borderId="0" xfId="0" applyFont="1" applyFill="1" applyAlignment="1"/>
    <xf numFmtId="9" fontId="0" fillId="0" borderId="6" xfId="0" applyNumberFormat="1" applyFont="1" applyBorder="1" applyAlignment="1"/>
    <xf numFmtId="9" fontId="0" fillId="0" borderId="7" xfId="0" applyNumberFormat="1" applyFont="1" applyBorder="1" applyAlignment="1"/>
    <xf numFmtId="9" fontId="0" fillId="0" borderId="8" xfId="0" applyNumberFormat="1" applyFont="1" applyBorder="1" applyAlignment="1"/>
    <xf numFmtId="165" fontId="2" fillId="0" borderId="1" xfId="0" applyNumberFormat="1" applyFont="1" applyBorder="1" applyAlignment="1"/>
    <xf numFmtId="0" fontId="8" fillId="2" borderId="0" xfId="0" applyFont="1" applyFill="1" applyAlignment="1"/>
    <xf numFmtId="0" fontId="11" fillId="5" borderId="9" xfId="0" applyFont="1" applyFill="1" applyBorder="1"/>
    <xf numFmtId="3" fontId="11" fillId="0" borderId="9" xfId="0" applyNumberFormat="1" applyFont="1" applyBorder="1"/>
    <xf numFmtId="9" fontId="11" fillId="0" borderId="9" xfId="0" applyNumberFormat="1" applyFont="1" applyBorder="1"/>
    <xf numFmtId="166" fontId="11" fillId="0" borderId="9" xfId="0" applyNumberFormat="1" applyFont="1" applyBorder="1"/>
    <xf numFmtId="0" fontId="11" fillId="0" borderId="9" xfId="0" applyFont="1" applyBorder="1"/>
    <xf numFmtId="0" fontId="12" fillId="0" borderId="0" xfId="0" applyFont="1" applyAlignment="1">
      <alignment horizontal="left"/>
    </xf>
    <xf numFmtId="0" fontId="10" fillId="0" borderId="12" xfId="0" applyFont="1" applyBorder="1"/>
    <xf numFmtId="0" fontId="10" fillId="0" borderId="8" xfId="0" applyFont="1" applyBorder="1"/>
    <xf numFmtId="0" fontId="11" fillId="0" borderId="13" xfId="0" applyFont="1" applyBorder="1"/>
    <xf numFmtId="0" fontId="10" fillId="0" borderId="2" xfId="0" applyFont="1" applyBorder="1"/>
    <xf numFmtId="0" fontId="11" fillId="0" borderId="2" xfId="0" applyFont="1" applyBorder="1"/>
    <xf numFmtId="0" fontId="11" fillId="0" borderId="4" xfId="0" applyFont="1" applyBorder="1"/>
    <xf numFmtId="0" fontId="10" fillId="0" borderId="6" xfId="0" applyFont="1" applyBorder="1"/>
    <xf numFmtId="0" fontId="11" fillId="0" borderId="6" xfId="0" applyFont="1" applyBorder="1"/>
    <xf numFmtId="22" fontId="11" fillId="0" borderId="2" xfId="0" applyNumberFormat="1" applyFont="1" applyBorder="1"/>
    <xf numFmtId="22" fontId="11" fillId="0" borderId="6" xfId="0" applyNumberFormat="1" applyFont="1" applyBorder="1"/>
    <xf numFmtId="0" fontId="6" fillId="0" borderId="5" xfId="0" applyFont="1" applyBorder="1" applyAlignment="1">
      <alignment horizontal="left"/>
    </xf>
    <xf numFmtId="0" fontId="6" fillId="0" borderId="11" xfId="0" applyFont="1" applyBorder="1" applyAlignment="1">
      <alignment horizontal="left"/>
    </xf>
    <xf numFmtId="0" fontId="0" fillId="0" borderId="14" xfId="0" applyFont="1" applyBorder="1" applyAlignment="1"/>
    <xf numFmtId="0" fontId="0" fillId="0" borderId="6" xfId="0" applyFont="1" applyBorder="1" applyAlignment="1"/>
    <xf numFmtId="0" fontId="0" fillId="0" borderId="3" xfId="0" applyFont="1" applyBorder="1" applyAlignment="1"/>
    <xf numFmtId="9" fontId="11" fillId="0" borderId="2" xfId="0" applyNumberFormat="1" applyFont="1" applyBorder="1"/>
    <xf numFmtId="0" fontId="0" fillId="0" borderId="2" xfId="0" applyNumberFormat="1" applyFont="1" applyBorder="1" applyAlignment="1"/>
    <xf numFmtId="0" fontId="6" fillId="0" borderId="2" xfId="0" applyNumberFormat="1" applyFont="1" applyBorder="1" applyAlignment="1"/>
    <xf numFmtId="0" fontId="6" fillId="6" borderId="2" xfId="0" applyNumberFormat="1" applyFont="1" applyFill="1" applyBorder="1" applyAlignment="1"/>
    <xf numFmtId="0" fontId="6" fillId="0" borderId="2" xfId="0" pivotButton="1" applyFont="1" applyBorder="1" applyAlignment="1"/>
    <xf numFmtId="0" fontId="6" fillId="0" borderId="2" xfId="0" applyFont="1" applyBorder="1" applyAlignment="1"/>
    <xf numFmtId="10" fontId="6" fillId="0" borderId="2" xfId="0" applyNumberFormat="1" applyFont="1" applyBorder="1" applyAlignment="1"/>
    <xf numFmtId="10" fontId="6" fillId="6" borderId="2" xfId="0" applyNumberFormat="1" applyFont="1" applyFill="1" applyBorder="1" applyAlignment="1"/>
    <xf numFmtId="0" fontId="6" fillId="0" borderId="0" xfId="0" applyFont="1" applyFill="1" applyBorder="1" applyAlignment="1">
      <alignment horizontal="left"/>
    </xf>
    <xf numFmtId="0" fontId="15" fillId="0" borderId="0" xfId="0" applyFont="1" applyAlignment="1"/>
    <xf numFmtId="0" fontId="0" fillId="0" borderId="6" xfId="0" pivotButton="1" applyFont="1" applyBorder="1" applyAlignment="1"/>
    <xf numFmtId="0" fontId="6" fillId="0" borderId="6" xfId="0" pivotButton="1" applyFont="1" applyBorder="1" applyAlignment="1"/>
    <xf numFmtId="0" fontId="6" fillId="0" borderId="6" xfId="0" applyFont="1" applyBorder="1" applyAlignment="1"/>
    <xf numFmtId="0" fontId="6" fillId="7" borderId="2" xfId="0" applyNumberFormat="1" applyFont="1" applyFill="1" applyBorder="1" applyAlignment="1"/>
    <xf numFmtId="0" fontId="0" fillId="7" borderId="2" xfId="0" applyNumberFormat="1" applyFont="1" applyFill="1" applyBorder="1" applyAlignment="1"/>
    <xf numFmtId="0" fontId="7" fillId="0" borderId="0" xfId="0" applyFont="1" applyBorder="1" applyAlignment="1"/>
    <xf numFmtId="0" fontId="0" fillId="0" borderId="0" xfId="0" applyFont="1" applyBorder="1" applyAlignment="1"/>
    <xf numFmtId="0" fontId="7" fillId="0" borderId="11" xfId="0" applyFont="1" applyBorder="1" applyAlignment="1"/>
    <xf numFmtId="9" fontId="11" fillId="0" borderId="6" xfId="0" applyNumberFormat="1" applyFont="1" applyBorder="1"/>
    <xf numFmtId="0" fontId="6" fillId="0" borderId="0" xfId="0" applyFont="1" applyAlignment="1"/>
    <xf numFmtId="0" fontId="6" fillId="0" borderId="0" xfId="0" applyFont="1" applyBorder="1" applyAlignment="1">
      <alignment horizontal="left"/>
    </xf>
    <xf numFmtId="0" fontId="6" fillId="0" borderId="0" xfId="0" applyNumberFormat="1" applyFont="1" applyBorder="1" applyAlignment="1"/>
    <xf numFmtId="0" fontId="6" fillId="12" borderId="0" xfId="0" applyFont="1" applyFill="1" applyBorder="1" applyAlignment="1">
      <alignment horizontal="left"/>
    </xf>
    <xf numFmtId="0" fontId="0" fillId="0" borderId="10" xfId="0" applyFont="1" applyBorder="1" applyAlignment="1"/>
    <xf numFmtId="0" fontId="6" fillId="12" borderId="5" xfId="0" applyFont="1" applyFill="1" applyBorder="1" applyAlignment="1"/>
    <xf numFmtId="0" fontId="6" fillId="12" borderId="0" xfId="0" applyFont="1" applyFill="1" applyBorder="1" applyAlignment="1"/>
    <xf numFmtId="0" fontId="6" fillId="12" borderId="10" xfId="0" applyFont="1" applyFill="1" applyBorder="1" applyAlignment="1"/>
    <xf numFmtId="0" fontId="6" fillId="0" borderId="10" xfId="0" applyNumberFormat="1" applyFont="1" applyBorder="1" applyAlignment="1"/>
    <xf numFmtId="0" fontId="6" fillId="0" borderId="16" xfId="0" applyNumberFormat="1" applyFont="1" applyBorder="1" applyAlignment="1"/>
    <xf numFmtId="0" fontId="6" fillId="0" borderId="16" xfId="0" applyFont="1" applyBorder="1" applyAlignment="1">
      <alignment horizontal="left"/>
    </xf>
    <xf numFmtId="0" fontId="6" fillId="0" borderId="12" xfId="0" applyNumberFormat="1" applyFont="1" applyBorder="1" applyAlignment="1"/>
    <xf numFmtId="0" fontId="6" fillId="0" borderId="5" xfId="0" applyFont="1" applyFill="1" applyBorder="1" applyAlignment="1">
      <alignment horizontal="left"/>
    </xf>
    <xf numFmtId="0" fontId="6" fillId="12" borderId="5" xfId="0" applyFont="1" applyFill="1" applyBorder="1" applyAlignment="1">
      <alignment horizontal="left"/>
    </xf>
    <xf numFmtId="10" fontId="6" fillId="8" borderId="2" xfId="0" applyNumberFormat="1" applyFont="1" applyFill="1" applyBorder="1" applyAlignment="1"/>
    <xf numFmtId="167" fontId="6" fillId="0" borderId="2" xfId="0" applyNumberFormat="1" applyFont="1" applyBorder="1" applyAlignment="1"/>
    <xf numFmtId="0" fontId="16" fillId="0" borderId="0" xfId="0" applyFont="1" applyFill="1" applyBorder="1" applyAlignment="1">
      <alignment horizontal="left"/>
    </xf>
    <xf numFmtId="0" fontId="16" fillId="0" borderId="5" xfId="0" applyFont="1" applyFill="1" applyBorder="1" applyAlignment="1">
      <alignment horizontal="left"/>
    </xf>
    <xf numFmtId="0" fontId="16" fillId="0" borderId="5" xfId="0" applyFont="1" applyBorder="1" applyAlignment="1"/>
    <xf numFmtId="0" fontId="16" fillId="0" borderId="0" xfId="0" applyFont="1" applyBorder="1" applyAlignment="1"/>
    <xf numFmtId="10" fontId="6" fillId="0" borderId="0" xfId="0" applyNumberFormat="1" applyFont="1" applyBorder="1" applyAlignment="1"/>
    <xf numFmtId="167" fontId="6" fillId="0" borderId="10" xfId="0" applyNumberFormat="1" applyFont="1" applyBorder="1" applyAlignment="1"/>
    <xf numFmtId="10" fontId="6" fillId="0" borderId="16" xfId="0" applyNumberFormat="1" applyFont="1" applyBorder="1" applyAlignment="1"/>
    <xf numFmtId="167" fontId="6" fillId="0" borderId="12" xfId="0" applyNumberFormat="1" applyFont="1" applyBorder="1" applyAlignment="1"/>
    <xf numFmtId="0" fontId="6" fillId="15" borderId="5" xfId="0" applyFont="1" applyFill="1" applyBorder="1" applyAlignment="1"/>
    <xf numFmtId="0" fontId="6" fillId="15" borderId="0" xfId="0" applyFont="1" applyFill="1" applyBorder="1" applyAlignment="1"/>
    <xf numFmtId="0" fontId="6" fillId="15" borderId="10" xfId="0" applyFont="1" applyFill="1" applyBorder="1" applyAlignment="1"/>
    <xf numFmtId="0" fontId="18" fillId="0" borderId="2" xfId="0" applyNumberFormat="1" applyFont="1" applyBorder="1" applyAlignment="1"/>
    <xf numFmtId="0" fontId="18" fillId="0" borderId="2" xfId="0" applyFont="1" applyBorder="1" applyAlignment="1">
      <alignment horizontal="left"/>
    </xf>
    <xf numFmtId="0" fontId="18" fillId="6" borderId="2" xfId="0" applyNumberFormat="1" applyFont="1" applyFill="1" applyBorder="1" applyAlignment="1"/>
    <xf numFmtId="0" fontId="18" fillId="0" borderId="2" xfId="0" pivotButton="1" applyFont="1" applyBorder="1" applyAlignment="1"/>
    <xf numFmtId="0" fontId="18" fillId="0" borderId="2" xfId="0" applyFont="1" applyBorder="1" applyAlignment="1"/>
    <xf numFmtId="0" fontId="18" fillId="0" borderId="6" xfId="0" pivotButton="1" applyFont="1" applyBorder="1" applyAlignment="1"/>
    <xf numFmtId="0" fontId="18" fillId="0" borderId="6" xfId="0" applyFont="1" applyBorder="1" applyAlignment="1"/>
    <xf numFmtId="0" fontId="18" fillId="7" borderId="2" xfId="0" applyNumberFormat="1" applyFont="1" applyFill="1" applyBorder="1" applyAlignment="1"/>
    <xf numFmtId="0" fontId="18" fillId="8" borderId="2" xfId="0" applyNumberFormat="1" applyFont="1" applyFill="1" applyBorder="1" applyAlignment="1"/>
    <xf numFmtId="0" fontId="18" fillId="0" borderId="0" xfId="0" applyNumberFormat="1" applyFont="1" applyBorder="1" applyAlignment="1"/>
    <xf numFmtId="0" fontId="18" fillId="0" borderId="10" xfId="0" applyNumberFormat="1" applyFont="1" applyBorder="1" applyAlignment="1"/>
    <xf numFmtId="0" fontId="18" fillId="0" borderId="3" xfId="0" applyNumberFormat="1" applyFont="1" applyBorder="1" applyAlignment="1"/>
    <xf numFmtId="0" fontId="18" fillId="0" borderId="15" xfId="0" applyNumberFormat="1" applyFont="1" applyBorder="1" applyAlignment="1"/>
    <xf numFmtId="0" fontId="18" fillId="0" borderId="4" xfId="0" applyNumberFormat="1" applyFont="1" applyBorder="1" applyAlignment="1"/>
    <xf numFmtId="0" fontId="18" fillId="0" borderId="14" xfId="0" applyFont="1" applyBorder="1" applyAlignment="1"/>
    <xf numFmtId="0" fontId="18" fillId="0" borderId="17" xfId="0" applyFont="1" applyBorder="1" applyAlignment="1"/>
    <xf numFmtId="0" fontId="18" fillId="0" borderId="13" xfId="0" applyFont="1" applyBorder="1" applyAlignment="1"/>
    <xf numFmtId="0" fontId="18" fillId="10" borderId="11" xfId="0" applyNumberFormat="1" applyFont="1" applyFill="1" applyBorder="1" applyAlignment="1"/>
    <xf numFmtId="0" fontId="18" fillId="10" borderId="16" xfId="0" applyNumberFormat="1" applyFont="1" applyFill="1" applyBorder="1" applyAlignment="1"/>
    <xf numFmtId="0" fontId="18" fillId="10" borderId="12" xfId="0" applyNumberFormat="1" applyFont="1" applyFill="1" applyBorder="1" applyAlignment="1"/>
    <xf numFmtId="0" fontId="18" fillId="0" borderId="5" xfId="0" applyNumberFormat="1" applyFont="1" applyBorder="1" applyAlignment="1"/>
    <xf numFmtId="0" fontId="18" fillId="0" borderId="6" xfId="0" applyFont="1" applyBorder="1" applyAlignment="1">
      <alignment horizontal="left"/>
    </xf>
    <xf numFmtId="0" fontId="18" fillId="0" borderId="7" xfId="0" applyFont="1" applyBorder="1" applyAlignment="1">
      <alignment horizontal="left"/>
    </xf>
    <xf numFmtId="0" fontId="18" fillId="0" borderId="8" xfId="0" applyFont="1" applyBorder="1" applyAlignment="1">
      <alignment horizontal="left"/>
    </xf>
    <xf numFmtId="0" fontId="19" fillId="0" borderId="0" xfId="0" applyFont="1" applyAlignment="1">
      <alignment vertical="center"/>
    </xf>
    <xf numFmtId="0" fontId="0" fillId="0" borderId="0" xfId="0" applyFont="1" applyAlignment="1">
      <alignment vertical="center"/>
    </xf>
    <xf numFmtId="0" fontId="13" fillId="16" borderId="2" xfId="0" applyFont="1" applyFill="1" applyBorder="1" applyAlignment="1">
      <alignment vertical="center" wrapText="1"/>
    </xf>
    <xf numFmtId="0" fontId="13" fillId="16" borderId="2" xfId="0" applyFont="1" applyFill="1" applyBorder="1" applyAlignment="1">
      <alignment horizontal="right" vertical="center" wrapText="1"/>
    </xf>
    <xf numFmtId="0" fontId="13" fillId="16" borderId="2" xfId="0" applyFont="1" applyFill="1" applyBorder="1" applyAlignment="1">
      <alignment horizontal="center" vertical="center" wrapText="1"/>
    </xf>
    <xf numFmtId="1" fontId="11" fillId="0" borderId="2" xfId="0" applyNumberFormat="1" applyFont="1" applyBorder="1"/>
    <xf numFmtId="0" fontId="11" fillId="0" borderId="2" xfId="0" applyFont="1" applyBorder="1" applyAlignment="1">
      <alignment horizontal="right"/>
    </xf>
    <xf numFmtId="0" fontId="13" fillId="0" borderId="18" xfId="0" applyFont="1" applyBorder="1" applyAlignment="1">
      <alignment horizontal="center" wrapText="1"/>
    </xf>
    <xf numFmtId="0" fontId="13" fillId="0" borderId="19" xfId="0" applyFont="1" applyBorder="1" applyAlignment="1">
      <alignment horizontal="center" wrapText="1"/>
    </xf>
    <xf numFmtId="1" fontId="11" fillId="17" borderId="18" xfId="0" applyNumberFormat="1" applyFont="1" applyFill="1" applyBorder="1" applyAlignment="1">
      <alignment horizontal="center"/>
    </xf>
    <xf numFmtId="1" fontId="11" fillId="17" borderId="19" xfId="0" applyNumberFormat="1" applyFont="1" applyFill="1" applyBorder="1" applyAlignment="1">
      <alignment horizontal="center"/>
    </xf>
    <xf numFmtId="0" fontId="20" fillId="0" borderId="0" xfId="0" applyFont="1" applyAlignment="1"/>
    <xf numFmtId="0" fontId="20" fillId="0" borderId="0" xfId="0" applyFont="1"/>
    <xf numFmtId="0" fontId="22" fillId="18" borderId="20" xfId="0" applyFont="1" applyFill="1" applyBorder="1" applyAlignment="1">
      <alignment horizontal="center"/>
    </xf>
    <xf numFmtId="0" fontId="23" fillId="19" borderId="21" xfId="0" applyFont="1" applyFill="1" applyBorder="1" applyAlignment="1">
      <alignment horizontal="center" wrapText="1"/>
    </xf>
    <xf numFmtId="0" fontId="23" fillId="19" borderId="22" xfId="0" applyFont="1" applyFill="1" applyBorder="1" applyAlignment="1">
      <alignment horizontal="center" wrapText="1"/>
    </xf>
    <xf numFmtId="0" fontId="23" fillId="19" borderId="0" xfId="0" applyFont="1" applyFill="1" applyBorder="1" applyAlignment="1">
      <alignment horizontal="center" wrapText="1"/>
    </xf>
    <xf numFmtId="14" fontId="22" fillId="18" borderId="23" xfId="0" applyNumberFormat="1" applyFont="1" applyFill="1" applyBorder="1" applyAlignment="1">
      <alignment horizontal="center"/>
    </xf>
    <xf numFmtId="0" fontId="22" fillId="18" borderId="23" xfId="0" applyFont="1" applyFill="1" applyBorder="1" applyAlignment="1">
      <alignment horizontal="center"/>
    </xf>
    <xf numFmtId="0" fontId="21" fillId="20" borderId="23" xfId="0" applyFont="1" applyFill="1" applyBorder="1" applyAlignment="1">
      <alignment horizontal="center"/>
    </xf>
    <xf numFmtId="0" fontId="21" fillId="20" borderId="0" xfId="0" applyFont="1" applyFill="1" applyBorder="1" applyAlignment="1">
      <alignment horizontal="center"/>
    </xf>
    <xf numFmtId="14" fontId="22" fillId="18" borderId="0" xfId="0" applyNumberFormat="1" applyFont="1" applyFill="1" applyBorder="1" applyAlignment="1">
      <alignment horizontal="center"/>
    </xf>
    <xf numFmtId="0" fontId="22" fillId="18" borderId="0" xfId="0" applyFont="1" applyFill="1" applyBorder="1" applyAlignment="1">
      <alignment horizontal="center"/>
    </xf>
    <xf numFmtId="0" fontId="21" fillId="0" borderId="0" xfId="0" applyFont="1" applyAlignment="1">
      <alignment horizontal="center"/>
    </xf>
    <xf numFmtId="0" fontId="21" fillId="0" borderId="0" xfId="0" applyFont="1" applyAlignment="1">
      <alignment horizontal="center" wrapText="1"/>
    </xf>
    <xf numFmtId="14" fontId="21" fillId="18" borderId="0" xfId="0" applyNumberFormat="1" applyFont="1" applyFill="1" applyBorder="1" applyAlignment="1">
      <alignment horizontal="center"/>
    </xf>
    <xf numFmtId="0" fontId="21" fillId="18" borderId="0" xfId="0" applyFont="1" applyFill="1" applyBorder="1" applyAlignment="1">
      <alignment horizontal="center"/>
    </xf>
    <xf numFmtId="0" fontId="21" fillId="18" borderId="20" xfId="0" applyFont="1" applyFill="1" applyBorder="1" applyAlignment="1">
      <alignment horizontal="center"/>
    </xf>
    <xf numFmtId="0" fontId="24" fillId="21" borderId="24" xfId="0" applyFont="1" applyFill="1" applyBorder="1" applyAlignment="1">
      <alignment vertical="top" wrapText="1"/>
    </xf>
    <xf numFmtId="0" fontId="25" fillId="0" borderId="0" xfId="0" applyFont="1" applyAlignment="1">
      <alignment horizontal="right"/>
    </xf>
    <xf numFmtId="0" fontId="24" fillId="21" borderId="31" xfId="0" applyFont="1" applyFill="1" applyBorder="1" applyAlignment="1">
      <alignment horizontal="center" vertical="top" wrapText="1"/>
    </xf>
    <xf numFmtId="0" fontId="24" fillId="21" borderId="26" xfId="0" applyFont="1" applyFill="1" applyBorder="1" applyAlignment="1">
      <alignment vertical="top" wrapText="1"/>
    </xf>
    <xf numFmtId="0" fontId="24" fillId="21" borderId="27" xfId="0" applyFont="1" applyFill="1" applyBorder="1" applyAlignment="1">
      <alignment vertical="top" wrapText="1"/>
    </xf>
    <xf numFmtId="0" fontId="24" fillId="21" borderId="32" xfId="0" applyFont="1" applyFill="1" applyBorder="1" applyAlignment="1">
      <alignment horizontal="center" vertical="top" wrapText="1"/>
    </xf>
    <xf numFmtId="0" fontId="24" fillId="21" borderId="24" xfId="0" applyFont="1" applyFill="1" applyBorder="1" applyAlignment="1">
      <alignment horizontal="center" vertical="top" wrapText="1"/>
    </xf>
    <xf numFmtId="0" fontId="27" fillId="18" borderId="24" xfId="0" applyFont="1" applyFill="1" applyBorder="1" applyAlignment="1">
      <alignment vertical="top" wrapText="1"/>
    </xf>
    <xf numFmtId="0" fontId="27" fillId="22" borderId="24" xfId="0" applyFont="1" applyFill="1" applyBorder="1" applyAlignment="1">
      <alignment vertical="top" wrapText="1"/>
    </xf>
    <xf numFmtId="0" fontId="27" fillId="23" borderId="24" xfId="0" applyFont="1" applyFill="1" applyBorder="1" applyAlignment="1">
      <alignment vertical="top" wrapText="1"/>
    </xf>
    <xf numFmtId="1" fontId="28" fillId="0" borderId="6" xfId="0" applyNumberFormat="1" applyFont="1" applyBorder="1" applyAlignment="1"/>
    <xf numFmtId="1" fontId="28" fillId="0" borderId="8" xfId="0" applyNumberFormat="1" applyFont="1" applyBorder="1" applyAlignment="1"/>
    <xf numFmtId="0" fontId="28" fillId="0" borderId="2" xfId="0" applyFont="1" applyBorder="1" applyAlignment="1">
      <alignment horizontal="left"/>
    </xf>
    <xf numFmtId="1" fontId="28" fillId="0" borderId="7" xfId="0" applyNumberFormat="1" applyFont="1" applyBorder="1" applyAlignment="1"/>
    <xf numFmtId="0" fontId="28" fillId="0" borderId="6" xfId="0" applyFont="1" applyBorder="1" applyAlignment="1">
      <alignment horizontal="left"/>
    </xf>
    <xf numFmtId="0" fontId="28" fillId="0" borderId="7" xfId="0" applyFont="1" applyBorder="1" applyAlignment="1">
      <alignment horizontal="left"/>
    </xf>
    <xf numFmtId="0" fontId="28" fillId="0" borderId="8" xfId="0" applyFont="1" applyBorder="1" applyAlignment="1">
      <alignment horizontal="left"/>
    </xf>
    <xf numFmtId="0" fontId="0" fillId="0" borderId="7" xfId="0" applyFont="1" applyBorder="1" applyAlignment="1">
      <alignment horizontal="left"/>
    </xf>
    <xf numFmtId="0" fontId="8" fillId="4" borderId="0" xfId="0" applyFont="1" applyFill="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0" xfId="0" applyFont="1" applyFill="1" applyAlignment="1">
      <alignment horizontal="center"/>
    </xf>
    <xf numFmtId="0" fontId="9" fillId="2" borderId="0" xfId="0" applyFont="1" applyFill="1" applyAlignment="1">
      <alignment horizontal="left" vertical="center" indent="24"/>
    </xf>
    <xf numFmtId="0" fontId="13" fillId="0" borderId="0" xfId="0" applyFont="1" applyAlignment="1">
      <alignment horizontal="left"/>
    </xf>
    <xf numFmtId="0" fontId="6" fillId="6" borderId="16" xfId="0" applyFont="1" applyFill="1" applyBorder="1" applyAlignment="1">
      <alignment horizontal="center"/>
    </xf>
    <xf numFmtId="0" fontId="6" fillId="8" borderId="16" xfId="0" applyFont="1" applyFill="1" applyBorder="1" applyAlignment="1">
      <alignment horizontal="center"/>
    </xf>
    <xf numFmtId="0" fontId="16" fillId="9" borderId="0" xfId="0" applyFont="1" applyFill="1" applyAlignment="1">
      <alignment horizontal="center"/>
    </xf>
    <xf numFmtId="0" fontId="6" fillId="7" borderId="14" xfId="0" applyFont="1" applyFill="1" applyBorder="1" applyAlignment="1">
      <alignment horizontal="center"/>
    </xf>
    <xf numFmtId="0" fontId="6" fillId="7" borderId="13" xfId="0" applyFont="1" applyFill="1" applyBorder="1" applyAlignment="1">
      <alignment horizontal="center"/>
    </xf>
    <xf numFmtId="0" fontId="6" fillId="7" borderId="16" xfId="0" applyFont="1" applyFill="1" applyBorder="1" applyAlignment="1">
      <alignment horizontal="center"/>
    </xf>
    <xf numFmtId="0" fontId="14" fillId="7" borderId="16" xfId="0" applyFont="1" applyFill="1" applyBorder="1" applyAlignment="1">
      <alignment horizontal="center"/>
    </xf>
    <xf numFmtId="0" fontId="6" fillId="11" borderId="3" xfId="0" applyFont="1" applyFill="1" applyBorder="1" applyAlignment="1">
      <alignment horizontal="center"/>
    </xf>
    <xf numFmtId="0" fontId="6" fillId="11" borderId="15" xfId="0" applyFont="1" applyFill="1" applyBorder="1" applyAlignment="1">
      <alignment horizontal="center"/>
    </xf>
    <xf numFmtId="0" fontId="6" fillId="11" borderId="4" xfId="0" applyFont="1" applyFill="1" applyBorder="1" applyAlignment="1">
      <alignment horizontal="center"/>
    </xf>
    <xf numFmtId="0" fontId="6" fillId="7" borderId="3" xfId="0" applyFont="1" applyFill="1" applyBorder="1" applyAlignment="1">
      <alignment horizontal="center"/>
    </xf>
    <xf numFmtId="0" fontId="6" fillId="7" borderId="15" xfId="0" applyFont="1" applyFill="1" applyBorder="1" applyAlignment="1">
      <alignment horizontal="center"/>
    </xf>
    <xf numFmtId="0" fontId="6" fillId="7" borderId="4" xfId="0" applyFont="1" applyFill="1" applyBorder="1" applyAlignment="1">
      <alignment horizontal="center"/>
    </xf>
    <xf numFmtId="0" fontId="17" fillId="13" borderId="3" xfId="0" applyFont="1" applyFill="1" applyBorder="1" applyAlignment="1">
      <alignment horizontal="center"/>
    </xf>
    <xf numFmtId="0" fontId="17" fillId="13" borderId="15" xfId="0" applyFont="1" applyFill="1" applyBorder="1" applyAlignment="1">
      <alignment horizontal="center"/>
    </xf>
    <xf numFmtId="0" fontId="17" fillId="13" borderId="4" xfId="0" applyFont="1" applyFill="1" applyBorder="1" applyAlignment="1">
      <alignment horizontal="center"/>
    </xf>
    <xf numFmtId="0" fontId="16" fillId="14" borderId="3" xfId="0" applyFont="1" applyFill="1" applyBorder="1" applyAlignment="1">
      <alignment horizontal="center"/>
    </xf>
    <xf numFmtId="0" fontId="16" fillId="14" borderId="15" xfId="0" applyFont="1" applyFill="1" applyBorder="1" applyAlignment="1">
      <alignment horizontal="center"/>
    </xf>
    <xf numFmtId="0" fontId="16" fillId="14" borderId="4" xfId="0" applyFont="1" applyFill="1" applyBorder="1" applyAlignment="1">
      <alignment horizontal="center"/>
    </xf>
    <xf numFmtId="0" fontId="24" fillId="21" borderId="25" xfId="0" applyFont="1" applyFill="1" applyBorder="1" applyAlignment="1">
      <alignment horizontal="left" vertical="top" wrapText="1"/>
    </xf>
    <xf numFmtId="0" fontId="26" fillId="0" borderId="26" xfId="0" applyFont="1" applyBorder="1"/>
    <xf numFmtId="0" fontId="26" fillId="0" borderId="27" xfId="0" applyFont="1" applyBorder="1"/>
    <xf numFmtId="0" fontId="26" fillId="0" borderId="28" xfId="0" applyFont="1" applyBorder="1"/>
    <xf numFmtId="0" fontId="26" fillId="0" borderId="29" xfId="0" applyFont="1" applyBorder="1"/>
    <xf numFmtId="0" fontId="26" fillId="0" borderId="30" xfId="0" applyFont="1" applyBorder="1"/>
  </cellXfs>
  <cellStyles count="1">
    <cellStyle name="Normal" xfId="0" builtinId="0"/>
  </cellStyles>
  <dxfs count="324">
    <dxf>
      <fill>
        <patternFill patternType="solid">
          <fgColor rgb="FFFFFF00"/>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ont>
        <b/>
      </font>
    </dxf>
    <dxf>
      <font>
        <b/>
      </font>
    </dxf>
    <dxf>
      <font>
        <b/>
      </font>
    </dxf>
    <dxf>
      <font>
        <b/>
      </font>
    </dxf>
    <dxf>
      <font>
        <b/>
      </font>
    </dxf>
    <dxf>
      <font>
        <b/>
      </font>
    </dxf>
    <dxf>
      <font>
        <b/>
      </font>
    </dxf>
    <dxf>
      <font>
        <sz val="11"/>
      </font>
    </dxf>
    <dxf>
      <font>
        <sz val="11"/>
      </font>
    </dxf>
    <dxf>
      <font>
        <sz val="11"/>
      </font>
    </dxf>
    <dxf>
      <font>
        <sz val="11"/>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ont>
        <b/>
      </font>
    </dxf>
    <dxf>
      <font>
        <b/>
      </font>
    </dxf>
    <dxf>
      <font>
        <b/>
      </font>
    </dxf>
    <dxf>
      <font>
        <b/>
      </font>
    </dxf>
    <dxf>
      <font>
        <b/>
      </font>
    </dxf>
    <dxf>
      <font>
        <b/>
      </font>
    </dxf>
    <dxf>
      <font>
        <b/>
      </font>
    </dxf>
    <dxf>
      <font>
        <sz val="11"/>
      </font>
    </dxf>
    <dxf>
      <font>
        <sz val="11"/>
      </font>
    </dxf>
    <dxf>
      <font>
        <sz val="11"/>
      </font>
    </dxf>
    <dxf>
      <font>
        <sz val="11"/>
      </font>
    </dxf>
    <dxf>
      <font>
        <sz val="11"/>
      </font>
    </dxf>
    <dxf>
      <font>
        <sz val="11"/>
      </font>
    </dxf>
    <dxf>
      <font>
        <sz val="1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fill>
        <patternFill patternType="solid">
          <bgColor rgb="FFFFC000"/>
        </patternFill>
      </fill>
    </dxf>
    <dxf>
      <font>
        <b/>
      </font>
    </dxf>
    <dxf>
      <font>
        <b/>
      </font>
    </dxf>
    <dxf>
      <font>
        <b/>
      </font>
    </dxf>
    <dxf>
      <font>
        <b/>
      </font>
    </dxf>
    <dxf>
      <font>
        <b/>
      </font>
    </dxf>
    <dxf>
      <font>
        <b/>
      </font>
    </dxf>
    <dxf>
      <font>
        <b/>
      </font>
    </dxf>
    <dxf>
      <font>
        <sz val="11"/>
      </font>
    </dxf>
    <dxf>
      <font>
        <sz val="11"/>
      </font>
    </dxf>
    <dxf>
      <font>
        <sz val="11"/>
      </font>
    </dxf>
    <dxf>
      <font>
        <sz val="11"/>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
    </dxf>
    <dxf>
      <numFmt numFmtId="14" formatCode="0.00%"/>
    </dxf>
    <dxf>
      <fill>
        <patternFill patternType="solid">
          <bgColor rgb="FFFFC000"/>
        </patternFill>
      </fill>
    </dxf>
    <dxf>
      <font>
        <b/>
      </font>
    </dxf>
    <dxf>
      <font>
        <b/>
      </font>
    </dxf>
    <dxf>
      <font>
        <b/>
      </font>
    </dxf>
    <dxf>
      <font>
        <b/>
      </font>
    </dxf>
    <dxf>
      <font>
        <b/>
      </font>
    </dxf>
    <dxf>
      <font>
        <b/>
      </font>
    </dxf>
    <dxf>
      <font>
        <b/>
      </font>
    </dxf>
    <dxf>
      <font>
        <sz val="11"/>
      </font>
    </dxf>
    <dxf>
      <font>
        <sz val="11"/>
      </font>
    </dxf>
    <dxf>
      <font>
        <sz val="11"/>
      </font>
    </dxf>
    <dxf>
      <font>
        <sz val="11"/>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1"/>
      </font>
    </dxf>
    <dxf>
      <font>
        <b/>
      </font>
    </dxf>
    <dxf>
      <font>
        <sz val="11"/>
      </font>
    </dxf>
    <dxf>
      <font>
        <b/>
      </font>
    </dxf>
    <dxf>
      <font>
        <sz val="11"/>
      </font>
    </dxf>
    <dxf>
      <font>
        <b/>
      </font>
    </dxf>
    <dxf>
      <font>
        <sz val="11"/>
      </font>
    </dxf>
    <dxf>
      <fill>
        <patternFill patternType="solid">
          <bgColor theme="8" tint="-0.249977111117893"/>
        </patternFill>
      </fill>
    </dxf>
    <dxf>
      <font>
        <b/>
      </font>
    </dxf>
    <dxf>
      <font>
        <b/>
      </font>
    </dxf>
    <dxf>
      <font>
        <b/>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1"/>
      </font>
    </dxf>
    <dxf>
      <font>
        <b/>
      </font>
    </dxf>
    <dxf>
      <font>
        <sz val="11"/>
      </font>
    </dxf>
    <dxf>
      <font>
        <b/>
      </font>
    </dxf>
    <dxf>
      <font>
        <sz val="11"/>
      </font>
    </dxf>
    <dxf>
      <font>
        <b/>
      </font>
    </dxf>
    <dxf>
      <font>
        <sz val="11"/>
      </font>
    </dxf>
    <dxf>
      <fill>
        <patternFill patternType="solid">
          <bgColor theme="8" tint="-0.249977111117893"/>
        </patternFill>
      </fill>
    </dxf>
    <dxf>
      <font>
        <b/>
      </font>
    </dxf>
    <dxf>
      <font>
        <b/>
      </font>
    </dxf>
    <dxf>
      <font>
        <b/>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1"/>
      </font>
    </dxf>
    <dxf>
      <font>
        <b/>
      </font>
    </dxf>
    <dxf>
      <font>
        <sz val="11"/>
      </font>
    </dxf>
    <dxf>
      <font>
        <b/>
      </font>
    </dxf>
    <dxf>
      <font>
        <sz val="11"/>
      </font>
    </dxf>
    <dxf>
      <font>
        <b/>
      </font>
    </dxf>
    <dxf>
      <font>
        <sz val="11"/>
      </font>
    </dxf>
    <dxf>
      <fill>
        <patternFill patternType="solid">
          <bgColor theme="8" tint="-0.249977111117893"/>
        </patternFill>
      </fill>
    </dxf>
    <dxf>
      <font>
        <b/>
      </font>
    </dxf>
    <dxf>
      <font>
        <b/>
      </font>
    </dxf>
    <dxf>
      <font>
        <b/>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font>
        <b/>
      </font>
    </dxf>
    <dxf>
      <font>
        <sz val="11"/>
      </font>
    </dxf>
    <dxf>
      <font>
        <b/>
      </font>
    </dxf>
    <dxf>
      <font>
        <sz val="11"/>
      </font>
    </dxf>
    <dxf>
      <font>
        <b/>
      </font>
    </dxf>
    <dxf>
      <font>
        <sz val="11"/>
      </font>
    </dxf>
    <dxf>
      <font>
        <b/>
      </font>
    </dxf>
    <dxf>
      <font>
        <sz val="11"/>
      </font>
    </dxf>
    <dxf>
      <fill>
        <patternFill patternType="solid">
          <bgColor theme="8" tint="-0.249977111117893"/>
        </patternFill>
      </fill>
    </dxf>
    <dxf>
      <font>
        <b/>
      </font>
    </dxf>
    <dxf>
      <font>
        <b/>
      </font>
    </dxf>
    <dxf>
      <font>
        <b/>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ont>
        <b/>
      </font>
    </dxf>
    <dxf>
      <font>
        <b/>
      </font>
    </dxf>
    <dxf>
      <font>
        <b/>
      </font>
    </dxf>
    <dxf>
      <font>
        <b/>
      </font>
    </dxf>
    <dxf>
      <font>
        <b/>
      </font>
    </dxf>
    <dxf>
      <font>
        <b/>
      </font>
    </dxf>
    <dxf>
      <font>
        <sz val="11"/>
      </font>
    </dxf>
    <dxf>
      <font>
        <sz val="11"/>
      </font>
    </dxf>
    <dxf>
      <font>
        <sz val="11"/>
      </font>
    </dxf>
    <dxf>
      <font>
        <sz val="11"/>
      </font>
    </dxf>
    <dxf>
      <font>
        <sz val="11"/>
      </font>
    </dxf>
    <dxf>
      <font>
        <sz val="1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7030A0"/>
        </patternFill>
      </fill>
    </dxf>
    <dxf>
      <fill>
        <patternFill patternType="solid">
          <bgColor rgb="FF7030A0"/>
        </patternFill>
      </fill>
    </dxf>
    <dxf>
      <fill>
        <patternFill patternType="solid">
          <bgColor rgb="FF7030A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font>
    </dxf>
    <dxf>
      <font>
        <b/>
      </font>
    </dxf>
    <dxf>
      <font>
        <b/>
      </font>
    </dxf>
    <dxf>
      <font>
        <b/>
      </font>
    </dxf>
    <dxf>
      <font>
        <b/>
      </font>
    </dxf>
    <dxf>
      <font>
        <b/>
      </font>
    </dxf>
    <dxf>
      <font>
        <b/>
      </font>
    </dxf>
    <dxf>
      <font>
        <sz val="11"/>
      </font>
    </dxf>
    <dxf>
      <font>
        <sz val="11"/>
      </font>
    </dxf>
    <dxf>
      <font>
        <sz val="11"/>
      </font>
    </dxf>
    <dxf>
      <font>
        <sz val="11"/>
      </font>
    </dxf>
    <dxf>
      <font>
        <sz val="11"/>
      </font>
    </dxf>
    <dxf>
      <font>
        <sz val="11"/>
      </font>
    </dxf>
    <dxf>
      <font>
        <sz val="11"/>
      </font>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7" formatCode="dd/mm/yyyy\ hh: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font>
    </dxf>
    <dxf>
      <font>
        <sz val="11"/>
      </font>
    </dxf>
    <dxf>
      <font>
        <b/>
      </font>
    </dxf>
    <dxf>
      <font>
        <sz val="11"/>
      </font>
    </dxf>
    <dxf>
      <font>
        <b/>
      </font>
    </dxf>
    <dxf>
      <font>
        <b/>
      </font>
    </dxf>
    <dxf>
      <font>
        <sz val="11"/>
      </font>
    </dxf>
    <dxf>
      <font>
        <sz val="11"/>
      </font>
    </dxf>
    <dxf>
      <numFmt numFmtId="1" formatCode="0"/>
    </dxf>
    <dxf>
      <numFmt numFmtId="1" formatCode="0"/>
    </dxf>
    <dxf>
      <numFmt numFmtId="13" formatCode="0%"/>
    </dxf>
    <dxf>
      <numFmt numFmtId="13" formatCode="0%"/>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 formatCode="0"/>
    </dxf>
    <dxf>
      <numFmt numFmtId="1" formatCode="0"/>
    </dxf>
    <dxf>
      <numFmt numFmtId="1" formatCode="0"/>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bgColor theme="5" tint="0.39994506668294322"/>
        </patternFill>
      </fill>
    </dxf>
    <dxf>
      <fill>
        <patternFill>
          <bgColor rgb="FF00B0F0"/>
        </patternFill>
      </fill>
    </dxf>
    <dxf>
      <fill>
        <patternFill>
          <bgColor theme="3"/>
        </patternFill>
      </fill>
    </dxf>
    <dxf>
      <fill>
        <patternFill>
          <bgColor theme="5" tint="-0.24994659260841701"/>
        </patternFill>
      </fill>
    </dxf>
    <dxf>
      <fill>
        <patternFill patternType="solid">
          <fgColor rgb="FFF2F2F2"/>
          <bgColor rgb="FFF2F2F2"/>
        </patternFill>
      </fill>
    </dxf>
    <dxf>
      <fill>
        <patternFill patternType="solid">
          <fgColor rgb="FFD9E2F3"/>
          <bgColor rgb="FFD9E2F3"/>
        </patternFill>
      </fill>
    </dxf>
  </dxfs>
  <tableStyles count="4" defaultTableStyle="TableStyleMedium2" defaultPivotStyle="PivotStyleLight16">
    <tableStyle name="Sheet1-style" pivot="0" count="2" xr9:uid="{00000000-0011-0000-FFFF-FFFF00000000}">
      <tableStyleElement type="headerRow" dxfId="323"/>
      <tableStyleElement type="firstRowStripe" dxfId="322"/>
    </tableStyle>
    <tableStyle name="Slicer Style 1" pivot="0" table="0" count="3" xr9:uid="{D06DD983-81B6-4C0A-91FF-5BD9F97B8B41}">
      <tableStyleElement type="wholeTable" dxfId="321"/>
      <tableStyleElement type="headerRow" dxfId="320"/>
    </tableStyle>
    <tableStyle name="Slicer Style 2" pivot="0" table="0" count="5" xr9:uid="{521F88E7-02E7-4A38-A79B-320C01AF8F8D}">
      <tableStyleElement type="wholeTable" dxfId="319"/>
      <tableStyleElement type="headerRow" dxfId="318"/>
    </tableStyle>
    <tableStyle name="Weight Detail-style" pivot="0" count="3" xr9:uid="{00000000-0011-0000-FFFF-FFFF00000000}">
      <tableStyleElement type="headerRow" dxfId="317"/>
      <tableStyleElement type="firstRowStripe" dxfId="316"/>
      <tableStyleElement type="secondRowStripe" dxfId="315"/>
    </tableStyle>
  </tableStyles>
  <colors>
    <mruColors>
      <color rgb="FF00CC00"/>
      <color rgb="FF49A1D7"/>
      <color rgb="FFFF0000"/>
      <color rgb="FFCC0000"/>
      <color rgb="FFFF9999"/>
    </mruColors>
  </colors>
  <extLst>
    <ext xmlns:x14="http://schemas.microsoft.com/office/spreadsheetml/2009/9/main" uri="{46F421CA-312F-682f-3DD2-61675219B42D}">
      <x14:dxfs count="4">
        <dxf>
          <fill>
            <patternFill>
              <bgColor theme="9" tint="-0.24994659260841701"/>
            </patternFill>
          </fill>
        </dxf>
        <dxf>
          <fill>
            <patternFill>
              <bgColor rgb="FFFFFF00"/>
            </patternFill>
          </fill>
        </dxf>
        <dxf>
          <fill>
            <patternFill>
              <bgColor rgb="FFFF000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3"/>
          </x14:slicerStyleElements>
        </x14:slicerStyle>
        <x14:slicerStyle name="Slicer Style 2">
          <x14:slicerStyleElements>
            <x14:slicerStyleElement type="selectedItemWithData" dxfId="2"/>
            <x14:slicerStyleElement type="selectedItemWithNoData" dxfId="1"/>
            <x14:slicerStyleElement type="hovered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microsoft.com/office/2007/relationships/slicerCache" Target="slicerCaches/slicerCache4.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07/relationships/slicerCache" Target="slicerCaches/slicerCache3.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SHAVAIZ).(2).xlsx]DASHBOAD (SALES ANAYTICS)!PivotTable2</c:name>
    <c:fmtId val="4"/>
  </c:pivotSource>
  <c:chart>
    <c:title>
      <c:tx>
        <c:rich>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1" cap="none" spc="0">
                <a:ln w="0"/>
                <a:solidFill>
                  <a:schemeClr val="tx1"/>
                </a:solidFill>
                <a:effectLst>
                  <a:outerShdw blurRad="38100" dist="19050" dir="2700000" algn="tl" rotWithShape="0">
                    <a:schemeClr val="dk1">
                      <a:alpha val="40000"/>
                    </a:schemeClr>
                  </a:outerShdw>
                </a:effectLst>
              </a:rPr>
              <a:t>SALES BY REGION</a:t>
            </a:r>
          </a:p>
        </c:rich>
      </c:tx>
      <c:overlay val="0"/>
      <c:spPr>
        <a:noFill/>
        <a:ln>
          <a:noFill/>
        </a:ln>
        <a:effectLst/>
      </c:spPr>
      <c:txPr>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25043744531934"/>
          <c:y val="0.10185185185185185"/>
          <c:w val="0.84930511811023623"/>
          <c:h val="0.89814814814814814"/>
        </c:manualLayout>
      </c:layout>
      <c:barChart>
        <c:barDir val="bar"/>
        <c:grouping val="clustered"/>
        <c:varyColors val="0"/>
        <c:ser>
          <c:idx val="0"/>
          <c:order val="0"/>
          <c:tx>
            <c:strRef>
              <c:f>'DASHBOAD (SALES ANAYTICS)'!$B$4</c:f>
              <c:strCache>
                <c:ptCount val="1"/>
                <c:pt idx="0">
                  <c:v>Total</c:v>
                </c:pt>
              </c:strCache>
            </c:strRef>
          </c:tx>
          <c:spPr>
            <a:solidFill>
              <a:schemeClr val="accent1"/>
            </a:solidFill>
            <a:ln>
              <a:noFill/>
            </a:ln>
            <a:effectLst/>
          </c:spPr>
          <c:invertIfNegative val="0"/>
          <c:dLbls>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'DASHBOAD (SALES ANAYTICS)'!$A$5:$A$8</c:f>
              <c:strCache>
                <c:ptCount val="3"/>
                <c:pt idx="0">
                  <c:v>Central</c:v>
                </c:pt>
                <c:pt idx="1">
                  <c:v>East</c:v>
                </c:pt>
                <c:pt idx="2">
                  <c:v>West</c:v>
                </c:pt>
              </c:strCache>
            </c:strRef>
          </c:cat>
          <c:val>
            <c:numRef>
              <c:f>'DASHBOAD (SALES ANAYTICS)'!$B$5:$B$8</c:f>
              <c:numCache>
                <c:formatCode>0</c:formatCode>
                <c:ptCount val="3"/>
                <c:pt idx="0">
                  <c:v>11139.07</c:v>
                </c:pt>
                <c:pt idx="1">
                  <c:v>6002.09</c:v>
                </c:pt>
                <c:pt idx="2">
                  <c:v>2486.7200000000003</c:v>
                </c:pt>
              </c:numCache>
            </c:numRef>
          </c:val>
          <c:extLst>
            <c:ext xmlns:c16="http://schemas.microsoft.com/office/drawing/2014/chart" uri="{C3380CC4-5D6E-409C-BE32-E72D297353CC}">
              <c16:uniqueId val="{00000000-E28A-4358-B1B3-4819B57016E8}"/>
            </c:ext>
          </c:extLst>
        </c:ser>
        <c:dLbls>
          <c:showLegendKey val="0"/>
          <c:showVal val="0"/>
          <c:showCatName val="0"/>
          <c:showSerName val="0"/>
          <c:showPercent val="0"/>
          <c:showBubbleSize val="0"/>
        </c:dLbls>
        <c:gapWidth val="182"/>
        <c:axId val="1672118016"/>
        <c:axId val="1672273968"/>
      </c:barChart>
      <c:catAx>
        <c:axId val="1672118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273968"/>
        <c:crosses val="autoZero"/>
        <c:auto val="1"/>
        <c:lblAlgn val="ctr"/>
        <c:lblOffset val="100"/>
        <c:noMultiLvlLbl val="0"/>
      </c:catAx>
      <c:valAx>
        <c:axId val="1672273968"/>
        <c:scaling>
          <c:orientation val="minMax"/>
        </c:scaling>
        <c:delete val="1"/>
        <c:axPos val="b"/>
        <c:numFmt formatCode="0" sourceLinked="1"/>
        <c:majorTickMark val="none"/>
        <c:minorTickMark val="none"/>
        <c:tickLblPos val="nextTo"/>
        <c:crossAx val="1672118016"/>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SHAVAIZ).(2).xlsx]DASHBOAD (SALES ANAYTICS)!PivotTable5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UNITS SOLD AND POFIT</a:t>
            </a:r>
          </a:p>
        </c:rich>
      </c:tx>
      <c:layout>
        <c:manualLayout>
          <c:xMode val="edge"/>
          <c:yMode val="edge"/>
          <c:x val="0.13014821218564296"/>
          <c:y val="2.867383512544802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14608285240309354"/>
          <c:y val="0.14050179211469535"/>
          <c:w val="0.63244312561819982"/>
          <c:h val="0.76391875746714455"/>
        </c:manualLayout>
      </c:layout>
      <c:pieChart>
        <c:varyColors val="1"/>
        <c:ser>
          <c:idx val="0"/>
          <c:order val="0"/>
          <c:tx>
            <c:strRef>
              <c:f>'DASHBOAD (SALES ANAYTICS)'!$E$4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FF20-4C2A-9AF5-50793D6CC9E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FF20-4C2A-9AF5-50793D6CC9E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4-FF20-4C2A-9AF5-50793D6CC9E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5-FF20-4C2A-9AF5-50793D6CC9E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2-FF20-4C2A-9AF5-50793D6CC9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'DASHBOAD (SALES ANAYTICS)'!$D$5:$D$10</c:f>
              <c:strCache>
                <c:ptCount val="5"/>
                <c:pt idx="0">
                  <c:v>50</c:v>
                </c:pt>
                <c:pt idx="1">
                  <c:v>74</c:v>
                </c:pt>
                <c:pt idx="2">
                  <c:v>81</c:v>
                </c:pt>
                <c:pt idx="3">
                  <c:v>87</c:v>
                </c:pt>
                <c:pt idx="4">
                  <c:v>94</c:v>
                </c:pt>
              </c:strCache>
            </c:strRef>
          </c:cat>
          <c:val>
            <c:numRef>
              <c:f>'DASHBOAD (SALES ANAYTICS)'!$E$5:$E$10</c:f>
              <c:numCache>
                <c:formatCode>0</c:formatCode>
                <c:ptCount val="5"/>
                <c:pt idx="0">
                  <c:v>1249</c:v>
                </c:pt>
                <c:pt idx="1">
                  <c:v>1183.26</c:v>
                </c:pt>
                <c:pt idx="2">
                  <c:v>1619.19</c:v>
                </c:pt>
                <c:pt idx="3">
                  <c:v>1305</c:v>
                </c:pt>
                <c:pt idx="4">
                  <c:v>1879.06</c:v>
                </c:pt>
              </c:numCache>
            </c:numRef>
          </c:val>
          <c:extLst>
            <c:ext xmlns:c16="http://schemas.microsoft.com/office/drawing/2014/chart" uri="{C3380CC4-5D6E-409C-BE32-E72D297353CC}">
              <c16:uniqueId val="{00000000-FF20-4C2A-9AF5-50793D6CC9E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SHAVAIZ).(2).xlsx]DASHBOAD (SALES ANAYTICS)!PivotTable8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solidFill>
                  <a:schemeClr val="tx2"/>
                </a:solidFill>
              </a:rPr>
              <a:t>UNITS SOLD AND SUPPLIES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'DASHBOAD (SALES ANAYTICS)'!$K$4</c:f>
              <c:strCache>
                <c:ptCount val="1"/>
                <c:pt idx="0">
                  <c:v>UNITS SOLD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'DASHBOAD (SALES ANAYTICS)'!$J$5:$J$10</c:f>
              <c:strCache>
                <c:ptCount val="5"/>
                <c:pt idx="0">
                  <c:v>Binder</c:v>
                </c:pt>
                <c:pt idx="1">
                  <c:v>Desk</c:v>
                </c:pt>
                <c:pt idx="2">
                  <c:v>Pen</c:v>
                </c:pt>
                <c:pt idx="3">
                  <c:v>Pen Set</c:v>
                </c:pt>
                <c:pt idx="4">
                  <c:v>Pencil</c:v>
                </c:pt>
              </c:strCache>
            </c:strRef>
          </c:cat>
          <c:val>
            <c:numRef>
              <c:f>'DASHBOAD (SALES ANAYTICS)'!$K$5:$K$10</c:f>
              <c:numCache>
                <c:formatCode>General</c:formatCode>
                <c:ptCount val="5"/>
                <c:pt idx="0">
                  <c:v>722</c:v>
                </c:pt>
                <c:pt idx="1">
                  <c:v>10</c:v>
                </c:pt>
                <c:pt idx="2">
                  <c:v>278</c:v>
                </c:pt>
                <c:pt idx="3">
                  <c:v>395</c:v>
                </c:pt>
                <c:pt idx="4">
                  <c:v>716</c:v>
                </c:pt>
              </c:numCache>
            </c:numRef>
          </c:val>
          <c:extLst>
            <c:ext xmlns:c16="http://schemas.microsoft.com/office/drawing/2014/chart" uri="{C3380CC4-5D6E-409C-BE32-E72D297353CC}">
              <c16:uniqueId val="{00000000-27EE-4AB3-9FC0-078CA0F75E35}"/>
            </c:ext>
          </c:extLst>
        </c:ser>
        <c:ser>
          <c:idx val="1"/>
          <c:order val="1"/>
          <c:tx>
            <c:strRef>
              <c:f>'DASHBOAD (SALES ANAYTICS)'!$L$4</c:f>
              <c:strCache>
                <c:ptCount val="1"/>
                <c:pt idx="0">
                  <c:v>SUPPLIES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'DASHBOAD (SALES ANAYTICS)'!$J$5:$J$10</c:f>
              <c:strCache>
                <c:ptCount val="5"/>
                <c:pt idx="0">
                  <c:v>Binder</c:v>
                </c:pt>
                <c:pt idx="1">
                  <c:v>Desk</c:v>
                </c:pt>
                <c:pt idx="2">
                  <c:v>Pen</c:v>
                </c:pt>
                <c:pt idx="3">
                  <c:v>Pen Set</c:v>
                </c:pt>
                <c:pt idx="4">
                  <c:v>Pencil</c:v>
                </c:pt>
              </c:strCache>
            </c:strRef>
          </c:cat>
          <c:val>
            <c:numRef>
              <c:f>'DASHBOAD (SALES ANAYTICS)'!$L$5:$L$10</c:f>
              <c:numCache>
                <c:formatCode>0</c:formatCode>
                <c:ptCount val="5"/>
                <c:pt idx="0">
                  <c:v>172.85999999999999</c:v>
                </c:pt>
                <c:pt idx="1">
                  <c:v>525</c:v>
                </c:pt>
                <c:pt idx="2">
                  <c:v>55.95</c:v>
                </c:pt>
                <c:pt idx="3">
                  <c:v>83.39</c:v>
                </c:pt>
                <c:pt idx="4">
                  <c:v>36.07</c:v>
                </c:pt>
              </c:numCache>
            </c:numRef>
          </c:val>
          <c:extLst>
            <c:ext xmlns:c16="http://schemas.microsoft.com/office/drawing/2014/chart" uri="{C3380CC4-5D6E-409C-BE32-E72D297353CC}">
              <c16:uniqueId val="{00000001-27EE-4AB3-9FC0-078CA0F75E35}"/>
            </c:ext>
          </c:extLst>
        </c:ser>
        <c:dLbls>
          <c:showLegendKey val="0"/>
          <c:showVal val="0"/>
          <c:showCatName val="0"/>
          <c:showSerName val="0"/>
          <c:showPercent val="0"/>
          <c:showBubbleSize val="0"/>
        </c:dLbls>
        <c:gapWidth val="219"/>
        <c:overlap val="-27"/>
        <c:axId val="1676095856"/>
        <c:axId val="2031107584"/>
      </c:barChart>
      <c:catAx>
        <c:axId val="1676095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07584"/>
        <c:crosses val="autoZero"/>
        <c:auto val="1"/>
        <c:lblAlgn val="ctr"/>
        <c:lblOffset val="100"/>
        <c:noMultiLvlLbl val="0"/>
      </c:catAx>
      <c:valAx>
        <c:axId val="203110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09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SHAVAIZ).(2).xlsx]RAW_DATA_COVID_19!PivotTable1</c:name>
    <c:fmtId val="1"/>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a:solidFill>
                  <a:schemeClr val="tx2"/>
                </a:solidFill>
              </a:rPr>
              <a:t>TOTAL CASES</a:t>
            </a:r>
          </a:p>
        </c:rich>
      </c:tx>
      <c:layout>
        <c:manualLayout>
          <c:xMode val="edge"/>
          <c:yMode val="edge"/>
          <c:x val="0.35437278000233935"/>
          <c:y val="7.3053368328958895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RAW_DATA_COVID_19!$B$4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RAW_DATA_COVID_19!$A$5:$A$15</c:f>
              <c:strCache>
                <c:ptCount val="10"/>
                <c:pt idx="0">
                  <c:v>FL</c:v>
                </c:pt>
                <c:pt idx="1">
                  <c:v>IL</c:v>
                </c:pt>
                <c:pt idx="2">
                  <c:v>LA</c:v>
                </c:pt>
                <c:pt idx="3">
                  <c:v>MA</c:v>
                </c:pt>
                <c:pt idx="4">
                  <c:v>NJ</c:v>
                </c:pt>
                <c:pt idx="5">
                  <c:v>NY</c:v>
                </c:pt>
                <c:pt idx="6">
                  <c:v>OH</c:v>
                </c:pt>
                <c:pt idx="7">
                  <c:v>PA</c:v>
                </c:pt>
                <c:pt idx="8">
                  <c:v>TX</c:v>
                </c:pt>
                <c:pt idx="9">
                  <c:v>WA</c:v>
                </c:pt>
              </c:strCache>
            </c:strRef>
          </c:cat>
          <c:val>
            <c:numRef>
              <c:f>RAW_DATA_COVID_19!$B$5:$B$15</c:f>
              <c:numCache>
                <c:formatCode>General</c:formatCode>
                <c:ptCount val="10"/>
                <c:pt idx="0">
                  <c:v>77296</c:v>
                </c:pt>
                <c:pt idx="1">
                  <c:v>43656</c:v>
                </c:pt>
                <c:pt idx="2">
                  <c:v>51086</c:v>
                </c:pt>
                <c:pt idx="3">
                  <c:v>56608</c:v>
                </c:pt>
                <c:pt idx="4">
                  <c:v>59110</c:v>
                </c:pt>
                <c:pt idx="5">
                  <c:v>238965</c:v>
                </c:pt>
                <c:pt idx="6">
                  <c:v>34918</c:v>
                </c:pt>
                <c:pt idx="7">
                  <c:v>54714</c:v>
                </c:pt>
                <c:pt idx="8">
                  <c:v>50679</c:v>
                </c:pt>
                <c:pt idx="9">
                  <c:v>74798</c:v>
                </c:pt>
              </c:numCache>
            </c:numRef>
          </c:val>
          <c:extLst>
            <c:ext xmlns:c16="http://schemas.microsoft.com/office/drawing/2014/chart" uri="{C3380CC4-5D6E-409C-BE32-E72D297353CC}">
              <c16:uniqueId val="{00000000-7C33-4062-87FD-DC33A8B97C7E}"/>
            </c:ext>
          </c:extLst>
        </c:ser>
        <c:dLbls>
          <c:showLegendKey val="0"/>
          <c:showVal val="0"/>
          <c:showCatName val="0"/>
          <c:showSerName val="0"/>
          <c:showPercent val="0"/>
          <c:showBubbleSize val="0"/>
        </c:dLbls>
        <c:gapWidth val="182"/>
        <c:axId val="34738512"/>
        <c:axId val="46554560"/>
      </c:barChart>
      <c:catAx>
        <c:axId val="3473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54560"/>
        <c:crosses val="autoZero"/>
        <c:auto val="1"/>
        <c:lblAlgn val="ctr"/>
        <c:lblOffset val="100"/>
        <c:noMultiLvlLbl val="0"/>
      </c:catAx>
      <c:valAx>
        <c:axId val="46554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3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SHAVAIZ).(2).xlsx]RAW_DATA_COVID_19!PivotTable5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POSITIVE CASES</a:t>
            </a:r>
          </a:p>
          <a:p>
            <a:pPr>
              <a:defRPr/>
            </a:pPr>
            <a:endParaRPr lang="en-US"/>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RAW_DATA_COVID_19!$E$17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RAW_DATA_COVID_19!$D$18:$D$28</c:f>
              <c:strCache>
                <c:ptCount val="10"/>
                <c:pt idx="0">
                  <c:v>CA</c:v>
                </c:pt>
                <c:pt idx="1">
                  <c:v>FL</c:v>
                </c:pt>
                <c:pt idx="2">
                  <c:v>IL</c:v>
                </c:pt>
                <c:pt idx="3">
                  <c:v>LA</c:v>
                </c:pt>
                <c:pt idx="4">
                  <c:v>MA</c:v>
                </c:pt>
                <c:pt idx="5">
                  <c:v>MI</c:v>
                </c:pt>
                <c:pt idx="6">
                  <c:v>NJ</c:v>
                </c:pt>
                <c:pt idx="7">
                  <c:v>NY</c:v>
                </c:pt>
                <c:pt idx="8">
                  <c:v>PA</c:v>
                </c:pt>
                <c:pt idx="9">
                  <c:v>WA</c:v>
                </c:pt>
              </c:strCache>
            </c:strRef>
          </c:cat>
          <c:val>
            <c:numRef>
              <c:f>RAW_DATA_COVID_19!$E$18:$E$28</c:f>
              <c:numCache>
                <c:formatCode>General</c:formatCode>
                <c:ptCount val="10"/>
                <c:pt idx="0">
                  <c:v>9191</c:v>
                </c:pt>
                <c:pt idx="1">
                  <c:v>8010</c:v>
                </c:pt>
                <c:pt idx="2">
                  <c:v>7695</c:v>
                </c:pt>
                <c:pt idx="3">
                  <c:v>9150</c:v>
                </c:pt>
                <c:pt idx="4">
                  <c:v>8966</c:v>
                </c:pt>
                <c:pt idx="5">
                  <c:v>10791</c:v>
                </c:pt>
                <c:pt idx="6">
                  <c:v>25590</c:v>
                </c:pt>
                <c:pt idx="7">
                  <c:v>92381</c:v>
                </c:pt>
                <c:pt idx="8">
                  <c:v>7016</c:v>
                </c:pt>
                <c:pt idx="9">
                  <c:v>5984</c:v>
                </c:pt>
              </c:numCache>
            </c:numRef>
          </c:val>
          <c:extLst>
            <c:ext xmlns:c16="http://schemas.microsoft.com/office/drawing/2014/chart" uri="{C3380CC4-5D6E-409C-BE32-E72D297353CC}">
              <c16:uniqueId val="{00000000-561F-44CA-AA78-2FA290F9426D}"/>
            </c:ext>
          </c:extLst>
        </c:ser>
        <c:dLbls>
          <c:showLegendKey val="0"/>
          <c:showVal val="0"/>
          <c:showCatName val="0"/>
          <c:showSerName val="0"/>
          <c:showPercent val="0"/>
          <c:showBubbleSize val="0"/>
        </c:dLbls>
        <c:gapWidth val="150"/>
        <c:axId val="43315120"/>
        <c:axId val="2103305200"/>
      </c:barChart>
      <c:catAx>
        <c:axId val="43315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305200"/>
        <c:crosses val="autoZero"/>
        <c:auto val="1"/>
        <c:lblAlgn val="ctr"/>
        <c:lblOffset val="100"/>
        <c:noMultiLvlLbl val="0"/>
      </c:catAx>
      <c:valAx>
        <c:axId val="21033052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1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SHAVAIZ).(2).xlsx]RAW_DATA_COVID_19!PivotTable8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DEATHS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RAW_DATA_COVID_19!$I$37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RAW_DATA_COVID_19!$H$38:$H$48</c:f>
              <c:strCache>
                <c:ptCount val="10"/>
                <c:pt idx="0">
                  <c:v>CA</c:v>
                </c:pt>
                <c:pt idx="1">
                  <c:v>FL</c:v>
                </c:pt>
                <c:pt idx="2">
                  <c:v>GA</c:v>
                </c:pt>
                <c:pt idx="3">
                  <c:v>IL</c:v>
                </c:pt>
                <c:pt idx="4">
                  <c:v>LA</c:v>
                </c:pt>
                <c:pt idx="5">
                  <c:v>MA</c:v>
                </c:pt>
                <c:pt idx="6">
                  <c:v>MI</c:v>
                </c:pt>
                <c:pt idx="7">
                  <c:v>NJ</c:v>
                </c:pt>
                <c:pt idx="8">
                  <c:v>NY</c:v>
                </c:pt>
                <c:pt idx="9">
                  <c:v>WA</c:v>
                </c:pt>
              </c:strCache>
            </c:strRef>
          </c:cat>
          <c:val>
            <c:numRef>
              <c:f>RAW_DATA_COVID_19!$I$38:$I$48</c:f>
              <c:numCache>
                <c:formatCode>General</c:formatCode>
                <c:ptCount val="10"/>
                <c:pt idx="0">
                  <c:v>203</c:v>
                </c:pt>
                <c:pt idx="1">
                  <c:v>128</c:v>
                </c:pt>
                <c:pt idx="2">
                  <c:v>163</c:v>
                </c:pt>
                <c:pt idx="3">
                  <c:v>157</c:v>
                </c:pt>
                <c:pt idx="4">
                  <c:v>310</c:v>
                </c:pt>
                <c:pt idx="5">
                  <c:v>154</c:v>
                </c:pt>
                <c:pt idx="6">
                  <c:v>417</c:v>
                </c:pt>
                <c:pt idx="7">
                  <c:v>537</c:v>
                </c:pt>
                <c:pt idx="8">
                  <c:v>2373</c:v>
                </c:pt>
                <c:pt idx="9">
                  <c:v>247</c:v>
                </c:pt>
              </c:numCache>
            </c:numRef>
          </c:val>
          <c:extLst>
            <c:ext xmlns:c16="http://schemas.microsoft.com/office/drawing/2014/chart" uri="{C3380CC4-5D6E-409C-BE32-E72D297353CC}">
              <c16:uniqueId val="{00000000-32E7-4631-826C-3EB6494577B2}"/>
            </c:ext>
          </c:extLst>
        </c:ser>
        <c:dLbls>
          <c:showLegendKey val="0"/>
          <c:showVal val="0"/>
          <c:showCatName val="0"/>
          <c:showSerName val="0"/>
          <c:showPercent val="0"/>
          <c:showBubbleSize val="0"/>
        </c:dLbls>
        <c:gapWidth val="182"/>
        <c:axId val="165606960"/>
        <c:axId val="34744752"/>
      </c:barChart>
      <c:catAx>
        <c:axId val="16560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4752"/>
        <c:crosses val="autoZero"/>
        <c:auto val="1"/>
        <c:lblAlgn val="ctr"/>
        <c:lblOffset val="100"/>
        <c:noMultiLvlLbl val="0"/>
      </c:catAx>
      <c:valAx>
        <c:axId val="34744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SHAVAIZ).(2).xlsx]RAW_DATA_COVID_19!PivotTable12</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stacked"/>
        <c:varyColors val="0"/>
        <c:ser>
          <c:idx val="0"/>
          <c:order val="0"/>
          <c:tx>
            <c:strRef>
              <c:f>RAW_DATA_COVID_19!$R$4</c:f>
              <c:strCache>
                <c:ptCount val="1"/>
                <c:pt idx="0">
                  <c:v>TOTAL CASES</c:v>
                </c:pt>
              </c:strCache>
            </c:strRef>
          </c:tx>
          <c:spPr>
            <a:solidFill>
              <a:schemeClr val="accent1"/>
            </a:solidFill>
            <a:ln>
              <a:noFill/>
            </a:ln>
            <a:effectLst/>
          </c:spPr>
          <c:invertIfNegative val="0"/>
          <c:cat>
            <c:strRef>
              <c:f>RAW_DATA_COVID_19!$Q$5:$Q$61</c:f>
              <c:strCache>
                <c:ptCount val="56"/>
                <c:pt idx="0">
                  <c:v>AK</c:v>
                </c:pt>
                <c:pt idx="1">
                  <c:v>AL</c:v>
                </c:pt>
                <c:pt idx="2">
                  <c:v>AR</c:v>
                </c:pt>
                <c:pt idx="3">
                  <c:v>AS</c:v>
                </c:pt>
                <c:pt idx="4">
                  <c:v>AZ</c:v>
                </c:pt>
                <c:pt idx="5">
                  <c:v>CA</c:v>
                </c:pt>
                <c:pt idx="6">
                  <c:v>CO</c:v>
                </c:pt>
                <c:pt idx="7">
                  <c:v>CT</c:v>
                </c:pt>
                <c:pt idx="8">
                  <c:v>DC</c:v>
                </c:pt>
                <c:pt idx="9">
                  <c:v>DE</c:v>
                </c:pt>
                <c:pt idx="10">
                  <c:v>FL</c:v>
                </c:pt>
                <c:pt idx="11">
                  <c:v>GA</c:v>
                </c:pt>
                <c:pt idx="12">
                  <c:v>GU</c:v>
                </c:pt>
                <c:pt idx="13">
                  <c:v>HI</c:v>
                </c:pt>
                <c:pt idx="14">
                  <c:v>IA</c:v>
                </c:pt>
                <c:pt idx="15">
                  <c:v>ID</c:v>
                </c:pt>
                <c:pt idx="16">
                  <c:v>IL</c:v>
                </c:pt>
                <c:pt idx="17">
                  <c:v>IN</c:v>
                </c:pt>
                <c:pt idx="18">
                  <c:v>KS</c:v>
                </c:pt>
                <c:pt idx="19">
                  <c:v>KY</c:v>
                </c:pt>
                <c:pt idx="20">
                  <c:v>LA</c:v>
                </c:pt>
                <c:pt idx="21">
                  <c:v>MA</c:v>
                </c:pt>
                <c:pt idx="22">
                  <c:v>MD</c:v>
                </c:pt>
                <c:pt idx="23">
                  <c:v>ME</c:v>
                </c:pt>
                <c:pt idx="24">
                  <c:v>MI</c:v>
                </c:pt>
                <c:pt idx="25">
                  <c:v>MN</c:v>
                </c:pt>
                <c:pt idx="26">
                  <c:v>MO</c:v>
                </c:pt>
                <c:pt idx="27">
                  <c:v>MP</c:v>
                </c:pt>
                <c:pt idx="28">
                  <c:v>MS</c:v>
                </c:pt>
                <c:pt idx="29">
                  <c:v>MT</c:v>
                </c:pt>
                <c:pt idx="30">
                  <c:v>NC</c:v>
                </c:pt>
                <c:pt idx="31">
                  <c:v>ND</c:v>
                </c:pt>
                <c:pt idx="32">
                  <c:v>NE</c:v>
                </c:pt>
                <c:pt idx="33">
                  <c:v>NH</c:v>
                </c:pt>
                <c:pt idx="34">
                  <c:v>NJ</c:v>
                </c:pt>
                <c:pt idx="35">
                  <c:v>NM</c:v>
                </c:pt>
                <c:pt idx="36">
                  <c:v>NV</c:v>
                </c:pt>
                <c:pt idx="37">
                  <c:v>NY</c:v>
                </c:pt>
                <c:pt idx="38">
                  <c:v>OH</c:v>
                </c:pt>
                <c:pt idx="39">
                  <c:v>OK</c:v>
                </c:pt>
                <c:pt idx="40">
                  <c:v>OR</c:v>
                </c:pt>
                <c:pt idx="41">
                  <c:v>PA</c:v>
                </c:pt>
                <c:pt idx="42">
                  <c:v>PR</c:v>
                </c:pt>
                <c:pt idx="43">
                  <c:v>RI</c:v>
                </c:pt>
                <c:pt idx="44">
                  <c:v>SC</c:v>
                </c:pt>
                <c:pt idx="45">
                  <c:v>SD</c:v>
                </c:pt>
                <c:pt idx="46">
                  <c:v>TN</c:v>
                </c:pt>
                <c:pt idx="47">
                  <c:v>TX</c:v>
                </c:pt>
                <c:pt idx="48">
                  <c:v>UT</c:v>
                </c:pt>
                <c:pt idx="49">
                  <c:v>VA</c:v>
                </c:pt>
                <c:pt idx="50">
                  <c:v>VI</c:v>
                </c:pt>
                <c:pt idx="51">
                  <c:v>VT</c:v>
                </c:pt>
                <c:pt idx="52">
                  <c:v>WA</c:v>
                </c:pt>
                <c:pt idx="53">
                  <c:v>WI</c:v>
                </c:pt>
                <c:pt idx="54">
                  <c:v>WV</c:v>
                </c:pt>
                <c:pt idx="55">
                  <c:v>WY</c:v>
                </c:pt>
              </c:strCache>
            </c:strRef>
          </c:cat>
          <c:val>
            <c:numRef>
              <c:f>RAW_DATA_COVID_19!$R$5:$R$61</c:f>
              <c:numCache>
                <c:formatCode>General</c:formatCode>
                <c:ptCount val="56"/>
                <c:pt idx="0">
                  <c:v>5022</c:v>
                </c:pt>
                <c:pt idx="1">
                  <c:v>8736</c:v>
                </c:pt>
                <c:pt idx="2">
                  <c:v>8523</c:v>
                </c:pt>
                <c:pt idx="3">
                  <c:v>20</c:v>
                </c:pt>
                <c:pt idx="4">
                  <c:v>22709</c:v>
                </c:pt>
                <c:pt idx="5">
                  <c:v>33000</c:v>
                </c:pt>
                <c:pt idx="6">
                  <c:v>18645</c:v>
                </c:pt>
                <c:pt idx="7">
                  <c:v>18300</c:v>
                </c:pt>
                <c:pt idx="8">
                  <c:v>5070</c:v>
                </c:pt>
                <c:pt idx="9">
                  <c:v>4959</c:v>
                </c:pt>
                <c:pt idx="10">
                  <c:v>77296</c:v>
                </c:pt>
                <c:pt idx="11">
                  <c:v>22957</c:v>
                </c:pt>
                <c:pt idx="12">
                  <c:v>524</c:v>
                </c:pt>
                <c:pt idx="13">
                  <c:v>10464</c:v>
                </c:pt>
                <c:pt idx="14">
                  <c:v>8668</c:v>
                </c:pt>
                <c:pt idx="15">
                  <c:v>7282</c:v>
                </c:pt>
                <c:pt idx="16">
                  <c:v>43656</c:v>
                </c:pt>
                <c:pt idx="17">
                  <c:v>16285</c:v>
                </c:pt>
                <c:pt idx="18">
                  <c:v>6611</c:v>
                </c:pt>
                <c:pt idx="19">
                  <c:v>7900</c:v>
                </c:pt>
                <c:pt idx="20">
                  <c:v>51086</c:v>
                </c:pt>
                <c:pt idx="21">
                  <c:v>56608</c:v>
                </c:pt>
                <c:pt idx="22">
                  <c:v>21221</c:v>
                </c:pt>
                <c:pt idx="23">
                  <c:v>6464</c:v>
                </c:pt>
                <c:pt idx="24">
                  <c:v>22684</c:v>
                </c:pt>
                <c:pt idx="25">
                  <c:v>22394</c:v>
                </c:pt>
                <c:pt idx="26">
                  <c:v>19683</c:v>
                </c:pt>
                <c:pt idx="27">
                  <c:v>21</c:v>
                </c:pt>
                <c:pt idx="28">
                  <c:v>5930</c:v>
                </c:pt>
                <c:pt idx="29">
                  <c:v>5320</c:v>
                </c:pt>
                <c:pt idx="30">
                  <c:v>28679</c:v>
                </c:pt>
                <c:pt idx="31">
                  <c:v>4980</c:v>
                </c:pt>
                <c:pt idx="32">
                  <c:v>4224</c:v>
                </c:pt>
                <c:pt idx="33">
                  <c:v>6493</c:v>
                </c:pt>
                <c:pt idx="34">
                  <c:v>59110</c:v>
                </c:pt>
                <c:pt idx="35">
                  <c:v>14011</c:v>
                </c:pt>
                <c:pt idx="36">
                  <c:v>14046</c:v>
                </c:pt>
                <c:pt idx="37">
                  <c:v>238965</c:v>
                </c:pt>
                <c:pt idx="38">
                  <c:v>34918</c:v>
                </c:pt>
                <c:pt idx="39">
                  <c:v>2144</c:v>
                </c:pt>
                <c:pt idx="40">
                  <c:v>14868</c:v>
                </c:pt>
                <c:pt idx="41">
                  <c:v>54714</c:v>
                </c:pt>
                <c:pt idx="42">
                  <c:v>1920</c:v>
                </c:pt>
                <c:pt idx="43">
                  <c:v>5069</c:v>
                </c:pt>
                <c:pt idx="44">
                  <c:v>6995</c:v>
                </c:pt>
                <c:pt idx="45">
                  <c:v>4382</c:v>
                </c:pt>
                <c:pt idx="46">
                  <c:v>34611</c:v>
                </c:pt>
                <c:pt idx="47">
                  <c:v>50679</c:v>
                </c:pt>
                <c:pt idx="48">
                  <c:v>21065</c:v>
                </c:pt>
                <c:pt idx="49">
                  <c:v>17589</c:v>
                </c:pt>
                <c:pt idx="50">
                  <c:v>182</c:v>
                </c:pt>
                <c:pt idx="51">
                  <c:v>5049</c:v>
                </c:pt>
                <c:pt idx="52">
                  <c:v>74798</c:v>
                </c:pt>
                <c:pt idx="53">
                  <c:v>22047</c:v>
                </c:pt>
                <c:pt idx="54">
                  <c:v>5493</c:v>
                </c:pt>
                <c:pt idx="55">
                  <c:v>2589</c:v>
                </c:pt>
              </c:numCache>
            </c:numRef>
          </c:val>
          <c:extLst>
            <c:ext xmlns:c16="http://schemas.microsoft.com/office/drawing/2014/chart" uri="{C3380CC4-5D6E-409C-BE32-E72D297353CC}">
              <c16:uniqueId val="{00000000-67EB-4DC9-8642-555F64EB8316}"/>
            </c:ext>
          </c:extLst>
        </c:ser>
        <c:ser>
          <c:idx val="1"/>
          <c:order val="1"/>
          <c:tx>
            <c:strRef>
              <c:f>RAW_DATA_COVID_19!$S$4</c:f>
              <c:strCache>
                <c:ptCount val="1"/>
                <c:pt idx="0">
                  <c:v>POSITIVE    </c:v>
                </c:pt>
              </c:strCache>
            </c:strRef>
          </c:tx>
          <c:spPr>
            <a:solidFill>
              <a:schemeClr val="accent2"/>
            </a:solidFill>
            <a:ln>
              <a:noFill/>
            </a:ln>
            <a:effectLst/>
          </c:spPr>
          <c:invertIfNegative val="0"/>
          <c:cat>
            <c:strRef>
              <c:f>RAW_DATA_COVID_19!$Q$5:$Q$61</c:f>
              <c:strCache>
                <c:ptCount val="56"/>
                <c:pt idx="0">
                  <c:v>AK</c:v>
                </c:pt>
                <c:pt idx="1">
                  <c:v>AL</c:v>
                </c:pt>
                <c:pt idx="2">
                  <c:v>AR</c:v>
                </c:pt>
                <c:pt idx="3">
                  <c:v>AS</c:v>
                </c:pt>
                <c:pt idx="4">
                  <c:v>AZ</c:v>
                </c:pt>
                <c:pt idx="5">
                  <c:v>CA</c:v>
                </c:pt>
                <c:pt idx="6">
                  <c:v>CO</c:v>
                </c:pt>
                <c:pt idx="7">
                  <c:v>CT</c:v>
                </c:pt>
                <c:pt idx="8">
                  <c:v>DC</c:v>
                </c:pt>
                <c:pt idx="9">
                  <c:v>DE</c:v>
                </c:pt>
                <c:pt idx="10">
                  <c:v>FL</c:v>
                </c:pt>
                <c:pt idx="11">
                  <c:v>GA</c:v>
                </c:pt>
                <c:pt idx="12">
                  <c:v>GU</c:v>
                </c:pt>
                <c:pt idx="13">
                  <c:v>HI</c:v>
                </c:pt>
                <c:pt idx="14">
                  <c:v>IA</c:v>
                </c:pt>
                <c:pt idx="15">
                  <c:v>ID</c:v>
                </c:pt>
                <c:pt idx="16">
                  <c:v>IL</c:v>
                </c:pt>
                <c:pt idx="17">
                  <c:v>IN</c:v>
                </c:pt>
                <c:pt idx="18">
                  <c:v>KS</c:v>
                </c:pt>
                <c:pt idx="19">
                  <c:v>KY</c:v>
                </c:pt>
                <c:pt idx="20">
                  <c:v>LA</c:v>
                </c:pt>
                <c:pt idx="21">
                  <c:v>MA</c:v>
                </c:pt>
                <c:pt idx="22">
                  <c:v>MD</c:v>
                </c:pt>
                <c:pt idx="23">
                  <c:v>ME</c:v>
                </c:pt>
                <c:pt idx="24">
                  <c:v>MI</c:v>
                </c:pt>
                <c:pt idx="25">
                  <c:v>MN</c:v>
                </c:pt>
                <c:pt idx="26">
                  <c:v>MO</c:v>
                </c:pt>
                <c:pt idx="27">
                  <c:v>MP</c:v>
                </c:pt>
                <c:pt idx="28">
                  <c:v>MS</c:v>
                </c:pt>
                <c:pt idx="29">
                  <c:v>MT</c:v>
                </c:pt>
                <c:pt idx="30">
                  <c:v>NC</c:v>
                </c:pt>
                <c:pt idx="31">
                  <c:v>ND</c:v>
                </c:pt>
                <c:pt idx="32">
                  <c:v>NE</c:v>
                </c:pt>
                <c:pt idx="33">
                  <c:v>NH</c:v>
                </c:pt>
                <c:pt idx="34">
                  <c:v>NJ</c:v>
                </c:pt>
                <c:pt idx="35">
                  <c:v>NM</c:v>
                </c:pt>
                <c:pt idx="36">
                  <c:v>NV</c:v>
                </c:pt>
                <c:pt idx="37">
                  <c:v>NY</c:v>
                </c:pt>
                <c:pt idx="38">
                  <c:v>OH</c:v>
                </c:pt>
                <c:pt idx="39">
                  <c:v>OK</c:v>
                </c:pt>
                <c:pt idx="40">
                  <c:v>OR</c:v>
                </c:pt>
                <c:pt idx="41">
                  <c:v>PA</c:v>
                </c:pt>
                <c:pt idx="42">
                  <c:v>PR</c:v>
                </c:pt>
                <c:pt idx="43">
                  <c:v>RI</c:v>
                </c:pt>
                <c:pt idx="44">
                  <c:v>SC</c:v>
                </c:pt>
                <c:pt idx="45">
                  <c:v>SD</c:v>
                </c:pt>
                <c:pt idx="46">
                  <c:v>TN</c:v>
                </c:pt>
                <c:pt idx="47">
                  <c:v>TX</c:v>
                </c:pt>
                <c:pt idx="48">
                  <c:v>UT</c:v>
                </c:pt>
                <c:pt idx="49">
                  <c:v>VA</c:v>
                </c:pt>
                <c:pt idx="50">
                  <c:v>VI</c:v>
                </c:pt>
                <c:pt idx="51">
                  <c:v>VT</c:v>
                </c:pt>
                <c:pt idx="52">
                  <c:v>WA</c:v>
                </c:pt>
                <c:pt idx="53">
                  <c:v>WI</c:v>
                </c:pt>
                <c:pt idx="54">
                  <c:v>WV</c:v>
                </c:pt>
                <c:pt idx="55">
                  <c:v>WY</c:v>
                </c:pt>
              </c:strCache>
            </c:strRef>
          </c:cat>
          <c:val>
            <c:numRef>
              <c:f>RAW_DATA_COVID_19!$S$5:$S$61</c:f>
              <c:numCache>
                <c:formatCode>General</c:formatCode>
                <c:ptCount val="56"/>
                <c:pt idx="0">
                  <c:v>143</c:v>
                </c:pt>
                <c:pt idx="1">
                  <c:v>1233</c:v>
                </c:pt>
                <c:pt idx="2">
                  <c:v>643</c:v>
                </c:pt>
                <c:pt idx="3">
                  <c:v>0</c:v>
                </c:pt>
                <c:pt idx="4">
                  <c:v>1598</c:v>
                </c:pt>
                <c:pt idx="5">
                  <c:v>9191</c:v>
                </c:pt>
                <c:pt idx="6">
                  <c:v>3342</c:v>
                </c:pt>
                <c:pt idx="7">
                  <c:v>3824</c:v>
                </c:pt>
                <c:pt idx="8">
                  <c:v>653</c:v>
                </c:pt>
                <c:pt idx="9">
                  <c:v>393</c:v>
                </c:pt>
                <c:pt idx="10">
                  <c:v>8010</c:v>
                </c:pt>
                <c:pt idx="11">
                  <c:v>5348</c:v>
                </c:pt>
                <c:pt idx="12">
                  <c:v>82</c:v>
                </c:pt>
                <c:pt idx="13">
                  <c:v>258</c:v>
                </c:pt>
                <c:pt idx="14">
                  <c:v>614</c:v>
                </c:pt>
                <c:pt idx="15">
                  <c:v>669</c:v>
                </c:pt>
                <c:pt idx="16">
                  <c:v>7695</c:v>
                </c:pt>
                <c:pt idx="17">
                  <c:v>3039</c:v>
                </c:pt>
                <c:pt idx="18">
                  <c:v>552</c:v>
                </c:pt>
                <c:pt idx="19">
                  <c:v>680</c:v>
                </c:pt>
                <c:pt idx="20">
                  <c:v>9150</c:v>
                </c:pt>
                <c:pt idx="21">
                  <c:v>8966</c:v>
                </c:pt>
                <c:pt idx="22">
                  <c:v>2331</c:v>
                </c:pt>
                <c:pt idx="23">
                  <c:v>376</c:v>
                </c:pt>
                <c:pt idx="24">
                  <c:v>10791</c:v>
                </c:pt>
                <c:pt idx="25">
                  <c:v>742</c:v>
                </c:pt>
                <c:pt idx="26">
                  <c:v>1834</c:v>
                </c:pt>
                <c:pt idx="27">
                  <c:v>8</c:v>
                </c:pt>
                <c:pt idx="28">
                  <c:v>1177</c:v>
                </c:pt>
                <c:pt idx="29">
                  <c:v>227</c:v>
                </c:pt>
                <c:pt idx="30">
                  <c:v>1857</c:v>
                </c:pt>
                <c:pt idx="31">
                  <c:v>159</c:v>
                </c:pt>
                <c:pt idx="32">
                  <c:v>246</c:v>
                </c:pt>
                <c:pt idx="33">
                  <c:v>415</c:v>
                </c:pt>
                <c:pt idx="34">
                  <c:v>25590</c:v>
                </c:pt>
                <c:pt idx="35">
                  <c:v>363</c:v>
                </c:pt>
                <c:pt idx="36">
                  <c:v>1458</c:v>
                </c:pt>
                <c:pt idx="37">
                  <c:v>92381</c:v>
                </c:pt>
                <c:pt idx="38">
                  <c:v>2902</c:v>
                </c:pt>
                <c:pt idx="39">
                  <c:v>879</c:v>
                </c:pt>
                <c:pt idx="40">
                  <c:v>736</c:v>
                </c:pt>
                <c:pt idx="41">
                  <c:v>7016</c:v>
                </c:pt>
                <c:pt idx="42">
                  <c:v>316</c:v>
                </c:pt>
                <c:pt idx="43">
                  <c:v>657</c:v>
                </c:pt>
                <c:pt idx="44">
                  <c:v>1554</c:v>
                </c:pt>
                <c:pt idx="45">
                  <c:v>165</c:v>
                </c:pt>
                <c:pt idx="46">
                  <c:v>2845</c:v>
                </c:pt>
                <c:pt idx="47">
                  <c:v>4669</c:v>
                </c:pt>
                <c:pt idx="48">
                  <c:v>1074</c:v>
                </c:pt>
                <c:pt idx="49">
                  <c:v>1706</c:v>
                </c:pt>
                <c:pt idx="50">
                  <c:v>33</c:v>
                </c:pt>
                <c:pt idx="51">
                  <c:v>338</c:v>
                </c:pt>
                <c:pt idx="52">
                  <c:v>5984</c:v>
                </c:pt>
                <c:pt idx="53">
                  <c:v>1730</c:v>
                </c:pt>
                <c:pt idx="54">
                  <c:v>217</c:v>
                </c:pt>
                <c:pt idx="55">
                  <c:v>150</c:v>
                </c:pt>
              </c:numCache>
            </c:numRef>
          </c:val>
          <c:extLst>
            <c:ext xmlns:c16="http://schemas.microsoft.com/office/drawing/2014/chart" uri="{C3380CC4-5D6E-409C-BE32-E72D297353CC}">
              <c16:uniqueId val="{00000001-67EB-4DC9-8642-555F64EB8316}"/>
            </c:ext>
          </c:extLst>
        </c:ser>
        <c:ser>
          <c:idx val="2"/>
          <c:order val="2"/>
          <c:tx>
            <c:strRef>
              <c:f>RAW_DATA_COVID_19!$T$4</c:f>
              <c:strCache>
                <c:ptCount val="1"/>
                <c:pt idx="0">
                  <c:v>DEATHS   </c:v>
                </c:pt>
              </c:strCache>
            </c:strRef>
          </c:tx>
          <c:spPr>
            <a:solidFill>
              <a:schemeClr val="accent3"/>
            </a:solidFill>
            <a:ln>
              <a:noFill/>
            </a:ln>
            <a:effectLst/>
          </c:spPr>
          <c:invertIfNegative val="0"/>
          <c:cat>
            <c:strRef>
              <c:f>RAW_DATA_COVID_19!$Q$5:$Q$61</c:f>
              <c:strCache>
                <c:ptCount val="56"/>
                <c:pt idx="0">
                  <c:v>AK</c:v>
                </c:pt>
                <c:pt idx="1">
                  <c:v>AL</c:v>
                </c:pt>
                <c:pt idx="2">
                  <c:v>AR</c:v>
                </c:pt>
                <c:pt idx="3">
                  <c:v>AS</c:v>
                </c:pt>
                <c:pt idx="4">
                  <c:v>AZ</c:v>
                </c:pt>
                <c:pt idx="5">
                  <c:v>CA</c:v>
                </c:pt>
                <c:pt idx="6">
                  <c:v>CO</c:v>
                </c:pt>
                <c:pt idx="7">
                  <c:v>CT</c:v>
                </c:pt>
                <c:pt idx="8">
                  <c:v>DC</c:v>
                </c:pt>
                <c:pt idx="9">
                  <c:v>DE</c:v>
                </c:pt>
                <c:pt idx="10">
                  <c:v>FL</c:v>
                </c:pt>
                <c:pt idx="11">
                  <c:v>GA</c:v>
                </c:pt>
                <c:pt idx="12">
                  <c:v>GU</c:v>
                </c:pt>
                <c:pt idx="13">
                  <c:v>HI</c:v>
                </c:pt>
                <c:pt idx="14">
                  <c:v>IA</c:v>
                </c:pt>
                <c:pt idx="15">
                  <c:v>ID</c:v>
                </c:pt>
                <c:pt idx="16">
                  <c:v>IL</c:v>
                </c:pt>
                <c:pt idx="17">
                  <c:v>IN</c:v>
                </c:pt>
                <c:pt idx="18">
                  <c:v>KS</c:v>
                </c:pt>
                <c:pt idx="19">
                  <c:v>KY</c:v>
                </c:pt>
                <c:pt idx="20">
                  <c:v>LA</c:v>
                </c:pt>
                <c:pt idx="21">
                  <c:v>MA</c:v>
                </c:pt>
                <c:pt idx="22">
                  <c:v>MD</c:v>
                </c:pt>
                <c:pt idx="23">
                  <c:v>ME</c:v>
                </c:pt>
                <c:pt idx="24">
                  <c:v>MI</c:v>
                </c:pt>
                <c:pt idx="25">
                  <c:v>MN</c:v>
                </c:pt>
                <c:pt idx="26">
                  <c:v>MO</c:v>
                </c:pt>
                <c:pt idx="27">
                  <c:v>MP</c:v>
                </c:pt>
                <c:pt idx="28">
                  <c:v>MS</c:v>
                </c:pt>
                <c:pt idx="29">
                  <c:v>MT</c:v>
                </c:pt>
                <c:pt idx="30">
                  <c:v>NC</c:v>
                </c:pt>
                <c:pt idx="31">
                  <c:v>ND</c:v>
                </c:pt>
                <c:pt idx="32">
                  <c:v>NE</c:v>
                </c:pt>
                <c:pt idx="33">
                  <c:v>NH</c:v>
                </c:pt>
                <c:pt idx="34">
                  <c:v>NJ</c:v>
                </c:pt>
                <c:pt idx="35">
                  <c:v>NM</c:v>
                </c:pt>
                <c:pt idx="36">
                  <c:v>NV</c:v>
                </c:pt>
                <c:pt idx="37">
                  <c:v>NY</c:v>
                </c:pt>
                <c:pt idx="38">
                  <c:v>OH</c:v>
                </c:pt>
                <c:pt idx="39">
                  <c:v>OK</c:v>
                </c:pt>
                <c:pt idx="40">
                  <c:v>OR</c:v>
                </c:pt>
                <c:pt idx="41">
                  <c:v>PA</c:v>
                </c:pt>
                <c:pt idx="42">
                  <c:v>PR</c:v>
                </c:pt>
                <c:pt idx="43">
                  <c:v>RI</c:v>
                </c:pt>
                <c:pt idx="44">
                  <c:v>SC</c:v>
                </c:pt>
                <c:pt idx="45">
                  <c:v>SD</c:v>
                </c:pt>
                <c:pt idx="46">
                  <c:v>TN</c:v>
                </c:pt>
                <c:pt idx="47">
                  <c:v>TX</c:v>
                </c:pt>
                <c:pt idx="48">
                  <c:v>UT</c:v>
                </c:pt>
                <c:pt idx="49">
                  <c:v>VA</c:v>
                </c:pt>
                <c:pt idx="50">
                  <c:v>VI</c:v>
                </c:pt>
                <c:pt idx="51">
                  <c:v>VT</c:v>
                </c:pt>
                <c:pt idx="52">
                  <c:v>WA</c:v>
                </c:pt>
                <c:pt idx="53">
                  <c:v>WI</c:v>
                </c:pt>
                <c:pt idx="54">
                  <c:v>WV</c:v>
                </c:pt>
                <c:pt idx="55">
                  <c:v>WY</c:v>
                </c:pt>
              </c:strCache>
            </c:strRef>
          </c:cat>
          <c:val>
            <c:numRef>
              <c:f>RAW_DATA_COVID_19!$T$5:$T$61</c:f>
              <c:numCache>
                <c:formatCode>General</c:formatCode>
                <c:ptCount val="56"/>
                <c:pt idx="0">
                  <c:v>3</c:v>
                </c:pt>
                <c:pt idx="1">
                  <c:v>32</c:v>
                </c:pt>
                <c:pt idx="2">
                  <c:v>12</c:v>
                </c:pt>
                <c:pt idx="3">
                  <c:v>0</c:v>
                </c:pt>
                <c:pt idx="4">
                  <c:v>32</c:v>
                </c:pt>
                <c:pt idx="5">
                  <c:v>203</c:v>
                </c:pt>
                <c:pt idx="6">
                  <c:v>80</c:v>
                </c:pt>
                <c:pt idx="7">
                  <c:v>112</c:v>
                </c:pt>
                <c:pt idx="8">
                  <c:v>12</c:v>
                </c:pt>
                <c:pt idx="9">
                  <c:v>12</c:v>
                </c:pt>
                <c:pt idx="10">
                  <c:v>128</c:v>
                </c:pt>
                <c:pt idx="11">
                  <c:v>163</c:v>
                </c:pt>
                <c:pt idx="12">
                  <c:v>3</c:v>
                </c:pt>
                <c:pt idx="13">
                  <c:v>1</c:v>
                </c:pt>
                <c:pt idx="14">
                  <c:v>11</c:v>
                </c:pt>
                <c:pt idx="15">
                  <c:v>9</c:v>
                </c:pt>
                <c:pt idx="16">
                  <c:v>157</c:v>
                </c:pt>
                <c:pt idx="17">
                  <c:v>78</c:v>
                </c:pt>
                <c:pt idx="18">
                  <c:v>13</c:v>
                </c:pt>
                <c:pt idx="19">
                  <c:v>20</c:v>
                </c:pt>
                <c:pt idx="20">
                  <c:v>310</c:v>
                </c:pt>
                <c:pt idx="21">
                  <c:v>154</c:v>
                </c:pt>
                <c:pt idx="22">
                  <c:v>36</c:v>
                </c:pt>
                <c:pt idx="23">
                  <c:v>7</c:v>
                </c:pt>
                <c:pt idx="24">
                  <c:v>417</c:v>
                </c:pt>
                <c:pt idx="25">
                  <c:v>18</c:v>
                </c:pt>
                <c:pt idx="26">
                  <c:v>19</c:v>
                </c:pt>
                <c:pt idx="27">
                  <c:v>1</c:v>
                </c:pt>
                <c:pt idx="28">
                  <c:v>26</c:v>
                </c:pt>
                <c:pt idx="29">
                  <c:v>5</c:v>
                </c:pt>
                <c:pt idx="30">
                  <c:v>16</c:v>
                </c:pt>
                <c:pt idx="31">
                  <c:v>3</c:v>
                </c:pt>
                <c:pt idx="32">
                  <c:v>5</c:v>
                </c:pt>
                <c:pt idx="33">
                  <c:v>4</c:v>
                </c:pt>
                <c:pt idx="34">
                  <c:v>537</c:v>
                </c:pt>
                <c:pt idx="35">
                  <c:v>6</c:v>
                </c:pt>
                <c:pt idx="36">
                  <c:v>38</c:v>
                </c:pt>
                <c:pt idx="37">
                  <c:v>2373</c:v>
                </c:pt>
                <c:pt idx="38">
                  <c:v>81</c:v>
                </c:pt>
                <c:pt idx="39">
                  <c:v>34</c:v>
                </c:pt>
                <c:pt idx="40">
                  <c:v>19</c:v>
                </c:pt>
                <c:pt idx="41">
                  <c:v>90</c:v>
                </c:pt>
                <c:pt idx="42">
                  <c:v>12</c:v>
                </c:pt>
                <c:pt idx="43">
                  <c:v>12</c:v>
                </c:pt>
                <c:pt idx="44">
                  <c:v>31</c:v>
                </c:pt>
                <c:pt idx="45">
                  <c:v>2</c:v>
                </c:pt>
                <c:pt idx="46">
                  <c:v>32</c:v>
                </c:pt>
                <c:pt idx="47">
                  <c:v>70</c:v>
                </c:pt>
                <c:pt idx="48">
                  <c:v>7</c:v>
                </c:pt>
                <c:pt idx="49">
                  <c:v>41</c:v>
                </c:pt>
                <c:pt idx="51">
                  <c:v>17</c:v>
                </c:pt>
                <c:pt idx="52">
                  <c:v>247</c:v>
                </c:pt>
                <c:pt idx="53">
                  <c:v>31</c:v>
                </c:pt>
                <c:pt idx="54">
                  <c:v>2</c:v>
                </c:pt>
                <c:pt idx="55">
                  <c:v>0</c:v>
                </c:pt>
              </c:numCache>
            </c:numRef>
          </c:val>
          <c:extLst>
            <c:ext xmlns:c16="http://schemas.microsoft.com/office/drawing/2014/chart" uri="{C3380CC4-5D6E-409C-BE32-E72D297353CC}">
              <c16:uniqueId val="{00000002-67EB-4DC9-8642-555F64EB8316}"/>
            </c:ext>
          </c:extLst>
        </c:ser>
        <c:dLbls>
          <c:showLegendKey val="0"/>
          <c:showVal val="0"/>
          <c:showCatName val="0"/>
          <c:showSerName val="0"/>
          <c:showPercent val="0"/>
          <c:showBubbleSize val="0"/>
        </c:dLbls>
        <c:gapWidth val="150"/>
        <c:overlap val="100"/>
        <c:axId val="34710960"/>
        <c:axId val="43545104"/>
      </c:barChart>
      <c:catAx>
        <c:axId val="3471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45104"/>
        <c:crosses val="autoZero"/>
        <c:auto val="1"/>
        <c:lblAlgn val="ctr"/>
        <c:lblOffset val="100"/>
        <c:noMultiLvlLbl val="0"/>
      </c:catAx>
      <c:valAx>
        <c:axId val="43545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SHAVAIZ).(2).xlsx]RAW_DATA_COVID_19!PivotTable11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DISCHARGED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RAW_DATA_COVID_19!$O$4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C8-4E6B-B698-7FDED52DF1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C8-4E6B-B698-7FDED52DF1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C8-4E6B-B698-7FDED52DF1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C8-4E6B-B698-7FDED52DF15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C8-4E6B-B698-7FDED52DF1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RAW_DATA_COVID_19!$N$5:$N$10</c:f>
              <c:strCache>
                <c:ptCount val="5"/>
                <c:pt idx="0">
                  <c:v>FL</c:v>
                </c:pt>
                <c:pt idx="1">
                  <c:v>MA</c:v>
                </c:pt>
                <c:pt idx="2">
                  <c:v>NY</c:v>
                </c:pt>
                <c:pt idx="3">
                  <c:v>PA</c:v>
                </c:pt>
                <c:pt idx="4">
                  <c:v>WA</c:v>
                </c:pt>
              </c:strCache>
            </c:strRef>
          </c:cat>
          <c:val>
            <c:numRef>
              <c:f>RAW_DATA_COVID_19!$O$5:$O$10</c:f>
              <c:numCache>
                <c:formatCode>General</c:formatCode>
                <c:ptCount val="5"/>
                <c:pt idx="0">
                  <c:v>69158</c:v>
                </c:pt>
                <c:pt idx="1">
                  <c:v>47488</c:v>
                </c:pt>
                <c:pt idx="2">
                  <c:v>144211</c:v>
                </c:pt>
                <c:pt idx="3">
                  <c:v>47608</c:v>
                </c:pt>
                <c:pt idx="4">
                  <c:v>68567</c:v>
                </c:pt>
              </c:numCache>
            </c:numRef>
          </c:val>
          <c:extLst>
            <c:ext xmlns:c16="http://schemas.microsoft.com/office/drawing/2014/chart" uri="{C3380CC4-5D6E-409C-BE32-E72D297353CC}">
              <c16:uniqueId val="{0000000A-A5C8-4E6B-B698-7FDED52DF1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SHAVAIZ).(2).xlsx]Q1(BONUS DATA)!PivotTable1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'Q1(BONUS DATA)'!$J$5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'Q1(BONUS DATA)'!$I$6:$I$16</c:f>
              <c:strCache>
                <c:ptCount val="10"/>
                <c:pt idx="0">
                  <c:v>Dan Jonesman</c:v>
                </c:pt>
                <c:pt idx="1">
                  <c:v>Dawn Taylor</c:v>
                </c:pt>
                <c:pt idx="2">
                  <c:v>Dora McTavish</c:v>
                </c:pt>
                <c:pt idx="3">
                  <c:v>Emily Smith</c:v>
                </c:pt>
                <c:pt idx="4">
                  <c:v>Fred Brown</c:v>
                </c:pt>
                <c:pt idx="5">
                  <c:v>Ian Frankley</c:v>
                </c:pt>
                <c:pt idx="6">
                  <c:v>Jeff O'Brien</c:v>
                </c:pt>
                <c:pt idx="7">
                  <c:v>Patrick O'Leary</c:v>
                </c:pt>
                <c:pt idx="8">
                  <c:v>Penny Joyce</c:v>
                </c:pt>
                <c:pt idx="9">
                  <c:v>William Jones</c:v>
                </c:pt>
              </c:strCache>
            </c:strRef>
          </c:cat>
          <c:val>
            <c:numRef>
              <c:f>'Q1(BONUS DATA)'!$J$6:$J$16</c:f>
              <c:numCache>
                <c:formatCode>General</c:formatCode>
                <c:ptCount val="10"/>
                <c:pt idx="0">
                  <c:v>75</c:v>
                </c:pt>
                <c:pt idx="1">
                  <c:v>150</c:v>
                </c:pt>
                <c:pt idx="2">
                  <c:v>50</c:v>
                </c:pt>
                <c:pt idx="3">
                  <c:v>50</c:v>
                </c:pt>
                <c:pt idx="4">
                  <c:v>125</c:v>
                </c:pt>
                <c:pt idx="5">
                  <c:v>50</c:v>
                </c:pt>
                <c:pt idx="6">
                  <c:v>100</c:v>
                </c:pt>
                <c:pt idx="7">
                  <c:v>25</c:v>
                </c:pt>
                <c:pt idx="8">
                  <c:v>75</c:v>
                </c:pt>
                <c:pt idx="9">
                  <c:v>100</c:v>
                </c:pt>
              </c:numCache>
            </c:numRef>
          </c:val>
          <c:extLst>
            <c:ext xmlns:c16="http://schemas.microsoft.com/office/drawing/2014/chart" uri="{C3380CC4-5D6E-409C-BE32-E72D297353CC}">
              <c16:uniqueId val="{00000000-5E43-476B-9BEA-F15ECBA966E5}"/>
            </c:ext>
          </c:extLst>
        </c:ser>
        <c:dLbls>
          <c:showLegendKey val="0"/>
          <c:showVal val="0"/>
          <c:showCatName val="0"/>
          <c:showSerName val="0"/>
          <c:showPercent val="0"/>
          <c:showBubbleSize val="0"/>
        </c:dLbls>
        <c:gapWidth val="182"/>
        <c:axId val="876259600"/>
        <c:axId val="919206832"/>
      </c:barChart>
      <c:catAx>
        <c:axId val="876259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206832"/>
        <c:crosses val="autoZero"/>
        <c:auto val="1"/>
        <c:lblAlgn val="ctr"/>
        <c:lblOffset val="100"/>
        <c:noMultiLvlLbl val="0"/>
      </c:catAx>
      <c:valAx>
        <c:axId val="9192068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2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SHAVAIZ).(2).xlsx]Q1(BONUS DATA)!PivotTable2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'Q1(BONUS DATA)'!$M$5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'Q1(BONUS DATA)'!$L$6:$L$16</c:f>
              <c:strCache>
                <c:ptCount val="10"/>
                <c:pt idx="0">
                  <c:v>Dan Jonesman</c:v>
                </c:pt>
                <c:pt idx="1">
                  <c:v>Dawn Taylor</c:v>
                </c:pt>
                <c:pt idx="2">
                  <c:v>Dora McTavish</c:v>
                </c:pt>
                <c:pt idx="3">
                  <c:v>Emily Smith</c:v>
                </c:pt>
                <c:pt idx="4">
                  <c:v>Fred Brown</c:v>
                </c:pt>
                <c:pt idx="5">
                  <c:v>Ian Frankley</c:v>
                </c:pt>
                <c:pt idx="6">
                  <c:v>Jeff O'Brien</c:v>
                </c:pt>
                <c:pt idx="7">
                  <c:v>Patrick O'Leary</c:v>
                </c:pt>
                <c:pt idx="8">
                  <c:v>Penny Joyce</c:v>
                </c:pt>
                <c:pt idx="9">
                  <c:v>William Jones</c:v>
                </c:pt>
              </c:strCache>
            </c:strRef>
          </c:cat>
          <c:val>
            <c:numRef>
              <c:f>'Q1(BONUS DATA)'!$M$6:$M$16</c:f>
              <c:numCache>
                <c:formatCode>General</c:formatCode>
                <c:ptCount val="10"/>
                <c:pt idx="0">
                  <c:v>1725</c:v>
                </c:pt>
                <c:pt idx="1">
                  <c:v>7650</c:v>
                </c:pt>
                <c:pt idx="2">
                  <c:v>900</c:v>
                </c:pt>
                <c:pt idx="3">
                  <c:v>750</c:v>
                </c:pt>
                <c:pt idx="4">
                  <c:v>5125</c:v>
                </c:pt>
                <c:pt idx="5">
                  <c:v>950</c:v>
                </c:pt>
                <c:pt idx="6">
                  <c:v>3700</c:v>
                </c:pt>
                <c:pt idx="7">
                  <c:v>175</c:v>
                </c:pt>
                <c:pt idx="8">
                  <c:v>1650</c:v>
                </c:pt>
                <c:pt idx="9">
                  <c:v>3400</c:v>
                </c:pt>
              </c:numCache>
            </c:numRef>
          </c:val>
          <c:extLst>
            <c:ext xmlns:c16="http://schemas.microsoft.com/office/drawing/2014/chart" uri="{C3380CC4-5D6E-409C-BE32-E72D297353CC}">
              <c16:uniqueId val="{00000000-0EBB-44F5-8716-669A57B704E5}"/>
            </c:ext>
          </c:extLst>
        </c:ser>
        <c:dLbls>
          <c:showLegendKey val="0"/>
          <c:showVal val="0"/>
          <c:showCatName val="0"/>
          <c:showSerName val="0"/>
          <c:showPercent val="0"/>
          <c:showBubbleSize val="0"/>
        </c:dLbls>
        <c:gapWidth val="150"/>
        <c:axId val="920586976"/>
        <c:axId val="919211408"/>
      </c:barChart>
      <c:catAx>
        <c:axId val="92058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211408"/>
        <c:crosses val="autoZero"/>
        <c:auto val="1"/>
        <c:lblAlgn val="ctr"/>
        <c:lblOffset val="100"/>
        <c:noMultiLvlLbl val="0"/>
      </c:catAx>
      <c:valAx>
        <c:axId val="919211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58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SHAVAIZ).(2).xlsx]Q1(BONUS DATA)!PivotTable3</c:name>
    <c:fmtId val="3"/>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'Q1(BONUS DATA)'!$P$5</c:f>
              <c:strCache>
                <c:ptCount val="1"/>
                <c:pt idx="0">
                  <c:v>NO OF CUSTOMERS</c:v>
                </c:pt>
              </c:strCache>
            </c:strRef>
          </c:tx>
          <c:spPr>
            <a:solidFill>
              <a:schemeClr val="accent1"/>
            </a:solidFill>
            <a:ln>
              <a:noFill/>
            </a:ln>
            <a:effectLst/>
            <a:sp3d/>
          </c:spPr>
          <c:invertIfNegative val="0"/>
          <c:cat>
            <c:strRef>
              <c:f>'Q1(BONUS DATA)'!$O$6:$O$16</c:f>
              <c:strCache>
                <c:ptCount val="10"/>
                <c:pt idx="0">
                  <c:v>Dan Jonesman</c:v>
                </c:pt>
                <c:pt idx="1">
                  <c:v>Dawn Taylor</c:v>
                </c:pt>
                <c:pt idx="2">
                  <c:v>Dora McTavish</c:v>
                </c:pt>
                <c:pt idx="3">
                  <c:v>Emily Smith</c:v>
                </c:pt>
                <c:pt idx="4">
                  <c:v>Fred Brown</c:v>
                </c:pt>
                <c:pt idx="5">
                  <c:v>Ian Frankley</c:v>
                </c:pt>
                <c:pt idx="6">
                  <c:v>Jeff O'Brien</c:v>
                </c:pt>
                <c:pt idx="7">
                  <c:v>Patrick O'Leary</c:v>
                </c:pt>
                <c:pt idx="8">
                  <c:v>Penny Joyce</c:v>
                </c:pt>
                <c:pt idx="9">
                  <c:v>William Jones</c:v>
                </c:pt>
              </c:strCache>
            </c:strRef>
          </c:cat>
          <c:val>
            <c:numRef>
              <c:f>'Q1(BONUS DATA)'!$P$6:$P$16</c:f>
              <c:numCache>
                <c:formatCode>General</c:formatCode>
                <c:ptCount val="10"/>
                <c:pt idx="0">
                  <c:v>23</c:v>
                </c:pt>
                <c:pt idx="1">
                  <c:v>51</c:v>
                </c:pt>
                <c:pt idx="2">
                  <c:v>18</c:v>
                </c:pt>
                <c:pt idx="3">
                  <c:v>15</c:v>
                </c:pt>
                <c:pt idx="4">
                  <c:v>41</c:v>
                </c:pt>
                <c:pt idx="5">
                  <c:v>19</c:v>
                </c:pt>
                <c:pt idx="6">
                  <c:v>37</c:v>
                </c:pt>
                <c:pt idx="7">
                  <c:v>7</c:v>
                </c:pt>
                <c:pt idx="8">
                  <c:v>22</c:v>
                </c:pt>
                <c:pt idx="9">
                  <c:v>34</c:v>
                </c:pt>
              </c:numCache>
            </c:numRef>
          </c:val>
          <c:extLst>
            <c:ext xmlns:c16="http://schemas.microsoft.com/office/drawing/2014/chart" uri="{C3380CC4-5D6E-409C-BE32-E72D297353CC}">
              <c16:uniqueId val="{00000000-DC91-47D8-AF68-918163BDA63F}"/>
            </c:ext>
          </c:extLst>
        </c:ser>
        <c:ser>
          <c:idx val="1"/>
          <c:order val="1"/>
          <c:tx>
            <c:strRef>
              <c:f>'Q1(BONUS DATA)'!$Q$5</c:f>
              <c:strCache>
                <c:ptCount val="1"/>
                <c:pt idx="0">
                  <c:v> BONUS AMOUNT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'Q1(BONUS DATA)'!$O$6:$O$16</c:f>
              <c:strCache>
                <c:ptCount val="10"/>
                <c:pt idx="0">
                  <c:v>Dan Jonesman</c:v>
                </c:pt>
                <c:pt idx="1">
                  <c:v>Dawn Taylor</c:v>
                </c:pt>
                <c:pt idx="2">
                  <c:v>Dora McTavish</c:v>
                </c:pt>
                <c:pt idx="3">
                  <c:v>Emily Smith</c:v>
                </c:pt>
                <c:pt idx="4">
                  <c:v>Fred Brown</c:v>
                </c:pt>
                <c:pt idx="5">
                  <c:v>Ian Frankley</c:v>
                </c:pt>
                <c:pt idx="6">
                  <c:v>Jeff O'Brien</c:v>
                </c:pt>
                <c:pt idx="7">
                  <c:v>Patrick O'Leary</c:v>
                </c:pt>
                <c:pt idx="8">
                  <c:v>Penny Joyce</c:v>
                </c:pt>
                <c:pt idx="9">
                  <c:v>William Jones</c:v>
                </c:pt>
              </c:strCache>
            </c:strRef>
          </c:cat>
          <c:val>
            <c:numRef>
              <c:f>'Q1(BONUS DATA)'!$Q$6:$Q$16</c:f>
              <c:numCache>
                <c:formatCode>General</c:formatCode>
                <c:ptCount val="10"/>
                <c:pt idx="0">
                  <c:v>1725</c:v>
                </c:pt>
                <c:pt idx="1">
                  <c:v>7650</c:v>
                </c:pt>
                <c:pt idx="2">
                  <c:v>900</c:v>
                </c:pt>
                <c:pt idx="3">
                  <c:v>750</c:v>
                </c:pt>
                <c:pt idx="4">
                  <c:v>5125</c:v>
                </c:pt>
                <c:pt idx="5">
                  <c:v>950</c:v>
                </c:pt>
                <c:pt idx="6">
                  <c:v>3700</c:v>
                </c:pt>
                <c:pt idx="7">
                  <c:v>175</c:v>
                </c:pt>
                <c:pt idx="8">
                  <c:v>1650</c:v>
                </c:pt>
                <c:pt idx="9">
                  <c:v>3400</c:v>
                </c:pt>
              </c:numCache>
            </c:numRef>
          </c:val>
          <c:extLst>
            <c:ext xmlns:c16="http://schemas.microsoft.com/office/drawing/2014/chart" uri="{C3380CC4-5D6E-409C-BE32-E72D297353CC}">
              <c16:uniqueId val="{00000001-DC91-47D8-AF68-918163BDA63F}"/>
            </c:ext>
          </c:extLst>
        </c:ser>
        <c:dLbls>
          <c:showLegendKey val="0"/>
          <c:showVal val="0"/>
          <c:showCatName val="0"/>
          <c:showSerName val="0"/>
          <c:showPercent val="0"/>
          <c:showBubbleSize val="0"/>
        </c:dLbls>
        <c:gapWidth val="150"/>
        <c:shape val="box"/>
        <c:axId val="920578576"/>
        <c:axId val="919203504"/>
        <c:axId val="0"/>
      </c:bar3DChart>
      <c:catAx>
        <c:axId val="920578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203504"/>
        <c:crosses val="autoZero"/>
        <c:auto val="1"/>
        <c:lblAlgn val="ctr"/>
        <c:lblOffset val="100"/>
        <c:noMultiLvlLbl val="0"/>
      </c:catAx>
      <c:valAx>
        <c:axId val="919203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57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[EXCEL_PROJECT_1.0 (MOHD SHAVAIZ).(2).xlsx]Q1(BONUS DATA)!PivotTable4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'Q1(BONUS DATA)'!$T$5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07-4234-AD4D-C5E517001C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07-4234-AD4D-C5E517001C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07-4234-AD4D-C5E517001C5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F07-4234-AD4D-C5E517001C5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F07-4234-AD4D-C5E517001C5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233-4F18-82B5-987BD89392D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233-4F18-82B5-987BD89392D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233-4F18-82B5-987BD89392D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233-4F18-82B5-987BD89392D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233-4F18-82B5-987BD89392D2}"/>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'Q1(BONUS DATA)'!$S$6:$S$16</c:f>
              <c:strCache>
                <c:ptCount val="10"/>
                <c:pt idx="0">
                  <c:v>Dan Jonesman</c:v>
                </c:pt>
                <c:pt idx="1">
                  <c:v>Dawn Taylor</c:v>
                </c:pt>
                <c:pt idx="2">
                  <c:v>Dora McTavish</c:v>
                </c:pt>
                <c:pt idx="3">
                  <c:v>Emily Smith</c:v>
                </c:pt>
                <c:pt idx="4">
                  <c:v>Fred Brown</c:v>
                </c:pt>
                <c:pt idx="5">
                  <c:v>Ian Frankley</c:v>
                </c:pt>
                <c:pt idx="6">
                  <c:v>Jeff O'Brien</c:v>
                </c:pt>
                <c:pt idx="7">
                  <c:v>Patrick O'Leary</c:v>
                </c:pt>
                <c:pt idx="8">
                  <c:v>Penny Joyce</c:v>
                </c:pt>
                <c:pt idx="9">
                  <c:v>William Jones</c:v>
                </c:pt>
              </c:strCache>
            </c:strRef>
          </c:cat>
          <c:val>
            <c:numRef>
              <c:f>'Q1(BONUS DATA)'!$T$6:$T$16</c:f>
              <c:numCache>
                <c:formatCode>General</c:formatCode>
                <c:ptCount val="10"/>
                <c:pt idx="0">
                  <c:v>23</c:v>
                </c:pt>
                <c:pt idx="1">
                  <c:v>51</c:v>
                </c:pt>
                <c:pt idx="2">
                  <c:v>18</c:v>
                </c:pt>
                <c:pt idx="3">
                  <c:v>15</c:v>
                </c:pt>
                <c:pt idx="4">
                  <c:v>41</c:v>
                </c:pt>
                <c:pt idx="5">
                  <c:v>19</c:v>
                </c:pt>
                <c:pt idx="6">
                  <c:v>37</c:v>
                </c:pt>
                <c:pt idx="7">
                  <c:v>7</c:v>
                </c:pt>
                <c:pt idx="8">
                  <c:v>22</c:v>
                </c:pt>
                <c:pt idx="9">
                  <c:v>34</c:v>
                </c:pt>
              </c:numCache>
            </c:numRef>
          </c:val>
          <c:extLst>
            <c:ext xmlns:c16="http://schemas.microsoft.com/office/drawing/2014/chart" uri="{C3380CC4-5D6E-409C-BE32-E72D297353CC}">
              <c16:uniqueId val="{0000000A-1F07-4234-AD4D-C5E517001C5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 DETAILS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'WEIGHT DETAILS'!$B$1</c:f>
              <c:strCache>
                <c:ptCount val="1"/>
                <c:pt idx="0">
                  <c:v>Weight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DETAILS'!$B$2:$B$12</c:f>
              <c:numCache>
                <c:formatCode>General</c:formatCode>
                <c:ptCount val="11"/>
                <c:pt idx="0">
                  <c:v>55</c:v>
                </c:pt>
                <c:pt idx="1">
                  <c:v>55</c:v>
                </c:pt>
                <c:pt idx="2">
                  <c:v>55</c:v>
                </c:pt>
                <c:pt idx="3">
                  <c:v>55</c:v>
                </c:pt>
                <c:pt idx="4">
                  <c:v>55</c:v>
                </c:pt>
                <c:pt idx="5">
                  <c:v>55</c:v>
                </c:pt>
                <c:pt idx="6">
                  <c:v>57</c:v>
                </c:pt>
                <c:pt idx="7">
                  <c:v>57</c:v>
                </c:pt>
                <c:pt idx="8">
                  <c:v>57</c:v>
                </c:pt>
                <c:pt idx="9">
                  <c:v>58</c:v>
                </c:pt>
                <c:pt idx="10">
                  <c:v>59</c:v>
                </c:pt>
              </c:numCache>
            </c:numRef>
          </c:val>
          <c:extLst>
            <c:ext xmlns:c16="http://schemas.microsoft.com/office/drawing/2014/chart" uri="{C3380CC4-5D6E-409C-BE32-E72D297353CC}">
              <c16:uniqueId val="{00000000-229E-4AAD-A8B0-A30D88B4FEFB}"/>
            </c:ext>
          </c:extLst>
        </c:ser>
        <c:ser>
          <c:idx val="2"/>
          <c:order val="1"/>
          <c:tx>
            <c:strRef>
              <c:f>'WEIGHT DETAILS'!$D$1</c:f>
              <c:strCache>
                <c:ptCount val="1"/>
                <c:pt idx="0">
                  <c:v>BMI Range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DETAILS'!$D$2:$D$12</c:f>
              <c:numCache>
                <c:formatCode>General</c:formatCode>
                <c:ptCount val="11"/>
                <c:pt idx="0">
                  <c:v>35</c:v>
                </c:pt>
                <c:pt idx="1">
                  <c:v>35</c:v>
                </c:pt>
                <c:pt idx="2">
                  <c:v>35</c:v>
                </c:pt>
                <c:pt idx="3">
                  <c:v>35</c:v>
                </c:pt>
                <c:pt idx="4">
                  <c:v>35</c:v>
                </c:pt>
                <c:pt idx="5">
                  <c:v>35</c:v>
                </c:pt>
                <c:pt idx="6">
                  <c:v>35</c:v>
                </c:pt>
                <c:pt idx="7">
                  <c:v>35</c:v>
                </c:pt>
                <c:pt idx="8">
                  <c:v>35</c:v>
                </c:pt>
                <c:pt idx="9">
                  <c:v>35</c:v>
                </c:pt>
                <c:pt idx="10">
                  <c:v>35</c:v>
                </c:pt>
              </c:numCache>
            </c:numRef>
          </c:val>
          <c:extLst>
            <c:ext xmlns:c16="http://schemas.microsoft.com/office/drawing/2014/chart" uri="{C3380CC4-5D6E-409C-BE32-E72D297353CC}">
              <c16:uniqueId val="{00000002-229E-4AAD-A8B0-A30D88B4FEFB}"/>
            </c:ext>
          </c:extLst>
        </c:ser>
        <c:ser>
          <c:idx val="3"/>
          <c:order val="2"/>
          <c:tx>
            <c:strRef>
              <c:f>'WEIGHT DETAILS'!$E$1</c:f>
              <c:strCache>
                <c:ptCount val="1"/>
                <c:pt idx="0">
                  <c:v>Target Low</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DETAILS'!$E$2:$E$12</c:f>
              <c:numCache>
                <c:formatCode>General</c:formatCode>
                <c:ptCount val="11"/>
                <c:pt idx="0">
                  <c:v>70</c:v>
                </c:pt>
                <c:pt idx="1">
                  <c:v>70</c:v>
                </c:pt>
                <c:pt idx="2">
                  <c:v>70</c:v>
                </c:pt>
                <c:pt idx="3">
                  <c:v>70</c:v>
                </c:pt>
                <c:pt idx="4">
                  <c:v>70</c:v>
                </c:pt>
                <c:pt idx="5">
                  <c:v>70</c:v>
                </c:pt>
                <c:pt idx="6">
                  <c:v>70</c:v>
                </c:pt>
                <c:pt idx="7">
                  <c:v>70</c:v>
                </c:pt>
                <c:pt idx="8">
                  <c:v>70</c:v>
                </c:pt>
                <c:pt idx="9">
                  <c:v>70</c:v>
                </c:pt>
                <c:pt idx="10">
                  <c:v>70</c:v>
                </c:pt>
              </c:numCache>
            </c:numRef>
          </c:val>
          <c:extLst>
            <c:ext xmlns:c16="http://schemas.microsoft.com/office/drawing/2014/chart" uri="{C3380CC4-5D6E-409C-BE32-E72D297353CC}">
              <c16:uniqueId val="{00000003-229E-4AAD-A8B0-A30D88B4FEFB}"/>
            </c:ext>
          </c:extLst>
        </c:ser>
        <c:ser>
          <c:idx val="4"/>
          <c:order val="3"/>
          <c:tx>
            <c:strRef>
              <c:f>'WEIGHT DETAILS'!$F$1</c:f>
              <c:strCache>
                <c:ptCount val="1"/>
                <c:pt idx="0">
                  <c:v>Target Range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DETAILS'!$F$2:$F$12</c:f>
              <c:numCache>
                <c:formatCode>General</c:formatCode>
                <c:ptCount val="11"/>
                <c:pt idx="0">
                  <c:v>20</c:v>
                </c:pt>
                <c:pt idx="1">
                  <c:v>20</c:v>
                </c:pt>
                <c:pt idx="2">
                  <c:v>20</c:v>
                </c:pt>
                <c:pt idx="3">
                  <c:v>20</c:v>
                </c:pt>
                <c:pt idx="4">
                  <c:v>20</c:v>
                </c:pt>
                <c:pt idx="5">
                  <c:v>20</c:v>
                </c:pt>
                <c:pt idx="6">
                  <c:v>20</c:v>
                </c:pt>
                <c:pt idx="7">
                  <c:v>20</c:v>
                </c:pt>
                <c:pt idx="8">
                  <c:v>20</c:v>
                </c:pt>
                <c:pt idx="9">
                  <c:v>20</c:v>
                </c:pt>
                <c:pt idx="10">
                  <c:v>20</c:v>
                </c:pt>
              </c:numCache>
            </c:numRef>
          </c:val>
          <c:extLst>
            <c:ext xmlns:c16="http://schemas.microsoft.com/office/drawing/2014/chart" uri="{C3380CC4-5D6E-409C-BE32-E72D297353CC}">
              <c16:uniqueId val="{00000004-229E-4AAD-A8B0-A30D88B4FEFB}"/>
            </c:ext>
          </c:extLst>
        </c:ser>
        <c:dLbls>
          <c:dLblPos val="outEnd"/>
          <c:showLegendKey val="0"/>
          <c:showVal val="1"/>
          <c:showCatName val="0"/>
          <c:showSerName val="0"/>
          <c:showPercent val="0"/>
          <c:showBubbleSize val="0"/>
        </c:dLbls>
        <c:gapWidth val="150"/>
        <c:axId val="2126329168"/>
        <c:axId val="2129720752"/>
      </c:barChart>
      <c:dateAx>
        <c:axId val="21263291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720752"/>
        <c:crosses val="autoZero"/>
        <c:auto val="1"/>
        <c:lblOffset val="100"/>
        <c:baseTimeUnit val="days"/>
      </c:dateAx>
      <c:valAx>
        <c:axId val="2129720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2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'WEIGHT DETAILS'!$B$1</c:f>
              <c:strCache>
                <c:ptCount val="1"/>
                <c:pt idx="0">
                  <c:v>Weight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DETAILS'!$B$2:$B$12</c:f>
              <c:numCache>
                <c:formatCode>General</c:formatCode>
                <c:ptCount val="11"/>
                <c:pt idx="0">
                  <c:v>55</c:v>
                </c:pt>
                <c:pt idx="1">
                  <c:v>55</c:v>
                </c:pt>
                <c:pt idx="2">
                  <c:v>55</c:v>
                </c:pt>
                <c:pt idx="3">
                  <c:v>55</c:v>
                </c:pt>
                <c:pt idx="4">
                  <c:v>55</c:v>
                </c:pt>
                <c:pt idx="5">
                  <c:v>55</c:v>
                </c:pt>
                <c:pt idx="6">
                  <c:v>57</c:v>
                </c:pt>
                <c:pt idx="7">
                  <c:v>57</c:v>
                </c:pt>
                <c:pt idx="8">
                  <c:v>57</c:v>
                </c:pt>
                <c:pt idx="9">
                  <c:v>58</c:v>
                </c:pt>
                <c:pt idx="10">
                  <c:v>59</c:v>
                </c:pt>
              </c:numCache>
            </c:numRef>
          </c:val>
          <c:smooth val="0"/>
          <c:extLst>
            <c:ext xmlns:c16="http://schemas.microsoft.com/office/drawing/2014/chart" uri="{C3380CC4-5D6E-409C-BE32-E72D297353CC}">
              <c16:uniqueId val="{00000000-68E8-476E-9B4A-D7D8BEAB7F79}"/>
            </c:ext>
          </c:extLst>
        </c:ser>
        <c:ser>
          <c:idx val="3"/>
          <c:order val="1"/>
          <c:tx>
            <c:strRef>
              <c:f>'WEIGHT DETAILS'!$E$1</c:f>
              <c:strCache>
                <c:ptCount val="1"/>
                <c:pt idx="0">
                  <c:v>Target Low</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DETAILS'!$E$2:$E$12</c:f>
              <c:numCache>
                <c:formatCode>General</c:formatCode>
                <c:ptCount val="11"/>
                <c:pt idx="0">
                  <c:v>70</c:v>
                </c:pt>
                <c:pt idx="1">
                  <c:v>70</c:v>
                </c:pt>
                <c:pt idx="2">
                  <c:v>70</c:v>
                </c:pt>
                <c:pt idx="3">
                  <c:v>70</c:v>
                </c:pt>
                <c:pt idx="4">
                  <c:v>70</c:v>
                </c:pt>
                <c:pt idx="5">
                  <c:v>70</c:v>
                </c:pt>
                <c:pt idx="6">
                  <c:v>70</c:v>
                </c:pt>
                <c:pt idx="7">
                  <c:v>70</c:v>
                </c:pt>
                <c:pt idx="8">
                  <c:v>70</c:v>
                </c:pt>
                <c:pt idx="9">
                  <c:v>70</c:v>
                </c:pt>
                <c:pt idx="10">
                  <c:v>70</c:v>
                </c:pt>
              </c:numCache>
            </c:numRef>
          </c:val>
          <c:smooth val="0"/>
          <c:extLst>
            <c:ext xmlns:c16="http://schemas.microsoft.com/office/drawing/2014/chart" uri="{C3380CC4-5D6E-409C-BE32-E72D297353CC}">
              <c16:uniqueId val="{00000003-68E8-476E-9B4A-D7D8BEAB7F79}"/>
            </c:ext>
          </c:extLst>
        </c:ser>
        <c:ser>
          <c:idx val="4"/>
          <c:order val="2"/>
          <c:tx>
            <c:strRef>
              <c:f>'WEIGHT DETAILS'!$F$1</c:f>
              <c:strCache>
                <c:ptCount val="1"/>
                <c:pt idx="0">
                  <c:v>Target Range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DETAILS'!$F$2:$F$12</c:f>
              <c:numCache>
                <c:formatCode>General</c:formatCode>
                <c:ptCount val="11"/>
                <c:pt idx="0">
                  <c:v>20</c:v>
                </c:pt>
                <c:pt idx="1">
                  <c:v>20</c:v>
                </c:pt>
                <c:pt idx="2">
                  <c:v>20</c:v>
                </c:pt>
                <c:pt idx="3">
                  <c:v>20</c:v>
                </c:pt>
                <c:pt idx="4">
                  <c:v>20</c:v>
                </c:pt>
                <c:pt idx="5">
                  <c:v>20</c:v>
                </c:pt>
                <c:pt idx="6">
                  <c:v>20</c:v>
                </c:pt>
                <c:pt idx="7">
                  <c:v>20</c:v>
                </c:pt>
                <c:pt idx="8">
                  <c:v>20</c:v>
                </c:pt>
                <c:pt idx="9">
                  <c:v>20</c:v>
                </c:pt>
                <c:pt idx="10">
                  <c:v>20</c:v>
                </c:pt>
              </c:numCache>
            </c:numRef>
          </c:val>
          <c:smooth val="0"/>
          <c:extLst>
            <c:ext xmlns:c16="http://schemas.microsoft.com/office/drawing/2014/chart" uri="{C3380CC4-5D6E-409C-BE32-E72D297353CC}">
              <c16:uniqueId val="{00000004-68E8-476E-9B4A-D7D8BEAB7F79}"/>
            </c:ext>
          </c:extLst>
        </c:ser>
        <c:dLbls>
          <c:showLegendKey val="0"/>
          <c:showVal val="0"/>
          <c:showCatName val="0"/>
          <c:showSerName val="0"/>
          <c:showPercent val="0"/>
          <c:showBubbleSize val="0"/>
        </c:dLbls>
        <c:marker val="1"/>
        <c:smooth val="0"/>
        <c:axId val="2126331568"/>
        <c:axId val="2128231008"/>
      </c:lineChart>
      <c:dateAx>
        <c:axId val="21263315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231008"/>
        <c:crosses val="autoZero"/>
        <c:auto val="1"/>
        <c:lblOffset val="100"/>
        <c:baseTimeUnit val="days"/>
      </c:dateAx>
      <c:valAx>
        <c:axId val="212823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31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'WEIGHT DETAILS'!$B$1</c:f>
              <c:strCache>
                <c:ptCount val="1"/>
                <c:pt idx="0">
                  <c:v>Weight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DETAILS'!$B$2:$B$12</c:f>
              <c:numCache>
                <c:formatCode>General</c:formatCode>
                <c:ptCount val="11"/>
                <c:pt idx="0">
                  <c:v>55</c:v>
                </c:pt>
                <c:pt idx="1">
                  <c:v>55</c:v>
                </c:pt>
                <c:pt idx="2">
                  <c:v>55</c:v>
                </c:pt>
                <c:pt idx="3">
                  <c:v>55</c:v>
                </c:pt>
                <c:pt idx="4">
                  <c:v>55</c:v>
                </c:pt>
                <c:pt idx="5">
                  <c:v>55</c:v>
                </c:pt>
                <c:pt idx="6">
                  <c:v>57</c:v>
                </c:pt>
                <c:pt idx="7">
                  <c:v>57</c:v>
                </c:pt>
                <c:pt idx="8">
                  <c:v>57</c:v>
                </c:pt>
                <c:pt idx="9">
                  <c:v>58</c:v>
                </c:pt>
                <c:pt idx="10">
                  <c:v>59</c:v>
                </c:pt>
              </c:numCache>
            </c:numRef>
          </c:val>
          <c:smooth val="0"/>
          <c:extLst>
            <c:ext xmlns:c16="http://schemas.microsoft.com/office/drawing/2014/chart" uri="{C3380CC4-5D6E-409C-BE32-E72D297353CC}">
              <c16:uniqueId val="{00000000-ACEF-4881-87A1-CC479E88DF60}"/>
            </c:ext>
          </c:extLst>
        </c:ser>
        <c:ser>
          <c:idx val="3"/>
          <c:order val="1"/>
          <c:tx>
            <c:strRef>
              <c:f>'WEIGHT DETAILS'!$E$1</c:f>
              <c:strCache>
                <c:ptCount val="1"/>
                <c:pt idx="0">
                  <c:v>Target Low</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DETAILS'!$E$2:$E$12</c:f>
              <c:numCache>
                <c:formatCode>General</c:formatCode>
                <c:ptCount val="11"/>
                <c:pt idx="0">
                  <c:v>70</c:v>
                </c:pt>
                <c:pt idx="1">
                  <c:v>70</c:v>
                </c:pt>
                <c:pt idx="2">
                  <c:v>70</c:v>
                </c:pt>
                <c:pt idx="3">
                  <c:v>70</c:v>
                </c:pt>
                <c:pt idx="4">
                  <c:v>70</c:v>
                </c:pt>
                <c:pt idx="5">
                  <c:v>70</c:v>
                </c:pt>
                <c:pt idx="6">
                  <c:v>70</c:v>
                </c:pt>
                <c:pt idx="7">
                  <c:v>70</c:v>
                </c:pt>
                <c:pt idx="8">
                  <c:v>70</c:v>
                </c:pt>
                <c:pt idx="9">
                  <c:v>70</c:v>
                </c:pt>
                <c:pt idx="10">
                  <c:v>70</c:v>
                </c:pt>
              </c:numCache>
            </c:numRef>
          </c:val>
          <c:smooth val="0"/>
          <c:extLst>
            <c:ext xmlns:c16="http://schemas.microsoft.com/office/drawing/2014/chart" uri="{C3380CC4-5D6E-409C-BE32-E72D297353CC}">
              <c16:uniqueId val="{00000001-ACEF-4881-87A1-CC479E88DF60}"/>
            </c:ext>
          </c:extLst>
        </c:ser>
        <c:ser>
          <c:idx val="4"/>
          <c:order val="2"/>
          <c:tx>
            <c:strRef>
              <c:f>'WEIGHT DETAILS'!$F$1</c:f>
              <c:strCache>
                <c:ptCount val="1"/>
                <c:pt idx="0">
                  <c:v>Target Range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DETAILS'!$F$2:$F$12</c:f>
              <c:numCache>
                <c:formatCode>General</c:formatCode>
                <c:ptCount val="11"/>
                <c:pt idx="0">
                  <c:v>20</c:v>
                </c:pt>
                <c:pt idx="1">
                  <c:v>20</c:v>
                </c:pt>
                <c:pt idx="2">
                  <c:v>20</c:v>
                </c:pt>
                <c:pt idx="3">
                  <c:v>20</c:v>
                </c:pt>
                <c:pt idx="4">
                  <c:v>20</c:v>
                </c:pt>
                <c:pt idx="5">
                  <c:v>20</c:v>
                </c:pt>
                <c:pt idx="6">
                  <c:v>20</c:v>
                </c:pt>
                <c:pt idx="7">
                  <c:v>20</c:v>
                </c:pt>
                <c:pt idx="8">
                  <c:v>20</c:v>
                </c:pt>
                <c:pt idx="9">
                  <c:v>20</c:v>
                </c:pt>
                <c:pt idx="10">
                  <c:v>20</c:v>
                </c:pt>
              </c:numCache>
            </c:numRef>
          </c:val>
          <c:smooth val="0"/>
          <c:extLst>
            <c:ext xmlns:c16="http://schemas.microsoft.com/office/drawing/2014/chart" uri="{C3380CC4-5D6E-409C-BE32-E72D297353CC}">
              <c16:uniqueId val="{00000002-ACEF-4881-87A1-CC479E88DF60}"/>
            </c:ext>
          </c:extLst>
        </c:ser>
        <c:dLbls>
          <c:showLegendKey val="0"/>
          <c:showVal val="0"/>
          <c:showCatName val="0"/>
          <c:showSerName val="0"/>
          <c:showPercent val="0"/>
          <c:showBubbleSize val="0"/>
        </c:dLbls>
        <c:marker val="1"/>
        <c:smooth val="0"/>
        <c:axId val="2126331568"/>
        <c:axId val="2128231008"/>
      </c:lineChart>
      <c:dateAx>
        <c:axId val="21263315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231008"/>
        <c:crosses val="autoZero"/>
        <c:auto val="1"/>
        <c:lblOffset val="100"/>
        <c:baseTimeUnit val="days"/>
      </c:dateAx>
      <c:valAx>
        <c:axId val="212823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31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 DETAILS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'WEIGHT DETAILS'!$B$1</c:f>
              <c:strCache>
                <c:ptCount val="1"/>
                <c:pt idx="0">
                  <c:v>Weight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DETAILS'!$B$2:$B$12</c:f>
              <c:numCache>
                <c:formatCode>General</c:formatCode>
                <c:ptCount val="11"/>
                <c:pt idx="0">
                  <c:v>55</c:v>
                </c:pt>
                <c:pt idx="1">
                  <c:v>55</c:v>
                </c:pt>
                <c:pt idx="2">
                  <c:v>55</c:v>
                </c:pt>
                <c:pt idx="3">
                  <c:v>55</c:v>
                </c:pt>
                <c:pt idx="4">
                  <c:v>55</c:v>
                </c:pt>
                <c:pt idx="5">
                  <c:v>55</c:v>
                </c:pt>
                <c:pt idx="6">
                  <c:v>57</c:v>
                </c:pt>
                <c:pt idx="7">
                  <c:v>57</c:v>
                </c:pt>
                <c:pt idx="8">
                  <c:v>57</c:v>
                </c:pt>
                <c:pt idx="9">
                  <c:v>58</c:v>
                </c:pt>
                <c:pt idx="10">
                  <c:v>59</c:v>
                </c:pt>
              </c:numCache>
            </c:numRef>
          </c:val>
          <c:extLst>
            <c:ext xmlns:c16="http://schemas.microsoft.com/office/drawing/2014/chart" uri="{C3380CC4-5D6E-409C-BE32-E72D297353CC}">
              <c16:uniqueId val="{00000000-1243-4B90-BAD5-E6632B547984}"/>
            </c:ext>
          </c:extLst>
        </c:ser>
        <c:ser>
          <c:idx val="2"/>
          <c:order val="1"/>
          <c:tx>
            <c:strRef>
              <c:f>'WEIGHT DETAILS'!$D$1</c:f>
              <c:strCache>
                <c:ptCount val="1"/>
                <c:pt idx="0">
                  <c:v>BMI Range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DETAILS'!$D$2:$D$12</c:f>
              <c:numCache>
                <c:formatCode>General</c:formatCode>
                <c:ptCount val="11"/>
                <c:pt idx="0">
                  <c:v>35</c:v>
                </c:pt>
                <c:pt idx="1">
                  <c:v>35</c:v>
                </c:pt>
                <c:pt idx="2">
                  <c:v>35</c:v>
                </c:pt>
                <c:pt idx="3">
                  <c:v>35</c:v>
                </c:pt>
                <c:pt idx="4">
                  <c:v>35</c:v>
                </c:pt>
                <c:pt idx="5">
                  <c:v>35</c:v>
                </c:pt>
                <c:pt idx="6">
                  <c:v>35</c:v>
                </c:pt>
                <c:pt idx="7">
                  <c:v>35</c:v>
                </c:pt>
                <c:pt idx="8">
                  <c:v>35</c:v>
                </c:pt>
                <c:pt idx="9">
                  <c:v>35</c:v>
                </c:pt>
                <c:pt idx="10">
                  <c:v>35</c:v>
                </c:pt>
              </c:numCache>
            </c:numRef>
          </c:val>
          <c:extLst>
            <c:ext xmlns:c16="http://schemas.microsoft.com/office/drawing/2014/chart" uri="{C3380CC4-5D6E-409C-BE32-E72D297353CC}">
              <c16:uniqueId val="{00000001-1243-4B90-BAD5-E6632B547984}"/>
            </c:ext>
          </c:extLst>
        </c:ser>
        <c:ser>
          <c:idx val="3"/>
          <c:order val="2"/>
          <c:tx>
            <c:strRef>
              <c:f>'WEIGHT DETAILS'!$E$1</c:f>
              <c:strCache>
                <c:ptCount val="1"/>
                <c:pt idx="0">
                  <c:v>Target Low</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DETAILS'!$E$2:$E$12</c:f>
              <c:numCache>
                <c:formatCode>General</c:formatCode>
                <c:ptCount val="11"/>
                <c:pt idx="0">
                  <c:v>70</c:v>
                </c:pt>
                <c:pt idx="1">
                  <c:v>70</c:v>
                </c:pt>
                <c:pt idx="2">
                  <c:v>70</c:v>
                </c:pt>
                <c:pt idx="3">
                  <c:v>70</c:v>
                </c:pt>
                <c:pt idx="4">
                  <c:v>70</c:v>
                </c:pt>
                <c:pt idx="5">
                  <c:v>70</c:v>
                </c:pt>
                <c:pt idx="6">
                  <c:v>70</c:v>
                </c:pt>
                <c:pt idx="7">
                  <c:v>70</c:v>
                </c:pt>
                <c:pt idx="8">
                  <c:v>70</c:v>
                </c:pt>
                <c:pt idx="9">
                  <c:v>70</c:v>
                </c:pt>
                <c:pt idx="10">
                  <c:v>70</c:v>
                </c:pt>
              </c:numCache>
            </c:numRef>
          </c:val>
          <c:extLst>
            <c:ext xmlns:c16="http://schemas.microsoft.com/office/drawing/2014/chart" uri="{C3380CC4-5D6E-409C-BE32-E72D297353CC}">
              <c16:uniqueId val="{00000002-1243-4B90-BAD5-E6632B547984}"/>
            </c:ext>
          </c:extLst>
        </c:ser>
        <c:ser>
          <c:idx val="4"/>
          <c:order val="3"/>
          <c:tx>
            <c:strRef>
              <c:f>'WEIGHT DETAILS'!$F$1</c:f>
              <c:strCache>
                <c:ptCount val="1"/>
                <c:pt idx="0">
                  <c:v>Target Range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'WEIGHT DETAILS'!$A$2:$A$12</c:f>
              <c:numCache>
                <c:formatCode>m/d/yyyy</c:formatCode>
                <c:ptCount val="11"/>
                <c:pt idx="0">
                  <c:v>45179</c:v>
                </c:pt>
                <c:pt idx="1">
                  <c:v>45184</c:v>
                </c:pt>
                <c:pt idx="2">
                  <c:v>45187</c:v>
                </c:pt>
                <c:pt idx="3">
                  <c:v>45189</c:v>
                </c:pt>
                <c:pt idx="4">
                  <c:v>45193</c:v>
                </c:pt>
                <c:pt idx="5">
                  <c:v>45196</c:v>
                </c:pt>
                <c:pt idx="6">
                  <c:v>45199</c:v>
                </c:pt>
                <c:pt idx="7">
                  <c:v>45202</c:v>
                </c:pt>
                <c:pt idx="8">
                  <c:v>45204</c:v>
                </c:pt>
                <c:pt idx="9">
                  <c:v>45206</c:v>
                </c:pt>
                <c:pt idx="10">
                  <c:v>45208</c:v>
                </c:pt>
              </c:numCache>
            </c:numRef>
          </c:cat>
          <c:val>
            <c:numRef>
              <c:f>'WEIGHT DETAILS'!$F$2:$F$12</c:f>
              <c:numCache>
                <c:formatCode>General</c:formatCode>
                <c:ptCount val="11"/>
                <c:pt idx="0">
                  <c:v>20</c:v>
                </c:pt>
                <c:pt idx="1">
                  <c:v>20</c:v>
                </c:pt>
                <c:pt idx="2">
                  <c:v>20</c:v>
                </c:pt>
                <c:pt idx="3">
                  <c:v>20</c:v>
                </c:pt>
                <c:pt idx="4">
                  <c:v>20</c:v>
                </c:pt>
                <c:pt idx="5">
                  <c:v>20</c:v>
                </c:pt>
                <c:pt idx="6">
                  <c:v>20</c:v>
                </c:pt>
                <c:pt idx="7">
                  <c:v>20</c:v>
                </c:pt>
                <c:pt idx="8">
                  <c:v>20</c:v>
                </c:pt>
                <c:pt idx="9">
                  <c:v>20</c:v>
                </c:pt>
                <c:pt idx="10">
                  <c:v>20</c:v>
                </c:pt>
              </c:numCache>
            </c:numRef>
          </c:val>
          <c:extLst>
            <c:ext xmlns:c16="http://schemas.microsoft.com/office/drawing/2014/chart" uri="{C3380CC4-5D6E-409C-BE32-E72D297353CC}">
              <c16:uniqueId val="{00000003-1243-4B90-BAD5-E6632B547984}"/>
            </c:ext>
          </c:extLst>
        </c:ser>
        <c:dLbls>
          <c:dLblPos val="outEnd"/>
          <c:showLegendKey val="0"/>
          <c:showVal val="1"/>
          <c:showCatName val="0"/>
          <c:showSerName val="0"/>
          <c:showPercent val="0"/>
          <c:showBubbleSize val="0"/>
        </c:dLbls>
        <c:gapWidth val="150"/>
        <c:axId val="2126329168"/>
        <c:axId val="2129720752"/>
      </c:barChart>
      <c:dateAx>
        <c:axId val="21263291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720752"/>
        <c:crosses val="autoZero"/>
        <c:auto val="1"/>
        <c:lblOffset val="100"/>
        <c:baseTimeUnit val="days"/>
      </c:dateAx>
      <c:valAx>
        <c:axId val="2129720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2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166687</xdr:colOff>
      <xdr:row>10</xdr:row>
      <xdr:rowOff>114300</xdr:rowOff>
    </xdr:from>
    <xdr:to>
      <xdr:col>4</xdr:col>
      <xdr:colOff>1238250</xdr:colOff>
      <xdr:row>25</xdr:row>
      <xdr:rowOff>123825</xdr:rowOff>
    </xdr:to>
    <xdr:graphicFrame macro="">
      <xdr:nvGraphicFramePr>
        <xdr:cNvPr id="8" name="Chart 7">
          <a:extLst>
            <a:ext uri="{FF2B5EF4-FFF2-40B4-BE49-F238E27FC236}">
              <a16:creationId xmlns:a16="http://schemas.microsoft.com/office/drawing/2014/main" id="{DFE706DB-6615-4800-BAC0-0FC2C9F9B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1276350</xdr:colOff>
      <xdr:row>10</xdr:row>
      <xdr:rowOff>133350</xdr:rowOff>
    </xdr:from>
    <xdr:to>
      <xdr:col>9</xdr:col>
      <xdr:colOff>104775</xdr:colOff>
      <xdr:row>27</xdr:row>
      <xdr:rowOff>38100</xdr:rowOff>
    </xdr:to>
    <xdr:graphicFrame macro="">
      <xdr:nvGraphicFramePr>
        <xdr:cNvPr id="9" name="Chart 8">
          <a:extLst>
            <a:ext uri="{FF2B5EF4-FFF2-40B4-BE49-F238E27FC236}">
              <a16:creationId xmlns:a16="http://schemas.microsoft.com/office/drawing/2014/main" id="{0F471230-7EC7-47F5-A033-F3A7EE006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176213</xdr:colOff>
      <xdr:row>10</xdr:row>
      <xdr:rowOff>85725</xdr:rowOff>
    </xdr:from>
    <xdr:to>
      <xdr:col>13</xdr:col>
      <xdr:colOff>552451</xdr:colOff>
      <xdr:row>26</xdr:row>
      <xdr:rowOff>85725</xdr:rowOff>
    </xdr:to>
    <xdr:graphicFrame macro="">
      <xdr:nvGraphicFramePr>
        <xdr:cNvPr id="10" name="Chart 9">
          <a:extLst>
            <a:ext uri="{FF2B5EF4-FFF2-40B4-BE49-F238E27FC236}">
              <a16:creationId xmlns:a16="http://schemas.microsoft.com/office/drawing/2014/main" id="{505F1854-8DC7-49B0-BFE7-42622C1ED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31750</xdr:colOff>
      <xdr:row>1</xdr:row>
      <xdr:rowOff>42333</xdr:rowOff>
    </xdr:from>
    <xdr:to>
      <xdr:col>11</xdr:col>
      <xdr:colOff>670041</xdr:colOff>
      <xdr:row>1</xdr:row>
      <xdr:rowOff>666750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E2BF07A3-0599-4562-953C-2C1AF14EFE4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1750" y="285750"/>
              <a:ext cx="9612958" cy="6244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xdr:colOff>
      <xdr:row>1</xdr:row>
      <xdr:rowOff>85725</xdr:rowOff>
    </xdr:from>
    <xdr:to>
      <xdr:col>15</xdr:col>
      <xdr:colOff>57150</xdr:colOff>
      <xdr:row>9</xdr:row>
      <xdr:rowOff>47625</xdr:rowOff>
    </xdr:to>
    <mc:AlternateContent xmlns:mc="http://schemas.openxmlformats.org/markup-compatibility/2006" xmlns:a14="http://schemas.microsoft.com/office/drawing/2010/main">
      <mc:Choice Requires="a14">
        <xdr:graphicFrame macro="">
          <xdr:nvGraphicFramePr>
            <xdr:cNvPr id="15" name="Item">
              <a:extLst>
                <a:ext uri="{FF2B5EF4-FFF2-40B4-BE49-F238E27FC236}">
                  <a16:creationId xmlns:a16="http://schemas.microsoft.com/office/drawing/2014/main" id="{01D93189-951E-4A98-8619-ADC7AF6168D2}"/>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9820275" y="323850"/>
              <a:ext cx="1828800" cy="2019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38100</xdr:rowOff>
    </xdr:from>
    <xdr:to>
      <xdr:col>2</xdr:col>
      <xdr:colOff>809625</xdr:colOff>
      <xdr:row>1</xdr:row>
      <xdr:rowOff>533400</xdr:rowOff>
    </xdr:to>
    <xdr:sp macro="" textlink="">
      <xdr:nvSpPr>
        <xdr:cNvPr id="2" name="Rectangle 1">
          <a:extLst>
            <a:ext uri="{FF2B5EF4-FFF2-40B4-BE49-F238E27FC236}">
              <a16:creationId xmlns:a16="http://schemas.microsoft.com/office/drawing/2014/main" id="{A45DD88A-E08D-47CA-B277-45915968019C}"/>
            </a:ext>
          </a:extLst>
        </xdr:cNvPr>
        <xdr:cNvSpPr/>
      </xdr:nvSpPr>
      <xdr:spPr>
        <a:xfrm>
          <a:off x="47625" y="38100"/>
          <a:ext cx="2390775" cy="6572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2"/>
              </a:solidFill>
            </a:rPr>
            <a:t>COVID - 19 DATA !!</a:t>
          </a:r>
        </a:p>
      </xdr:txBody>
    </xdr:sp>
    <xdr:clientData/>
  </xdr:twoCellAnchor>
  <xdr:twoCellAnchor>
    <xdr:from>
      <xdr:col>2</xdr:col>
      <xdr:colOff>923925</xdr:colOff>
      <xdr:row>0</xdr:row>
      <xdr:rowOff>47625</xdr:rowOff>
    </xdr:from>
    <xdr:to>
      <xdr:col>4</xdr:col>
      <xdr:colOff>342900</xdr:colOff>
      <xdr:row>1</xdr:row>
      <xdr:rowOff>476250</xdr:rowOff>
    </xdr:to>
    <xdr:sp macro="" textlink="">
      <xdr:nvSpPr>
        <xdr:cNvPr id="3" name="Rectangle: Top Corners Rounded 2">
          <a:extLst>
            <a:ext uri="{FF2B5EF4-FFF2-40B4-BE49-F238E27FC236}">
              <a16:creationId xmlns:a16="http://schemas.microsoft.com/office/drawing/2014/main" id="{44E3E89E-DF5B-4C69-BD39-7E7C09AD3C3D}"/>
            </a:ext>
          </a:extLst>
        </xdr:cNvPr>
        <xdr:cNvSpPr/>
      </xdr:nvSpPr>
      <xdr:spPr>
        <a:xfrm>
          <a:off x="2552700" y="47625"/>
          <a:ext cx="1495425" cy="590550"/>
        </a:xfrm>
        <a:prstGeom prst="round2Same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i="1">
              <a:solidFill>
                <a:schemeClr val="tx2"/>
              </a:solidFill>
            </a:rPr>
            <a:t>TOTAL CASES</a:t>
          </a:r>
        </a:p>
        <a:p>
          <a:pPr algn="l"/>
          <a:r>
            <a:rPr lang="en-GB" sz="1400" b="1" i="1" u="none" strike="noStrike">
              <a:solidFill>
                <a:schemeClr val="tx2"/>
              </a:solidFill>
              <a:effectLst/>
              <a:latin typeface="+mn-lt"/>
              <a:ea typeface="+mn-ea"/>
              <a:cs typeface="+mn-cs"/>
            </a:rPr>
            <a:t>1,267,658</a:t>
          </a:r>
          <a:r>
            <a:rPr lang="en-GB" sz="1400" b="1" i="1">
              <a:solidFill>
                <a:schemeClr val="tx2"/>
              </a:solidFill>
            </a:rPr>
            <a:t> </a:t>
          </a:r>
        </a:p>
      </xdr:txBody>
    </xdr:sp>
    <xdr:clientData/>
  </xdr:twoCellAnchor>
  <xdr:twoCellAnchor>
    <xdr:from>
      <xdr:col>4</xdr:col>
      <xdr:colOff>438150</xdr:colOff>
      <xdr:row>0</xdr:row>
      <xdr:rowOff>66675</xdr:rowOff>
    </xdr:from>
    <xdr:to>
      <xdr:col>7</xdr:col>
      <xdr:colOff>371475</xdr:colOff>
      <xdr:row>1</xdr:row>
      <xdr:rowOff>466725</xdr:rowOff>
    </xdr:to>
    <xdr:sp macro="" textlink="">
      <xdr:nvSpPr>
        <xdr:cNvPr id="4" name="Rectangle 3">
          <a:extLst>
            <a:ext uri="{FF2B5EF4-FFF2-40B4-BE49-F238E27FC236}">
              <a16:creationId xmlns:a16="http://schemas.microsoft.com/office/drawing/2014/main" id="{15179FE8-5E8F-4EEB-9E70-8E871C83C212}"/>
            </a:ext>
          </a:extLst>
        </xdr:cNvPr>
        <xdr:cNvSpPr/>
      </xdr:nvSpPr>
      <xdr:spPr>
        <a:xfrm>
          <a:off x="4143375" y="66675"/>
          <a:ext cx="1762125" cy="56197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400" b="1">
              <a:solidFill>
                <a:schemeClr val="tx2"/>
              </a:solidFill>
            </a:rPr>
            <a:t>POSITIVE </a:t>
          </a:r>
          <a:r>
            <a:rPr lang="en-GB" sz="1400" b="1" i="0" u="none" strike="noStrike">
              <a:solidFill>
                <a:schemeClr val="tx2"/>
              </a:solidFill>
              <a:effectLst/>
              <a:latin typeface="+mn-lt"/>
              <a:ea typeface="+mn-ea"/>
              <a:cs typeface="+mn-cs"/>
            </a:rPr>
            <a:t>239,009</a:t>
          </a:r>
          <a:r>
            <a:rPr lang="en-GB" sz="1400" b="1">
              <a:solidFill>
                <a:schemeClr val="tx2"/>
              </a:solidFill>
            </a:rPr>
            <a:t> </a:t>
          </a:r>
        </a:p>
      </xdr:txBody>
    </xdr:sp>
    <xdr:clientData/>
  </xdr:twoCellAnchor>
  <xdr:twoCellAnchor>
    <xdr:from>
      <xdr:col>7</xdr:col>
      <xdr:colOff>438149</xdr:colOff>
      <xdr:row>0</xdr:row>
      <xdr:rowOff>47625</xdr:rowOff>
    </xdr:from>
    <xdr:to>
      <xdr:col>10</xdr:col>
      <xdr:colOff>276224</xdr:colOff>
      <xdr:row>1</xdr:row>
      <xdr:rowOff>457199</xdr:rowOff>
    </xdr:to>
    <xdr:sp macro="" textlink="">
      <xdr:nvSpPr>
        <xdr:cNvPr id="5" name="Rectangle: Top Corners Rounded 4">
          <a:extLst>
            <a:ext uri="{FF2B5EF4-FFF2-40B4-BE49-F238E27FC236}">
              <a16:creationId xmlns:a16="http://schemas.microsoft.com/office/drawing/2014/main" id="{191BA878-2E40-40D9-AEFD-F298FF1659DE}"/>
            </a:ext>
          </a:extLst>
        </xdr:cNvPr>
        <xdr:cNvSpPr/>
      </xdr:nvSpPr>
      <xdr:spPr>
        <a:xfrm>
          <a:off x="5972174" y="47625"/>
          <a:ext cx="1666875" cy="571499"/>
        </a:xfrm>
        <a:prstGeom prst="round2Same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i="1">
              <a:solidFill>
                <a:schemeClr val="tx2"/>
              </a:solidFill>
            </a:rPr>
            <a:t>DEATHS </a:t>
          </a:r>
          <a:r>
            <a:rPr lang="en-GB" sz="1200" b="1" i="1" u="none" strike="noStrike">
              <a:solidFill>
                <a:schemeClr val="tx2"/>
              </a:solidFill>
              <a:effectLst/>
              <a:latin typeface="+mn-lt"/>
              <a:ea typeface="+mn-ea"/>
              <a:cs typeface="+mn-cs"/>
            </a:rPr>
            <a:t>5,784</a:t>
          </a:r>
          <a:r>
            <a:rPr lang="en-GB" sz="1200" b="1" i="1">
              <a:solidFill>
                <a:schemeClr val="tx2"/>
              </a:solidFill>
            </a:rPr>
            <a:t> </a:t>
          </a:r>
        </a:p>
      </xdr:txBody>
    </xdr:sp>
    <xdr:clientData/>
  </xdr:twoCellAnchor>
  <xdr:twoCellAnchor>
    <xdr:from>
      <xdr:col>10</xdr:col>
      <xdr:colOff>361950</xdr:colOff>
      <xdr:row>0</xdr:row>
      <xdr:rowOff>76200</xdr:rowOff>
    </xdr:from>
    <xdr:to>
      <xdr:col>13</xdr:col>
      <xdr:colOff>342900</xdr:colOff>
      <xdr:row>1</xdr:row>
      <xdr:rowOff>447675</xdr:rowOff>
    </xdr:to>
    <xdr:sp macro="" textlink="">
      <xdr:nvSpPr>
        <xdr:cNvPr id="6" name="Rectangle 5">
          <a:extLst>
            <a:ext uri="{FF2B5EF4-FFF2-40B4-BE49-F238E27FC236}">
              <a16:creationId xmlns:a16="http://schemas.microsoft.com/office/drawing/2014/main" id="{8C33C19B-67B0-48DF-A1AD-4354D6860918}"/>
            </a:ext>
          </a:extLst>
        </xdr:cNvPr>
        <xdr:cNvSpPr/>
      </xdr:nvSpPr>
      <xdr:spPr>
        <a:xfrm>
          <a:off x="7724775" y="76200"/>
          <a:ext cx="1809750" cy="5334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200" b="1">
              <a:solidFill>
                <a:schemeClr val="tx2"/>
              </a:solidFill>
            </a:rPr>
            <a:t>DISCHARGED 1022865</a:t>
          </a:r>
        </a:p>
      </xdr:txBody>
    </xdr:sp>
    <xdr:clientData/>
  </xdr:twoCellAnchor>
  <xdr:twoCellAnchor>
    <xdr:from>
      <xdr:col>4</xdr:col>
      <xdr:colOff>80962</xdr:colOff>
      <xdr:row>1</xdr:row>
      <xdr:rowOff>590548</xdr:rowOff>
    </xdr:from>
    <xdr:to>
      <xdr:col>11</xdr:col>
      <xdr:colOff>28575</xdr:colOff>
      <xdr:row>20</xdr:row>
      <xdr:rowOff>114299</xdr:rowOff>
    </xdr:to>
    <xdr:graphicFrame macro="">
      <xdr:nvGraphicFramePr>
        <xdr:cNvPr id="7" name="Chart 1">
          <a:extLst>
            <a:ext uri="{FF2B5EF4-FFF2-40B4-BE49-F238E27FC236}">
              <a16:creationId xmlns:a16="http://schemas.microsoft.com/office/drawing/2014/main" id="{DD14ED9D-A8A6-4711-906C-A40999310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90487</xdr:colOff>
      <xdr:row>20</xdr:row>
      <xdr:rowOff>171450</xdr:rowOff>
    </xdr:from>
    <xdr:to>
      <xdr:col>11</xdr:col>
      <xdr:colOff>57150</xdr:colOff>
      <xdr:row>37</xdr:row>
      <xdr:rowOff>76201</xdr:rowOff>
    </xdr:to>
    <xdr:graphicFrame macro="">
      <xdr:nvGraphicFramePr>
        <xdr:cNvPr id="8" name="Chart 2">
          <a:extLst>
            <a:ext uri="{FF2B5EF4-FFF2-40B4-BE49-F238E27FC236}">
              <a16:creationId xmlns:a16="http://schemas.microsoft.com/office/drawing/2014/main" id="{03177519-F6B2-4976-B134-2A85D4AE5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376237</xdr:colOff>
      <xdr:row>1</xdr:row>
      <xdr:rowOff>590549</xdr:rowOff>
    </xdr:from>
    <xdr:to>
      <xdr:col>23</xdr:col>
      <xdr:colOff>71437</xdr:colOff>
      <xdr:row>18</xdr:row>
      <xdr:rowOff>76199</xdr:rowOff>
    </xdr:to>
    <xdr:graphicFrame macro="">
      <xdr:nvGraphicFramePr>
        <xdr:cNvPr id="9" name="Chart 3">
          <a:extLst>
            <a:ext uri="{FF2B5EF4-FFF2-40B4-BE49-F238E27FC236}">
              <a16:creationId xmlns:a16="http://schemas.microsoft.com/office/drawing/2014/main" id="{594C2C0B-00AB-49FC-830A-E2B92C6D6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385762</xdr:colOff>
      <xdr:row>18</xdr:row>
      <xdr:rowOff>133350</xdr:rowOff>
    </xdr:from>
    <xdr:to>
      <xdr:col>23</xdr:col>
      <xdr:colOff>80962</xdr:colOff>
      <xdr:row>33</xdr:row>
      <xdr:rowOff>57150</xdr:rowOff>
    </xdr:to>
    <xdr:graphicFrame macro="">
      <xdr:nvGraphicFramePr>
        <xdr:cNvPr id="10" name="Chart 4">
          <a:extLst>
            <a:ext uri="{FF2B5EF4-FFF2-40B4-BE49-F238E27FC236}">
              <a16:creationId xmlns:a16="http://schemas.microsoft.com/office/drawing/2014/main" id="{550D1984-33F5-49E9-B1A3-7F629052B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147637</xdr:colOff>
      <xdr:row>18</xdr:row>
      <xdr:rowOff>142875</xdr:rowOff>
    </xdr:from>
    <xdr:to>
      <xdr:col>30</xdr:col>
      <xdr:colOff>452437</xdr:colOff>
      <xdr:row>33</xdr:row>
      <xdr:rowOff>66675</xdr:rowOff>
    </xdr:to>
    <xdr:graphicFrame macro="">
      <xdr:nvGraphicFramePr>
        <xdr:cNvPr id="11" name="Chart 5">
          <a:extLst>
            <a:ext uri="{FF2B5EF4-FFF2-40B4-BE49-F238E27FC236}">
              <a16:creationId xmlns:a16="http://schemas.microsoft.com/office/drawing/2014/main" id="{AF059047-8036-457C-B047-A71CF1CE0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142874</xdr:colOff>
      <xdr:row>1</xdr:row>
      <xdr:rowOff>590549</xdr:rowOff>
    </xdr:from>
    <xdr:to>
      <xdr:col>15</xdr:col>
      <xdr:colOff>257175</xdr:colOff>
      <xdr:row>36</xdr:row>
      <xdr:rowOff>66675</xdr:rowOff>
    </xdr:to>
    <mc:AlternateContent xmlns:mc="http://schemas.openxmlformats.org/markup-compatibility/2006" xmlns:a14="http://schemas.microsoft.com/office/drawing/2010/main">
      <mc:Choice Requires="a14">
        <xdr:graphicFrame macro="">
          <xdr:nvGraphicFramePr>
            <xdr:cNvPr id="12" name="state">
              <a:extLst>
                <a:ext uri="{FF2B5EF4-FFF2-40B4-BE49-F238E27FC236}">
                  <a16:creationId xmlns:a16="http://schemas.microsoft.com/office/drawing/2014/main" id="{5B23433D-580E-4394-9567-4DC7983058C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115299" y="752474"/>
              <a:ext cx="2552701" cy="64960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133350</xdr:colOff>
      <xdr:row>2</xdr:row>
      <xdr:rowOff>47625</xdr:rowOff>
    </xdr:from>
    <xdr:to>
      <xdr:col>30</xdr:col>
      <xdr:colOff>95250</xdr:colOff>
      <xdr:row>18</xdr:row>
      <xdr:rowOff>76200</xdr:rowOff>
    </xdr:to>
    <mc:AlternateContent xmlns:mc="http://schemas.openxmlformats.org/markup-compatibility/2006" xmlns:a14="http://schemas.microsoft.com/office/drawing/2010/main">
      <mc:Choice Requires="a14">
        <xdr:graphicFrame macro="">
          <xdr:nvGraphicFramePr>
            <xdr:cNvPr id="16" name="state 1">
              <a:extLst>
                <a:ext uri="{FF2B5EF4-FFF2-40B4-BE49-F238E27FC236}">
                  <a16:creationId xmlns:a16="http://schemas.microsoft.com/office/drawing/2014/main" id="{80F7D2CA-2445-44B4-91AC-08F0642B9701}"/>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5373350" y="809625"/>
              <a:ext cx="4212431" cy="3076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161924</xdr:rowOff>
    </xdr:from>
    <xdr:to>
      <xdr:col>6</xdr:col>
      <xdr:colOff>385763</xdr:colOff>
      <xdr:row>17</xdr:row>
      <xdr:rowOff>114299</xdr:rowOff>
    </xdr:to>
    <xdr:graphicFrame macro="">
      <xdr:nvGraphicFramePr>
        <xdr:cNvPr id="2" name="Chart 1">
          <a:extLst>
            <a:ext uri="{FF2B5EF4-FFF2-40B4-BE49-F238E27FC236}">
              <a16:creationId xmlns:a16="http://schemas.microsoft.com/office/drawing/2014/main" id="{9AE18432-0B05-4F15-9D43-CB20D1FEE7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166687</xdr:colOff>
      <xdr:row>1</xdr:row>
      <xdr:rowOff>161924</xdr:rowOff>
    </xdr:from>
    <xdr:to>
      <xdr:col>17</xdr:col>
      <xdr:colOff>219075</xdr:colOff>
      <xdr:row>18</xdr:row>
      <xdr:rowOff>28574</xdr:rowOff>
    </xdr:to>
    <xdr:graphicFrame macro="">
      <xdr:nvGraphicFramePr>
        <xdr:cNvPr id="3" name="Chart 2">
          <a:extLst>
            <a:ext uri="{FF2B5EF4-FFF2-40B4-BE49-F238E27FC236}">
              <a16:creationId xmlns:a16="http://schemas.microsoft.com/office/drawing/2014/main" id="{302FD1D7-CD11-47EC-8EF6-888C5782A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66675</xdr:rowOff>
    </xdr:from>
    <xdr:to>
      <xdr:col>10</xdr:col>
      <xdr:colOff>257174</xdr:colOff>
      <xdr:row>35</xdr:row>
      <xdr:rowOff>57150</xdr:rowOff>
    </xdr:to>
    <xdr:graphicFrame macro="">
      <xdr:nvGraphicFramePr>
        <xdr:cNvPr id="4" name="Chart 4">
          <a:extLst>
            <a:ext uri="{FF2B5EF4-FFF2-40B4-BE49-F238E27FC236}">
              <a16:creationId xmlns:a16="http://schemas.microsoft.com/office/drawing/2014/main" id="{E8E750C8-84B7-49AE-8CA2-A6360AAAD7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300037</xdr:colOff>
      <xdr:row>18</xdr:row>
      <xdr:rowOff>66675</xdr:rowOff>
    </xdr:from>
    <xdr:to>
      <xdr:col>17</xdr:col>
      <xdr:colOff>190500</xdr:colOff>
      <xdr:row>35</xdr:row>
      <xdr:rowOff>57150</xdr:rowOff>
    </xdr:to>
    <xdr:graphicFrame macro="">
      <xdr:nvGraphicFramePr>
        <xdr:cNvPr id="5" name="Chart 5">
          <a:extLst>
            <a:ext uri="{FF2B5EF4-FFF2-40B4-BE49-F238E27FC236}">
              <a16:creationId xmlns:a16="http://schemas.microsoft.com/office/drawing/2014/main" id="{96CEF87F-6575-42B3-9558-B48798EFC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390525</xdr:colOff>
      <xdr:row>2</xdr:row>
      <xdr:rowOff>95250</xdr:rowOff>
    </xdr:from>
    <xdr:to>
      <xdr:col>10</xdr:col>
      <xdr:colOff>200024</xdr:colOff>
      <xdr:row>17</xdr:row>
      <xdr:rowOff>142875</xdr:rowOff>
    </xdr:to>
    <mc:AlternateContent xmlns:mc="http://schemas.openxmlformats.org/markup-compatibility/2006" xmlns:a14="http://schemas.microsoft.com/office/drawing/2010/main">
      <mc:Choice Requires="a14">
        <xdr:graphicFrame macro="">
          <xdr:nvGraphicFramePr>
            <xdr:cNvPr id="6" name="Employee">
              <a:extLst>
                <a:ext uri="{FF2B5EF4-FFF2-40B4-BE49-F238E27FC236}">
                  <a16:creationId xmlns:a16="http://schemas.microsoft.com/office/drawing/2014/main" id="{D5EA9128-E239-44E1-A3C0-914458BB1E32}"/>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4033838" y="821531"/>
              <a:ext cx="2238374" cy="25479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28574</xdr:colOff>
      <xdr:row>0</xdr:row>
      <xdr:rowOff>38100</xdr:rowOff>
    </xdr:from>
    <xdr:to>
      <xdr:col>10</xdr:col>
      <xdr:colOff>76199</xdr:colOff>
      <xdr:row>1</xdr:row>
      <xdr:rowOff>152400</xdr:rowOff>
    </xdr:to>
    <mc:AlternateContent xmlns:mc="http://schemas.openxmlformats.org/markup-compatibility/2006" xmlns:a14="http://schemas.microsoft.com/office/drawing/2010/main">
      <mc:Choice Requires="a14">
        <xdr:graphicFrame macro="">
          <xdr:nvGraphicFramePr>
            <xdr:cNvPr id="7" name="No Customers">
              <a:extLst>
                <a:ext uri="{FF2B5EF4-FFF2-40B4-BE49-F238E27FC236}">
                  <a16:creationId xmlns:a16="http://schemas.microsoft.com/office/drawing/2014/main" id="{9185F822-994C-4AD7-838B-CBB0CD84BDFE}"/>
                </a:ext>
              </a:extLst>
            </xdr:cNvPr>
            <xdr:cNvGraphicFramePr/>
          </xdr:nvGraphicFramePr>
          <xdr:xfrm>
            <a:off x="0" y="0"/>
            <a:ext cx="0" cy="0"/>
          </xdr:xfrm>
          <a:graphic>
            <a:graphicData uri="http://schemas.microsoft.com/office/drawing/2010/slicer">
              <sle:slicer xmlns:sle="http://schemas.microsoft.com/office/drawing/2010/slicer" name="No Customers"/>
            </a:graphicData>
          </a:graphic>
        </xdr:graphicFrame>
      </mc:Choice>
      <mc:Fallback xmlns="">
        <xdr:sp macro="" textlink="">
          <xdr:nvSpPr>
            <xdr:cNvPr id="0" name=""/>
            <xdr:cNvSpPr>
              <a:spLocks noTextEdit="1"/>
            </xdr:cNvSpPr>
          </xdr:nvSpPr>
          <xdr:spPr>
            <a:xfrm>
              <a:off x="28574" y="38100"/>
              <a:ext cx="6119813" cy="6738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295275</xdr:colOff>
      <xdr:row>0</xdr:row>
      <xdr:rowOff>47625</xdr:rowOff>
    </xdr:from>
    <xdr:to>
      <xdr:col>17</xdr:col>
      <xdr:colOff>171450</xdr:colOff>
      <xdr:row>1</xdr:row>
      <xdr:rowOff>104775</xdr:rowOff>
    </xdr:to>
    <xdr:sp macro="" textlink="">
      <xdr:nvSpPr>
        <xdr:cNvPr id="8" name="Rectangle 7">
          <a:extLst>
            <a:ext uri="{FF2B5EF4-FFF2-40B4-BE49-F238E27FC236}">
              <a16:creationId xmlns:a16="http://schemas.microsoft.com/office/drawing/2014/main" id="{CFB6C636-B97B-4E4F-B811-6C07FA18CAC4}"/>
            </a:ext>
          </a:extLst>
        </xdr:cNvPr>
        <xdr:cNvSpPr/>
      </xdr:nvSpPr>
      <xdr:spPr>
        <a:xfrm>
          <a:off x="6391275" y="47625"/>
          <a:ext cx="4143375" cy="619125"/>
        </a:xfrm>
        <a:prstGeom prst="rect">
          <a:avLst/>
        </a:prstGeom>
        <a:solidFill>
          <a:srgbClr val="49A1D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b="1" i="1" u="sng">
              <a:solidFill>
                <a:schemeClr val="tx1"/>
              </a:solidFill>
            </a:rPr>
            <a:t>D&amp;Q STAFF BOUNSES .. </a:t>
          </a:r>
        </a:p>
        <a:p>
          <a:pPr algn="ctr"/>
          <a:r>
            <a:rPr lang="en-GB" sz="1600" b="1" i="1" u="sng">
              <a:solidFill>
                <a:schemeClr val="tx1"/>
              </a:solidFill>
            </a:rPr>
            <a:t>DASHBOARD</a:t>
          </a:r>
          <a:endParaRPr lang="en-GB" sz="1100" b="1" i="1" u="sng">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476250</xdr:colOff>
      <xdr:row>6</xdr:row>
      <xdr:rowOff>180975</xdr:rowOff>
    </xdr:from>
    <xdr:ext cx="6962775" cy="3171825"/>
    <xdr:pic>
      <xdr:nvPicPr>
        <xdr:cNvPr id="2" name="image2.png">
          <a:extLst>
            <a:ext uri="{FF2B5EF4-FFF2-40B4-BE49-F238E27FC236}">
              <a16:creationId xmlns:a16="http://schemas.microsoft.com/office/drawing/2014/main" id="{11A8BE45-3AD8-43D9-9C87-2A0BF1E227C2}"/>
            </a:ext>
          </a:extLst>
        </xdr:cNvPr>
        <xdr:cNvPicPr preferRelativeResize="0"/>
      </xdr:nvPicPr>
      <xdr:blipFill>
        <a:blip xmlns:r="http://schemas.openxmlformats.org/officeDocument/2006/relationships" r:embed="rId1" cstate="print"/>
        <a:stretch>
          <a:fillRect/>
        </a:stretch>
      </xdr:blipFill>
      <xdr:spPr>
        <a:xfrm>
          <a:off x="4629150" y="1323975"/>
          <a:ext cx="6962775" cy="317182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twoCellAnchor>
    <xdr:from>
      <xdr:col>4</xdr:col>
      <xdr:colOff>514349</xdr:colOff>
      <xdr:row>12</xdr:row>
      <xdr:rowOff>66675</xdr:rowOff>
    </xdr:from>
    <xdr:to>
      <xdr:col>17</xdr:col>
      <xdr:colOff>466725</xdr:colOff>
      <xdr:row>32</xdr:row>
      <xdr:rowOff>142874</xdr:rowOff>
    </xdr:to>
    <xdr:graphicFrame macro="">
      <xdr:nvGraphicFramePr>
        <xdr:cNvPr id="2" name="Chart 1">
          <a:extLst>
            <a:ext uri="{FF2B5EF4-FFF2-40B4-BE49-F238E27FC236}">
              <a16:creationId xmlns:a16="http://schemas.microsoft.com/office/drawing/2014/main" id="{63661420-109F-4DCE-BD3C-7E66F086A5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123824</xdr:colOff>
      <xdr:row>1</xdr:row>
      <xdr:rowOff>38099</xdr:rowOff>
    </xdr:from>
    <xdr:to>
      <xdr:col>14</xdr:col>
      <xdr:colOff>247649</xdr:colOff>
      <xdr:row>23</xdr:row>
      <xdr:rowOff>47625</xdr:rowOff>
    </xdr:to>
    <xdr:graphicFrame macro="">
      <xdr:nvGraphicFramePr>
        <xdr:cNvPr id="2" name="Chart 2">
          <a:extLst>
            <a:ext uri="{FF2B5EF4-FFF2-40B4-BE49-F238E27FC236}">
              <a16:creationId xmlns:a16="http://schemas.microsoft.com/office/drawing/2014/main" id="{3EE9CC36-5C1F-4AF5-B596-2FAD9DECF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47625</xdr:colOff>
      <xdr:row>4</xdr:row>
      <xdr:rowOff>95250</xdr:rowOff>
    </xdr:from>
    <xdr:to>
      <xdr:col>25</xdr:col>
      <xdr:colOff>171450</xdr:colOff>
      <xdr:row>25</xdr:row>
      <xdr:rowOff>47625</xdr:rowOff>
    </xdr:to>
    <xdr:graphicFrame macro="">
      <xdr:nvGraphicFramePr>
        <xdr:cNvPr id="2" name="Chart 2">
          <a:extLst>
            <a:ext uri="{FF2B5EF4-FFF2-40B4-BE49-F238E27FC236}">
              <a16:creationId xmlns:a16="http://schemas.microsoft.com/office/drawing/2014/main" id="{79127181-4563-4BFA-A578-66B88BE0FF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xdr:row>
      <xdr:rowOff>114300</xdr:rowOff>
    </xdr:from>
    <xdr:to>
      <xdr:col>13</xdr:col>
      <xdr:colOff>581025</xdr:colOff>
      <xdr:row>25</xdr:row>
      <xdr:rowOff>28574</xdr:rowOff>
    </xdr:to>
    <xdr:graphicFrame macro="">
      <xdr:nvGraphicFramePr>
        <xdr:cNvPr id="3" name="Chart 2">
          <a:extLst>
            <a:ext uri="{FF2B5EF4-FFF2-40B4-BE49-F238E27FC236}">
              <a16:creationId xmlns:a16="http://schemas.microsoft.com/office/drawing/2014/main" id="{CD0D0275-2DC2-4433-9223-D3280F1A4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28575</xdr:rowOff>
    </xdr:from>
    <xdr:to>
      <xdr:col>26</xdr:col>
      <xdr:colOff>390524</xdr:colOff>
      <xdr:row>3</xdr:row>
      <xdr:rowOff>95250</xdr:rowOff>
    </xdr:to>
    <xdr:sp macro="" textlink="">
      <xdr:nvSpPr>
        <xdr:cNvPr id="4" name="Rectangle 3">
          <a:extLst>
            <a:ext uri="{FF2B5EF4-FFF2-40B4-BE49-F238E27FC236}">
              <a16:creationId xmlns:a16="http://schemas.microsoft.com/office/drawing/2014/main" id="{5D1031D7-60E8-4E6E-B6A2-BB3072F19E65}"/>
            </a:ext>
          </a:extLst>
        </xdr:cNvPr>
        <xdr:cNvSpPr/>
      </xdr:nvSpPr>
      <xdr:spPr>
        <a:xfrm>
          <a:off x="0" y="28575"/>
          <a:ext cx="16240124"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2400" b="1">
              <a:solidFill>
                <a:schemeClr val="tx1"/>
              </a:solidFill>
            </a:rPr>
            <a:t>BMI WEIGHT DASHBOARD</a:t>
          </a:r>
        </a:p>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MI-Weight-Tracker%20(1)%20BANAYA%20KUC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taff%20Bonuses%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vid%20datase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eight Detail"/>
      <sheetName val="BMI Table"/>
      <sheetName val="Weight chart "/>
      <sheetName val="DASHBOARD"/>
      <sheetName val="Pics"/>
    </sheetNames>
    <sheetDataSet>
      <sheetData sheetId="0"/>
      <sheetData sheetId="1"/>
      <sheetData sheetId="2">
        <row r="5">
          <cell r="C5">
            <v>19</v>
          </cell>
          <cell r="D5">
            <v>20</v>
          </cell>
          <cell r="E5">
            <v>21</v>
          </cell>
          <cell r="F5">
            <v>22</v>
          </cell>
          <cell r="G5">
            <v>23</v>
          </cell>
          <cell r="H5">
            <v>24</v>
          </cell>
          <cell r="I5">
            <v>25</v>
          </cell>
          <cell r="J5">
            <v>26</v>
          </cell>
          <cell r="K5">
            <v>27</v>
          </cell>
          <cell r="L5">
            <v>28</v>
          </cell>
          <cell r="M5">
            <v>29</v>
          </cell>
          <cell r="N5">
            <v>30</v>
          </cell>
          <cell r="O5">
            <v>31</v>
          </cell>
          <cell r="P5">
            <v>32</v>
          </cell>
          <cell r="Q5">
            <v>33</v>
          </cell>
          <cell r="R5">
            <v>34</v>
          </cell>
          <cell r="S5">
            <v>35</v>
          </cell>
          <cell r="T5">
            <v>36</v>
          </cell>
          <cell r="U5">
            <v>37</v>
          </cell>
          <cell r="V5">
            <v>38</v>
          </cell>
          <cell r="W5">
            <v>39</v>
          </cell>
          <cell r="X5">
            <v>40</v>
          </cell>
          <cell r="Y5">
            <v>41</v>
          </cell>
          <cell r="Z5">
            <v>42</v>
          </cell>
          <cell r="AA5">
            <v>43</v>
          </cell>
          <cell r="AB5">
            <v>44</v>
          </cell>
          <cell r="AC5">
            <v>45</v>
          </cell>
          <cell r="AD5">
            <v>46</v>
          </cell>
          <cell r="AE5">
            <v>47</v>
          </cell>
          <cell r="AF5">
            <v>48</v>
          </cell>
          <cell r="AG5">
            <v>49</v>
          </cell>
          <cell r="AH5">
            <v>50</v>
          </cell>
          <cell r="AI5">
            <v>51</v>
          </cell>
          <cell r="AJ5">
            <v>52</v>
          </cell>
          <cell r="AK5">
            <v>53</v>
          </cell>
          <cell r="AL5">
            <v>54</v>
          </cell>
        </row>
        <row r="6">
          <cell r="B6">
            <v>58</v>
          </cell>
          <cell r="C6">
            <v>91</v>
          </cell>
          <cell r="D6">
            <v>96</v>
          </cell>
          <cell r="E6">
            <v>100</v>
          </cell>
          <cell r="F6">
            <v>105</v>
          </cell>
          <cell r="G6">
            <v>110</v>
          </cell>
          <cell r="H6">
            <v>115</v>
          </cell>
          <cell r="I6">
            <v>119</v>
          </cell>
          <cell r="J6">
            <v>124</v>
          </cell>
          <cell r="K6">
            <v>129</v>
          </cell>
          <cell r="L6">
            <v>134</v>
          </cell>
          <cell r="M6">
            <v>138</v>
          </cell>
          <cell r="N6">
            <v>143</v>
          </cell>
          <cell r="O6">
            <v>148</v>
          </cell>
          <cell r="P6">
            <v>153</v>
          </cell>
          <cell r="Q6">
            <v>158</v>
          </cell>
          <cell r="R6">
            <v>162</v>
          </cell>
          <cell r="S6">
            <v>167</v>
          </cell>
          <cell r="T6">
            <v>172</v>
          </cell>
          <cell r="U6">
            <v>177</v>
          </cell>
          <cell r="V6">
            <v>181</v>
          </cell>
          <cell r="W6">
            <v>186</v>
          </cell>
          <cell r="X6">
            <v>191</v>
          </cell>
          <cell r="Y6">
            <v>196</v>
          </cell>
          <cell r="Z6">
            <v>201</v>
          </cell>
          <cell r="AA6">
            <v>205</v>
          </cell>
          <cell r="AB6">
            <v>210</v>
          </cell>
          <cell r="AC6">
            <v>215</v>
          </cell>
          <cell r="AD6">
            <v>220</v>
          </cell>
          <cell r="AE6">
            <v>224</v>
          </cell>
          <cell r="AF6">
            <v>229</v>
          </cell>
          <cell r="AG6">
            <v>234</v>
          </cell>
          <cell r="AH6">
            <v>239</v>
          </cell>
          <cell r="AI6">
            <v>244</v>
          </cell>
          <cell r="AJ6">
            <v>248</v>
          </cell>
          <cell r="AK6">
            <v>253</v>
          </cell>
          <cell r="AL6">
            <v>258</v>
          </cell>
        </row>
        <row r="7">
          <cell r="B7">
            <v>59</v>
          </cell>
          <cell r="C7">
            <v>94</v>
          </cell>
          <cell r="D7">
            <v>99</v>
          </cell>
          <cell r="E7">
            <v>104</v>
          </cell>
          <cell r="F7">
            <v>109</v>
          </cell>
          <cell r="G7">
            <v>114</v>
          </cell>
          <cell r="H7">
            <v>119</v>
          </cell>
          <cell r="I7">
            <v>124</v>
          </cell>
          <cell r="J7">
            <v>128</v>
          </cell>
          <cell r="K7">
            <v>133</v>
          </cell>
          <cell r="L7">
            <v>138</v>
          </cell>
          <cell r="M7">
            <v>143</v>
          </cell>
          <cell r="N7">
            <v>148</v>
          </cell>
          <cell r="O7">
            <v>153</v>
          </cell>
          <cell r="P7">
            <v>158</v>
          </cell>
          <cell r="Q7">
            <v>163</v>
          </cell>
          <cell r="R7">
            <v>168</v>
          </cell>
          <cell r="S7">
            <v>173</v>
          </cell>
          <cell r="T7">
            <v>178</v>
          </cell>
          <cell r="U7">
            <v>183</v>
          </cell>
          <cell r="V7">
            <v>188</v>
          </cell>
          <cell r="W7">
            <v>193</v>
          </cell>
          <cell r="X7">
            <v>198</v>
          </cell>
          <cell r="Y7">
            <v>203</v>
          </cell>
          <cell r="Z7">
            <v>208</v>
          </cell>
          <cell r="AA7">
            <v>212</v>
          </cell>
          <cell r="AB7">
            <v>217</v>
          </cell>
          <cell r="AC7">
            <v>222</v>
          </cell>
          <cell r="AD7">
            <v>227</v>
          </cell>
          <cell r="AE7">
            <v>232</v>
          </cell>
          <cell r="AF7">
            <v>237</v>
          </cell>
          <cell r="AG7">
            <v>242</v>
          </cell>
          <cell r="AH7">
            <v>247</v>
          </cell>
          <cell r="AI7">
            <v>252</v>
          </cell>
          <cell r="AJ7">
            <v>257</v>
          </cell>
          <cell r="AK7">
            <v>262</v>
          </cell>
          <cell r="AL7">
            <v>267</v>
          </cell>
        </row>
        <row r="8">
          <cell r="B8">
            <v>60</v>
          </cell>
          <cell r="C8">
            <v>97</v>
          </cell>
          <cell r="D8">
            <v>102</v>
          </cell>
          <cell r="E8">
            <v>107</v>
          </cell>
          <cell r="F8">
            <v>112</v>
          </cell>
          <cell r="G8">
            <v>118</v>
          </cell>
          <cell r="H8">
            <v>123</v>
          </cell>
          <cell r="I8">
            <v>128</v>
          </cell>
          <cell r="J8">
            <v>133</v>
          </cell>
          <cell r="K8">
            <v>138</v>
          </cell>
          <cell r="L8">
            <v>143</v>
          </cell>
          <cell r="M8">
            <v>148</v>
          </cell>
          <cell r="N8">
            <v>153</v>
          </cell>
          <cell r="O8">
            <v>158</v>
          </cell>
          <cell r="P8">
            <v>163</v>
          </cell>
          <cell r="Q8">
            <v>168</v>
          </cell>
          <cell r="R8">
            <v>174</v>
          </cell>
          <cell r="S8">
            <v>179</v>
          </cell>
          <cell r="T8">
            <v>184</v>
          </cell>
          <cell r="U8">
            <v>189</v>
          </cell>
          <cell r="V8">
            <v>194</v>
          </cell>
          <cell r="W8">
            <v>199</v>
          </cell>
          <cell r="X8">
            <v>204</v>
          </cell>
          <cell r="Y8">
            <v>209</v>
          </cell>
          <cell r="Z8">
            <v>215</v>
          </cell>
          <cell r="AA8">
            <v>220</v>
          </cell>
          <cell r="AB8">
            <v>225</v>
          </cell>
          <cell r="AC8">
            <v>230</v>
          </cell>
          <cell r="AD8">
            <v>235</v>
          </cell>
          <cell r="AE8">
            <v>240</v>
          </cell>
          <cell r="AF8">
            <v>245</v>
          </cell>
          <cell r="AG8">
            <v>250</v>
          </cell>
          <cell r="AH8">
            <v>255</v>
          </cell>
          <cell r="AI8">
            <v>261</v>
          </cell>
          <cell r="AJ8">
            <v>266</v>
          </cell>
          <cell r="AK8">
            <v>271</v>
          </cell>
          <cell r="AL8">
            <v>276</v>
          </cell>
        </row>
        <row r="9">
          <cell r="B9">
            <v>61</v>
          </cell>
          <cell r="C9">
            <v>100</v>
          </cell>
          <cell r="D9">
            <v>106</v>
          </cell>
          <cell r="E9">
            <v>111</v>
          </cell>
          <cell r="F9">
            <v>116</v>
          </cell>
          <cell r="G9">
            <v>122</v>
          </cell>
          <cell r="H9">
            <v>127</v>
          </cell>
          <cell r="I9">
            <v>132</v>
          </cell>
          <cell r="J9">
            <v>137</v>
          </cell>
          <cell r="K9">
            <v>143</v>
          </cell>
          <cell r="L9">
            <v>148</v>
          </cell>
          <cell r="M9">
            <v>153</v>
          </cell>
          <cell r="N9">
            <v>158</v>
          </cell>
          <cell r="O9">
            <v>164</v>
          </cell>
          <cell r="P9">
            <v>169</v>
          </cell>
          <cell r="Q9">
            <v>174</v>
          </cell>
          <cell r="R9">
            <v>180</v>
          </cell>
          <cell r="S9">
            <v>185</v>
          </cell>
          <cell r="T9">
            <v>190</v>
          </cell>
          <cell r="U9">
            <v>195</v>
          </cell>
          <cell r="V9">
            <v>201</v>
          </cell>
          <cell r="W9">
            <v>206</v>
          </cell>
          <cell r="X9">
            <v>211</v>
          </cell>
          <cell r="Y9">
            <v>217</v>
          </cell>
          <cell r="Z9">
            <v>222</v>
          </cell>
          <cell r="AA9">
            <v>227</v>
          </cell>
          <cell r="AB9">
            <v>232</v>
          </cell>
          <cell r="AC9">
            <v>238</v>
          </cell>
          <cell r="AD9">
            <v>243</v>
          </cell>
          <cell r="AE9">
            <v>248</v>
          </cell>
          <cell r="AF9">
            <v>254</v>
          </cell>
          <cell r="AG9">
            <v>259</v>
          </cell>
          <cell r="AH9">
            <v>264</v>
          </cell>
          <cell r="AI9">
            <v>269</v>
          </cell>
          <cell r="AJ9">
            <v>275</v>
          </cell>
          <cell r="AK9">
            <v>280</v>
          </cell>
          <cell r="AL9">
            <v>285</v>
          </cell>
        </row>
        <row r="10">
          <cell r="B10">
            <v>62</v>
          </cell>
          <cell r="C10">
            <v>104</v>
          </cell>
          <cell r="D10">
            <v>109</v>
          </cell>
          <cell r="E10">
            <v>115</v>
          </cell>
          <cell r="F10">
            <v>120</v>
          </cell>
          <cell r="G10">
            <v>126</v>
          </cell>
          <cell r="H10">
            <v>131</v>
          </cell>
          <cell r="I10">
            <v>136</v>
          </cell>
          <cell r="J10">
            <v>142</v>
          </cell>
          <cell r="K10">
            <v>147</v>
          </cell>
          <cell r="L10">
            <v>153</v>
          </cell>
          <cell r="M10">
            <v>158</v>
          </cell>
          <cell r="N10">
            <v>164</v>
          </cell>
          <cell r="O10">
            <v>169</v>
          </cell>
          <cell r="P10">
            <v>175</v>
          </cell>
          <cell r="Q10">
            <v>180</v>
          </cell>
          <cell r="R10">
            <v>186</v>
          </cell>
          <cell r="S10">
            <v>191</v>
          </cell>
          <cell r="T10">
            <v>196</v>
          </cell>
          <cell r="U10">
            <v>202</v>
          </cell>
          <cell r="V10">
            <v>207</v>
          </cell>
          <cell r="W10">
            <v>213</v>
          </cell>
          <cell r="X10">
            <v>218</v>
          </cell>
          <cell r="Y10">
            <v>224</v>
          </cell>
          <cell r="Z10">
            <v>229</v>
          </cell>
          <cell r="AA10">
            <v>235</v>
          </cell>
          <cell r="AB10">
            <v>240</v>
          </cell>
          <cell r="AC10">
            <v>246</v>
          </cell>
          <cell r="AD10">
            <v>251</v>
          </cell>
          <cell r="AE10">
            <v>256</v>
          </cell>
          <cell r="AF10">
            <v>262</v>
          </cell>
          <cell r="AG10">
            <v>267</v>
          </cell>
          <cell r="AH10">
            <v>273</v>
          </cell>
          <cell r="AI10">
            <v>278</v>
          </cell>
          <cell r="AJ10">
            <v>284</v>
          </cell>
          <cell r="AK10">
            <v>289</v>
          </cell>
          <cell r="AL10">
            <v>295</v>
          </cell>
        </row>
        <row r="11">
          <cell r="B11">
            <v>63</v>
          </cell>
          <cell r="C11">
            <v>107</v>
          </cell>
          <cell r="D11">
            <v>113</v>
          </cell>
          <cell r="E11">
            <v>118</v>
          </cell>
          <cell r="F11">
            <v>124</v>
          </cell>
          <cell r="G11">
            <v>130</v>
          </cell>
          <cell r="H11">
            <v>135</v>
          </cell>
          <cell r="I11">
            <v>141</v>
          </cell>
          <cell r="J11">
            <v>146</v>
          </cell>
          <cell r="K11">
            <v>152</v>
          </cell>
          <cell r="L11">
            <v>158</v>
          </cell>
          <cell r="M11">
            <v>163</v>
          </cell>
          <cell r="N11">
            <v>169</v>
          </cell>
          <cell r="O11">
            <v>175</v>
          </cell>
          <cell r="P11">
            <v>180</v>
          </cell>
          <cell r="Q11">
            <v>186</v>
          </cell>
          <cell r="R11">
            <v>191</v>
          </cell>
          <cell r="S11">
            <v>197</v>
          </cell>
          <cell r="T11">
            <v>203</v>
          </cell>
          <cell r="U11">
            <v>208</v>
          </cell>
          <cell r="V11">
            <v>214</v>
          </cell>
          <cell r="W11">
            <v>220</v>
          </cell>
          <cell r="X11">
            <v>225</v>
          </cell>
          <cell r="Y11">
            <v>231</v>
          </cell>
          <cell r="Z11">
            <v>237</v>
          </cell>
          <cell r="AA11">
            <v>242</v>
          </cell>
          <cell r="AB11">
            <v>248</v>
          </cell>
          <cell r="AC11">
            <v>254</v>
          </cell>
          <cell r="AD11">
            <v>259</v>
          </cell>
          <cell r="AE11">
            <v>265</v>
          </cell>
          <cell r="AF11">
            <v>270</v>
          </cell>
          <cell r="AG11">
            <v>278</v>
          </cell>
          <cell r="AH11">
            <v>282</v>
          </cell>
          <cell r="AI11">
            <v>287</v>
          </cell>
          <cell r="AJ11">
            <v>293</v>
          </cell>
          <cell r="AK11">
            <v>299</v>
          </cell>
          <cell r="AL11">
            <v>304</v>
          </cell>
        </row>
        <row r="12">
          <cell r="B12">
            <v>64</v>
          </cell>
          <cell r="C12">
            <v>110</v>
          </cell>
          <cell r="D12">
            <v>116</v>
          </cell>
          <cell r="E12">
            <v>122</v>
          </cell>
          <cell r="F12">
            <v>128</v>
          </cell>
          <cell r="G12">
            <v>134</v>
          </cell>
          <cell r="H12">
            <v>140</v>
          </cell>
          <cell r="I12">
            <v>145</v>
          </cell>
          <cell r="J12">
            <v>151</v>
          </cell>
          <cell r="K12">
            <v>157</v>
          </cell>
          <cell r="L12">
            <v>163</v>
          </cell>
          <cell r="M12">
            <v>169</v>
          </cell>
          <cell r="N12">
            <v>174</v>
          </cell>
          <cell r="O12">
            <v>180</v>
          </cell>
          <cell r="P12">
            <v>186</v>
          </cell>
          <cell r="Q12">
            <v>192</v>
          </cell>
          <cell r="R12">
            <v>197</v>
          </cell>
          <cell r="S12">
            <v>204</v>
          </cell>
          <cell r="T12">
            <v>209</v>
          </cell>
          <cell r="U12">
            <v>215</v>
          </cell>
          <cell r="V12">
            <v>221</v>
          </cell>
          <cell r="W12">
            <v>227</v>
          </cell>
          <cell r="X12">
            <v>232</v>
          </cell>
          <cell r="Y12">
            <v>238</v>
          </cell>
          <cell r="Z12">
            <v>244</v>
          </cell>
          <cell r="AA12">
            <v>250</v>
          </cell>
          <cell r="AB12">
            <v>256</v>
          </cell>
          <cell r="AC12">
            <v>262</v>
          </cell>
          <cell r="AD12">
            <v>267</v>
          </cell>
          <cell r="AE12">
            <v>273</v>
          </cell>
          <cell r="AF12">
            <v>279</v>
          </cell>
          <cell r="AG12">
            <v>285</v>
          </cell>
          <cell r="AH12">
            <v>291</v>
          </cell>
          <cell r="AI12">
            <v>296</v>
          </cell>
          <cell r="AJ12">
            <v>302</v>
          </cell>
          <cell r="AK12">
            <v>308</v>
          </cell>
          <cell r="AL12">
            <v>314</v>
          </cell>
        </row>
        <row r="13">
          <cell r="B13">
            <v>65</v>
          </cell>
          <cell r="C13">
            <v>114</v>
          </cell>
          <cell r="D13">
            <v>120</v>
          </cell>
          <cell r="E13">
            <v>126</v>
          </cell>
          <cell r="F13">
            <v>132</v>
          </cell>
          <cell r="G13">
            <v>138</v>
          </cell>
          <cell r="H13">
            <v>144</v>
          </cell>
          <cell r="I13">
            <v>150</v>
          </cell>
          <cell r="J13">
            <v>156</v>
          </cell>
          <cell r="K13">
            <v>162</v>
          </cell>
          <cell r="L13">
            <v>168</v>
          </cell>
          <cell r="M13">
            <v>174</v>
          </cell>
          <cell r="N13">
            <v>180</v>
          </cell>
          <cell r="O13">
            <v>186</v>
          </cell>
          <cell r="P13">
            <v>192</v>
          </cell>
          <cell r="Q13">
            <v>198</v>
          </cell>
          <cell r="R13">
            <v>204</v>
          </cell>
          <cell r="S13">
            <v>210</v>
          </cell>
          <cell r="T13">
            <v>216</v>
          </cell>
          <cell r="U13">
            <v>222</v>
          </cell>
          <cell r="V13">
            <v>228</v>
          </cell>
          <cell r="W13">
            <v>234</v>
          </cell>
          <cell r="X13">
            <v>240</v>
          </cell>
          <cell r="Y13">
            <v>246</v>
          </cell>
          <cell r="Z13">
            <v>252</v>
          </cell>
          <cell r="AA13">
            <v>258</v>
          </cell>
          <cell r="AB13">
            <v>264</v>
          </cell>
          <cell r="AC13">
            <v>270</v>
          </cell>
          <cell r="AD13">
            <v>276</v>
          </cell>
          <cell r="AE13">
            <v>282</v>
          </cell>
          <cell r="AF13">
            <v>288</v>
          </cell>
          <cell r="AG13">
            <v>294</v>
          </cell>
          <cell r="AH13">
            <v>300</v>
          </cell>
          <cell r="AI13">
            <v>306</v>
          </cell>
          <cell r="AJ13">
            <v>312</v>
          </cell>
          <cell r="AK13">
            <v>318</v>
          </cell>
          <cell r="AL13">
            <v>324</v>
          </cell>
        </row>
        <row r="14">
          <cell r="B14">
            <v>66</v>
          </cell>
          <cell r="C14">
            <v>118</v>
          </cell>
          <cell r="D14">
            <v>124</v>
          </cell>
          <cell r="E14">
            <v>130</v>
          </cell>
          <cell r="F14">
            <v>136</v>
          </cell>
          <cell r="G14">
            <v>142</v>
          </cell>
          <cell r="H14">
            <v>148</v>
          </cell>
          <cell r="I14">
            <v>155</v>
          </cell>
          <cell r="J14">
            <v>161</v>
          </cell>
          <cell r="K14">
            <v>167</v>
          </cell>
          <cell r="L14">
            <v>173</v>
          </cell>
          <cell r="M14">
            <v>179</v>
          </cell>
          <cell r="N14">
            <v>186</v>
          </cell>
          <cell r="O14">
            <v>192</v>
          </cell>
          <cell r="P14">
            <v>198</v>
          </cell>
          <cell r="Q14">
            <v>204</v>
          </cell>
          <cell r="R14">
            <v>210</v>
          </cell>
          <cell r="S14">
            <v>216</v>
          </cell>
          <cell r="T14">
            <v>223</v>
          </cell>
          <cell r="U14">
            <v>229</v>
          </cell>
          <cell r="V14">
            <v>235</v>
          </cell>
          <cell r="W14">
            <v>241</v>
          </cell>
          <cell r="X14">
            <v>247</v>
          </cell>
          <cell r="Y14">
            <v>253</v>
          </cell>
          <cell r="Z14">
            <v>260</v>
          </cell>
          <cell r="AA14">
            <v>266</v>
          </cell>
          <cell r="AB14">
            <v>272</v>
          </cell>
          <cell r="AC14">
            <v>278</v>
          </cell>
          <cell r="AD14">
            <v>284</v>
          </cell>
          <cell r="AE14">
            <v>291</v>
          </cell>
          <cell r="AF14">
            <v>297</v>
          </cell>
          <cell r="AG14">
            <v>303</v>
          </cell>
          <cell r="AH14">
            <v>309</v>
          </cell>
          <cell r="AI14">
            <v>315</v>
          </cell>
          <cell r="AJ14">
            <v>322</v>
          </cell>
          <cell r="AK14">
            <v>328</v>
          </cell>
          <cell r="AL14">
            <v>334</v>
          </cell>
        </row>
        <row r="15">
          <cell r="B15">
            <v>67</v>
          </cell>
          <cell r="C15">
            <v>121</v>
          </cell>
          <cell r="D15">
            <v>127</v>
          </cell>
          <cell r="E15">
            <v>134</v>
          </cell>
          <cell r="F15">
            <v>140</v>
          </cell>
          <cell r="G15">
            <v>146</v>
          </cell>
          <cell r="H15">
            <v>153</v>
          </cell>
          <cell r="I15">
            <v>159</v>
          </cell>
          <cell r="J15">
            <v>166</v>
          </cell>
          <cell r="K15">
            <v>172</v>
          </cell>
          <cell r="L15">
            <v>178</v>
          </cell>
          <cell r="M15">
            <v>185</v>
          </cell>
          <cell r="N15">
            <v>191</v>
          </cell>
          <cell r="O15">
            <v>198</v>
          </cell>
          <cell r="P15">
            <v>204</v>
          </cell>
          <cell r="Q15">
            <v>211</v>
          </cell>
          <cell r="R15">
            <v>217</v>
          </cell>
          <cell r="S15">
            <v>223</v>
          </cell>
          <cell r="T15">
            <v>230</v>
          </cell>
          <cell r="U15">
            <v>236</v>
          </cell>
          <cell r="V15">
            <v>242</v>
          </cell>
          <cell r="W15">
            <v>249</v>
          </cell>
          <cell r="X15">
            <v>255</v>
          </cell>
          <cell r="Y15">
            <v>261</v>
          </cell>
          <cell r="Z15">
            <v>268</v>
          </cell>
          <cell r="AA15">
            <v>274</v>
          </cell>
          <cell r="AB15">
            <v>280</v>
          </cell>
          <cell r="AC15">
            <v>287</v>
          </cell>
          <cell r="AD15">
            <v>293</v>
          </cell>
          <cell r="AE15">
            <v>299</v>
          </cell>
          <cell r="AF15">
            <v>306</v>
          </cell>
          <cell r="AG15">
            <v>312</v>
          </cell>
          <cell r="AH15">
            <v>319</v>
          </cell>
          <cell r="AI15">
            <v>325</v>
          </cell>
          <cell r="AJ15">
            <v>331</v>
          </cell>
          <cell r="AK15">
            <v>338</v>
          </cell>
          <cell r="AL15">
            <v>344</v>
          </cell>
        </row>
        <row r="16">
          <cell r="B16">
            <v>68</v>
          </cell>
          <cell r="C16">
            <v>125</v>
          </cell>
          <cell r="D16">
            <v>131</v>
          </cell>
          <cell r="E16">
            <v>138</v>
          </cell>
          <cell r="F16">
            <v>144</v>
          </cell>
          <cell r="G16">
            <v>151</v>
          </cell>
          <cell r="H16">
            <v>158</v>
          </cell>
          <cell r="I16">
            <v>164</v>
          </cell>
          <cell r="J16">
            <v>171</v>
          </cell>
          <cell r="K16">
            <v>177</v>
          </cell>
          <cell r="L16">
            <v>184</v>
          </cell>
          <cell r="M16">
            <v>190</v>
          </cell>
          <cell r="N16">
            <v>197</v>
          </cell>
          <cell r="O16">
            <v>203</v>
          </cell>
          <cell r="P16">
            <v>210</v>
          </cell>
          <cell r="Q16">
            <v>216</v>
          </cell>
          <cell r="R16">
            <v>223</v>
          </cell>
          <cell r="S16">
            <v>230</v>
          </cell>
          <cell r="T16">
            <v>236</v>
          </cell>
          <cell r="U16">
            <v>243</v>
          </cell>
          <cell r="V16">
            <v>249</v>
          </cell>
          <cell r="W16">
            <v>256</v>
          </cell>
          <cell r="X16">
            <v>262</v>
          </cell>
          <cell r="Y16">
            <v>269</v>
          </cell>
          <cell r="Z16">
            <v>276</v>
          </cell>
          <cell r="AA16">
            <v>282</v>
          </cell>
          <cell r="AB16">
            <v>289</v>
          </cell>
          <cell r="AC16">
            <v>295</v>
          </cell>
          <cell r="AD16">
            <v>302</v>
          </cell>
          <cell r="AE16">
            <v>308</v>
          </cell>
          <cell r="AF16">
            <v>315</v>
          </cell>
          <cell r="AG16">
            <v>322</v>
          </cell>
          <cell r="AH16">
            <v>328</v>
          </cell>
          <cell r="AI16">
            <v>335</v>
          </cell>
          <cell r="AJ16">
            <v>341</v>
          </cell>
          <cell r="AK16">
            <v>348</v>
          </cell>
          <cell r="AL16">
            <v>354</v>
          </cell>
        </row>
        <row r="17">
          <cell r="B17">
            <v>69</v>
          </cell>
          <cell r="C17">
            <v>128</v>
          </cell>
          <cell r="D17">
            <v>135</v>
          </cell>
          <cell r="E17">
            <v>142</v>
          </cell>
          <cell r="F17">
            <v>149</v>
          </cell>
          <cell r="G17">
            <v>155</v>
          </cell>
          <cell r="H17">
            <v>162</v>
          </cell>
          <cell r="I17">
            <v>169</v>
          </cell>
          <cell r="J17">
            <v>176</v>
          </cell>
          <cell r="K17">
            <v>182</v>
          </cell>
          <cell r="L17">
            <v>189</v>
          </cell>
          <cell r="M17">
            <v>196</v>
          </cell>
          <cell r="N17">
            <v>203</v>
          </cell>
          <cell r="O17">
            <v>209</v>
          </cell>
          <cell r="P17">
            <v>216</v>
          </cell>
          <cell r="Q17">
            <v>223</v>
          </cell>
          <cell r="R17">
            <v>230</v>
          </cell>
          <cell r="S17">
            <v>236</v>
          </cell>
          <cell r="T17">
            <v>243</v>
          </cell>
          <cell r="U17">
            <v>250</v>
          </cell>
          <cell r="V17">
            <v>257</v>
          </cell>
          <cell r="W17">
            <v>263</v>
          </cell>
          <cell r="X17">
            <v>270</v>
          </cell>
          <cell r="Y17">
            <v>277</v>
          </cell>
          <cell r="Z17">
            <v>284</v>
          </cell>
          <cell r="AA17">
            <v>291</v>
          </cell>
          <cell r="AB17">
            <v>297</v>
          </cell>
          <cell r="AC17">
            <v>304</v>
          </cell>
          <cell r="AD17">
            <v>311</v>
          </cell>
          <cell r="AE17">
            <v>318</v>
          </cell>
          <cell r="AF17">
            <v>324</v>
          </cell>
          <cell r="AG17">
            <v>331</v>
          </cell>
          <cell r="AH17">
            <v>338</v>
          </cell>
          <cell r="AI17">
            <v>345</v>
          </cell>
          <cell r="AJ17">
            <v>351</v>
          </cell>
          <cell r="AK17">
            <v>358</v>
          </cell>
          <cell r="AL17">
            <v>365</v>
          </cell>
        </row>
        <row r="18">
          <cell r="B18">
            <v>70</v>
          </cell>
          <cell r="C18">
            <v>132</v>
          </cell>
          <cell r="D18">
            <v>139</v>
          </cell>
          <cell r="E18">
            <v>146</v>
          </cell>
          <cell r="F18">
            <v>153</v>
          </cell>
          <cell r="G18">
            <v>160</v>
          </cell>
          <cell r="H18">
            <v>167</v>
          </cell>
          <cell r="I18">
            <v>174</v>
          </cell>
          <cell r="J18">
            <v>181</v>
          </cell>
          <cell r="K18">
            <v>188</v>
          </cell>
          <cell r="L18">
            <v>195</v>
          </cell>
          <cell r="M18">
            <v>202</v>
          </cell>
          <cell r="N18">
            <v>209</v>
          </cell>
          <cell r="O18">
            <v>216</v>
          </cell>
          <cell r="P18">
            <v>222</v>
          </cell>
          <cell r="Q18">
            <v>229</v>
          </cell>
          <cell r="R18">
            <v>236</v>
          </cell>
          <cell r="S18">
            <v>243</v>
          </cell>
          <cell r="T18">
            <v>250</v>
          </cell>
          <cell r="U18">
            <v>257</v>
          </cell>
          <cell r="V18">
            <v>264</v>
          </cell>
          <cell r="W18">
            <v>271</v>
          </cell>
          <cell r="X18">
            <v>278</v>
          </cell>
          <cell r="Y18">
            <v>285</v>
          </cell>
          <cell r="Z18">
            <v>292</v>
          </cell>
          <cell r="AA18">
            <v>299</v>
          </cell>
          <cell r="AB18">
            <v>306</v>
          </cell>
          <cell r="AC18">
            <v>313</v>
          </cell>
          <cell r="AD18">
            <v>320</v>
          </cell>
          <cell r="AE18">
            <v>327</v>
          </cell>
          <cell r="AF18">
            <v>334</v>
          </cell>
          <cell r="AG18">
            <v>341</v>
          </cell>
          <cell r="AH18">
            <v>348</v>
          </cell>
          <cell r="AI18">
            <v>355</v>
          </cell>
          <cell r="AJ18">
            <v>362</v>
          </cell>
          <cell r="AK18">
            <v>369</v>
          </cell>
          <cell r="AL18">
            <v>376</v>
          </cell>
        </row>
        <row r="19">
          <cell r="B19">
            <v>71</v>
          </cell>
          <cell r="C19">
            <v>136</v>
          </cell>
          <cell r="D19">
            <v>143</v>
          </cell>
          <cell r="E19">
            <v>150</v>
          </cell>
          <cell r="F19">
            <v>157</v>
          </cell>
          <cell r="G19">
            <v>165</v>
          </cell>
          <cell r="H19">
            <v>172</v>
          </cell>
          <cell r="I19">
            <v>179</v>
          </cell>
          <cell r="J19">
            <v>186</v>
          </cell>
          <cell r="K19">
            <v>193</v>
          </cell>
          <cell r="L19">
            <v>200</v>
          </cell>
          <cell r="M19">
            <v>208</v>
          </cell>
          <cell r="N19">
            <v>215</v>
          </cell>
          <cell r="O19">
            <v>222</v>
          </cell>
          <cell r="P19">
            <v>229</v>
          </cell>
          <cell r="Q19">
            <v>236</v>
          </cell>
          <cell r="R19">
            <v>243</v>
          </cell>
          <cell r="S19">
            <v>250</v>
          </cell>
          <cell r="T19">
            <v>257</v>
          </cell>
          <cell r="U19">
            <v>265</v>
          </cell>
          <cell r="V19">
            <v>272</v>
          </cell>
          <cell r="W19">
            <v>279</v>
          </cell>
          <cell r="X19">
            <v>286</v>
          </cell>
          <cell r="Y19">
            <v>293</v>
          </cell>
          <cell r="Z19">
            <v>301</v>
          </cell>
          <cell r="AA19">
            <v>308</v>
          </cell>
          <cell r="AB19">
            <v>315</v>
          </cell>
          <cell r="AC19">
            <v>322</v>
          </cell>
          <cell r="AD19">
            <v>329</v>
          </cell>
          <cell r="AE19">
            <v>338</v>
          </cell>
          <cell r="AF19">
            <v>343</v>
          </cell>
          <cell r="AG19">
            <v>351</v>
          </cell>
          <cell r="AH19">
            <v>358</v>
          </cell>
          <cell r="AI19">
            <v>365</v>
          </cell>
          <cell r="AJ19">
            <v>372</v>
          </cell>
          <cell r="AK19">
            <v>379</v>
          </cell>
          <cell r="AL19">
            <v>386</v>
          </cell>
        </row>
        <row r="20">
          <cell r="B20">
            <v>72</v>
          </cell>
          <cell r="C20">
            <v>140</v>
          </cell>
          <cell r="D20">
            <v>147</v>
          </cell>
          <cell r="E20">
            <v>154</v>
          </cell>
          <cell r="F20">
            <v>162</v>
          </cell>
          <cell r="G20">
            <v>169</v>
          </cell>
          <cell r="H20">
            <v>177</v>
          </cell>
          <cell r="I20">
            <v>184</v>
          </cell>
          <cell r="J20">
            <v>191</v>
          </cell>
          <cell r="K20">
            <v>199</v>
          </cell>
          <cell r="L20">
            <v>206</v>
          </cell>
          <cell r="M20">
            <v>213</v>
          </cell>
          <cell r="N20">
            <v>221</v>
          </cell>
          <cell r="O20">
            <v>228</v>
          </cell>
          <cell r="P20">
            <v>235</v>
          </cell>
          <cell r="Q20">
            <v>242</v>
          </cell>
          <cell r="R20">
            <v>250</v>
          </cell>
          <cell r="S20">
            <v>258</v>
          </cell>
          <cell r="T20">
            <v>265</v>
          </cell>
          <cell r="U20">
            <v>272</v>
          </cell>
          <cell r="V20">
            <v>279</v>
          </cell>
          <cell r="W20">
            <v>287</v>
          </cell>
          <cell r="X20">
            <v>294</v>
          </cell>
          <cell r="Y20">
            <v>302</v>
          </cell>
          <cell r="Z20">
            <v>309</v>
          </cell>
          <cell r="AA20">
            <v>316</v>
          </cell>
          <cell r="AB20">
            <v>324</v>
          </cell>
          <cell r="AC20">
            <v>331</v>
          </cell>
          <cell r="AD20">
            <v>338</v>
          </cell>
          <cell r="AE20">
            <v>346</v>
          </cell>
          <cell r="AF20">
            <v>353</v>
          </cell>
          <cell r="AG20">
            <v>361</v>
          </cell>
          <cell r="AH20">
            <v>368</v>
          </cell>
          <cell r="AI20">
            <v>375</v>
          </cell>
          <cell r="AJ20">
            <v>383</v>
          </cell>
          <cell r="AK20">
            <v>390</v>
          </cell>
          <cell r="AL20">
            <v>397</v>
          </cell>
        </row>
        <row r="21">
          <cell r="B21">
            <v>73</v>
          </cell>
          <cell r="C21">
            <v>144</v>
          </cell>
          <cell r="D21">
            <v>151</v>
          </cell>
          <cell r="E21">
            <v>159</v>
          </cell>
          <cell r="F21">
            <v>166</v>
          </cell>
          <cell r="G21">
            <v>174</v>
          </cell>
          <cell r="H21">
            <v>182</v>
          </cell>
          <cell r="I21">
            <v>189</v>
          </cell>
          <cell r="J21">
            <v>197</v>
          </cell>
          <cell r="K21">
            <v>204</v>
          </cell>
          <cell r="L21">
            <v>212</v>
          </cell>
          <cell r="M21">
            <v>219</v>
          </cell>
          <cell r="N21">
            <v>227</v>
          </cell>
          <cell r="O21">
            <v>235</v>
          </cell>
          <cell r="P21">
            <v>242</v>
          </cell>
          <cell r="Q21">
            <v>250</v>
          </cell>
          <cell r="R21">
            <v>257</v>
          </cell>
          <cell r="S21">
            <v>265</v>
          </cell>
          <cell r="T21">
            <v>272</v>
          </cell>
          <cell r="U21">
            <v>280</v>
          </cell>
          <cell r="V21">
            <v>288</v>
          </cell>
          <cell r="W21">
            <v>295</v>
          </cell>
          <cell r="X21">
            <v>302</v>
          </cell>
          <cell r="Y21">
            <v>310</v>
          </cell>
          <cell r="Z21">
            <v>318</v>
          </cell>
          <cell r="AA21">
            <v>325</v>
          </cell>
          <cell r="AB21">
            <v>333</v>
          </cell>
          <cell r="AC21">
            <v>340</v>
          </cell>
          <cell r="AD21">
            <v>348</v>
          </cell>
          <cell r="AE21">
            <v>355</v>
          </cell>
          <cell r="AF21">
            <v>363</v>
          </cell>
          <cell r="AG21">
            <v>371</v>
          </cell>
          <cell r="AH21">
            <v>378</v>
          </cell>
          <cell r="AI21">
            <v>386</v>
          </cell>
          <cell r="AJ21">
            <v>393</v>
          </cell>
          <cell r="AK21">
            <v>401</v>
          </cell>
          <cell r="AL21">
            <v>408</v>
          </cell>
        </row>
        <row r="22">
          <cell r="B22">
            <v>74</v>
          </cell>
          <cell r="C22">
            <v>148</v>
          </cell>
          <cell r="D22">
            <v>155</v>
          </cell>
          <cell r="E22">
            <v>163</v>
          </cell>
          <cell r="F22">
            <v>171</v>
          </cell>
          <cell r="G22">
            <v>179</v>
          </cell>
          <cell r="H22">
            <v>186</v>
          </cell>
          <cell r="I22">
            <v>194</v>
          </cell>
          <cell r="J22">
            <v>202</v>
          </cell>
          <cell r="K22">
            <v>210</v>
          </cell>
          <cell r="L22">
            <v>218</v>
          </cell>
          <cell r="M22">
            <v>225</v>
          </cell>
          <cell r="N22">
            <v>233</v>
          </cell>
          <cell r="O22">
            <v>241</v>
          </cell>
          <cell r="P22">
            <v>249</v>
          </cell>
          <cell r="Q22">
            <v>256</v>
          </cell>
          <cell r="R22">
            <v>264</v>
          </cell>
          <cell r="S22">
            <v>272</v>
          </cell>
          <cell r="T22">
            <v>280</v>
          </cell>
          <cell r="U22">
            <v>287</v>
          </cell>
          <cell r="V22">
            <v>295</v>
          </cell>
          <cell r="W22">
            <v>303</v>
          </cell>
          <cell r="X22">
            <v>311</v>
          </cell>
          <cell r="Y22">
            <v>319</v>
          </cell>
          <cell r="Z22">
            <v>326</v>
          </cell>
          <cell r="AA22">
            <v>334</v>
          </cell>
          <cell r="AB22">
            <v>342</v>
          </cell>
          <cell r="AC22">
            <v>350</v>
          </cell>
          <cell r="AD22">
            <v>358</v>
          </cell>
          <cell r="AE22">
            <v>365</v>
          </cell>
          <cell r="AF22">
            <v>373</v>
          </cell>
          <cell r="AG22">
            <v>381</v>
          </cell>
          <cell r="AH22">
            <v>389</v>
          </cell>
          <cell r="AI22">
            <v>396</v>
          </cell>
          <cell r="AJ22">
            <v>404</v>
          </cell>
          <cell r="AK22">
            <v>412</v>
          </cell>
          <cell r="AL22">
            <v>420</v>
          </cell>
        </row>
        <row r="23">
          <cell r="B23">
            <v>75</v>
          </cell>
          <cell r="C23">
            <v>152</v>
          </cell>
          <cell r="D23">
            <v>160</v>
          </cell>
          <cell r="E23">
            <v>168</v>
          </cell>
          <cell r="F23">
            <v>176</v>
          </cell>
          <cell r="G23">
            <v>184</v>
          </cell>
          <cell r="H23">
            <v>192</v>
          </cell>
          <cell r="I23">
            <v>200</v>
          </cell>
          <cell r="J23">
            <v>208</v>
          </cell>
          <cell r="K23">
            <v>216</v>
          </cell>
          <cell r="L23">
            <v>224</v>
          </cell>
          <cell r="M23">
            <v>232</v>
          </cell>
          <cell r="N23">
            <v>240</v>
          </cell>
          <cell r="O23">
            <v>248</v>
          </cell>
          <cell r="P23">
            <v>256</v>
          </cell>
          <cell r="Q23">
            <v>264</v>
          </cell>
          <cell r="R23">
            <v>272</v>
          </cell>
          <cell r="S23">
            <v>279</v>
          </cell>
          <cell r="T23">
            <v>287</v>
          </cell>
          <cell r="U23">
            <v>295</v>
          </cell>
          <cell r="V23">
            <v>303</v>
          </cell>
          <cell r="W23">
            <v>311</v>
          </cell>
          <cell r="X23">
            <v>319</v>
          </cell>
          <cell r="Y23">
            <v>327</v>
          </cell>
          <cell r="Z23">
            <v>335</v>
          </cell>
          <cell r="AA23">
            <v>343</v>
          </cell>
          <cell r="AB23">
            <v>351</v>
          </cell>
          <cell r="AC23">
            <v>359</v>
          </cell>
          <cell r="AD23">
            <v>367</v>
          </cell>
          <cell r="AE23">
            <v>375</v>
          </cell>
          <cell r="AF23">
            <v>383</v>
          </cell>
          <cell r="AG23">
            <v>391</v>
          </cell>
          <cell r="AH23">
            <v>399</v>
          </cell>
          <cell r="AI23">
            <v>407</v>
          </cell>
          <cell r="AJ23">
            <v>415</v>
          </cell>
          <cell r="AK23">
            <v>423</v>
          </cell>
          <cell r="AL23">
            <v>431</v>
          </cell>
        </row>
        <row r="24">
          <cell r="B24">
            <v>76</v>
          </cell>
          <cell r="C24">
            <v>156</v>
          </cell>
          <cell r="D24">
            <v>164</v>
          </cell>
          <cell r="E24">
            <v>172</v>
          </cell>
          <cell r="F24">
            <v>180</v>
          </cell>
          <cell r="G24">
            <v>189</v>
          </cell>
          <cell r="H24">
            <v>197</v>
          </cell>
          <cell r="I24">
            <v>205</v>
          </cell>
          <cell r="J24">
            <v>213</v>
          </cell>
          <cell r="K24">
            <v>221</v>
          </cell>
          <cell r="L24">
            <v>230</v>
          </cell>
          <cell r="M24">
            <v>238</v>
          </cell>
          <cell r="N24">
            <v>246</v>
          </cell>
          <cell r="O24">
            <v>254</v>
          </cell>
          <cell r="P24">
            <v>263</v>
          </cell>
          <cell r="Q24">
            <v>271</v>
          </cell>
          <cell r="R24">
            <v>279</v>
          </cell>
          <cell r="S24">
            <v>287</v>
          </cell>
          <cell r="T24">
            <v>295</v>
          </cell>
          <cell r="U24">
            <v>304</v>
          </cell>
          <cell r="V24">
            <v>312</v>
          </cell>
          <cell r="W24">
            <v>320</v>
          </cell>
          <cell r="X24">
            <v>328</v>
          </cell>
          <cell r="Y24">
            <v>336</v>
          </cell>
          <cell r="Z24">
            <v>344</v>
          </cell>
          <cell r="AA24">
            <v>353</v>
          </cell>
          <cell r="AB24">
            <v>361</v>
          </cell>
          <cell r="AC24">
            <v>369</v>
          </cell>
          <cell r="AD24">
            <v>377</v>
          </cell>
          <cell r="AE24">
            <v>385</v>
          </cell>
          <cell r="AF24">
            <v>394</v>
          </cell>
          <cell r="AG24">
            <v>402</v>
          </cell>
          <cell r="AH24">
            <v>410</v>
          </cell>
          <cell r="AI24">
            <v>418</v>
          </cell>
          <cell r="AJ24">
            <v>426</v>
          </cell>
          <cell r="AK24">
            <v>435</v>
          </cell>
          <cell r="AL24">
            <v>443</v>
          </cell>
        </row>
      </sheetData>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A2" t="str">
            <v>No Customers</v>
          </cell>
          <cell r="B2" t="str">
            <v>Bonus per Customer</v>
          </cell>
        </row>
        <row r="3">
          <cell r="A3">
            <v>0</v>
          </cell>
          <cell r="B3">
            <v>25</v>
          </cell>
        </row>
        <row r="4">
          <cell r="A4">
            <v>10</v>
          </cell>
          <cell r="B4">
            <v>50</v>
          </cell>
        </row>
        <row r="5">
          <cell r="A5">
            <v>20</v>
          </cell>
          <cell r="B5">
            <v>75</v>
          </cell>
        </row>
        <row r="6">
          <cell r="A6">
            <v>30</v>
          </cell>
          <cell r="B6">
            <v>100</v>
          </cell>
        </row>
        <row r="7">
          <cell r="A7">
            <v>40</v>
          </cell>
          <cell r="B7">
            <v>125</v>
          </cell>
        </row>
        <row r="8">
          <cell r="A8">
            <v>50</v>
          </cell>
          <cell r="B8">
            <v>150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5">
          <cell r="B5" t="str">
            <v>NY</v>
          </cell>
          <cell r="C5">
            <v>92381</v>
          </cell>
          <cell r="D5">
            <v>2373</v>
          </cell>
          <cell r="E5">
            <v>43923.40625</v>
          </cell>
          <cell r="F5">
            <v>238965</v>
          </cell>
          <cell r="G5">
            <v>0.3865879941</v>
          </cell>
        </row>
        <row r="6">
          <cell r="B6" t="str">
            <v>NJ</v>
          </cell>
          <cell r="C6">
            <v>25590</v>
          </cell>
          <cell r="D6">
            <v>537</v>
          </cell>
          <cell r="E6">
            <v>43923.458333333336</v>
          </cell>
          <cell r="F6">
            <v>59110</v>
          </cell>
          <cell r="G6">
            <v>0.43292167149999999</v>
          </cell>
        </row>
        <row r="7">
          <cell r="B7" t="str">
            <v>MI</v>
          </cell>
          <cell r="C7">
            <v>10791</v>
          </cell>
          <cell r="D7">
            <v>417</v>
          </cell>
          <cell r="E7">
            <v>43923.375</v>
          </cell>
          <cell r="F7">
            <v>22684</v>
          </cell>
          <cell r="G7">
            <v>0.47570975139999999</v>
          </cell>
        </row>
        <row r="8">
          <cell r="B8" t="str">
            <v>CA</v>
          </cell>
          <cell r="C8">
            <v>9191</v>
          </cell>
          <cell r="D8">
            <v>203</v>
          </cell>
          <cell r="E8">
            <v>43922.916666666664</v>
          </cell>
          <cell r="F8">
            <v>33000</v>
          </cell>
          <cell r="G8">
            <v>0.2785151515</v>
          </cell>
        </row>
        <row r="9">
          <cell r="B9" t="str">
            <v>LA</v>
          </cell>
          <cell r="C9">
            <v>9150</v>
          </cell>
          <cell r="D9">
            <v>310</v>
          </cell>
          <cell r="E9">
            <v>43923.458333333336</v>
          </cell>
          <cell r="F9">
            <v>51086</v>
          </cell>
          <cell r="G9">
            <v>0.17910973650000001</v>
          </cell>
        </row>
        <row r="10">
          <cell r="B10" t="str">
            <v>MA</v>
          </cell>
          <cell r="C10">
            <v>8966</v>
          </cell>
          <cell r="D10">
            <v>154</v>
          </cell>
          <cell r="E10">
            <v>43923.583333333336</v>
          </cell>
          <cell r="F10">
            <v>56608</v>
          </cell>
          <cell r="G10">
            <v>0.15838750709999999</v>
          </cell>
        </row>
        <row r="11">
          <cell r="B11" t="str">
            <v>FL</v>
          </cell>
          <cell r="C11">
            <v>8010</v>
          </cell>
          <cell r="D11">
            <v>128</v>
          </cell>
          <cell r="E11">
            <v>43923.375694444447</v>
          </cell>
          <cell r="F11">
            <v>77296</v>
          </cell>
          <cell r="G11">
            <v>0.1036276133</v>
          </cell>
        </row>
        <row r="12">
          <cell r="B12" t="str">
            <v>IL</v>
          </cell>
          <cell r="C12">
            <v>7695</v>
          </cell>
          <cell r="D12">
            <v>157</v>
          </cell>
          <cell r="E12">
            <v>43922.916666666664</v>
          </cell>
          <cell r="F12">
            <v>43656</v>
          </cell>
          <cell r="G12">
            <v>0.176264431</v>
          </cell>
        </row>
        <row r="13">
          <cell r="B13" t="str">
            <v>PA</v>
          </cell>
          <cell r="C13">
            <v>7016</v>
          </cell>
          <cell r="D13">
            <v>90</v>
          </cell>
          <cell r="E13">
            <v>43923.416666666664</v>
          </cell>
          <cell r="F13">
            <v>54714</v>
          </cell>
          <cell r="G13">
            <v>0.1282304346</v>
          </cell>
        </row>
        <row r="14">
          <cell r="B14" t="str">
            <v>WA</v>
          </cell>
          <cell r="C14">
            <v>5984</v>
          </cell>
          <cell r="D14">
            <v>247</v>
          </cell>
          <cell r="E14">
            <v>43922.75</v>
          </cell>
          <cell r="F14">
            <v>74798</v>
          </cell>
          <cell r="G14">
            <v>8.0002139089999993E-2</v>
          </cell>
        </row>
        <row r="15">
          <cell r="B15" t="str">
            <v>GA</v>
          </cell>
          <cell r="C15">
            <v>5348</v>
          </cell>
          <cell r="D15">
            <v>163</v>
          </cell>
          <cell r="E15">
            <v>43923.394444444442</v>
          </cell>
          <cell r="F15">
            <v>22957</v>
          </cell>
          <cell r="G15">
            <v>0.23295726789999999</v>
          </cell>
        </row>
        <row r="16">
          <cell r="B16" t="str">
            <v>TX</v>
          </cell>
          <cell r="C16">
            <v>4669</v>
          </cell>
          <cell r="D16">
            <v>70</v>
          </cell>
          <cell r="E16">
            <v>43922.791666666664</v>
          </cell>
          <cell r="F16">
            <v>50679</v>
          </cell>
          <cell r="G16">
            <v>9.2128889680000006E-2</v>
          </cell>
        </row>
        <row r="17">
          <cell r="B17" t="str">
            <v>CT</v>
          </cell>
          <cell r="C17">
            <v>3824</v>
          </cell>
          <cell r="D17">
            <v>112</v>
          </cell>
          <cell r="E17">
            <v>43923.5625</v>
          </cell>
          <cell r="F17">
            <v>18300</v>
          </cell>
          <cell r="G17">
            <v>0.2089617486</v>
          </cell>
        </row>
        <row r="18">
          <cell r="B18" t="str">
            <v>CO</v>
          </cell>
          <cell r="C18">
            <v>3342</v>
          </cell>
          <cell r="D18">
            <v>80</v>
          </cell>
          <cell r="E18">
            <v>43922.666666666664</v>
          </cell>
          <cell r="F18">
            <v>18645</v>
          </cell>
          <cell r="G18">
            <v>0.17924376510000001</v>
          </cell>
        </row>
        <row r="19">
          <cell r="B19" t="str">
            <v>IN</v>
          </cell>
          <cell r="C19">
            <v>3039</v>
          </cell>
          <cell r="D19">
            <v>78</v>
          </cell>
          <cell r="E19">
            <v>43922.915972222225</v>
          </cell>
          <cell r="F19">
            <v>16285</v>
          </cell>
          <cell r="G19">
            <v>0.18661344799999999</v>
          </cell>
        </row>
        <row r="20">
          <cell r="B20" t="str">
            <v>OH</v>
          </cell>
          <cell r="C20">
            <v>2902</v>
          </cell>
          <cell r="D20">
            <v>81</v>
          </cell>
          <cell r="E20">
            <v>43923.5</v>
          </cell>
          <cell r="F20">
            <v>34918</v>
          </cell>
          <cell r="G20">
            <v>8.3108998219999994E-2</v>
          </cell>
        </row>
        <row r="21">
          <cell r="B21" t="str">
            <v>TN</v>
          </cell>
          <cell r="C21">
            <v>2845</v>
          </cell>
          <cell r="D21">
            <v>32</v>
          </cell>
          <cell r="E21">
            <v>43923.541666666664</v>
          </cell>
          <cell r="F21">
            <v>34611</v>
          </cell>
          <cell r="G21">
            <v>8.21993008E-2</v>
          </cell>
        </row>
        <row r="22">
          <cell r="B22" t="str">
            <v>MD</v>
          </cell>
          <cell r="C22">
            <v>2331</v>
          </cell>
          <cell r="D22">
            <v>36</v>
          </cell>
          <cell r="E22">
            <v>43923.333333333336</v>
          </cell>
          <cell r="F22">
            <v>21221</v>
          </cell>
          <cell r="G22">
            <v>0.1098440224</v>
          </cell>
        </row>
        <row r="23">
          <cell r="B23" t="str">
            <v>NC</v>
          </cell>
          <cell r="C23">
            <v>1857</v>
          </cell>
          <cell r="D23">
            <v>16</v>
          </cell>
          <cell r="E23">
            <v>43923.5</v>
          </cell>
          <cell r="F23">
            <v>28679</v>
          </cell>
          <cell r="G23">
            <v>6.4751211690000005E-2</v>
          </cell>
        </row>
        <row r="24">
          <cell r="B24" t="str">
            <v>MO</v>
          </cell>
          <cell r="C24">
            <v>1834</v>
          </cell>
          <cell r="D24">
            <v>19</v>
          </cell>
          <cell r="E24">
            <v>43923.541666666664</v>
          </cell>
          <cell r="F24">
            <v>19683</v>
          </cell>
          <cell r="G24">
            <v>9.317685312E-2</v>
          </cell>
        </row>
        <row r="25">
          <cell r="B25" t="str">
            <v>WI</v>
          </cell>
          <cell r="C25">
            <v>1730</v>
          </cell>
          <cell r="D25">
            <v>31</v>
          </cell>
          <cell r="E25">
            <v>43923.583333333336</v>
          </cell>
          <cell r="F25">
            <v>22047</v>
          </cell>
          <cell r="G25">
            <v>7.8468725899999994E-2</v>
          </cell>
        </row>
        <row r="26">
          <cell r="B26" t="str">
            <v>VA</v>
          </cell>
          <cell r="C26">
            <v>1706</v>
          </cell>
          <cell r="D26">
            <v>41</v>
          </cell>
          <cell r="E26">
            <v>43923.291666666664</v>
          </cell>
          <cell r="F26">
            <v>17589</v>
          </cell>
          <cell r="G26">
            <v>9.6992438459999997E-2</v>
          </cell>
        </row>
        <row r="27">
          <cell r="B27" t="str">
            <v>AZ</v>
          </cell>
          <cell r="C27">
            <v>1598</v>
          </cell>
          <cell r="D27">
            <v>32</v>
          </cell>
          <cell r="E27">
            <v>43922.916666666664</v>
          </cell>
          <cell r="F27">
            <v>22709</v>
          </cell>
          <cell r="G27">
            <v>7.0368576340000003E-2</v>
          </cell>
        </row>
        <row r="28">
          <cell r="B28" t="str">
            <v>SC</v>
          </cell>
          <cell r="C28">
            <v>1554</v>
          </cell>
          <cell r="D28">
            <v>31</v>
          </cell>
          <cell r="E28">
            <v>43923.586111111108</v>
          </cell>
          <cell r="F28">
            <v>6995</v>
          </cell>
          <cell r="G28">
            <v>0.22215868480000001</v>
          </cell>
        </row>
        <row r="29">
          <cell r="B29" t="str">
            <v>NV</v>
          </cell>
          <cell r="C29">
            <v>1458</v>
          </cell>
          <cell r="D29">
            <v>38</v>
          </cell>
          <cell r="E29">
            <v>43923.3125</v>
          </cell>
          <cell r="F29">
            <v>14046</v>
          </cell>
          <cell r="G29">
            <v>0.1038017941</v>
          </cell>
        </row>
        <row r="30">
          <cell r="B30" t="str">
            <v>AL</v>
          </cell>
          <cell r="C30">
            <v>1233</v>
          </cell>
          <cell r="D30">
            <v>32</v>
          </cell>
          <cell r="E30">
            <v>43922.916666666664</v>
          </cell>
          <cell r="F30">
            <v>8736</v>
          </cell>
          <cell r="G30">
            <v>0.1411401099</v>
          </cell>
        </row>
        <row r="31">
          <cell r="B31" t="str">
            <v>MS</v>
          </cell>
          <cell r="C31">
            <v>1177</v>
          </cell>
          <cell r="D31">
            <v>26</v>
          </cell>
          <cell r="E31">
            <v>43922.708333333336</v>
          </cell>
          <cell r="F31">
            <v>5930</v>
          </cell>
          <cell r="G31">
            <v>0.19848229340000001</v>
          </cell>
        </row>
        <row r="32">
          <cell r="B32" t="str">
            <v>UT</v>
          </cell>
          <cell r="C32">
            <v>1074</v>
          </cell>
          <cell r="D32">
            <v>7</v>
          </cell>
          <cell r="E32">
            <v>43923.541666666664</v>
          </cell>
          <cell r="F32">
            <v>21065</v>
          </cell>
          <cell r="G32">
            <v>5.0985046290000002E-2</v>
          </cell>
        </row>
        <row r="33">
          <cell r="B33" t="str">
            <v>OK</v>
          </cell>
          <cell r="C33">
            <v>879</v>
          </cell>
          <cell r="D33">
            <v>34</v>
          </cell>
          <cell r="E33">
            <v>43922.25</v>
          </cell>
          <cell r="F33">
            <v>2144</v>
          </cell>
          <cell r="G33">
            <v>0.40998134330000002</v>
          </cell>
        </row>
        <row r="34">
          <cell r="B34" t="str">
            <v>MN</v>
          </cell>
          <cell r="C34">
            <v>742</v>
          </cell>
          <cell r="D34">
            <v>18</v>
          </cell>
          <cell r="E34">
            <v>43923.416666666664</v>
          </cell>
          <cell r="F34">
            <v>22394</v>
          </cell>
          <cell r="G34">
            <v>3.3133875149999999E-2</v>
          </cell>
        </row>
        <row r="35">
          <cell r="B35" t="str">
            <v>OR</v>
          </cell>
          <cell r="C35">
            <v>736</v>
          </cell>
          <cell r="D35">
            <v>19</v>
          </cell>
          <cell r="E35">
            <v>43922.375</v>
          </cell>
          <cell r="F35">
            <v>14868</v>
          </cell>
          <cell r="G35">
            <v>4.9502286790000002E-2</v>
          </cell>
        </row>
        <row r="36">
          <cell r="B36" t="str">
            <v>KY</v>
          </cell>
          <cell r="C36">
            <v>680</v>
          </cell>
          <cell r="D36">
            <v>20</v>
          </cell>
          <cell r="E36">
            <v>43922.625</v>
          </cell>
          <cell r="F36">
            <v>7900</v>
          </cell>
          <cell r="G36">
            <v>8.6075949370000002E-2</v>
          </cell>
        </row>
        <row r="37">
          <cell r="B37" t="str">
            <v>ID</v>
          </cell>
          <cell r="C37">
            <v>669</v>
          </cell>
          <cell r="D37">
            <v>9</v>
          </cell>
          <cell r="E37">
            <v>43922.708333333336</v>
          </cell>
          <cell r="F37">
            <v>7282</v>
          </cell>
          <cell r="G37">
            <v>9.1870365280000005E-2</v>
          </cell>
        </row>
        <row r="38">
          <cell r="B38" t="str">
            <v>RI</v>
          </cell>
          <cell r="C38">
            <v>657</v>
          </cell>
          <cell r="D38">
            <v>12</v>
          </cell>
          <cell r="E38">
            <v>43923.581944444442</v>
          </cell>
          <cell r="F38">
            <v>5069</v>
          </cell>
          <cell r="G38">
            <v>0.1296113632</v>
          </cell>
        </row>
        <row r="39">
          <cell r="B39" t="str">
            <v>DC</v>
          </cell>
          <cell r="C39">
            <v>653</v>
          </cell>
          <cell r="D39">
            <v>12</v>
          </cell>
          <cell r="E39">
            <v>43923.291666666664</v>
          </cell>
          <cell r="F39">
            <v>5070</v>
          </cell>
          <cell r="G39">
            <v>0.12879684420000001</v>
          </cell>
        </row>
        <row r="40">
          <cell r="B40" t="str">
            <v>AR</v>
          </cell>
          <cell r="C40">
            <v>643</v>
          </cell>
          <cell r="D40">
            <v>12</v>
          </cell>
          <cell r="E40">
            <v>43923.53125</v>
          </cell>
          <cell r="F40">
            <v>8523</v>
          </cell>
          <cell r="G40">
            <v>7.5442919159999997E-2</v>
          </cell>
        </row>
        <row r="41">
          <cell r="B41" t="str">
            <v>IA</v>
          </cell>
          <cell r="C41">
            <v>614</v>
          </cell>
          <cell r="D41">
            <v>11</v>
          </cell>
          <cell r="E41">
            <v>43922.916666666664</v>
          </cell>
          <cell r="F41">
            <v>8668</v>
          </cell>
          <cell r="G41">
            <v>7.0835256109999994E-2</v>
          </cell>
        </row>
        <row r="42">
          <cell r="B42" t="str">
            <v>KS</v>
          </cell>
          <cell r="C42">
            <v>552</v>
          </cell>
          <cell r="D42">
            <v>13</v>
          </cell>
          <cell r="E42">
            <v>43923.416666666664</v>
          </cell>
          <cell r="F42">
            <v>6611</v>
          </cell>
          <cell r="G42">
            <v>8.3497201630000004E-2</v>
          </cell>
        </row>
        <row r="43">
          <cell r="B43" t="str">
            <v>NH</v>
          </cell>
          <cell r="C43">
            <v>415</v>
          </cell>
          <cell r="D43">
            <v>4</v>
          </cell>
          <cell r="E43">
            <v>43922.291666666664</v>
          </cell>
          <cell r="F43">
            <v>6493</v>
          </cell>
          <cell r="G43">
            <v>6.3914985369999996E-2</v>
          </cell>
        </row>
        <row r="44">
          <cell r="B44" t="str">
            <v>DE</v>
          </cell>
          <cell r="C44">
            <v>393</v>
          </cell>
          <cell r="D44">
            <v>12</v>
          </cell>
          <cell r="E44">
            <v>43923.614583333336</v>
          </cell>
          <cell r="F44">
            <v>4959</v>
          </cell>
          <cell r="G44">
            <v>7.9249848760000005E-2</v>
          </cell>
        </row>
        <row r="45">
          <cell r="B45" t="str">
            <v>ME</v>
          </cell>
          <cell r="C45">
            <v>376</v>
          </cell>
          <cell r="D45">
            <v>7</v>
          </cell>
          <cell r="E45">
            <v>43923.333333333336</v>
          </cell>
          <cell r="F45">
            <v>6464</v>
          </cell>
          <cell r="G45">
            <v>5.8168316829999997E-2</v>
          </cell>
        </row>
        <row r="46">
          <cell r="B46" t="str">
            <v>NM</v>
          </cell>
          <cell r="C46">
            <v>363</v>
          </cell>
          <cell r="D46">
            <v>6</v>
          </cell>
          <cell r="E46">
            <v>43921.916666666664</v>
          </cell>
          <cell r="F46">
            <v>14011</v>
          </cell>
          <cell r="G46">
            <v>2.5908214969999999E-2</v>
          </cell>
        </row>
        <row r="47">
          <cell r="B47" t="str">
            <v>VT</v>
          </cell>
          <cell r="C47">
            <v>338</v>
          </cell>
          <cell r="D47">
            <v>17</v>
          </cell>
          <cell r="E47">
            <v>43923.458333333336</v>
          </cell>
          <cell r="F47">
            <v>5049</v>
          </cell>
          <cell r="G47">
            <v>6.69439493E-2</v>
          </cell>
        </row>
        <row r="48">
          <cell r="B48" t="str">
            <v>PR</v>
          </cell>
          <cell r="C48">
            <v>316</v>
          </cell>
          <cell r="D48">
            <v>12</v>
          </cell>
          <cell r="E48">
            <v>43923.208333333336</v>
          </cell>
          <cell r="F48">
            <v>1920</v>
          </cell>
          <cell r="G48">
            <v>0.1645833333</v>
          </cell>
        </row>
        <row r="49">
          <cell r="B49" t="str">
            <v>HI</v>
          </cell>
          <cell r="C49">
            <v>258</v>
          </cell>
          <cell r="D49">
            <v>1</v>
          </cell>
          <cell r="E49">
            <v>43922.666666666664</v>
          </cell>
          <cell r="F49">
            <v>10464</v>
          </cell>
          <cell r="G49">
            <v>2.46559633E-2</v>
          </cell>
        </row>
        <row r="50">
          <cell r="B50" t="str">
            <v>NE</v>
          </cell>
          <cell r="C50">
            <v>246</v>
          </cell>
          <cell r="D50">
            <v>5</v>
          </cell>
          <cell r="E50">
            <v>43923.5</v>
          </cell>
          <cell r="F50">
            <v>4224</v>
          </cell>
          <cell r="G50">
            <v>5.8238636359999998E-2</v>
          </cell>
        </row>
        <row r="51">
          <cell r="B51" t="str">
            <v>MT</v>
          </cell>
          <cell r="C51">
            <v>227</v>
          </cell>
          <cell r="D51">
            <v>5</v>
          </cell>
          <cell r="E51">
            <v>43923.333333333336</v>
          </cell>
          <cell r="F51">
            <v>5320</v>
          </cell>
          <cell r="G51">
            <v>4.2669172929999999E-2</v>
          </cell>
        </row>
        <row r="52">
          <cell r="B52" t="str">
            <v>WV</v>
          </cell>
          <cell r="C52">
            <v>217</v>
          </cell>
          <cell r="D52">
            <v>2</v>
          </cell>
          <cell r="E52">
            <v>43922.928472222222</v>
          </cell>
          <cell r="F52">
            <v>5493</v>
          </cell>
          <cell r="G52">
            <v>3.950482432E-2</v>
          </cell>
        </row>
        <row r="53">
          <cell r="B53" t="str">
            <v>SD</v>
          </cell>
          <cell r="C53">
            <v>165</v>
          </cell>
          <cell r="D53">
            <v>2</v>
          </cell>
          <cell r="E53">
            <v>43922.666666666664</v>
          </cell>
          <cell r="F53">
            <v>4382</v>
          </cell>
          <cell r="G53">
            <v>3.765403925E-2</v>
          </cell>
        </row>
        <row r="54">
          <cell r="B54" t="str">
            <v>ND</v>
          </cell>
          <cell r="C54">
            <v>159</v>
          </cell>
          <cell r="D54">
            <v>3</v>
          </cell>
          <cell r="E54">
            <v>43923.455555555556</v>
          </cell>
          <cell r="F54">
            <v>4980</v>
          </cell>
          <cell r="G54">
            <v>3.1927710839999998E-2</v>
          </cell>
        </row>
        <row r="55">
          <cell r="B55" t="str">
            <v>WY</v>
          </cell>
          <cell r="C55">
            <v>150</v>
          </cell>
          <cell r="D55">
            <v>0</v>
          </cell>
          <cell r="E55">
            <v>43923.354166666664</v>
          </cell>
          <cell r="F55">
            <v>2589</v>
          </cell>
          <cell r="G55">
            <v>5.7937427579999999E-2</v>
          </cell>
        </row>
        <row r="56">
          <cell r="B56" t="str">
            <v>AK</v>
          </cell>
          <cell r="C56">
            <v>143</v>
          </cell>
          <cell r="D56">
            <v>3</v>
          </cell>
          <cell r="E56">
            <v>43922.791666666664</v>
          </cell>
          <cell r="F56">
            <v>5022</v>
          </cell>
          <cell r="G56">
            <v>2.8474711270000001E-2</v>
          </cell>
        </row>
        <row r="57">
          <cell r="B57" t="str">
            <v>GU</v>
          </cell>
          <cell r="C57">
            <v>82</v>
          </cell>
          <cell r="D57">
            <v>3</v>
          </cell>
          <cell r="E57">
            <v>43923.270833333336</v>
          </cell>
          <cell r="F57">
            <v>524</v>
          </cell>
          <cell r="G57">
            <v>0.1564885496</v>
          </cell>
        </row>
        <row r="58">
          <cell r="B58" t="str">
            <v>VI</v>
          </cell>
          <cell r="C58">
            <v>33</v>
          </cell>
          <cell r="D58"/>
          <cell r="E58">
            <v>43923.3125</v>
          </cell>
          <cell r="F58">
            <v>182</v>
          </cell>
          <cell r="G58">
            <v>0.18131868130000001</v>
          </cell>
        </row>
        <row r="59">
          <cell r="B59" t="str">
            <v>MP</v>
          </cell>
          <cell r="C59">
            <v>8</v>
          </cell>
          <cell r="D59">
            <v>1</v>
          </cell>
          <cell r="E59">
            <v>43923.041666666664</v>
          </cell>
          <cell r="F59">
            <v>21</v>
          </cell>
          <cell r="G59">
            <v>0.38095238100000001</v>
          </cell>
        </row>
        <row r="60">
          <cell r="B60" t="str">
            <v>AS</v>
          </cell>
          <cell r="C60">
            <v>0</v>
          </cell>
          <cell r="D60">
            <v>0</v>
          </cell>
          <cell r="E60">
            <v>43920.875</v>
          </cell>
          <cell r="F60">
            <v>20</v>
          </cell>
          <cell r="G60">
            <v>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an Computers" refreshedDate="45211.679777777776" createdVersion="6" refreshedVersion="6" minRefreshableVersion="3" recordCount="43" xr:uid="{F7F9D8AE-577A-4781-84B4-253081ECA724}">
  <cacheSource type="worksheet">
    <worksheetSource ref="A1:G44" sheet="SALES ANALYTICS"/>
  </cacheSource>
  <cacheFields count="7">
    <cacheField name="OrderDate" numFmtId="164">
      <sharedItems containsSemiMixedTypes="0" containsNonDate="0" containsDate="1" containsString="0" minDate="2014-01-06T00:00:00" maxDate="2015-12-22T00:00:00"/>
    </cacheField>
    <cacheField name="Region" numFmtId="0">
      <sharedItems count="3">
        <s v="Central"/>
        <s v="East"/>
        <s v="West"/>
      </sharedItems>
    </cacheField>
    <cacheField name="Rep" numFmtId="0">
      <sharedItems/>
    </cacheField>
    <cacheField name="Item" numFmtId="0">
      <sharedItems count="5">
        <s v="Desk"/>
        <s v="Pencil"/>
        <s v="Binder"/>
        <s v="Pen"/>
        <s v="Pen Set"/>
      </sharedItems>
    </cacheField>
    <cacheField name="Units Sold" numFmtId="0">
      <sharedItems containsSemiMixedTypes="0" containsString="0" containsNumber="1" containsInteger="1" minValue="2" maxValue="96" count="37">
        <n v="2"/>
        <n v="5"/>
        <n v="7"/>
        <n v="11"/>
        <n v="14"/>
        <n v="27"/>
        <n v="28"/>
        <n v="36"/>
        <n v="42"/>
        <n v="46"/>
        <n v="50"/>
        <n v="53"/>
        <n v="55"/>
        <n v="66"/>
        <n v="67"/>
        <n v="75"/>
        <n v="80"/>
        <n v="87"/>
        <n v="90"/>
        <n v="94"/>
        <n v="96"/>
        <n v="4"/>
        <n v="15"/>
        <n v="16"/>
        <n v="29"/>
        <n v="35"/>
        <n v="60"/>
        <n v="62"/>
        <n v="64"/>
        <n v="74"/>
        <n v="81"/>
        <n v="95"/>
        <n v="3"/>
        <n v="32"/>
        <n v="56"/>
        <n v="57"/>
        <n v="76"/>
      </sharedItems>
    </cacheField>
    <cacheField name="Unit Cost" numFmtId="0">
      <sharedItems containsSemiMixedTypes="0" containsString="0" containsNumber="1" minValue="1.29" maxValue="275"/>
    </cacheField>
    <cacheField name="Total" numFmtId="0">
      <sharedItems containsSemiMixedTypes="0" containsString="0" containsNumber="1" minValue="9.0299999999999994" maxValue="1879.06"/>
    </cacheField>
  </cacheFields>
  <extLst>
    <ext xmlns:x14="http://schemas.microsoft.com/office/spreadsheetml/2009/9/main" uri="{725AE2AE-9491-48be-B2B4-4EB974FC3084}">
      <x14:pivotCacheDefinition pivotCacheId="13074523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an Computers" refreshedDate="45211.943800231478" createdVersion="6" refreshedVersion="6" minRefreshableVersion="3" recordCount="56" xr:uid="{B6067F6E-FDAE-4311-A1CC-F70F99FAAB45}">
  <cacheSource type="worksheet">
    <worksheetSource name="Table_1"/>
  </cacheSource>
  <cacheFields count="7">
    <cacheField name="state" numFmtId="0">
      <sharedItems count="56">
        <s v="NY"/>
        <s v="NJ"/>
        <s v="MI"/>
        <s v="CA"/>
        <s v="LA"/>
        <s v="MA"/>
        <s v="FL"/>
        <s v="IL"/>
        <s v="PA"/>
        <s v="WA"/>
        <s v="GA"/>
        <s v="TX"/>
        <s v="CT"/>
        <s v="CO"/>
        <s v="IN"/>
        <s v="OH"/>
        <s v="TN"/>
        <s v="MD"/>
        <s v="NC"/>
        <s v="MO"/>
        <s v="WI"/>
        <s v="VA"/>
        <s v="AZ"/>
        <s v="SC"/>
        <s v="NV"/>
        <s v="AL"/>
        <s v="MS"/>
        <s v="UT"/>
        <s v="OK"/>
        <s v="MN"/>
        <s v="OR"/>
        <s v="KY"/>
        <s v="ID"/>
        <s v="RI"/>
        <s v="DC"/>
        <s v="AR"/>
        <s v="IA"/>
        <s v="KS"/>
        <s v="NH"/>
        <s v="DE"/>
        <s v="ME"/>
        <s v="NM"/>
        <s v="VT"/>
        <s v="PR"/>
        <s v="HI"/>
        <s v="NE"/>
        <s v="MT"/>
        <s v="WV"/>
        <s v="SD"/>
        <s v="ND"/>
        <s v="WY"/>
        <s v="AK"/>
        <s v="GU"/>
        <s v="VI"/>
        <s v="MP"/>
        <s v="AS"/>
      </sharedItems>
    </cacheField>
    <cacheField name="positive" numFmtId="0">
      <sharedItems containsSemiMixedTypes="0" containsString="0" containsNumber="1" containsInteger="1" minValue="0" maxValue="92381"/>
    </cacheField>
    <cacheField name="deaths" numFmtId="0">
      <sharedItems containsString="0" containsBlank="1" containsNumber="1" containsInteger="1" minValue="0" maxValue="2373"/>
    </cacheField>
    <cacheField name="modified" numFmtId="22">
      <sharedItems containsSemiMixedTypes="0" containsNonDate="0" containsDate="1" containsString="0" minDate="2020-03-30T21:00:00" maxDate="2020-04-02T14:45:00"/>
    </cacheField>
    <cacheField name="total" numFmtId="0">
      <sharedItems containsSemiMixedTypes="0" containsString="0" containsNumber="1" containsInteger="1" minValue="20" maxValue="238965" count="56">
        <n v="238965"/>
        <n v="59110"/>
        <n v="22684"/>
        <n v="33000"/>
        <n v="51086"/>
        <n v="56608"/>
        <n v="77296"/>
        <n v="43656"/>
        <n v="54714"/>
        <n v="74798"/>
        <n v="22957"/>
        <n v="50679"/>
        <n v="18300"/>
        <n v="18645"/>
        <n v="16285"/>
        <n v="34918"/>
        <n v="34611"/>
        <n v="21221"/>
        <n v="28679"/>
        <n v="19683"/>
        <n v="22047"/>
        <n v="17589"/>
        <n v="22709"/>
        <n v="6995"/>
        <n v="14046"/>
        <n v="8736"/>
        <n v="5930"/>
        <n v="21065"/>
        <n v="2144"/>
        <n v="22394"/>
        <n v="14868"/>
        <n v="7900"/>
        <n v="7282"/>
        <n v="5069"/>
        <n v="5070"/>
        <n v="8523"/>
        <n v="8668"/>
        <n v="6611"/>
        <n v="6493"/>
        <n v="4959"/>
        <n v="6464"/>
        <n v="14011"/>
        <n v="5049"/>
        <n v="1920"/>
        <n v="10464"/>
        <n v="4224"/>
        <n v="5320"/>
        <n v="5493"/>
        <n v="4382"/>
        <n v="4980"/>
        <n v="2589"/>
        <n v="5022"/>
        <n v="524"/>
        <n v="182"/>
        <n v="21"/>
        <n v="20"/>
      </sharedItems>
    </cacheField>
    <cacheField name="pos %" numFmtId="9">
      <sharedItems containsSemiMixedTypes="0" containsString="0" containsNumber="1" minValue="0" maxValue="0.47570975136660199" count="56">
        <n v="0.38658799405770722"/>
        <n v="0.43292167145998983"/>
        <n v="0.47570975136660199"/>
        <n v="0.27851515151515149"/>
        <n v="0.17910973652272638"/>
        <n v="0.15838750706613905"/>
        <n v="0.10362761333057338"/>
        <n v="0.17626443100604727"/>
        <n v="0.1282304346236795"/>
        <n v="8.0002139094628194E-2"/>
        <n v="0.2329572679357059"/>
        <n v="9.2128889678170442E-2"/>
        <n v="0.20896174863387978"/>
        <n v="0.17924376508447304"/>
        <n v="0.18661344795824378"/>
        <n v="8.3108998224411479E-2"/>
        <n v="8.2199300800323602E-2"/>
        <n v="0.10984402243061119"/>
        <n v="6.4751211687994706E-2"/>
        <n v="9.3176853121983441E-2"/>
        <n v="7.8468725903751077E-2"/>
        <n v="9.6992438455853092E-2"/>
        <n v="7.0368576335373634E-2"/>
        <n v="0.22215868477483916"/>
        <n v="0.10380179410508329"/>
        <n v="0.14114010989010989"/>
        <n v="0.19848229342327151"/>
        <n v="5.0985046285307381E-2"/>
        <n v="0.4099813432835821"/>
        <n v="3.313387514512816E-2"/>
        <n v="4.9502286790422387E-2"/>
        <n v="8.6075949367088608E-2"/>
        <n v="9.1870365284262567E-2"/>
        <n v="0.12961136318800554"/>
        <n v="0.12879684418145956"/>
        <n v="7.5442919159920213E-2"/>
        <n v="7.0835256114443926E-2"/>
        <n v="8.3497201633640897E-2"/>
        <n v="6.391498536885877E-2"/>
        <n v="7.9249848759830613E-2"/>
        <n v="5.8168316831683171E-2"/>
        <n v="2.5908214973949038E-2"/>
        <n v="6.6943949296890473E-2"/>
        <n v="0.16458333333333333"/>
        <n v="2.4655963302752295E-2"/>
        <n v="5.823863636363636E-2"/>
        <n v="4.2669172932330829E-2"/>
        <n v="3.9504824321864189E-2"/>
        <n v="3.7654039251483341E-2"/>
        <n v="3.1927710843373494E-2"/>
        <n v="5.7937427578215531E-2"/>
        <n v="2.8474711270410194E-2"/>
        <n v="0.15648854961832062"/>
        <n v="0.18131868131868131"/>
        <n v="0.38095238095238093"/>
        <n v="0"/>
      </sharedItems>
    </cacheField>
    <cacheField name="Discharged" numFmtId="0">
      <sharedItems containsSemiMixedTypes="0" containsString="0" containsNumber="1" containsInteger="1" minValue="12" maxValue="144211" count="56">
        <n v="144211"/>
        <n v="32983"/>
        <n v="11476"/>
        <n v="23606"/>
        <n v="41626"/>
        <n v="47488"/>
        <n v="69158"/>
        <n v="35804"/>
        <n v="47608"/>
        <n v="68567"/>
        <n v="17446"/>
        <n v="45940"/>
        <n v="14364"/>
        <n v="15223"/>
        <n v="13168"/>
        <n v="31935"/>
        <n v="31734"/>
        <n v="18854"/>
        <n v="26806"/>
        <n v="17830"/>
        <n v="20286"/>
        <n v="15842"/>
        <n v="21079"/>
        <n v="5410"/>
        <n v="12550"/>
        <n v="7471"/>
        <n v="4727"/>
        <n v="19984"/>
        <n v="1231"/>
        <n v="21634"/>
        <n v="14113"/>
        <n v="7200"/>
        <n v="6604"/>
        <n v="4400"/>
        <n v="4405"/>
        <n v="7868"/>
        <n v="8043"/>
        <n v="6046"/>
        <n v="6074"/>
        <n v="4554"/>
        <n v="6081"/>
        <n v="13642"/>
        <n v="4694"/>
        <n v="1592"/>
        <n v="10205"/>
        <n v="3973"/>
        <n v="5088"/>
        <n v="5274"/>
        <n v="4215"/>
        <n v="4818"/>
        <n v="2439"/>
        <n v="4876"/>
        <n v="439"/>
        <n v="149"/>
        <n v="12"/>
        <n v="20"/>
      </sharedItems>
    </cacheField>
  </cacheFields>
  <extLst>
    <ext xmlns:x14="http://schemas.microsoft.com/office/spreadsheetml/2009/9/main" uri="{725AE2AE-9491-48be-B2B4-4EB974FC3084}">
      <x14:pivotCacheDefinition pivotCacheId="96321191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an Computers" refreshedDate="45212.646401388891" createdVersion="6" refreshedVersion="6" minRefreshableVersion="3" recordCount="10" xr:uid="{FFC6C9A5-9CDC-4308-B43F-7B2DDCA6D59E}">
  <cacheSource type="worksheet">
    <worksheetSource ref="A3:D13" sheet="Q1(BONUS DATA)"/>
  </cacheSource>
  <cacheFields count="4">
    <cacheField name="Employee" numFmtId="0">
      <sharedItems count="10">
        <s v="Emily Smith"/>
        <s v="Dan Jonesman"/>
        <s v="Fred Brown"/>
        <s v="Dora McTavish"/>
        <s v="Patrick O'Leary"/>
        <s v="Dawn Taylor"/>
        <s v="Penny Joyce"/>
        <s v="Ian Frankley"/>
        <s v="Jeff O'Brien"/>
        <s v="William Jones"/>
      </sharedItems>
    </cacheField>
    <cacheField name="No Customers" numFmtId="1">
      <sharedItems containsSemiMixedTypes="0" containsString="0" containsNumber="1" containsInteger="1" minValue="7" maxValue="51" count="10">
        <n v="15"/>
        <n v="23"/>
        <n v="41"/>
        <n v="18"/>
        <n v="7"/>
        <n v="51"/>
        <n v="22"/>
        <n v="19"/>
        <n v="37"/>
        <n v="34"/>
      </sharedItems>
    </cacheField>
    <cacheField name="Bonus" numFmtId="0">
      <sharedItems containsSemiMixedTypes="0" containsString="0" containsNumber="1" containsInteger="1" minValue="25" maxValue="150"/>
    </cacheField>
    <cacheField name="BONUS AMOUNT" numFmtId="0">
      <sharedItems containsSemiMixedTypes="0" containsString="0" containsNumber="1" containsInteger="1" minValue="175" maxValue="7650"/>
    </cacheField>
  </cacheFields>
  <extLst>
    <ext xmlns:x14="http://schemas.microsoft.com/office/spreadsheetml/2009/9/main" uri="{725AE2AE-9491-48be-B2B4-4EB974FC3084}">
      <x14:pivotCacheDefinition pivotCacheId="13352689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14-09-01T00:00:00"/>
    <x v="0"/>
    <s v="Smith"/>
    <x v="0"/>
    <x v="0"/>
    <n v="125"/>
    <n v="250"/>
  </r>
  <r>
    <d v="2015-06-17T00:00:00"/>
    <x v="0"/>
    <s v="Kivell"/>
    <x v="0"/>
    <x v="1"/>
    <n v="125"/>
    <n v="625"/>
  </r>
  <r>
    <d v="2015-09-10T00:00:00"/>
    <x v="0"/>
    <s v="Gill"/>
    <x v="1"/>
    <x v="2"/>
    <n v="1.29"/>
    <n v="9.0299999999999994"/>
  </r>
  <r>
    <d v="2015-11-17T00:00:00"/>
    <x v="0"/>
    <s v="Jardine"/>
    <x v="2"/>
    <x v="3"/>
    <n v="4.99"/>
    <n v="54.89"/>
  </r>
  <r>
    <d v="2015-10-31T00:00:00"/>
    <x v="0"/>
    <s v="Andrews"/>
    <x v="1"/>
    <x v="4"/>
    <n v="1.29"/>
    <n v="18.059999999999999"/>
  </r>
  <r>
    <d v="2014-02-26T00:00:00"/>
    <x v="0"/>
    <s v="Gill"/>
    <x v="3"/>
    <x v="5"/>
    <n v="19.989999999999998"/>
    <n v="539.73"/>
  </r>
  <r>
    <d v="2014-10-05T00:00:00"/>
    <x v="0"/>
    <s v="Morgan"/>
    <x v="2"/>
    <x v="6"/>
    <n v="8.99"/>
    <n v="251.72"/>
  </r>
  <r>
    <d v="2015-12-21T00:00:00"/>
    <x v="0"/>
    <s v="Andrews"/>
    <x v="2"/>
    <x v="6"/>
    <n v="4.99"/>
    <n v="139.72"/>
  </r>
  <r>
    <d v="2014-02-09T00:00:00"/>
    <x v="0"/>
    <s v="Jardine"/>
    <x v="1"/>
    <x v="7"/>
    <n v="4.99"/>
    <n v="179.64"/>
  </r>
  <r>
    <d v="2015-08-07T00:00:00"/>
    <x v="0"/>
    <s v="Kivell"/>
    <x v="4"/>
    <x v="8"/>
    <n v="23.95"/>
    <n v="1005.9"/>
  </r>
  <r>
    <d v="2015-01-15T00:00:00"/>
    <x v="0"/>
    <s v="Gill"/>
    <x v="2"/>
    <x v="9"/>
    <n v="8.99"/>
    <n v="413.54"/>
  </r>
  <r>
    <d v="2014-01-23T00:00:00"/>
    <x v="0"/>
    <s v="Kivell"/>
    <x v="2"/>
    <x v="10"/>
    <n v="19.989999999999998"/>
    <n v="999.5"/>
  </r>
  <r>
    <d v="2015-03-24T00:00:00"/>
    <x v="0"/>
    <s v="Jardine"/>
    <x v="4"/>
    <x v="10"/>
    <n v="4.99"/>
    <n v="249.5"/>
  </r>
  <r>
    <d v="2015-05-14T00:00:00"/>
    <x v="0"/>
    <s v="Gill"/>
    <x v="1"/>
    <x v="11"/>
    <n v="1.29"/>
    <n v="68.37"/>
  </r>
  <r>
    <d v="2015-07-21T00:00:00"/>
    <x v="0"/>
    <s v="Morgan"/>
    <x v="4"/>
    <x v="12"/>
    <n v="12.49"/>
    <n v="686.95"/>
  </r>
  <r>
    <d v="2015-04-10T00:00:00"/>
    <x v="0"/>
    <s v="Andrews"/>
    <x v="1"/>
    <x v="13"/>
    <n v="1.99"/>
    <n v="131.34"/>
  </r>
  <r>
    <d v="2014-12-12T00:00:00"/>
    <x v="0"/>
    <s v="Smith"/>
    <x v="1"/>
    <x v="14"/>
    <n v="1.29"/>
    <n v="86.43"/>
  </r>
  <r>
    <d v="2014-04-18T00:00:00"/>
    <x v="0"/>
    <s v="Andrews"/>
    <x v="1"/>
    <x v="15"/>
    <n v="1.99"/>
    <n v="149.25"/>
  </r>
  <r>
    <d v="2015-05-31T00:00:00"/>
    <x v="0"/>
    <s v="Gill"/>
    <x v="2"/>
    <x v="16"/>
    <n v="8.99"/>
    <n v="719.2"/>
  </r>
  <r>
    <d v="2015-02-01T00:00:00"/>
    <x v="0"/>
    <s v="Smith"/>
    <x v="2"/>
    <x v="17"/>
    <n v="15"/>
    <n v="1305"/>
  </r>
  <r>
    <d v="2014-05-05T00:00:00"/>
    <x v="0"/>
    <s v="Jardine"/>
    <x v="1"/>
    <x v="18"/>
    <n v="4.99"/>
    <n v="449.1"/>
  </r>
  <r>
    <d v="2014-06-25T00:00:00"/>
    <x v="0"/>
    <s v="Morgan"/>
    <x v="1"/>
    <x v="18"/>
    <n v="4.99"/>
    <n v="449.1"/>
  </r>
  <r>
    <d v="2015-12-04T00:00:00"/>
    <x v="0"/>
    <s v="Jardine"/>
    <x v="2"/>
    <x v="19"/>
    <n v="19.989999999999998"/>
    <n v="1879.06"/>
  </r>
  <r>
    <d v="2014-11-25T00:00:00"/>
    <x v="0"/>
    <s v="Kivell"/>
    <x v="4"/>
    <x v="20"/>
    <n v="4.99"/>
    <n v="479.04"/>
  </r>
  <r>
    <d v="2015-02-18T00:00:00"/>
    <x v="1"/>
    <s v="Jones"/>
    <x v="2"/>
    <x v="21"/>
    <n v="4.99"/>
    <n v="19.96"/>
  </r>
  <r>
    <d v="2014-11-08T00:00:00"/>
    <x v="1"/>
    <s v="Parent"/>
    <x v="3"/>
    <x v="22"/>
    <n v="19.989999999999998"/>
    <n v="299.85000000000002"/>
  </r>
  <r>
    <d v="2014-09-18T00:00:00"/>
    <x v="1"/>
    <s v="Jones"/>
    <x v="4"/>
    <x v="23"/>
    <n v="15.99"/>
    <n v="255.84"/>
  </r>
  <r>
    <d v="2014-07-12T00:00:00"/>
    <x v="1"/>
    <s v="Howard"/>
    <x v="2"/>
    <x v="24"/>
    <n v="1.99"/>
    <n v="57.71"/>
  </r>
  <r>
    <d v="2014-08-15T00:00:00"/>
    <x v="1"/>
    <s v="Jones"/>
    <x v="1"/>
    <x v="25"/>
    <n v="4.99"/>
    <n v="174.65"/>
  </r>
  <r>
    <d v="2014-04-01T00:00:00"/>
    <x v="1"/>
    <s v="Jones"/>
    <x v="2"/>
    <x v="26"/>
    <n v="4.99"/>
    <n v="299.39999999999998"/>
  </r>
  <r>
    <d v="2014-06-08T00:00:00"/>
    <x v="1"/>
    <s v="Jones"/>
    <x v="2"/>
    <x v="26"/>
    <n v="8.99"/>
    <n v="539.4"/>
  </r>
  <r>
    <d v="2015-07-04T00:00:00"/>
    <x v="1"/>
    <s v="Jones"/>
    <x v="4"/>
    <x v="27"/>
    <n v="4.99"/>
    <n v="309.38"/>
  </r>
  <r>
    <d v="2014-10-22T00:00:00"/>
    <x v="1"/>
    <s v="Jones"/>
    <x v="3"/>
    <x v="28"/>
    <n v="8.99"/>
    <n v="575.36"/>
  </r>
  <r>
    <d v="2014-12-29T00:00:00"/>
    <x v="1"/>
    <s v="Parent"/>
    <x v="4"/>
    <x v="29"/>
    <n v="15.99"/>
    <n v="1183.26"/>
  </r>
  <r>
    <d v="2014-07-29T00:00:00"/>
    <x v="1"/>
    <s v="Parent"/>
    <x v="2"/>
    <x v="30"/>
    <n v="19.989999999999998"/>
    <n v="1619.19"/>
  </r>
  <r>
    <d v="2014-01-06T00:00:00"/>
    <x v="1"/>
    <s v="Jones"/>
    <x v="1"/>
    <x v="31"/>
    <n v="1.99"/>
    <n v="189.05"/>
  </r>
  <r>
    <d v="2015-04-27T00:00:00"/>
    <x v="1"/>
    <s v="Howard"/>
    <x v="3"/>
    <x v="20"/>
    <n v="4.99"/>
    <n v="479.04"/>
  </r>
  <r>
    <d v="2015-08-24T00:00:00"/>
    <x v="2"/>
    <s v="Sorvino"/>
    <x v="0"/>
    <x v="32"/>
    <n v="275"/>
    <n v="825"/>
  </r>
  <r>
    <d v="2015-03-07T00:00:00"/>
    <x v="2"/>
    <s v="Sorvino"/>
    <x v="2"/>
    <x v="2"/>
    <n v="19.989999999999998"/>
    <n v="139.93"/>
  </r>
  <r>
    <d v="2014-05-22T00:00:00"/>
    <x v="2"/>
    <s v="Thompson"/>
    <x v="1"/>
    <x v="33"/>
    <n v="1.99"/>
    <n v="63.68"/>
  </r>
  <r>
    <d v="2014-03-15T00:00:00"/>
    <x v="2"/>
    <s v="Sorvino"/>
    <x v="1"/>
    <x v="34"/>
    <n v="2.99"/>
    <n v="167.44"/>
  </r>
  <r>
    <d v="2015-10-14T00:00:00"/>
    <x v="2"/>
    <s v="Thompson"/>
    <x v="2"/>
    <x v="35"/>
    <n v="19.989999999999998"/>
    <n v="1139.43"/>
  </r>
  <r>
    <d v="2015-09-27T00:00:00"/>
    <x v="2"/>
    <s v="Sorvino"/>
    <x v="3"/>
    <x v="36"/>
    <n v="1.99"/>
    <n v="151.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n v="92381"/>
    <n v="2373"/>
    <d v="2020-04-02T09:45:00"/>
    <x v="0"/>
    <x v="0"/>
    <x v="0"/>
  </r>
  <r>
    <x v="1"/>
    <n v="25590"/>
    <n v="537"/>
    <d v="2020-04-02T11:00:00"/>
    <x v="1"/>
    <x v="1"/>
    <x v="1"/>
  </r>
  <r>
    <x v="2"/>
    <n v="10791"/>
    <n v="417"/>
    <d v="2020-04-02T09:00:00"/>
    <x v="2"/>
    <x v="2"/>
    <x v="2"/>
  </r>
  <r>
    <x v="3"/>
    <n v="9191"/>
    <n v="203"/>
    <d v="2020-04-01T22:00:00"/>
    <x v="3"/>
    <x v="3"/>
    <x v="3"/>
  </r>
  <r>
    <x v="4"/>
    <n v="9150"/>
    <n v="310"/>
    <d v="2020-04-02T11:00:00"/>
    <x v="4"/>
    <x v="4"/>
    <x v="4"/>
  </r>
  <r>
    <x v="5"/>
    <n v="8966"/>
    <n v="154"/>
    <d v="2020-04-02T14:00:00"/>
    <x v="5"/>
    <x v="5"/>
    <x v="5"/>
  </r>
  <r>
    <x v="6"/>
    <n v="8010"/>
    <n v="128"/>
    <d v="2020-04-02T09:01:00"/>
    <x v="6"/>
    <x v="6"/>
    <x v="6"/>
  </r>
  <r>
    <x v="7"/>
    <n v="7695"/>
    <n v="157"/>
    <d v="2020-04-01T22:00:00"/>
    <x v="7"/>
    <x v="7"/>
    <x v="7"/>
  </r>
  <r>
    <x v="8"/>
    <n v="7016"/>
    <n v="90"/>
    <d v="2020-04-02T10:00:00"/>
    <x v="8"/>
    <x v="8"/>
    <x v="8"/>
  </r>
  <r>
    <x v="9"/>
    <n v="5984"/>
    <n v="247"/>
    <d v="2020-04-01T18:00:00"/>
    <x v="9"/>
    <x v="9"/>
    <x v="9"/>
  </r>
  <r>
    <x v="10"/>
    <n v="5348"/>
    <n v="163"/>
    <d v="2020-04-02T09:28:00"/>
    <x v="10"/>
    <x v="10"/>
    <x v="10"/>
  </r>
  <r>
    <x v="11"/>
    <n v="4669"/>
    <n v="70"/>
    <d v="2020-04-01T19:00:00"/>
    <x v="11"/>
    <x v="11"/>
    <x v="11"/>
  </r>
  <r>
    <x v="12"/>
    <n v="3824"/>
    <n v="112"/>
    <d v="2020-04-02T13:30:00"/>
    <x v="12"/>
    <x v="12"/>
    <x v="12"/>
  </r>
  <r>
    <x v="13"/>
    <n v="3342"/>
    <n v="80"/>
    <d v="2020-04-01T16:00:00"/>
    <x v="13"/>
    <x v="13"/>
    <x v="13"/>
  </r>
  <r>
    <x v="14"/>
    <n v="3039"/>
    <n v="78"/>
    <d v="2020-04-01T21:59:00"/>
    <x v="14"/>
    <x v="14"/>
    <x v="14"/>
  </r>
  <r>
    <x v="15"/>
    <n v="2902"/>
    <n v="81"/>
    <d v="2020-04-02T12:00:00"/>
    <x v="15"/>
    <x v="15"/>
    <x v="15"/>
  </r>
  <r>
    <x v="16"/>
    <n v="2845"/>
    <n v="32"/>
    <d v="2020-04-02T13:00:00"/>
    <x v="16"/>
    <x v="16"/>
    <x v="16"/>
  </r>
  <r>
    <x v="17"/>
    <n v="2331"/>
    <n v="36"/>
    <d v="2020-04-02T08:00:00"/>
    <x v="17"/>
    <x v="17"/>
    <x v="17"/>
  </r>
  <r>
    <x v="18"/>
    <n v="1857"/>
    <n v="16"/>
    <d v="2020-04-02T12:00:00"/>
    <x v="18"/>
    <x v="18"/>
    <x v="18"/>
  </r>
  <r>
    <x v="19"/>
    <n v="1834"/>
    <n v="19"/>
    <d v="2020-04-02T13:00:00"/>
    <x v="19"/>
    <x v="19"/>
    <x v="19"/>
  </r>
  <r>
    <x v="20"/>
    <n v="1730"/>
    <n v="31"/>
    <d v="2020-04-02T14:00:00"/>
    <x v="20"/>
    <x v="20"/>
    <x v="20"/>
  </r>
  <r>
    <x v="21"/>
    <n v="1706"/>
    <n v="41"/>
    <d v="2020-04-02T07:00:00"/>
    <x v="21"/>
    <x v="21"/>
    <x v="21"/>
  </r>
  <r>
    <x v="22"/>
    <n v="1598"/>
    <n v="32"/>
    <d v="2020-04-01T22:00:00"/>
    <x v="22"/>
    <x v="22"/>
    <x v="22"/>
  </r>
  <r>
    <x v="23"/>
    <n v="1554"/>
    <n v="31"/>
    <d v="2020-04-02T14:04:00"/>
    <x v="23"/>
    <x v="23"/>
    <x v="23"/>
  </r>
  <r>
    <x v="24"/>
    <n v="1458"/>
    <n v="38"/>
    <d v="2020-04-02T07:30:00"/>
    <x v="24"/>
    <x v="24"/>
    <x v="24"/>
  </r>
  <r>
    <x v="25"/>
    <n v="1233"/>
    <n v="32"/>
    <d v="2020-04-01T22:00:00"/>
    <x v="25"/>
    <x v="25"/>
    <x v="25"/>
  </r>
  <r>
    <x v="26"/>
    <n v="1177"/>
    <n v="26"/>
    <d v="2020-04-01T17:00:00"/>
    <x v="26"/>
    <x v="26"/>
    <x v="26"/>
  </r>
  <r>
    <x v="27"/>
    <n v="1074"/>
    <n v="7"/>
    <d v="2020-04-02T13:00:00"/>
    <x v="27"/>
    <x v="27"/>
    <x v="27"/>
  </r>
  <r>
    <x v="28"/>
    <n v="879"/>
    <n v="34"/>
    <d v="2020-04-01T06:00:00"/>
    <x v="28"/>
    <x v="28"/>
    <x v="28"/>
  </r>
  <r>
    <x v="29"/>
    <n v="742"/>
    <n v="18"/>
    <d v="2020-04-02T10:00:00"/>
    <x v="29"/>
    <x v="29"/>
    <x v="29"/>
  </r>
  <r>
    <x v="30"/>
    <n v="736"/>
    <n v="19"/>
    <d v="2020-04-01T09:00:00"/>
    <x v="30"/>
    <x v="30"/>
    <x v="30"/>
  </r>
  <r>
    <x v="31"/>
    <n v="680"/>
    <n v="20"/>
    <d v="2020-04-01T15:00:00"/>
    <x v="31"/>
    <x v="31"/>
    <x v="31"/>
  </r>
  <r>
    <x v="32"/>
    <n v="669"/>
    <n v="9"/>
    <d v="2020-04-01T17:00:00"/>
    <x v="32"/>
    <x v="32"/>
    <x v="32"/>
  </r>
  <r>
    <x v="33"/>
    <n v="657"/>
    <n v="12"/>
    <d v="2020-04-02T13:58:00"/>
    <x v="33"/>
    <x v="33"/>
    <x v="33"/>
  </r>
  <r>
    <x v="34"/>
    <n v="653"/>
    <n v="12"/>
    <d v="2020-04-02T07:00:00"/>
    <x v="34"/>
    <x v="34"/>
    <x v="34"/>
  </r>
  <r>
    <x v="35"/>
    <n v="643"/>
    <n v="12"/>
    <d v="2020-04-02T12:45:00"/>
    <x v="35"/>
    <x v="35"/>
    <x v="35"/>
  </r>
  <r>
    <x v="36"/>
    <n v="614"/>
    <n v="11"/>
    <d v="2020-04-01T22:00:00"/>
    <x v="36"/>
    <x v="36"/>
    <x v="36"/>
  </r>
  <r>
    <x v="37"/>
    <n v="552"/>
    <n v="13"/>
    <d v="2020-04-02T10:00:00"/>
    <x v="37"/>
    <x v="37"/>
    <x v="37"/>
  </r>
  <r>
    <x v="38"/>
    <n v="415"/>
    <n v="4"/>
    <d v="2020-04-01T07:00:00"/>
    <x v="38"/>
    <x v="38"/>
    <x v="38"/>
  </r>
  <r>
    <x v="39"/>
    <n v="393"/>
    <n v="12"/>
    <d v="2020-04-02T14:45:00"/>
    <x v="39"/>
    <x v="39"/>
    <x v="39"/>
  </r>
  <r>
    <x v="40"/>
    <n v="376"/>
    <n v="7"/>
    <d v="2020-04-02T08:00:00"/>
    <x v="40"/>
    <x v="40"/>
    <x v="40"/>
  </r>
  <r>
    <x v="41"/>
    <n v="363"/>
    <n v="6"/>
    <d v="2020-03-31T22:00:00"/>
    <x v="41"/>
    <x v="41"/>
    <x v="41"/>
  </r>
  <r>
    <x v="42"/>
    <n v="338"/>
    <n v="17"/>
    <d v="2020-04-02T11:00:00"/>
    <x v="42"/>
    <x v="42"/>
    <x v="42"/>
  </r>
  <r>
    <x v="43"/>
    <n v="316"/>
    <n v="12"/>
    <d v="2020-04-02T05:00:00"/>
    <x v="43"/>
    <x v="43"/>
    <x v="43"/>
  </r>
  <r>
    <x v="44"/>
    <n v="258"/>
    <n v="1"/>
    <d v="2020-04-01T16:00:00"/>
    <x v="44"/>
    <x v="44"/>
    <x v="44"/>
  </r>
  <r>
    <x v="45"/>
    <n v="246"/>
    <n v="5"/>
    <d v="2020-04-02T12:00:00"/>
    <x v="45"/>
    <x v="45"/>
    <x v="45"/>
  </r>
  <r>
    <x v="46"/>
    <n v="227"/>
    <n v="5"/>
    <d v="2020-04-02T08:00:00"/>
    <x v="46"/>
    <x v="46"/>
    <x v="46"/>
  </r>
  <r>
    <x v="47"/>
    <n v="217"/>
    <n v="2"/>
    <d v="2020-04-01T22:17:00"/>
    <x v="47"/>
    <x v="47"/>
    <x v="47"/>
  </r>
  <r>
    <x v="48"/>
    <n v="165"/>
    <n v="2"/>
    <d v="2020-04-01T16:00:00"/>
    <x v="48"/>
    <x v="48"/>
    <x v="48"/>
  </r>
  <r>
    <x v="49"/>
    <n v="159"/>
    <n v="3"/>
    <d v="2020-04-02T10:56:00"/>
    <x v="49"/>
    <x v="49"/>
    <x v="49"/>
  </r>
  <r>
    <x v="50"/>
    <n v="150"/>
    <n v="0"/>
    <d v="2020-04-02T08:30:00"/>
    <x v="50"/>
    <x v="50"/>
    <x v="50"/>
  </r>
  <r>
    <x v="51"/>
    <n v="143"/>
    <n v="3"/>
    <d v="2020-04-01T19:00:00"/>
    <x v="51"/>
    <x v="51"/>
    <x v="51"/>
  </r>
  <r>
    <x v="52"/>
    <n v="82"/>
    <n v="3"/>
    <d v="2020-04-02T06:30:00"/>
    <x v="52"/>
    <x v="52"/>
    <x v="52"/>
  </r>
  <r>
    <x v="53"/>
    <n v="33"/>
    <m/>
    <d v="2020-04-02T07:30:00"/>
    <x v="53"/>
    <x v="53"/>
    <x v="53"/>
  </r>
  <r>
    <x v="54"/>
    <n v="8"/>
    <n v="1"/>
    <d v="2020-04-02T01:00:00"/>
    <x v="54"/>
    <x v="54"/>
    <x v="54"/>
  </r>
  <r>
    <x v="55"/>
    <n v="0"/>
    <n v="0"/>
    <d v="2020-03-30T21:00:00"/>
    <x v="55"/>
    <x v="55"/>
    <x v="5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n v="50"/>
    <n v="750"/>
  </r>
  <r>
    <x v="1"/>
    <x v="1"/>
    <n v="75"/>
    <n v="1725"/>
  </r>
  <r>
    <x v="2"/>
    <x v="2"/>
    <n v="125"/>
    <n v="5125"/>
  </r>
  <r>
    <x v="3"/>
    <x v="3"/>
    <n v="50"/>
    <n v="900"/>
  </r>
  <r>
    <x v="4"/>
    <x v="4"/>
    <n v="25"/>
    <n v="175"/>
  </r>
  <r>
    <x v="5"/>
    <x v="5"/>
    <n v="150"/>
    <n v="7650"/>
  </r>
  <r>
    <x v="6"/>
    <x v="6"/>
    <n v="75"/>
    <n v="1650"/>
  </r>
  <r>
    <x v="7"/>
    <x v="7"/>
    <n v="50"/>
    <n v="950"/>
  </r>
  <r>
    <x v="8"/>
    <x v="8"/>
    <n v="100"/>
    <n v="3700"/>
  </r>
  <r>
    <x v="9"/>
    <x v="9"/>
    <n v="100"/>
    <n v="3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434D67-3EE6-46CF-BDDE-18FE48DF8B04}"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4:B8" firstHeaderRow="1" firstDataRow="1" firstDataCol="1"/>
  <pivotFields count="7">
    <pivotField numFmtId="164" showAll="0"/>
    <pivotField axis="axisRow" showAll="0">
      <items count="4">
        <item x="0"/>
        <item x="1"/>
        <item x="2"/>
        <item t="default"/>
      </items>
    </pivotField>
    <pivotField showAll="0"/>
    <pivotField showAll="0">
      <items count="6">
        <item x="2"/>
        <item x="0"/>
        <item x="3"/>
        <item x="4"/>
        <item x="1"/>
        <item t="default"/>
      </items>
    </pivotField>
    <pivotField showAll="0"/>
    <pivotField showAll="0"/>
    <pivotField dataField="1" showAll="0"/>
  </pivotFields>
  <rowFields count="1">
    <field x="1"/>
  </rowFields>
  <rowItems count="4">
    <i>
      <x/>
    </i>
    <i>
      <x v="1"/>
    </i>
    <i>
      <x v="2"/>
    </i>
    <i t="grand">
      <x/>
    </i>
  </rowItems>
  <colItems count="1">
    <i/>
  </colItems>
  <dataFields count="1">
    <dataField name="TOTAL  " fld="6" baseField="1" baseItem="0" numFmtId="1"/>
  </dataFields>
  <formats count="15">
    <format dxfId="287">
      <pivotArea outline="0" collapsedLevelsAreSubtotals="1" fieldPosition="0"/>
    </format>
    <format dxfId="286">
      <pivotArea collapsedLevelsAreSubtotals="1" fieldPosition="0">
        <references count="1">
          <reference field="1" count="0"/>
        </references>
      </pivotArea>
    </format>
    <format dxfId="285">
      <pivotArea dataOnly="0" labelOnly="1" fieldPosition="0">
        <references count="1">
          <reference field="1" count="0"/>
        </references>
      </pivotArea>
    </format>
    <format dxfId="284">
      <pivotArea collapsedLevelsAreSubtotals="1" fieldPosition="0">
        <references count="1">
          <reference field="1" count="0"/>
        </references>
      </pivotArea>
    </format>
    <format dxfId="283">
      <pivotArea dataOnly="0" labelOnly="1" fieldPosition="0">
        <references count="1">
          <reference field="1" count="0"/>
        </references>
      </pivotArea>
    </format>
    <format dxfId="282">
      <pivotArea grandRow="1" outline="0" collapsedLevelsAreSubtotals="1" fieldPosition="0"/>
    </format>
    <format dxfId="281">
      <pivotArea grandRow="1" outline="0" collapsedLevelsAreSubtotals="1" fieldPosition="0"/>
    </format>
    <format dxfId="280">
      <pivotArea dataOnly="0" labelOnly="1" grandRow="1" outline="0" fieldPosition="0"/>
    </format>
    <format dxfId="279">
      <pivotArea dataOnly="0" labelOnly="1" grandRow="1" outline="0" fieldPosition="0"/>
    </format>
    <format dxfId="278">
      <pivotArea type="all" dataOnly="0" outline="0" fieldPosition="0"/>
    </format>
    <format dxfId="277">
      <pivotArea outline="0" collapsedLevelsAreSubtotals="1" fieldPosition="0"/>
    </format>
    <format dxfId="276">
      <pivotArea field="1" type="button" dataOnly="0" labelOnly="1" outline="0" axis="axisRow" fieldPosition="0"/>
    </format>
    <format dxfId="275">
      <pivotArea dataOnly="0" labelOnly="1" fieldPosition="0">
        <references count="1">
          <reference field="1" count="0"/>
        </references>
      </pivotArea>
    </format>
    <format dxfId="274">
      <pivotArea dataOnly="0" labelOnly="1" grandRow="1" outline="0" fieldPosition="0"/>
    </format>
    <format dxfId="273">
      <pivotArea dataOnly="0" labelOnly="1" outline="0" axis="axisValues" fieldPosition="0"/>
    </format>
  </formats>
  <chartFormats count="2">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Dark17"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07442E-8C27-443B-8177-5FBEE5B9CF69}"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J4:L10" firstHeaderRow="0" firstDataRow="1" firstDataCol="1"/>
  <pivotFields count="7">
    <pivotField numFmtId="164" showAll="0"/>
    <pivotField showAll="0">
      <items count="4">
        <item x="0"/>
        <item x="1"/>
        <item x="2"/>
        <item t="default"/>
      </items>
    </pivotField>
    <pivotField showAll="0"/>
    <pivotField axis="axisRow" showAll="0">
      <items count="6">
        <item x="2"/>
        <item x="0"/>
        <item x="3"/>
        <item x="4"/>
        <item x="1"/>
        <item t="default"/>
      </items>
    </pivotField>
    <pivotField dataField="1" showAll="0"/>
    <pivotField dataField="1" showAll="0"/>
    <pivotField showAll="0"/>
  </pivotFields>
  <rowFields count="1">
    <field x="3"/>
  </rowFields>
  <rowItems count="6">
    <i>
      <x/>
    </i>
    <i>
      <x v="1"/>
    </i>
    <i>
      <x v="2"/>
    </i>
    <i>
      <x v="3"/>
    </i>
    <i>
      <x v="4"/>
    </i>
    <i t="grand">
      <x/>
    </i>
  </rowItems>
  <colFields count="1">
    <field x="-2"/>
  </colFields>
  <colItems count="2">
    <i>
      <x/>
    </i>
    <i i="1">
      <x v="1"/>
    </i>
  </colItems>
  <dataFields count="2">
    <dataField name="UNITS SOLD " fld="4" baseField="3" baseItem="0"/>
    <dataField name="SUPPLIES" fld="5" baseField="3" baseItem="0" numFmtId="1"/>
  </dataFields>
  <formats count="1">
    <format dxfId="288">
      <pivotArea outline="0" collapsedLevelsAreSubtotals="1" fieldPosition="0">
        <references count="1">
          <reference field="4294967294" count="1" selected="0">
            <x v="1"/>
          </reference>
        </references>
      </pivotArea>
    </format>
  </format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Dark17"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2C0ECB-4F5F-4A7C-B6C1-E3292CEFC6BA}" name="PivotTable6"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1" rowHeaderCaption="UNITS SOLD">
  <location ref="G4:H10" firstHeaderRow="1" firstDataRow="1" firstDataCol="1"/>
  <pivotFields count="7">
    <pivotField numFmtId="164" showAll="0"/>
    <pivotField showAll="0">
      <items count="4">
        <item x="0"/>
        <item x="1"/>
        <item x="2"/>
        <item t="default"/>
      </items>
    </pivotField>
    <pivotField showAll="0"/>
    <pivotField showAll="0">
      <items count="6">
        <item x="2"/>
        <item x="0"/>
        <item x="3"/>
        <item x="4"/>
        <item x="1"/>
        <item t="default"/>
      </items>
    </pivotField>
    <pivotField axis="axisRow" showAll="0" measureFilter="1">
      <items count="38">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t="default"/>
      </items>
    </pivotField>
    <pivotField showAll="0"/>
    <pivotField dataField="1" showAll="0"/>
  </pivotFields>
  <rowFields count="1">
    <field x="4"/>
  </rowFields>
  <rowItems count="6">
    <i>
      <x v="17"/>
    </i>
    <i>
      <x v="27"/>
    </i>
    <i>
      <x v="31"/>
    </i>
    <i>
      <x v="32"/>
    </i>
    <i>
      <x v="34"/>
    </i>
    <i t="grand">
      <x/>
    </i>
  </rowItems>
  <colItems count="1">
    <i/>
  </colItems>
  <dataFields count="1">
    <dataField name="TOTAL PROFIT" fld="6" showDataAs="percentOfTotal" baseField="4" baseItem="2" numFmtId="9"/>
  </dataFields>
  <formats count="13">
    <format dxfId="301">
      <pivotArea grandRow="1" outline="0" collapsedLevelsAreSubtotals="1" fieldPosition="0"/>
    </format>
    <format dxfId="300">
      <pivotArea collapsedLevelsAreSubtotals="1" fieldPosition="0">
        <references count="1">
          <reference field="4" count="1">
            <x v="31"/>
          </reference>
        </references>
      </pivotArea>
    </format>
    <format dxfId="299">
      <pivotArea collapsedLevelsAreSubtotals="1" fieldPosition="0">
        <references count="1">
          <reference field="4" count="1">
            <x v="27"/>
          </reference>
        </references>
      </pivotArea>
    </format>
    <format dxfId="298">
      <pivotArea collapsedLevelsAreSubtotals="1" fieldPosition="0">
        <references count="1">
          <reference field="4" count="1">
            <x v="34"/>
          </reference>
        </references>
      </pivotArea>
    </format>
    <format dxfId="297">
      <pivotArea type="all" dataOnly="0" outline="0" fieldPosition="0"/>
    </format>
    <format dxfId="296">
      <pivotArea outline="0" collapsedLevelsAreSubtotals="1" fieldPosition="0"/>
    </format>
    <format dxfId="295">
      <pivotArea field="4" type="button" dataOnly="0" labelOnly="1" outline="0" axis="axisRow" fieldPosition="0"/>
    </format>
    <format dxfId="294">
      <pivotArea dataOnly="0" labelOnly="1" fieldPosition="0">
        <references count="1">
          <reference field="4" count="5">
            <x v="2"/>
            <x v="5"/>
            <x v="6"/>
            <x v="11"/>
            <x v="12"/>
          </reference>
        </references>
      </pivotArea>
    </format>
    <format dxfId="293">
      <pivotArea dataOnly="0" labelOnly="1" grandRow="1" outline="0" fieldPosition="0"/>
    </format>
    <format dxfId="292">
      <pivotArea dataOnly="0" labelOnly="1" outline="0" axis="axisValues" fieldPosition="0"/>
    </format>
    <format dxfId="291">
      <pivotArea outline="0" fieldPosition="0">
        <references count="1">
          <reference field="4294967294" count="1">
            <x v="0"/>
          </reference>
        </references>
      </pivotArea>
    </format>
    <format dxfId="290">
      <pivotArea collapsedLevelsAreSubtotals="1" fieldPosition="0">
        <references count="1">
          <reference field="4" count="5">
            <x v="2"/>
            <x v="5"/>
            <x v="6"/>
            <x v="11"/>
            <x v="12"/>
          </reference>
        </references>
      </pivotArea>
    </format>
    <format dxfId="289">
      <pivotArea outline="0" collapsedLevelsAreSubtotals="1" fieldPosition="0"/>
    </format>
  </formats>
  <pivotTableStyleInfo name="PivotStyleDark17" showRowHeaders="1" showColHeaders="1" showRowStripes="1"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BE19BC-9C46-4B07-848C-BB5DEE1E3851}" name="PivotTable5"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4" rowHeaderCaption="UNITS SOLD">
  <location ref="D4:E10" firstHeaderRow="1" firstDataRow="1" firstDataCol="1"/>
  <pivotFields count="7">
    <pivotField numFmtId="164" showAll="0"/>
    <pivotField showAll="0">
      <items count="4">
        <item x="0"/>
        <item x="1"/>
        <item x="2"/>
        <item t="default"/>
      </items>
    </pivotField>
    <pivotField showAll="0"/>
    <pivotField showAll="0">
      <items count="6">
        <item x="2"/>
        <item x="0"/>
        <item x="3"/>
        <item x="4"/>
        <item x="1"/>
        <item t="default"/>
      </items>
    </pivotField>
    <pivotField axis="axisRow" showAll="0" measureFilter="1">
      <items count="38">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t="default"/>
      </items>
    </pivotField>
    <pivotField showAll="0"/>
    <pivotField dataField="1" showAll="0"/>
  </pivotFields>
  <rowFields count="1">
    <field x="4"/>
  </rowFields>
  <rowItems count="6">
    <i>
      <x v="17"/>
    </i>
    <i>
      <x v="27"/>
    </i>
    <i>
      <x v="31"/>
    </i>
    <i>
      <x v="32"/>
    </i>
    <i>
      <x v="34"/>
    </i>
    <i t="grand">
      <x/>
    </i>
  </rowItems>
  <colItems count="1">
    <i/>
  </colItems>
  <dataFields count="1">
    <dataField name="TOTAL POFIT" fld="6" baseField="4" baseItem="17" numFmtId="1"/>
  </dataFields>
  <formats count="13">
    <format dxfId="314">
      <pivotArea outline="0" collapsedLevelsAreSubtotals="1" fieldPosition="0"/>
    </format>
    <format dxfId="313">
      <pivotArea type="all" dataOnly="0" outline="0" fieldPosition="0"/>
    </format>
    <format dxfId="312">
      <pivotArea outline="0" collapsedLevelsAreSubtotals="1" fieldPosition="0"/>
    </format>
    <format dxfId="311">
      <pivotArea field="4" type="button" dataOnly="0" labelOnly="1" outline="0" axis="axisRow" fieldPosition="0"/>
    </format>
    <format dxfId="310">
      <pivotArea dataOnly="0" labelOnly="1" fieldPosition="0">
        <references count="1">
          <reference field="4" count="5">
            <x v="17"/>
            <x v="27"/>
            <x v="31"/>
            <x v="32"/>
            <x v="34"/>
          </reference>
        </references>
      </pivotArea>
    </format>
    <format dxfId="309">
      <pivotArea dataOnly="0" labelOnly="1" grandRow="1" outline="0" fieldPosition="0"/>
    </format>
    <format dxfId="308">
      <pivotArea dataOnly="0" labelOnly="1" outline="0" axis="axisValues" fieldPosition="0"/>
    </format>
    <format dxfId="307">
      <pivotArea type="all" dataOnly="0" outline="0" fieldPosition="0"/>
    </format>
    <format dxfId="306">
      <pivotArea outline="0" collapsedLevelsAreSubtotals="1" fieldPosition="0"/>
    </format>
    <format dxfId="305">
      <pivotArea field="4" type="button" dataOnly="0" labelOnly="1" outline="0" axis="axisRow" fieldPosition="0"/>
    </format>
    <format dxfId="304">
      <pivotArea dataOnly="0" labelOnly="1" fieldPosition="0">
        <references count="1">
          <reference field="4" count="5">
            <x v="17"/>
            <x v="27"/>
            <x v="31"/>
            <x v="32"/>
            <x v="34"/>
          </reference>
        </references>
      </pivotArea>
    </format>
    <format dxfId="303">
      <pivotArea dataOnly="0" labelOnly="1" grandRow="1" outline="0" fieldPosition="0"/>
    </format>
    <format dxfId="30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5"/>
          </reference>
        </references>
      </pivotArea>
    </chartFormat>
    <chartFormat chart="0" format="2">
      <pivotArea type="data" outline="0" fieldPosition="0">
        <references count="2">
          <reference field="4294967294" count="1" selected="0">
            <x v="0"/>
          </reference>
          <reference field="4" count="1" selected="0">
            <x v="17"/>
          </reference>
        </references>
      </pivotArea>
    </chartFormat>
    <chartFormat chart="0" format="3">
      <pivotArea type="data" outline="0" fieldPosition="0">
        <references count="2">
          <reference field="4294967294" count="1" selected="0">
            <x v="0"/>
          </reference>
          <reference field="4" count="1" selected="0">
            <x v="32"/>
          </reference>
        </references>
      </pivotArea>
    </chartFormat>
    <chartFormat chart="0" format="4">
      <pivotArea type="data" outline="0" fieldPosition="0">
        <references count="2">
          <reference field="4294967294" count="1" selected="0">
            <x v="0"/>
          </reference>
          <reference field="4" count="1" selected="0">
            <x v="33"/>
          </reference>
        </references>
      </pivotArea>
    </chartFormat>
    <chartFormat chart="0" format="5">
      <pivotArea type="data" outline="0" fieldPosition="0">
        <references count="2">
          <reference field="4294967294" count="1" selected="0">
            <x v="0"/>
          </reference>
          <reference field="4" count="1" selected="0">
            <x v="34"/>
          </reference>
        </references>
      </pivotArea>
    </chartFormat>
    <chartFormat chart="0" format="6">
      <pivotArea type="data" outline="0" fieldPosition="0">
        <references count="2">
          <reference field="4294967294" count="1" selected="0">
            <x v="0"/>
          </reference>
          <reference field="4" count="1" selected="0">
            <x v="27"/>
          </reference>
        </references>
      </pivotArea>
    </chartFormat>
    <chartFormat chart="0" format="7">
      <pivotArea type="data" outline="0" fieldPosition="0">
        <references count="2">
          <reference field="4294967294" count="1" selected="0">
            <x v="0"/>
          </reference>
          <reference field="4" count="1" selected="0">
            <x v="31"/>
          </reference>
        </references>
      </pivotArea>
    </chartFormat>
  </chartFormats>
  <pivotTableStyleInfo name="PivotStyleDark17" showRowHeaders="1" showColHeaders="1" showRowStripes="1" showColStripes="1"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A8675E-229E-4CFC-969E-5C962FBCB96C}"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H37:I48"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dataField="1" showAll="0"/>
    <pivotField numFmtId="22" showAll="0"/>
    <pivotField showAll="0"/>
    <pivotField numFmtId="9" showAll="0"/>
    <pivotField showAll="0"/>
  </pivotFields>
  <rowFields count="1">
    <field x="0"/>
  </rowFields>
  <rowItems count="11">
    <i>
      <x v="5"/>
    </i>
    <i>
      <x v="10"/>
    </i>
    <i>
      <x v="11"/>
    </i>
    <i>
      <x v="16"/>
    </i>
    <i>
      <x v="20"/>
    </i>
    <i>
      <x v="21"/>
    </i>
    <i>
      <x v="24"/>
    </i>
    <i>
      <x v="34"/>
    </i>
    <i>
      <x v="37"/>
    </i>
    <i>
      <x v="52"/>
    </i>
    <i t="grand">
      <x/>
    </i>
  </rowItems>
  <colItems count="1">
    <i/>
  </colItems>
  <dataFields count="1">
    <dataField name="Sum of deaths" fld="2" baseField="0" baseItem="0"/>
  </dataFields>
  <formats count="22">
    <format dxfId="46">
      <pivotArea type="all" dataOnly="0" outline="0" fieldPosition="0"/>
    </format>
    <format dxfId="45">
      <pivotArea outline="0" collapsedLevelsAreSubtotals="1" fieldPosition="0"/>
    </format>
    <format dxfId="44">
      <pivotArea field="0" type="button" dataOnly="0" labelOnly="1" outline="0" axis="axisRow" fieldPosition="0"/>
    </format>
    <format dxfId="43">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2">
      <pivotArea dataOnly="0" labelOnly="1" fieldPosition="0">
        <references count="1">
          <reference field="0" count="6">
            <x v="50"/>
            <x v="51"/>
            <x v="52"/>
            <x v="53"/>
            <x v="54"/>
            <x v="55"/>
          </reference>
        </references>
      </pivotArea>
    </format>
    <format dxfId="41">
      <pivotArea dataOnly="0" labelOnly="1" grandRow="1" outline="0" fieldPosition="0"/>
    </format>
    <format dxfId="40">
      <pivotArea dataOnly="0" labelOnly="1" outline="0" axis="axisValues" fieldPosition="0"/>
    </format>
    <format dxfId="39">
      <pivotArea type="all" dataOnly="0" outline="0" fieldPosition="0"/>
    </format>
    <format dxfId="38">
      <pivotArea outline="0" collapsedLevelsAreSubtotals="1" fieldPosition="0"/>
    </format>
    <format dxfId="37">
      <pivotArea field="0" type="button" dataOnly="0" labelOnly="1" outline="0" axis="axisRow" fieldPosition="0"/>
    </format>
    <format dxfId="36">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5">
      <pivotArea dataOnly="0" labelOnly="1" fieldPosition="0">
        <references count="1">
          <reference field="0" count="6">
            <x v="50"/>
            <x v="51"/>
            <x v="52"/>
            <x v="53"/>
            <x v="54"/>
            <x v="55"/>
          </reference>
        </references>
      </pivotArea>
    </format>
    <format dxfId="34">
      <pivotArea dataOnly="0" labelOnly="1" grandRow="1" outline="0"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0" type="button" dataOnly="0" labelOnly="1" outline="0" axis="axisRow" fieldPosition="0"/>
    </format>
    <format dxfId="29">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8">
      <pivotArea dataOnly="0" labelOnly="1" fieldPosition="0">
        <references count="1">
          <reference field="0" count="6">
            <x v="50"/>
            <x v="51"/>
            <x v="52"/>
            <x v="53"/>
            <x v="54"/>
            <x v="55"/>
          </reference>
        </references>
      </pivotArea>
    </format>
    <format dxfId="27">
      <pivotArea dataOnly="0" labelOnly="1" grandRow="1" outline="0" fieldPosition="0"/>
    </format>
    <format dxfId="26">
      <pivotArea dataOnly="0" labelOnly="1" outline="0" axis="axisValues" fieldPosition="0"/>
    </format>
    <format dxfId="25">
      <pivotArea grandRow="1"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AF4196-A17A-42C6-905B-715E6CD771AF}" name="PivotTable5" cacheId="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 rowHeaderCaption="STATES ">
  <location ref="D17:E28"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dataField="1" showAll="0"/>
    <pivotField showAll="0"/>
    <pivotField numFmtId="22" showAll="0"/>
    <pivotField showAll="0"/>
    <pivotField numFmtId="9" showAll="0"/>
    <pivotField showAll="0"/>
  </pivotFields>
  <rowFields count="1">
    <field x="0"/>
  </rowFields>
  <rowItems count="11">
    <i>
      <x v="5"/>
    </i>
    <i>
      <x v="10"/>
    </i>
    <i>
      <x v="16"/>
    </i>
    <i>
      <x v="20"/>
    </i>
    <i>
      <x v="21"/>
    </i>
    <i>
      <x v="24"/>
    </i>
    <i>
      <x v="34"/>
    </i>
    <i>
      <x v="37"/>
    </i>
    <i>
      <x v="41"/>
    </i>
    <i>
      <x v="52"/>
    </i>
    <i t="grand">
      <x/>
    </i>
  </rowItems>
  <colItems count="1">
    <i/>
  </colItems>
  <dataFields count="1">
    <dataField name="POSITIVE  " fld="1" baseField="0" baseItem="0"/>
  </dataFields>
  <formats count="21">
    <format dxfId="67">
      <pivotArea outline="0" collapsedLevelsAreSubtotals="1" fieldPosition="0"/>
    </format>
    <format dxfId="66">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5">
      <pivotArea dataOnly="0" labelOnly="1" fieldPosition="0">
        <references count="1">
          <reference field="0" count="6">
            <x v="50"/>
            <x v="51"/>
            <x v="52"/>
            <x v="53"/>
            <x v="54"/>
            <x v="55"/>
          </reference>
        </references>
      </pivotArea>
    </format>
    <format dxfId="64">
      <pivotArea dataOnly="0" labelOnly="1" grandRow="1" outline="0" fieldPosition="0"/>
    </format>
    <format dxfId="63">
      <pivotArea field="0" type="button" dataOnly="0" labelOnly="1" outline="0" axis="axisRow" fieldPosition="0"/>
    </format>
    <format dxfId="62">
      <pivotArea dataOnly="0" labelOnly="1" outline="0" axis="axisValues" fieldPosition="0"/>
    </format>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7">
      <pivotArea dataOnly="0" labelOnly="1" fieldPosition="0">
        <references count="1">
          <reference field="0" count="6">
            <x v="50"/>
            <x v="51"/>
            <x v="52"/>
            <x v="53"/>
            <x v="54"/>
            <x v="55"/>
          </reference>
        </references>
      </pivotArea>
    </format>
    <format dxfId="56">
      <pivotArea dataOnly="0" labelOnly="1" grandRow="1" outline="0" fieldPosition="0"/>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0">
      <pivotArea dataOnly="0" labelOnly="1" fieldPosition="0">
        <references count="1">
          <reference field="0" count="6">
            <x v="50"/>
            <x v="51"/>
            <x v="52"/>
            <x v="53"/>
            <x v="54"/>
            <x v="55"/>
          </reference>
        </references>
      </pivotArea>
    </format>
    <format dxfId="49">
      <pivotArea dataOnly="0" labelOnly="1" grandRow="1" outline="0" fieldPosition="0"/>
    </format>
    <format dxfId="48">
      <pivotArea dataOnly="0" labelOnly="1" outline="0" axis="axisValues" fieldPosition="0"/>
    </format>
    <format dxfId="47">
      <pivotArea grandRow="1"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DFD0E7-3C29-41DF-9F53-9457DF8DE4FD}"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STATES">
  <location ref="N4:O10"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showAll="0"/>
    <pivotField numFmtId="22" showAll="0"/>
    <pivotField showAll="0"/>
    <pivotField numFmtId="9" showAll="0">
      <items count="57">
        <item h="1" x="55"/>
        <item h="1" x="44"/>
        <item h="1" x="41"/>
        <item h="1" x="51"/>
        <item h="1" x="49"/>
        <item x="29"/>
        <item h="1" x="48"/>
        <item h="1" x="47"/>
        <item h="1" x="46"/>
        <item h="1" x="30"/>
        <item h="1" x="27"/>
        <item h="1" x="50"/>
        <item h="1" x="40"/>
        <item h="1" x="45"/>
        <item h="1" x="38"/>
        <item h="1" x="18"/>
        <item h="1" x="42"/>
        <item h="1" x="22"/>
        <item h="1" x="36"/>
        <item h="1" x="35"/>
        <item h="1" x="20"/>
        <item h="1" x="39"/>
        <item h="1" x="9"/>
        <item h="1" x="16"/>
        <item h="1" x="15"/>
        <item h="1" x="37"/>
        <item h="1" x="31"/>
        <item h="1" x="32"/>
        <item h="1" x="11"/>
        <item h="1" x="19"/>
        <item h="1" x="21"/>
        <item h="1" x="6"/>
        <item h="1" x="24"/>
        <item h="1" x="17"/>
        <item h="1" x="8"/>
        <item h="1" x="34"/>
        <item h="1" x="33"/>
        <item h="1" x="25"/>
        <item h="1" x="52"/>
        <item h="1" x="5"/>
        <item h="1" x="43"/>
        <item h="1" x="7"/>
        <item h="1" x="4"/>
        <item h="1" x="13"/>
        <item h="1" x="53"/>
        <item h="1" x="14"/>
        <item h="1" x="26"/>
        <item h="1" x="12"/>
        <item h="1" x="23"/>
        <item h="1" x="10"/>
        <item h="1" x="3"/>
        <item h="1" x="54"/>
        <item h="1" x="0"/>
        <item h="1" x="28"/>
        <item h="1" x="1"/>
        <item h="1" x="2"/>
        <item t="default"/>
      </items>
    </pivotField>
    <pivotField dataField="1" showAll="0">
      <items count="57">
        <item x="54"/>
        <item x="55"/>
        <item x="53"/>
        <item x="52"/>
        <item x="28"/>
        <item x="43"/>
        <item x="50"/>
        <item x="45"/>
        <item x="48"/>
        <item x="33"/>
        <item x="34"/>
        <item x="39"/>
        <item x="42"/>
        <item x="26"/>
        <item x="49"/>
        <item x="51"/>
        <item x="46"/>
        <item x="47"/>
        <item x="23"/>
        <item x="37"/>
        <item x="38"/>
        <item x="40"/>
        <item x="32"/>
        <item x="31"/>
        <item x="25"/>
        <item x="35"/>
        <item x="36"/>
        <item x="44"/>
        <item x="2"/>
        <item x="24"/>
        <item x="14"/>
        <item x="41"/>
        <item x="30"/>
        <item x="12"/>
        <item x="13"/>
        <item x="21"/>
        <item x="10"/>
        <item x="19"/>
        <item x="17"/>
        <item x="27"/>
        <item x="20"/>
        <item x="22"/>
        <item x="29"/>
        <item x="3"/>
        <item x="18"/>
        <item x="16"/>
        <item x="15"/>
        <item x="1"/>
        <item x="7"/>
        <item x="4"/>
        <item x="11"/>
        <item x="5"/>
        <item x="8"/>
        <item x="9"/>
        <item x="6"/>
        <item x="0"/>
        <item t="default"/>
      </items>
    </pivotField>
  </pivotFields>
  <rowFields count="1">
    <field x="0"/>
  </rowFields>
  <rowItems count="6">
    <i>
      <x v="10"/>
    </i>
    <i>
      <x v="21"/>
    </i>
    <i>
      <x v="37"/>
    </i>
    <i>
      <x v="41"/>
    </i>
    <i>
      <x v="52"/>
    </i>
    <i t="grand">
      <x/>
    </i>
  </rowItems>
  <colItems count="1">
    <i/>
  </colItems>
  <dataFields count="1">
    <dataField name="DISCHAGED" fld="6" baseField="0" baseItem="10"/>
  </dataFields>
  <formats count="7">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0">
      <pivotArea dataOnly="0" labelOnly="1" fieldPosition="0">
        <references count="1">
          <reference field="0" count="6">
            <x v="50"/>
            <x v="51"/>
            <x v="52"/>
            <x v="53"/>
            <x v="54"/>
            <x v="55"/>
          </reference>
        </references>
      </pivotArea>
    </format>
    <format dxfId="69">
      <pivotArea dataOnly="0" labelOnly="1" grandRow="1" outline="0" fieldPosition="0"/>
    </format>
    <format dxfId="68">
      <pivotArea dataOnly="0" labelOnly="1" outline="0" axis="axisValues" fieldPosition="0"/>
    </format>
  </format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10"/>
          </reference>
        </references>
      </pivotArea>
    </chartFormat>
    <chartFormat chart="1" format="3">
      <pivotArea type="data" outline="0" fieldPosition="0">
        <references count="2">
          <reference field="4294967294" count="1" selected="0">
            <x v="0"/>
          </reference>
          <reference field="0" count="1" selected="0">
            <x v="21"/>
          </reference>
        </references>
      </pivotArea>
    </chartFormat>
    <chartFormat chart="1" format="4">
      <pivotArea type="data" outline="0" fieldPosition="0">
        <references count="2">
          <reference field="4294967294" count="1" selected="0">
            <x v="0"/>
          </reference>
          <reference field="0" count="1" selected="0">
            <x v="37"/>
          </reference>
        </references>
      </pivotArea>
    </chartFormat>
    <chartFormat chart="1" format="5">
      <pivotArea type="data" outline="0" fieldPosition="0">
        <references count="2">
          <reference field="4294967294" count="1" selected="0">
            <x v="0"/>
          </reference>
          <reference field="0" count="1" selected="0">
            <x v="41"/>
          </reference>
        </references>
      </pivotArea>
    </chartFormat>
    <chartFormat chart="1" format="6">
      <pivotArea type="data" outline="0" fieldPosition="0">
        <references count="2">
          <reference field="4294967294" count="1" selected="0">
            <x v="0"/>
          </reference>
          <reference field="0" count="1" selected="0">
            <x v="52"/>
          </reference>
        </references>
      </pivotArea>
    </chartFormat>
  </chartFormats>
  <pivotTableStyleInfo name="PivotStyleLight16" showRowHeaders="1" showColHeaders="1" showRowStripes="0" showColStripes="0" showLastColumn="1"/>
  <filters count="1">
    <filter fld="0"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B91F65-2484-420C-961B-78C11E555F5E}"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37:L43"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dataField="1" showAll="0"/>
    <pivotField numFmtId="22" showAll="0"/>
    <pivotField showAll="0"/>
    <pivotField numFmtId="9" showAll="0"/>
    <pivotField showAll="0"/>
  </pivotFields>
  <rowFields count="1">
    <field x="0"/>
  </rowFields>
  <rowItems count="6">
    <i>
      <x v="20"/>
    </i>
    <i>
      <x v="24"/>
    </i>
    <i>
      <x v="34"/>
    </i>
    <i>
      <x v="37"/>
    </i>
    <i>
      <x v="52"/>
    </i>
    <i t="grand">
      <x/>
    </i>
  </rowItems>
  <colItems count="1">
    <i/>
  </colItems>
  <dataFields count="1">
    <dataField name="Sum of deaths" fld="2" showDataAs="percentOfTotal" baseField="0" baseItem="0" numFmtId="10"/>
  </dataFields>
  <formats count="23">
    <format dxfId="97">
      <pivotArea type="all" dataOnly="0" outline="0" fieldPosition="0"/>
    </format>
    <format dxfId="96">
      <pivotArea outline="0" collapsedLevelsAreSubtotals="1" fieldPosition="0"/>
    </format>
    <format dxfId="95">
      <pivotArea field="0" type="button" dataOnly="0" labelOnly="1" outline="0" axis="axisRow" fieldPosition="0"/>
    </format>
    <format dxfId="9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3">
      <pivotArea dataOnly="0" labelOnly="1" fieldPosition="0">
        <references count="1">
          <reference field="0" count="6">
            <x v="50"/>
            <x v="51"/>
            <x v="52"/>
            <x v="53"/>
            <x v="54"/>
            <x v="55"/>
          </reference>
        </references>
      </pivotArea>
    </format>
    <format dxfId="92">
      <pivotArea dataOnly="0" labelOnly="1" grandRow="1" outline="0"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field="0" type="button" dataOnly="0" labelOnly="1" outline="0" axis="axisRow" fieldPosition="0"/>
    </format>
    <format dxfId="8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86">
      <pivotArea dataOnly="0" labelOnly="1" fieldPosition="0">
        <references count="1">
          <reference field="0" count="6">
            <x v="50"/>
            <x v="51"/>
            <x v="52"/>
            <x v="53"/>
            <x v="54"/>
            <x v="55"/>
          </reference>
        </references>
      </pivotArea>
    </format>
    <format dxfId="85">
      <pivotArea dataOnly="0" labelOnly="1" grandRow="1" outline="0" fieldPosition="0"/>
    </format>
    <format dxfId="84">
      <pivotArea dataOnly="0" labelOnly="1" outline="0" axis="axisValues" fieldPosition="0"/>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9">
      <pivotArea dataOnly="0" labelOnly="1" fieldPosition="0">
        <references count="1">
          <reference field="0" count="6">
            <x v="50"/>
            <x v="51"/>
            <x v="52"/>
            <x v="53"/>
            <x v="54"/>
            <x v="55"/>
          </reference>
        </references>
      </pivotArea>
    </format>
    <format dxfId="78">
      <pivotArea dataOnly="0" labelOnly="1" grandRow="1" outline="0" fieldPosition="0"/>
    </format>
    <format dxfId="77">
      <pivotArea dataOnly="0" labelOnly="1" outline="0" axis="axisValues" fieldPosition="0"/>
    </format>
    <format dxfId="76">
      <pivotArea grandRow="1" outline="0" collapsedLevelsAreSubtotals="1" fieldPosition="0"/>
    </format>
    <format dxfId="75">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1EA25B-EE7D-4423-8260-F710D207A5D2}"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47:L53"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dataField="1" showAll="0"/>
    <pivotField numFmtId="22" showAll="0"/>
    <pivotField showAll="0"/>
    <pivotField numFmtId="9" showAll="0"/>
    <pivotField showAll="0"/>
  </pivotFields>
  <rowFields count="1">
    <field x="0"/>
  </rowFields>
  <rowItems count="6">
    <i>
      <x v="3"/>
    </i>
    <i>
      <x v="13"/>
    </i>
    <i>
      <x v="27"/>
    </i>
    <i>
      <x v="50"/>
    </i>
    <i>
      <x v="55"/>
    </i>
    <i t="grand">
      <x/>
    </i>
  </rowItems>
  <colItems count="1">
    <i/>
  </colItems>
  <dataFields count="1">
    <dataField name="Sum of deaths" fld="2" showDataAs="percentOfTotal" baseField="0" baseItem="0" numFmtId="10"/>
  </dataFields>
  <formats count="24">
    <format dxfId="121">
      <pivotArea type="all" dataOnly="0" outline="0" fieldPosition="0"/>
    </format>
    <format dxfId="120">
      <pivotArea outline="0" collapsedLevelsAreSubtotals="1" fieldPosition="0"/>
    </format>
    <format dxfId="119">
      <pivotArea field="0" type="button" dataOnly="0" labelOnly="1" outline="0" axis="axisRow" fieldPosition="0"/>
    </format>
    <format dxfId="11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17">
      <pivotArea dataOnly="0" labelOnly="1" fieldPosition="0">
        <references count="1">
          <reference field="0" count="6">
            <x v="50"/>
            <x v="51"/>
            <x v="52"/>
            <x v="53"/>
            <x v="54"/>
            <x v="55"/>
          </reference>
        </references>
      </pivotArea>
    </format>
    <format dxfId="116">
      <pivotArea dataOnly="0" labelOnly="1" grandRow="1" outline="0" fieldPosition="0"/>
    </format>
    <format dxfId="115">
      <pivotArea dataOnly="0" labelOnly="1" outline="0" axis="axisValues" fieldPosition="0"/>
    </format>
    <format dxfId="114">
      <pivotArea type="all" dataOnly="0" outline="0" fieldPosition="0"/>
    </format>
    <format dxfId="113">
      <pivotArea outline="0" collapsedLevelsAreSubtotals="1" fieldPosition="0"/>
    </format>
    <format dxfId="112">
      <pivotArea field="0" type="button" dataOnly="0" labelOnly="1" outline="0" axis="axisRow" fieldPosition="0"/>
    </format>
    <format dxfId="111">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10">
      <pivotArea dataOnly="0" labelOnly="1" fieldPosition="0">
        <references count="1">
          <reference field="0" count="6">
            <x v="50"/>
            <x v="51"/>
            <x v="52"/>
            <x v="53"/>
            <x v="54"/>
            <x v="55"/>
          </reference>
        </references>
      </pivotArea>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0" type="button" dataOnly="0" labelOnly="1" outline="0" axis="axisRow" fieldPosition="0"/>
    </format>
    <format dxfId="10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3">
      <pivotArea dataOnly="0" labelOnly="1" fieldPosition="0">
        <references count="1">
          <reference field="0" count="6">
            <x v="50"/>
            <x v="51"/>
            <x v="52"/>
            <x v="53"/>
            <x v="54"/>
            <x v="55"/>
          </reference>
        </references>
      </pivotArea>
    </format>
    <format dxfId="102">
      <pivotArea dataOnly="0" labelOnly="1" grandRow="1" outline="0" fieldPosition="0"/>
    </format>
    <format dxfId="101">
      <pivotArea dataOnly="0" labelOnly="1" outline="0" axis="axisValues" fieldPosition="0"/>
    </format>
    <format dxfId="100">
      <pivotArea grandRow="1" outline="0" collapsedLevelsAreSubtotals="1" fieldPosition="0"/>
    </format>
    <format dxfId="99">
      <pivotArea outline="0" fieldPosition="0">
        <references count="1">
          <reference field="4294967294" count="1">
            <x v="0"/>
          </reference>
        </references>
      </pivotArea>
    </format>
    <format dxfId="98">
      <pivotArea collapsedLevelsAreSubtotals="1" fieldPosition="0">
        <references count="1">
          <reference field="0" count="5">
            <x v="3"/>
            <x v="13"/>
            <x v="27"/>
            <x v="50"/>
            <x v="55"/>
          </reference>
        </references>
      </pivotArea>
    </format>
  </formats>
  <pivotTableStyleInfo name="PivotStyleLight16" showRowHeaders="1" showColHeaders="1" showRowStripes="0" showColStripes="0" showLastColumn="1"/>
  <filters count="1">
    <filter fld="0"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BFF153-48A1-42A0-AD26-5C1DADE9D4DD}"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TATES">
  <location ref="H5:I11"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showAll="0"/>
    <pivotField numFmtId="22" showAll="0"/>
    <pivotField dataField="1" showAll="0"/>
    <pivotField numFmtId="9" showAll="0"/>
    <pivotField showAll="0"/>
  </pivotFields>
  <rowFields count="1">
    <field x="0"/>
  </rowFields>
  <rowItems count="6">
    <i>
      <x v="10"/>
    </i>
    <i>
      <x v="21"/>
    </i>
    <i>
      <x v="34"/>
    </i>
    <i>
      <x v="37"/>
    </i>
    <i>
      <x v="52"/>
    </i>
    <i t="grand">
      <x/>
    </i>
  </rowItems>
  <colItems count="1">
    <i/>
  </colItems>
  <dataFields count="1">
    <dataField name="CASES" fld="4" baseField="0" baseItem="10"/>
  </dataFields>
  <formats count="22">
    <format dxfId="143">
      <pivotArea type="all" dataOnly="0" outline="0" fieldPosition="0"/>
    </format>
    <format dxfId="142">
      <pivotArea outline="0" collapsedLevelsAreSubtotals="1" fieldPosition="0"/>
    </format>
    <format dxfId="141">
      <pivotArea field="0" type="button" dataOnly="0" labelOnly="1" outline="0" axis="axisRow" fieldPosition="0"/>
    </format>
    <format dxfId="14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9">
      <pivotArea dataOnly="0" labelOnly="1" fieldPosition="0">
        <references count="1">
          <reference field="0" count="6">
            <x v="50"/>
            <x v="51"/>
            <x v="52"/>
            <x v="53"/>
            <x v="54"/>
            <x v="55"/>
          </reference>
        </references>
      </pivotArea>
    </format>
    <format dxfId="138">
      <pivotArea dataOnly="0" labelOnly="1" grandRow="1" outline="0" fieldPosition="0"/>
    </format>
    <format dxfId="137">
      <pivotArea dataOnly="0" labelOnly="1" outline="0" axis="axisValues" fieldPosition="0"/>
    </format>
    <format dxfId="136">
      <pivotArea collapsedLevelsAreSubtotals="1" fieldPosition="0">
        <references count="1">
          <reference field="0" count="0"/>
        </references>
      </pivotArea>
    </format>
    <format dxfId="135">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4">
      <pivotArea dataOnly="0" labelOnly="1" fieldPosition="0">
        <references count="1">
          <reference field="0" count="6">
            <x v="50"/>
            <x v="51"/>
            <x v="52"/>
            <x v="53"/>
            <x v="54"/>
            <x v="55"/>
          </reference>
        </references>
      </pivotArea>
    </format>
    <format dxfId="133">
      <pivotArea collapsedLevelsAreSubtotals="1" fieldPosition="0">
        <references count="1">
          <reference field="0" count="0"/>
        </references>
      </pivotArea>
    </format>
    <format dxfId="132">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1">
      <pivotArea dataOnly="0" labelOnly="1" fieldPosition="0">
        <references count="1">
          <reference field="0" count="6">
            <x v="50"/>
            <x v="51"/>
            <x v="52"/>
            <x v="53"/>
            <x v="54"/>
            <x v="55"/>
          </reference>
        </references>
      </pivotArea>
    </format>
    <format dxfId="130">
      <pivotArea grandRow="1" outline="0" collapsedLevelsAreSubtotals="1" fieldPosition="0"/>
    </format>
    <format dxfId="129">
      <pivotArea grandRow="1" outline="0" collapsedLevelsAreSubtotals="1" fieldPosition="0"/>
    </format>
    <format dxfId="128">
      <pivotArea grandRow="1" outline="0" collapsedLevelsAreSubtotals="1" fieldPosition="0"/>
    </format>
    <format dxfId="127">
      <pivotArea dataOnly="0" labelOnly="1" grandRow="1" outline="0" fieldPosition="0"/>
    </format>
    <format dxfId="126">
      <pivotArea dataOnly="0" labelOnly="1" grandRow="1" outline="0" fieldPosition="0"/>
    </format>
    <format dxfId="125">
      <pivotArea dataOnly="0" labelOnly="1" outline="0" axis="axisValues" fieldPosition="0"/>
    </format>
    <format dxfId="124">
      <pivotArea dataOnly="0" labelOnly="1" outline="0" axis="axisValues" fieldPosition="0"/>
    </format>
    <format dxfId="123">
      <pivotArea field="0" type="button" dataOnly="0" labelOnly="1" outline="0" axis="axisRow" fieldPosition="0"/>
    </format>
    <format dxfId="122">
      <pivotArea field="0" type="button" dataOnly="0" labelOnly="1" outline="0" axis="axisRow" fieldPosition="0"/>
    </format>
  </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0DBE4F-384C-4578-8654-94A95B6EAABE}" name="PivotTable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 rowHeaderCaption="STATES">
  <location ref="A4:B15"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showAll="0"/>
    <pivotField numFmtId="22" showAll="0"/>
    <pivotField dataField="1" showAll="0"/>
    <pivotField numFmtId="9" showAll="0"/>
    <pivotField showAll="0"/>
  </pivotFields>
  <rowFields count="1">
    <field x="0"/>
  </rowFields>
  <rowItems count="11">
    <i>
      <x v="10"/>
    </i>
    <i>
      <x v="16"/>
    </i>
    <i>
      <x v="20"/>
    </i>
    <i>
      <x v="21"/>
    </i>
    <i>
      <x v="34"/>
    </i>
    <i>
      <x v="37"/>
    </i>
    <i>
      <x v="38"/>
    </i>
    <i>
      <x v="41"/>
    </i>
    <i>
      <x v="47"/>
    </i>
    <i>
      <x v="52"/>
    </i>
    <i t="grand">
      <x/>
    </i>
  </rowItems>
  <colItems count="1">
    <i/>
  </colItems>
  <dataFields count="1">
    <dataField name=" CASES" fld="4" baseField="0" baseItem="0"/>
  </dataFields>
  <formats count="22">
    <format dxfId="165">
      <pivotArea type="all" dataOnly="0" outline="0" fieldPosition="0"/>
    </format>
    <format dxfId="164">
      <pivotArea outline="0" collapsedLevelsAreSubtotals="1" fieldPosition="0"/>
    </format>
    <format dxfId="163">
      <pivotArea field="0" type="button" dataOnly="0" labelOnly="1" outline="0" axis="axisRow" fieldPosition="0"/>
    </format>
    <format dxfId="162">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61">
      <pivotArea dataOnly="0" labelOnly="1" fieldPosition="0">
        <references count="1">
          <reference field="0" count="6">
            <x v="50"/>
            <x v="51"/>
            <x v="52"/>
            <x v="53"/>
            <x v="54"/>
            <x v="55"/>
          </reference>
        </references>
      </pivotArea>
    </format>
    <format dxfId="160">
      <pivotArea dataOnly="0" labelOnly="1" grandRow="1" outline="0" fieldPosition="0"/>
    </format>
    <format dxfId="159">
      <pivotArea dataOnly="0" labelOnly="1" outline="0" axis="axisValues" fieldPosition="0"/>
    </format>
    <format dxfId="158">
      <pivotArea collapsedLevelsAreSubtotals="1" fieldPosition="0">
        <references count="1">
          <reference field="0" count="0"/>
        </references>
      </pivotArea>
    </format>
    <format dxfId="15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56">
      <pivotArea dataOnly="0" labelOnly="1" fieldPosition="0">
        <references count="1">
          <reference field="0" count="6">
            <x v="50"/>
            <x v="51"/>
            <x v="52"/>
            <x v="53"/>
            <x v="54"/>
            <x v="55"/>
          </reference>
        </references>
      </pivotArea>
    </format>
    <format dxfId="155">
      <pivotArea collapsedLevelsAreSubtotals="1" fieldPosition="0">
        <references count="1">
          <reference field="0" count="0"/>
        </references>
      </pivotArea>
    </format>
    <format dxfId="15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53">
      <pivotArea dataOnly="0" labelOnly="1" fieldPosition="0">
        <references count="1">
          <reference field="0" count="6">
            <x v="50"/>
            <x v="51"/>
            <x v="52"/>
            <x v="53"/>
            <x v="54"/>
            <x v="55"/>
          </reference>
        </references>
      </pivotArea>
    </format>
    <format dxfId="152">
      <pivotArea grandRow="1" outline="0" collapsedLevelsAreSubtotals="1" fieldPosition="0"/>
    </format>
    <format dxfId="151">
      <pivotArea grandRow="1" outline="0" collapsedLevelsAreSubtotals="1" fieldPosition="0"/>
    </format>
    <format dxfId="150">
      <pivotArea grandRow="1" outline="0" collapsedLevelsAreSubtotals="1" fieldPosition="0"/>
    </format>
    <format dxfId="149">
      <pivotArea dataOnly="0" labelOnly="1" grandRow="1" outline="0" fieldPosition="0"/>
    </format>
    <format dxfId="148">
      <pivotArea dataOnly="0" labelOnly="1" grandRow="1" outline="0" fieldPosition="0"/>
    </format>
    <format dxfId="147">
      <pivotArea field="0" type="button" dataOnly="0" labelOnly="1" outline="0" axis="axisRow" fieldPosition="0"/>
    </format>
    <format dxfId="146">
      <pivotArea field="0" type="button" dataOnly="0" labelOnly="1" outline="0" axis="axisRow" fieldPosition="0"/>
    </format>
    <format dxfId="145">
      <pivotArea dataOnly="0" labelOnly="1" outline="0" axis="axisValues" fieldPosition="0"/>
    </format>
    <format dxfId="144">
      <pivotArea dataOnly="0" labelOnly="1" outline="0" axis="axisValues"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6E899E1-2232-46F2-911E-EB423897958B}" name="PivotTable3" cacheId="1" applyNumberFormats="0" applyBorderFormats="0" applyFontFormats="0" applyPatternFormats="0" applyAlignmentFormats="0" applyWidthHeightFormats="1" dataCaption="Values" updatedVersion="6" minRefreshableVersion="3" itemPrintTitles="1" createdVersion="6" indent="0" outline="1" outlineData="1" multipleFieldFilters="0" rowHeaderCaption="STATES">
  <location ref="K5:L11"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showAll="0"/>
    <pivotField numFmtId="22" showAll="0"/>
    <pivotField dataField="1" showAll="0"/>
    <pivotField numFmtId="9" showAll="0"/>
    <pivotField showAll="0"/>
  </pivotFields>
  <rowFields count="1">
    <field x="0"/>
  </rowFields>
  <rowItems count="6">
    <i>
      <x v="3"/>
    </i>
    <i>
      <x v="12"/>
    </i>
    <i>
      <x v="27"/>
    </i>
    <i>
      <x v="42"/>
    </i>
    <i>
      <x v="50"/>
    </i>
    <i t="grand">
      <x/>
    </i>
  </rowItems>
  <colItems count="1">
    <i/>
  </colItems>
  <dataFields count="1">
    <dataField name="CASES" fld="4" baseField="0" baseItem="3"/>
  </dataFields>
  <formats count="22">
    <format dxfId="187">
      <pivotArea type="all" dataOnly="0" outline="0" fieldPosition="0"/>
    </format>
    <format dxfId="186">
      <pivotArea outline="0" collapsedLevelsAreSubtotals="1" fieldPosition="0"/>
    </format>
    <format dxfId="185">
      <pivotArea field="0" type="button" dataOnly="0" labelOnly="1" outline="0" axis="axisRow" fieldPosition="0"/>
    </format>
    <format dxfId="18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83">
      <pivotArea dataOnly="0" labelOnly="1" fieldPosition="0">
        <references count="1">
          <reference field="0" count="6">
            <x v="50"/>
            <x v="51"/>
            <x v="52"/>
            <x v="53"/>
            <x v="54"/>
            <x v="55"/>
          </reference>
        </references>
      </pivotArea>
    </format>
    <format dxfId="182">
      <pivotArea dataOnly="0" labelOnly="1" grandRow="1" outline="0" fieldPosition="0"/>
    </format>
    <format dxfId="181">
      <pivotArea dataOnly="0" labelOnly="1" outline="0" axis="axisValues" fieldPosition="0"/>
    </format>
    <format dxfId="180">
      <pivotArea collapsedLevelsAreSubtotals="1" fieldPosition="0">
        <references count="1">
          <reference field="0" count="0"/>
        </references>
      </pivotArea>
    </format>
    <format dxfId="179">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78">
      <pivotArea dataOnly="0" labelOnly="1" fieldPosition="0">
        <references count="1">
          <reference field="0" count="6">
            <x v="50"/>
            <x v="51"/>
            <x v="52"/>
            <x v="53"/>
            <x v="54"/>
            <x v="55"/>
          </reference>
        </references>
      </pivotArea>
    </format>
    <format dxfId="177">
      <pivotArea collapsedLevelsAreSubtotals="1" fieldPosition="0">
        <references count="1">
          <reference field="0" count="0"/>
        </references>
      </pivotArea>
    </format>
    <format dxfId="176">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75">
      <pivotArea dataOnly="0" labelOnly="1" fieldPosition="0">
        <references count="1">
          <reference field="0" count="6">
            <x v="50"/>
            <x v="51"/>
            <x v="52"/>
            <x v="53"/>
            <x v="54"/>
            <x v="55"/>
          </reference>
        </references>
      </pivotArea>
    </format>
    <format dxfId="174">
      <pivotArea grandRow="1" outline="0" collapsedLevelsAreSubtotals="1" fieldPosition="0"/>
    </format>
    <format dxfId="173">
      <pivotArea grandRow="1" outline="0" collapsedLevelsAreSubtotals="1" fieldPosition="0"/>
    </format>
    <format dxfId="172">
      <pivotArea grandRow="1" outline="0" collapsedLevelsAreSubtotals="1" fieldPosition="0"/>
    </format>
    <format dxfId="171">
      <pivotArea dataOnly="0" labelOnly="1" grandRow="1" outline="0" fieldPosition="0"/>
    </format>
    <format dxfId="170">
      <pivotArea dataOnly="0" labelOnly="1" grandRow="1" outline="0" fieldPosition="0"/>
    </format>
    <format dxfId="169">
      <pivotArea field="0" type="button" dataOnly="0" labelOnly="1" outline="0" axis="axisRow" fieldPosition="0"/>
    </format>
    <format dxfId="168">
      <pivotArea field="0" type="button" dataOnly="0" labelOnly="1" outline="0" axis="axisRow" fieldPosition="0"/>
    </format>
    <format dxfId="167">
      <pivotArea dataOnly="0" labelOnly="1" outline="0" axis="axisValues" fieldPosition="0"/>
    </format>
    <format dxfId="166">
      <pivotArea dataOnly="0" labelOnly="1" outline="0" axis="axisValues" fieldPosition="0"/>
    </format>
  </formats>
  <pivotTableStyleInfo name="PivotStyleLight16" showRowHeaders="1" showColHeaders="1" showRowStripes="0" showColStripes="0" showLastColumn="1"/>
  <filters count="1">
    <filter fld="0"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12D9479-4402-42F9-854D-2A68E6785780}" name="PivotTable4" cacheId="1" applyNumberFormats="0" applyBorderFormats="0" applyFontFormats="0" applyPatternFormats="0" applyAlignmentFormats="0" applyWidthHeightFormats="1" dataCaption="Values" updatedVersion="6" minRefreshableVersion="3" itemPrintTitles="1" createdVersion="6" indent="0" outline="1" outlineData="1" multipleFieldFilters="0" rowHeaderCaption="STATES">
  <location ref="D4:E10"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showAll="0"/>
    <pivotField numFmtId="22" showAll="0"/>
    <pivotField dataField="1" showAll="0"/>
    <pivotField numFmtId="9" showAll="0"/>
    <pivotField showAll="0"/>
  </pivotFields>
  <rowFields count="1">
    <field x="0"/>
  </rowFields>
  <rowItems count="6">
    <i>
      <x v="10"/>
    </i>
    <i>
      <x v="21"/>
    </i>
    <i>
      <x v="34"/>
    </i>
    <i>
      <x v="37"/>
    </i>
    <i>
      <x v="52"/>
    </i>
    <i t="grand">
      <x/>
    </i>
  </rowItems>
  <colItems count="1">
    <i/>
  </colItems>
  <dataFields count="1">
    <dataField name="CASES" fld="4" showDataAs="percentOfTotal" baseField="0" baseItem="0" numFmtId="10"/>
  </dataFields>
  <formats count="23">
    <format dxfId="210">
      <pivotArea type="all" dataOnly="0" outline="0" fieldPosition="0"/>
    </format>
    <format dxfId="209">
      <pivotArea outline="0" collapsedLevelsAreSubtotals="1" fieldPosition="0"/>
    </format>
    <format dxfId="208">
      <pivotArea field="0" type="button" dataOnly="0" labelOnly="1" outline="0" axis="axisRow" fieldPosition="0"/>
    </format>
    <format dxfId="20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06">
      <pivotArea dataOnly="0" labelOnly="1" fieldPosition="0">
        <references count="1">
          <reference field="0" count="6">
            <x v="50"/>
            <x v="51"/>
            <x v="52"/>
            <x v="53"/>
            <x v="54"/>
            <x v="55"/>
          </reference>
        </references>
      </pivotArea>
    </format>
    <format dxfId="205">
      <pivotArea dataOnly="0" labelOnly="1" grandRow="1" outline="0" fieldPosition="0"/>
    </format>
    <format dxfId="204">
      <pivotArea dataOnly="0" labelOnly="1" outline="0" axis="axisValues" fieldPosition="0"/>
    </format>
    <format dxfId="203">
      <pivotArea collapsedLevelsAreSubtotals="1" fieldPosition="0">
        <references count="1">
          <reference field="0" count="0"/>
        </references>
      </pivotArea>
    </format>
    <format dxfId="202">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01">
      <pivotArea dataOnly="0" labelOnly="1" fieldPosition="0">
        <references count="1">
          <reference field="0" count="6">
            <x v="50"/>
            <x v="51"/>
            <x v="52"/>
            <x v="53"/>
            <x v="54"/>
            <x v="55"/>
          </reference>
        </references>
      </pivotArea>
    </format>
    <format dxfId="200">
      <pivotArea collapsedLevelsAreSubtotals="1" fieldPosition="0">
        <references count="1">
          <reference field="0" count="0"/>
        </references>
      </pivotArea>
    </format>
    <format dxfId="199">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98">
      <pivotArea dataOnly="0" labelOnly="1" fieldPosition="0">
        <references count="1">
          <reference field="0" count="6">
            <x v="50"/>
            <x v="51"/>
            <x v="52"/>
            <x v="53"/>
            <x v="54"/>
            <x v="55"/>
          </reference>
        </references>
      </pivotArea>
    </format>
    <format dxfId="197">
      <pivotArea grandRow="1" outline="0" collapsedLevelsAreSubtotals="1" fieldPosition="0"/>
    </format>
    <format dxfId="196">
      <pivotArea grandRow="1" outline="0" collapsedLevelsAreSubtotals="1" fieldPosition="0"/>
    </format>
    <format dxfId="195">
      <pivotArea grandRow="1" outline="0" collapsedLevelsAreSubtotals="1" fieldPosition="0"/>
    </format>
    <format dxfId="194">
      <pivotArea dataOnly="0" labelOnly="1" grandRow="1" outline="0" fieldPosition="0"/>
    </format>
    <format dxfId="193">
      <pivotArea dataOnly="0" labelOnly="1" grandRow="1" outline="0" fieldPosition="0"/>
    </format>
    <format dxfId="192">
      <pivotArea field="0" type="button" dataOnly="0" labelOnly="1" outline="0" axis="axisRow" fieldPosition="0"/>
    </format>
    <format dxfId="191">
      <pivotArea field="0" type="button" dataOnly="0" labelOnly="1" outline="0" axis="axisRow" fieldPosition="0"/>
    </format>
    <format dxfId="190">
      <pivotArea dataOnly="0" labelOnly="1" outline="0" axis="axisValues" fieldPosition="0"/>
    </format>
    <format dxfId="189">
      <pivotArea dataOnly="0" labelOnly="1" outline="0" axis="axisValues" fieldPosition="0"/>
    </format>
    <format dxfId="188">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35DE9D-8FBB-4C60-B50C-ECB59AFA9A8C}" name="PivotTable6" cacheId="1" applyNumberFormats="0" applyBorderFormats="0" applyFontFormats="0" applyPatternFormats="0" applyAlignmentFormats="0" applyWidthHeightFormats="1" dataCaption="Values" updatedVersion="6" minRefreshableVersion="3" itemPrintTitles="1" createdVersion="6" indent="0" outline="1" outlineData="1" multipleFieldFilters="0" rowHeaderCaption="STATES ">
  <location ref="H17:I23"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dataField="1" showAll="0"/>
    <pivotField showAll="0"/>
    <pivotField numFmtId="22" showAll="0"/>
    <pivotField showAll="0"/>
    <pivotField numFmtId="9" showAll="0"/>
    <pivotField showAll="0"/>
  </pivotFields>
  <rowFields count="1">
    <field x="0"/>
  </rowFields>
  <rowItems count="6">
    <i>
      <x v="5"/>
    </i>
    <i>
      <x v="20"/>
    </i>
    <i>
      <x v="24"/>
    </i>
    <i>
      <x v="34"/>
    </i>
    <i>
      <x v="37"/>
    </i>
    <i t="grand">
      <x/>
    </i>
  </rowItems>
  <colItems count="1">
    <i/>
  </colItems>
  <dataFields count="1">
    <dataField name="POSITIVE  " fld="1" baseField="0" baseItem="0"/>
  </dataFields>
  <formats count="19">
    <format dxfId="229">
      <pivotArea outline="0" collapsedLevelsAreSubtotals="1" fieldPosition="0"/>
    </format>
    <format dxfId="22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27">
      <pivotArea dataOnly="0" labelOnly="1" fieldPosition="0">
        <references count="1">
          <reference field="0" count="6">
            <x v="50"/>
            <x v="51"/>
            <x v="52"/>
            <x v="53"/>
            <x v="54"/>
            <x v="55"/>
          </reference>
        </references>
      </pivotArea>
    </format>
    <format dxfId="226">
      <pivotArea dataOnly="0" labelOnly="1" grandRow="1" outline="0" fieldPosition="0"/>
    </format>
    <format dxfId="225">
      <pivotArea field="0" type="button" dataOnly="0" labelOnly="1" outline="0" axis="axisRow" fieldPosition="0"/>
    </format>
    <format dxfId="224">
      <pivotArea dataOnly="0" labelOnly="1" outline="0" axis="axisValues" fieldPosition="0"/>
    </format>
    <format dxfId="223">
      <pivotArea type="all" dataOnly="0" outline="0" fieldPosition="0"/>
    </format>
    <format dxfId="222">
      <pivotArea outline="0" collapsedLevelsAreSubtotals="1" fieldPosition="0"/>
    </format>
    <format dxfId="221">
      <pivotArea field="0" type="button" dataOnly="0" labelOnly="1" outline="0" axis="axisRow" fieldPosition="0"/>
    </format>
    <format dxfId="220">
      <pivotArea dataOnly="0" labelOnly="1" fieldPosition="0">
        <references count="1">
          <reference field="0" count="5">
            <x v="5"/>
            <x v="20"/>
            <x v="24"/>
            <x v="34"/>
            <x v="37"/>
          </reference>
        </references>
      </pivotArea>
    </format>
    <format dxfId="219">
      <pivotArea dataOnly="0" labelOnly="1" grandRow="1" outline="0" fieldPosition="0"/>
    </format>
    <format dxfId="218">
      <pivotArea dataOnly="0" labelOnly="1" outline="0" axis="axisValues" fieldPosition="0"/>
    </format>
    <format dxfId="217">
      <pivotArea type="all" dataOnly="0" outline="0" fieldPosition="0"/>
    </format>
    <format dxfId="216">
      <pivotArea outline="0" collapsedLevelsAreSubtotals="1" fieldPosition="0"/>
    </format>
    <format dxfId="215">
      <pivotArea field="0" type="button" dataOnly="0" labelOnly="1" outline="0" axis="axisRow" fieldPosition="0"/>
    </format>
    <format dxfId="214">
      <pivotArea dataOnly="0" labelOnly="1" fieldPosition="0">
        <references count="1">
          <reference field="0" count="5">
            <x v="5"/>
            <x v="20"/>
            <x v="24"/>
            <x v="34"/>
            <x v="37"/>
          </reference>
        </references>
      </pivotArea>
    </format>
    <format dxfId="213">
      <pivotArea dataOnly="0" labelOnly="1" grandRow="1" outline="0" fieldPosition="0"/>
    </format>
    <format dxfId="212">
      <pivotArea dataOnly="0" labelOnly="1" outline="0" axis="axisValues" fieldPosition="0"/>
    </format>
    <format dxfId="211">
      <pivotArea grandRow="1" outline="0" collapsedLevelsAreSubtotals="1" fieldPosition="0"/>
    </format>
  </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9019917-8369-4BDA-84C8-A5386F08C1D6}" name="PivotTable7" cacheId="1" applyNumberFormats="0" applyBorderFormats="0" applyFontFormats="0" applyPatternFormats="0" applyAlignmentFormats="0" applyWidthHeightFormats="1" dataCaption="Values" updatedVersion="6" minRefreshableVersion="3" itemPrintTitles="1" createdVersion="6" indent="0" outline="1" outlineData="1" multipleFieldFilters="0" rowHeaderCaption="STATES ">
  <location ref="H26:I32" firstHeaderRow="1" firstDataRow="1" firstDataCol="1"/>
  <pivotFields count="7">
    <pivotField axis="axisRow" showAll="0" measureFilter="1">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dataField="1" showAll="0"/>
    <pivotField showAll="0"/>
    <pivotField numFmtId="22" showAll="0"/>
    <pivotField showAll="0"/>
    <pivotField numFmtId="9" showAll="0"/>
    <pivotField showAll="0"/>
  </pivotFields>
  <rowFields count="1">
    <field x="0"/>
  </rowFields>
  <rowItems count="6">
    <i>
      <x/>
    </i>
    <i>
      <x v="3"/>
    </i>
    <i>
      <x v="12"/>
    </i>
    <i>
      <x v="27"/>
    </i>
    <i>
      <x v="50"/>
    </i>
    <i t="grand">
      <x/>
    </i>
  </rowItems>
  <colItems count="1">
    <i/>
  </colItems>
  <dataFields count="1">
    <dataField name="POSITIVE  " fld="1" baseField="0" baseItem="0"/>
  </dataFields>
  <formats count="7">
    <format dxfId="236">
      <pivotArea outline="0" collapsedLevelsAreSubtotals="1" fieldPosition="0"/>
    </format>
    <format dxfId="235">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34">
      <pivotArea dataOnly="0" labelOnly="1" fieldPosition="0">
        <references count="1">
          <reference field="0" count="6">
            <x v="50"/>
            <x v="51"/>
            <x v="52"/>
            <x v="53"/>
            <x v="54"/>
            <x v="55"/>
          </reference>
        </references>
      </pivotArea>
    </format>
    <format dxfId="233">
      <pivotArea dataOnly="0" labelOnly="1" grandRow="1" outline="0" fieldPosition="0"/>
    </format>
    <format dxfId="232">
      <pivotArea field="0" type="button" dataOnly="0" labelOnly="1" outline="0" axis="axisRow" fieldPosition="0"/>
    </format>
    <format dxfId="231">
      <pivotArea dataOnly="0" labelOnly="1" outline="0" axis="axisValues" fieldPosition="0"/>
    </format>
    <format dxfId="230">
      <pivotArea grandRow="1" outline="0" collapsedLevelsAreSubtotals="1" fieldPosition="0"/>
    </format>
  </formats>
  <pivotTableStyleInfo name="PivotStyleLight16" showRowHeaders="1" showColHeaders="1" showRowStripes="0" showColStripes="0" showLastColumn="1"/>
  <filters count="1">
    <filter fld="0"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161FC2C-9617-4469-AF86-84A6DC16EF27}" name="PivotTable1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STATES">
  <location ref="Q4:T61" firstHeaderRow="0" firstDataRow="1" firstDataCol="1"/>
  <pivotFields count="7">
    <pivotField axis="axisRow" showAll="0">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dataField="1" showAll="0"/>
    <pivotField dataField="1" showAll="0"/>
    <pivotField numFmtId="22" showAll="0"/>
    <pivotField dataField="1" showAll="0">
      <items count="57">
        <item x="55"/>
        <item x="54"/>
        <item x="53"/>
        <item x="52"/>
        <item x="43"/>
        <item x="28"/>
        <item x="50"/>
        <item x="45"/>
        <item x="48"/>
        <item x="39"/>
        <item x="49"/>
        <item x="51"/>
        <item x="42"/>
        <item x="33"/>
        <item x="34"/>
        <item x="46"/>
        <item x="47"/>
        <item x="26"/>
        <item x="40"/>
        <item x="38"/>
        <item x="37"/>
        <item x="23"/>
        <item x="32"/>
        <item x="31"/>
        <item x="35"/>
        <item x="36"/>
        <item x="25"/>
        <item x="44"/>
        <item x="41"/>
        <item x="24"/>
        <item x="30"/>
        <item x="14"/>
        <item x="21"/>
        <item x="12"/>
        <item x="13"/>
        <item x="19"/>
        <item x="27"/>
        <item x="17"/>
        <item x="20"/>
        <item x="29"/>
        <item x="2"/>
        <item x="22"/>
        <item x="10"/>
        <item x="18"/>
        <item x="3"/>
        <item x="16"/>
        <item x="15"/>
        <item x="7"/>
        <item x="11"/>
        <item x="4"/>
        <item x="8"/>
        <item x="5"/>
        <item x="1"/>
        <item x="9"/>
        <item x="6"/>
        <item x="0"/>
        <item t="default"/>
      </items>
    </pivotField>
    <pivotField numFmtId="9" showAll="0"/>
    <pivotField showAll="0"/>
  </pivotFields>
  <rowFields count="1">
    <field x="0"/>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Fields count="1">
    <field x="-2"/>
  </colFields>
  <colItems count="3">
    <i>
      <x/>
    </i>
    <i i="1">
      <x v="1"/>
    </i>
    <i i="2">
      <x v="2"/>
    </i>
  </colItems>
  <dataFields count="3">
    <dataField name="TOTAL CASES" fld="4" baseField="0" baseItem="0"/>
    <dataField name="POSITIVE    " fld="1" baseField="0" baseItem="0"/>
    <dataField name="DEATHS   " fld="2" baseField="0" baseItem="0"/>
  </dataFields>
  <formats count="24">
    <format dxfId="260">
      <pivotArea type="all" dataOnly="0" outline="0" fieldPosition="0"/>
    </format>
    <format dxfId="259">
      <pivotArea outline="0" collapsedLevelsAreSubtotals="1" fieldPosition="0"/>
    </format>
    <format dxfId="258">
      <pivotArea field="0" type="button" dataOnly="0" labelOnly="1" outline="0" axis="axisRow" fieldPosition="0"/>
    </format>
    <format dxfId="25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56">
      <pivotArea dataOnly="0" labelOnly="1" fieldPosition="0">
        <references count="1">
          <reference field="0" count="6">
            <x v="50"/>
            <x v="51"/>
            <x v="52"/>
            <x v="53"/>
            <x v="54"/>
            <x v="55"/>
          </reference>
        </references>
      </pivotArea>
    </format>
    <format dxfId="255">
      <pivotArea dataOnly="0" labelOnly="1" grandRow="1" outline="0" fieldPosition="0"/>
    </format>
    <format dxfId="254">
      <pivotArea dataOnly="0" labelOnly="1" outline="0" fieldPosition="0">
        <references count="1">
          <reference field="4294967294" count="3">
            <x v="0"/>
            <x v="1"/>
            <x v="2"/>
          </reference>
        </references>
      </pivotArea>
    </format>
    <format dxfId="253">
      <pivotArea type="all" dataOnly="0" outline="0" fieldPosition="0"/>
    </format>
    <format dxfId="252">
      <pivotArea outline="0" collapsedLevelsAreSubtotals="1" fieldPosition="0"/>
    </format>
    <format dxfId="251">
      <pivotArea field="0" type="button" dataOnly="0" labelOnly="1" outline="0" axis="axisRow" fieldPosition="0"/>
    </format>
    <format dxfId="25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49">
      <pivotArea dataOnly="0" labelOnly="1" fieldPosition="0">
        <references count="1">
          <reference field="0" count="6">
            <x v="50"/>
            <x v="51"/>
            <x v="52"/>
            <x v="53"/>
            <x v="54"/>
            <x v="55"/>
          </reference>
        </references>
      </pivotArea>
    </format>
    <format dxfId="248">
      <pivotArea dataOnly="0" labelOnly="1" grandRow="1" outline="0" fieldPosition="0"/>
    </format>
    <format dxfId="247">
      <pivotArea dataOnly="0" labelOnly="1" outline="0" fieldPosition="0">
        <references count="1">
          <reference field="4294967294" count="3">
            <x v="0"/>
            <x v="1"/>
            <x v="2"/>
          </reference>
        </references>
      </pivotArea>
    </format>
    <format dxfId="246">
      <pivotArea type="all" dataOnly="0" outline="0" fieldPosition="0"/>
    </format>
    <format dxfId="245">
      <pivotArea outline="0" collapsedLevelsAreSubtotals="1" fieldPosition="0"/>
    </format>
    <format dxfId="244">
      <pivotArea field="0" type="button" dataOnly="0" labelOnly="1" outline="0" axis="axisRow" fieldPosition="0"/>
    </format>
    <format dxfId="243">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42">
      <pivotArea dataOnly="0" labelOnly="1" fieldPosition="0">
        <references count="1">
          <reference field="0" count="6">
            <x v="50"/>
            <x v="51"/>
            <x v="52"/>
            <x v="53"/>
            <x v="54"/>
            <x v="55"/>
          </reference>
        </references>
      </pivotArea>
    </format>
    <format dxfId="241">
      <pivotArea dataOnly="0" labelOnly="1" grandRow="1" outline="0" fieldPosition="0"/>
    </format>
    <format dxfId="240">
      <pivotArea dataOnly="0" labelOnly="1" outline="0" fieldPosition="0">
        <references count="1">
          <reference field="4294967294" count="3">
            <x v="0"/>
            <x v="1"/>
            <x v="2"/>
          </reference>
        </references>
      </pivotArea>
    </format>
    <format dxfId="239">
      <pivotArea field="0" grandRow="1" outline="0" collapsedLevelsAreSubtotals="1" axis="axisRow" fieldPosition="0">
        <references count="1">
          <reference field="4294967294" count="1" selected="0">
            <x v="0"/>
          </reference>
        </references>
      </pivotArea>
    </format>
    <format dxfId="238">
      <pivotArea field="0" grandRow="1" outline="0" collapsedLevelsAreSubtotals="1" axis="axisRow" fieldPosition="0">
        <references count="1">
          <reference field="4294967294" count="1" selected="0">
            <x v="1"/>
          </reference>
        </references>
      </pivotArea>
    </format>
    <format dxfId="237">
      <pivotArea field="0" grandRow="1" outline="0" collapsedLevelsAreSubtotals="1" axis="axisRow" fieldPosition="0">
        <references count="1">
          <reference field="4294967294" count="1" selected="0">
            <x v="2"/>
          </reference>
        </references>
      </pivotArea>
    </format>
  </formats>
  <chartFormats count="3">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72E3B81-21B5-4418-A384-858448F0FB01}"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EMPLOYEES">
  <location ref="O5:Q16" firstHeaderRow="0" firstDataRow="1" firstDataCol="1"/>
  <pivotFields count="4">
    <pivotField axis="axisRow" showAll="0">
      <items count="11">
        <item x="1"/>
        <item x="5"/>
        <item x="3"/>
        <item x="0"/>
        <item x="2"/>
        <item x="7"/>
        <item x="8"/>
        <item x="4"/>
        <item x="6"/>
        <item x="9"/>
        <item t="default"/>
      </items>
    </pivotField>
    <pivotField dataField="1" numFmtId="1" showAll="0">
      <items count="11">
        <item x="4"/>
        <item x="0"/>
        <item x="3"/>
        <item x="7"/>
        <item x="6"/>
        <item x="1"/>
        <item x="9"/>
        <item x="8"/>
        <item x="2"/>
        <item x="5"/>
        <item t="default"/>
      </items>
    </pivotField>
    <pivotField showAll="0"/>
    <pivotField dataField="1"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NO OF CUSTOMERS" fld="1" baseField="0" baseItem="0"/>
    <dataField name=" BONUS AMOUNT" fld="3" baseField="0" baseItem="0"/>
  </dataFields>
  <formats count="6">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outline="0" fieldPosition="0">
        <references count="1">
          <reference field="4294967294" count="2">
            <x v="0"/>
            <x v="1"/>
          </reference>
        </references>
      </pivotArea>
    </format>
  </format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F73B959-28CD-4DB5-8C6A-3B2FC5C426AC}"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EMPLOYEES">
  <location ref="L5:M16" firstHeaderRow="1" firstDataRow="1" firstDataCol="1"/>
  <pivotFields count="4">
    <pivotField axis="axisRow" showAll="0">
      <items count="11">
        <item x="1"/>
        <item x="5"/>
        <item x="3"/>
        <item x="0"/>
        <item x="2"/>
        <item x="7"/>
        <item x="8"/>
        <item x="4"/>
        <item x="6"/>
        <item x="9"/>
        <item t="default"/>
      </items>
    </pivotField>
    <pivotField numFmtId="1" showAll="0">
      <items count="11">
        <item x="4"/>
        <item x="0"/>
        <item x="3"/>
        <item x="7"/>
        <item x="6"/>
        <item x="1"/>
        <item x="9"/>
        <item x="8"/>
        <item x="2"/>
        <item x="5"/>
        <item t="default"/>
      </items>
    </pivotField>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 BONUS AMOUNT" fld="3" baseField="0" baseItem="0"/>
  </dataFields>
  <formats count="6">
    <format dxfId="12">
      <pivotArea type="all" dataOnly="0" outline="0" fieldPosition="0"/>
    </format>
    <format dxfId="11">
      <pivotArea outline="0" collapsedLevelsAreSubtotals="1"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grandRow="1" outline="0" fieldPosition="0"/>
    </format>
    <format dxfId="7">
      <pivotArea dataOnly="0" labelOnly="1" outline="0" axis="axisValues"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A495DA-5406-4191-975B-CF9492FA38AA}"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EMPLYOEES">
  <location ref="I5:J16" firstHeaderRow="1" firstDataRow="1" firstDataCol="1"/>
  <pivotFields count="4">
    <pivotField axis="axisRow" showAll="0">
      <items count="11">
        <item x="1"/>
        <item x="5"/>
        <item x="3"/>
        <item x="0"/>
        <item x="2"/>
        <item x="7"/>
        <item x="8"/>
        <item x="4"/>
        <item x="6"/>
        <item x="9"/>
        <item t="default"/>
      </items>
    </pivotField>
    <pivotField numFmtId="1" showAll="0">
      <items count="11">
        <item x="4"/>
        <item x="0"/>
        <item x="3"/>
        <item x="7"/>
        <item x="6"/>
        <item x="1"/>
        <item x="9"/>
        <item x="8"/>
        <item x="2"/>
        <item x="5"/>
        <item t="default"/>
      </items>
    </pivotField>
    <pivotField dataField="1" showAll="0"/>
    <pivotField showAll="0"/>
  </pivotFields>
  <rowFields count="1">
    <field x="0"/>
  </rowFields>
  <rowItems count="11">
    <i>
      <x/>
    </i>
    <i>
      <x v="1"/>
    </i>
    <i>
      <x v="2"/>
    </i>
    <i>
      <x v="3"/>
    </i>
    <i>
      <x v="4"/>
    </i>
    <i>
      <x v="5"/>
    </i>
    <i>
      <x v="6"/>
    </i>
    <i>
      <x v="7"/>
    </i>
    <i>
      <x v="8"/>
    </i>
    <i>
      <x v="9"/>
    </i>
    <i t="grand">
      <x/>
    </i>
  </rowItems>
  <colItems count="1">
    <i/>
  </colItems>
  <dataFields count="1">
    <dataField name="BONUS " fld="2" baseField="0" baseItem="0"/>
  </dataFields>
  <formats count="6">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0"/>
        </references>
      </pivotArea>
    </format>
    <format dxfId="14">
      <pivotArea dataOnly="0" labelOnly="1" grandRow="1" outline="0" fieldPosition="0"/>
    </format>
    <format dxfId="13">
      <pivotArea dataOnly="0" labelOnly="1" outline="0" axis="axisValues"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8FE2FFA-B179-4BF5-BEE0-1CD641960D8D}"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EMPLOYEES">
  <location ref="S5:T16" firstHeaderRow="1" firstDataRow="1" firstDataCol="1"/>
  <pivotFields count="4">
    <pivotField axis="axisRow" showAll="0">
      <items count="11">
        <item x="1"/>
        <item x="5"/>
        <item x="3"/>
        <item x="0"/>
        <item x="2"/>
        <item x="7"/>
        <item x="8"/>
        <item x="4"/>
        <item x="6"/>
        <item x="9"/>
        <item t="default"/>
      </items>
    </pivotField>
    <pivotField dataField="1" numFmtId="1" showAll="0">
      <items count="11">
        <item x="4"/>
        <item x="0"/>
        <item x="3"/>
        <item x="7"/>
        <item x="6"/>
        <item x="1"/>
        <item x="9"/>
        <item x="8"/>
        <item x="2"/>
        <item x="5"/>
        <item t="default"/>
      </items>
    </pivotField>
    <pivotField showAll="0"/>
    <pivotField showAll="0"/>
  </pivotFields>
  <rowFields count="1">
    <field x="0"/>
  </rowFields>
  <rowItems count="11">
    <i>
      <x/>
    </i>
    <i>
      <x v="1"/>
    </i>
    <i>
      <x v="2"/>
    </i>
    <i>
      <x v="3"/>
    </i>
    <i>
      <x v="4"/>
    </i>
    <i>
      <x v="5"/>
    </i>
    <i>
      <x v="6"/>
    </i>
    <i>
      <x v="7"/>
    </i>
    <i>
      <x v="8"/>
    </i>
    <i>
      <x v="9"/>
    </i>
    <i t="grand">
      <x/>
    </i>
  </rowItems>
  <colItems count="1">
    <i/>
  </colItems>
  <dataFields count="1">
    <dataField name="NO OF CUSTOMERS" fld="1" baseField="0" baseItem="0"/>
  </dataFields>
  <formats count="6">
    <format dxfId="24">
      <pivotArea type="all" dataOnly="0" outline="0" fieldPosition="0"/>
    </format>
    <format dxfId="23">
      <pivotArea outline="0" collapsedLevelsAreSubtotals="1" fieldPosition="0"/>
    </format>
    <format dxfId="22">
      <pivotArea field="0" type="button" dataOnly="0" labelOnly="1" outline="0" axis="axisRow" fieldPosition="0"/>
    </format>
    <format dxfId="21">
      <pivotArea dataOnly="0" labelOnly="1" fieldPosition="0">
        <references count="1">
          <reference field="0" count="5">
            <x v="0"/>
            <x v="1"/>
            <x v="4"/>
            <x v="6"/>
            <x v="9"/>
          </reference>
        </references>
      </pivotArea>
    </format>
    <format dxfId="20">
      <pivotArea dataOnly="0" labelOnly="1" grandRow="1" outline="0" fieldPosition="0"/>
    </format>
    <format dxfId="19">
      <pivotArea dataOnly="0" labelOnly="1" outline="0" axis="axisValues" fieldPosition="0"/>
    </format>
  </formats>
  <chartFormats count="11">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3"/>
          </reference>
        </references>
      </pivotArea>
    </chartFormat>
    <chartFormat chart="1" format="4">
      <pivotArea type="data" outline="0" fieldPosition="0">
        <references count="2">
          <reference field="4294967294" count="1" selected="0">
            <x v="0"/>
          </reference>
          <reference field="0" count="1" selected="0">
            <x v="5"/>
          </reference>
        </references>
      </pivotArea>
    </chartFormat>
    <chartFormat chart="1" format="5">
      <pivotArea type="data" outline="0" fieldPosition="0">
        <references count="2">
          <reference field="4294967294" count="1" selected="0">
            <x v="0"/>
          </reference>
          <reference field="0" count="1" selected="0">
            <x v="7"/>
          </reference>
        </references>
      </pivotArea>
    </chartFormat>
    <chartFormat chart="1" format="6">
      <pivotArea type="data" outline="0" fieldPosition="0">
        <references count="2">
          <reference field="4294967294" count="1" selected="0">
            <x v="0"/>
          </reference>
          <reference field="0" count="1" selected="0">
            <x v="8"/>
          </reference>
        </references>
      </pivotArea>
    </chartFormat>
    <chartFormat chart="1" format="7">
      <pivotArea type="data" outline="0" fieldPosition="0">
        <references count="2">
          <reference field="4294967294" count="1" selected="0">
            <x v="0"/>
          </reference>
          <reference field="0" count="1" selected="0">
            <x v="0"/>
          </reference>
        </references>
      </pivotArea>
    </chartFormat>
    <chartFormat chart="1" format="8">
      <pivotArea type="data" outline="0" fieldPosition="0">
        <references count="2">
          <reference field="4294967294" count="1" selected="0">
            <x v="0"/>
          </reference>
          <reference field="0" count="1" selected="0">
            <x v="1"/>
          </reference>
        </references>
      </pivotArea>
    </chartFormat>
    <chartFormat chart="1" format="9">
      <pivotArea type="data" outline="0" fieldPosition="0">
        <references count="2">
          <reference field="4294967294" count="1" selected="0">
            <x v="0"/>
          </reference>
          <reference field="0" count="1" selected="0">
            <x v="4"/>
          </reference>
        </references>
      </pivotArea>
    </chartFormat>
    <chartFormat chart="1" format="10">
      <pivotArea type="data" outline="0" fieldPosition="0">
        <references count="2">
          <reference field="4294967294" count="1" selected="0">
            <x v="0"/>
          </reference>
          <reference field="0" count="1" selected="0">
            <x v="6"/>
          </reference>
        </references>
      </pivotArea>
    </chartFormat>
    <chartFormat chart="1" format="1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DD538F-47F1-44C6-8CD2-49C8046618A9}" sourceName="Region">
  <pivotTables>
    <pivotTable tabId="3" name="PivotTable2"/>
    <pivotTable tabId="3" name="PivotTable5"/>
    <pivotTable tabId="3" name="PivotTable6"/>
    <pivotTable tabId="3" name="PivotTable8"/>
  </pivotTables>
  <data>
    <tabular pivotCacheId="130745235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FDC3A564-5BE5-48D9-B270-D236964FDFAC}" sourceName="Item">
  <pivotTables>
    <pivotTable tabId="3" name="PivotTable2"/>
    <pivotTable tabId="3" name="PivotTable5"/>
    <pivotTable tabId="3" name="PivotTable6"/>
    <pivotTable tabId="3" name="PivotTable8"/>
  </pivotTables>
  <data>
    <tabular pivotCacheId="1307452351">
      <items count="5">
        <i x="2" s="1"/>
        <i x="0" s="1"/>
        <i x="3"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73206A5-04E6-4BBD-8E3A-A74A5603A14E}" sourceName="state">
  <pivotTables>
    <pivotTable tabId="5" name="PivotTable1"/>
    <pivotTable tabId="5" name="PivotTable12"/>
    <pivotTable tabId="5" name="PivotTable5"/>
    <pivotTable tabId="5" name="PivotTable8"/>
  </pivotTables>
  <data>
    <tabular pivotCacheId="963211911">
      <items count="56">
        <i x="51" s="1"/>
        <i x="25" s="1"/>
        <i x="35" s="1"/>
        <i x="55" s="1"/>
        <i x="22" s="1"/>
        <i x="3" s="1"/>
        <i x="13" s="1"/>
        <i x="12" s="1"/>
        <i x="34" s="1"/>
        <i x="39" s="1"/>
        <i x="6" s="1"/>
        <i x="10" s="1"/>
        <i x="52" s="1"/>
        <i x="44" s="1"/>
        <i x="36" s="1"/>
        <i x="32" s="1"/>
        <i x="7" s="1"/>
        <i x="14" s="1"/>
        <i x="37" s="1"/>
        <i x="31" s="1"/>
        <i x="4" s="1"/>
        <i x="5" s="1"/>
        <i x="17" s="1"/>
        <i x="40" s="1"/>
        <i x="2" s="1"/>
        <i x="29" s="1"/>
        <i x="19" s="1"/>
        <i x="54" s="1"/>
        <i x="26" s="1"/>
        <i x="46" s="1"/>
        <i x="18" s="1"/>
        <i x="49" s="1"/>
        <i x="45" s="1"/>
        <i x="38" s="1"/>
        <i x="1" s="1"/>
        <i x="41" s="1"/>
        <i x="24" s="1"/>
        <i x="0" s="1"/>
        <i x="15" s="1"/>
        <i x="28" s="1"/>
        <i x="30" s="1"/>
        <i x="8" s="1"/>
        <i x="43" s="1"/>
        <i x="33" s="1"/>
        <i x="23" s="1"/>
        <i x="48" s="1"/>
        <i x="16" s="1"/>
        <i x="11" s="1"/>
        <i x="27" s="1"/>
        <i x="21" s="1"/>
        <i x="53" s="1"/>
        <i x="42" s="1"/>
        <i x="9" s="1"/>
        <i x="20" s="1"/>
        <i x="47" s="1"/>
        <i x="5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03860DA2-AC87-4246-B83A-AFAC25135D5E}" sourceName="Employee">
  <pivotTables>
    <pivotTable tabId="7" name="PivotTable1"/>
    <pivotTable tabId="7" name="PivotTable2"/>
    <pivotTable tabId="7" name="PivotTable3"/>
    <pivotTable tabId="7" name="PivotTable4"/>
  </pivotTables>
  <data>
    <tabular pivotCacheId="1335268952">
      <items count="10">
        <i x="1" s="1"/>
        <i x="5" s="1"/>
        <i x="3" s="1"/>
        <i x="0" s="1"/>
        <i x="2" s="1"/>
        <i x="7" s="1"/>
        <i x="8" s="1"/>
        <i x="4" s="1"/>
        <i x="6" s="1"/>
        <i x="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Customers" xr10:uid="{76515B9D-8CD3-4A14-9224-9E3CED655CF8}" sourceName="No Customers">
  <pivotTables>
    <pivotTable tabId="7" name="PivotTable2"/>
    <pivotTable tabId="7" name="PivotTable1"/>
    <pivotTable tabId="7" name="PivotTable3"/>
    <pivotTable tabId="7" name="PivotTable4"/>
  </pivotTables>
  <data>
    <tabular pivotCacheId="1335268952">
      <items count="10">
        <i x="4" s="1"/>
        <i x="0" s="1"/>
        <i x="3" s="1"/>
        <i x="7" s="1"/>
        <i x="6" s="1"/>
        <i x="1" s="1"/>
        <i x="9" s="1"/>
        <i x="8" s="1"/>
        <i x="2"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85449037-CD6E-4509-AA99-15DAFEE01AEB}" sourceName="state">
  <pivotTables>
    <pivotTable tabId="5" name="PivotTable11"/>
  </pivotTables>
  <data>
    <tabular pivotCacheId="963211911">
      <items count="56">
        <i x="51" s="1"/>
        <i x="25" s="1"/>
        <i x="35" s="1"/>
        <i x="55" s="1"/>
        <i x="22" s="1"/>
        <i x="3" s="1"/>
        <i x="13" s="1"/>
        <i x="12" s="1"/>
        <i x="34" s="1"/>
        <i x="39" s="1"/>
        <i x="6" s="1"/>
        <i x="10" s="1"/>
        <i x="52" s="1"/>
        <i x="44" s="1"/>
        <i x="36" s="1"/>
        <i x="32" s="1"/>
        <i x="7" s="1"/>
        <i x="14" s="1"/>
        <i x="37" s="1"/>
        <i x="31" s="1"/>
        <i x="4" s="1"/>
        <i x="5" s="1"/>
        <i x="17" s="1"/>
        <i x="40" s="1"/>
        <i x="2" s="1"/>
        <i x="29" s="1"/>
        <i x="19" s="1"/>
        <i x="54" s="1"/>
        <i x="26" s="1"/>
        <i x="46" s="1"/>
        <i x="18" s="1"/>
        <i x="49" s="1"/>
        <i x="45" s="1"/>
        <i x="38" s="1"/>
        <i x="1" s="1"/>
        <i x="41" s="1"/>
        <i x="24" s="1"/>
        <i x="0" s="1"/>
        <i x="15" s="1"/>
        <i x="28" s="1"/>
        <i x="30" s="1"/>
        <i x="8" s="1"/>
        <i x="43" s="1"/>
        <i x="33" s="1"/>
        <i x="23" s="1"/>
        <i x="48" s="1"/>
        <i x="16" s="1"/>
        <i x="11" s="1"/>
        <i x="27" s="1"/>
        <i x="21" s="1"/>
        <i x="53" s="1"/>
        <i x="42" s="1"/>
        <i x="9" s="1"/>
        <i x="20" s="1"/>
        <i x="47" s="1"/>
        <i x="5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33F3EE4-F3CE-4D80-8A6D-CB0C300BCA0E}" cache="Slicer_Region" caption="Region" columnCount="3" style="SlicerStyleDark5" rowHeight="252000"/>
  <slicer name="Item" xr10:uid="{3582D2BC-F589-44D6-A71A-4769AA530219}" cache="Slicer_Item" caption="Item" style="SlicerStyleDark2"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E0825C74-5D41-413C-87B7-D92800B8F502}" cache="Slicer_state" caption="state Wise" columnCount="3" style="Slicer Style 1" rowHeight="252000"/>
  <slicer name="state 1" xr10:uid="{50DECFB3-3353-446C-B109-9B7B033D9E1D}" cache="Slicer_state1" caption="state" columnCount="4"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14330DB8-5641-4D22-B67C-0F37E201D3F4}" cache="Slicer_Employee" caption="Employee" columnCount="2" style="SlicerStyleDark5" rowHeight="225425"/>
  <slicer name="No Customers" xr10:uid="{1C65C70D-5A6D-4942-9E91-66194AA972A7}" cache="Slicer_No_Customers" caption="No Customers" columnCount="12" style="SlicerStyleDark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A4D38A-E8CB-4729-B00C-AEA6AFEB469A}" name="Table_1" displayName="Table_1" ref="B4:H60" headerRowDxfId="272" totalsRowDxfId="269" headerRowBorderDxfId="271" tableBorderDxfId="270">
  <tableColumns count="7">
    <tableColumn id="1" xr3:uid="{30E8B179-39A6-4E19-80BD-FA72D93F5734}" name="state" dataDxfId="268"/>
    <tableColumn id="2" xr3:uid="{9BCA142E-36AC-45F9-ADA0-05AA9C7716F5}" name="positive" dataDxfId="267"/>
    <tableColumn id="3" xr3:uid="{C5729425-06CE-4ACA-8744-D81F93CFA948}" name="deaths" dataDxfId="266"/>
    <tableColumn id="4" xr3:uid="{0A68DD27-970F-4C44-9115-6CD3FD711E95}" name="modified" dataDxfId="265"/>
    <tableColumn id="5" xr3:uid="{21047D47-8437-4D84-9016-F2C611E3E562}" name="total" dataDxfId="264"/>
    <tableColumn id="6" xr3:uid="{0566D847-D5ED-4DE8-A0B9-3F85BCF86189}" name="pos %" dataDxfId="263">
      <calculatedColumnFormula>[3]Sheet1!$C5/[3]Sheet1!$F5</calculatedColumnFormula>
    </tableColumn>
    <tableColumn id="8" xr3:uid="{A8A6E760-0FB7-4D1B-8EAD-C78217A55763}" name="Discharged" dataDxfId="262" totalsRowDxfId="261">
      <calculatedColumnFormula>Table_1[[#This Row],[total]]-Table_1[[#This Row],[positive]]-Table_1[[#This Row],[deaths]]</calculatedColumnFormula>
    </tableColumn>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5A8A02-C76D-4E6F-A960-CDC6C1C94176}" name="Table_13" displayName="Table_13" ref="A1:F12">
  <autoFilter ref="A1:F12" xr:uid="{45EABABE-336D-407C-813B-AB34EA199630}"/>
  <tableColumns count="6">
    <tableColumn id="1" xr3:uid="{245B18B4-515F-4180-8E22-5810AD3D5622}" name="Date"/>
    <tableColumn id="2" xr3:uid="{746C24FC-A4CB-4B3F-98F6-52C6B7E92368}" name="Weight"/>
    <tableColumn id="3" xr3:uid="{B6EFDD0F-1C6A-4C17-881D-E99CB1AAF002}" name="BMI Low"/>
    <tableColumn id="4" xr3:uid="{317E307E-2326-47D9-A6E1-BA7D75B54648}" name="BMI Range"/>
    <tableColumn id="5" xr3:uid="{1F85457C-33F6-42B5-BB6D-4BD81F2FFE17}" name="Target Low">
      <calculatedColumnFormula>IF(ISBLANK($I$4),"",$I$4)</calculatedColumnFormula>
    </tableColumn>
    <tableColumn id="6" xr3:uid="{556932A0-1FDD-4483-8D86-6915D659B410}" name="Target Range">
      <calculatedColumnFormula>IF($I$5-$I$4=0,"",$I$5-$I$4)</calculatedColumnFormula>
    </tableColumn>
  </tableColumns>
  <tableStyleInfo name="Weight Detai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pivotTable" Target="../pivotTables/pivotTable1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pivotTable" Target="../pivotTables/pivotTable15.xml"/><Relationship Id="rId5" Type="http://schemas.openxmlformats.org/officeDocument/2006/relationships/pivotTable" Target="../pivotTables/pivotTable9.xml"/><Relationship Id="rId10" Type="http://schemas.openxmlformats.org/officeDocument/2006/relationships/pivotTable" Target="../pivotTables/pivotTable14.xml"/><Relationship Id="rId4" Type="http://schemas.openxmlformats.org/officeDocument/2006/relationships/pivotTable" Target="../pivotTables/pivotTable8.xml"/><Relationship Id="rId9" Type="http://schemas.openxmlformats.org/officeDocument/2006/relationships/pivotTable" Target="../pivotTables/pivotTable13.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pivotTable" Target="../pivotTables/pivotTable20.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outlinePr summaryBelow="0" summaryRight="0"/>
  </sheetPr>
  <dimension ref="A1:Q44"/>
  <sheetViews>
    <sheetView workbookViewId="0">
      <selection activeCell="C13" sqref="C13"/>
    </sheetView>
  </sheetViews>
  <sheetFormatPr defaultColWidth="12.5703125" defaultRowHeight="15.75" customHeight="1"/>
  <cols>
    <col min="1" max="1" width="13.140625" customWidth="1"/>
  </cols>
  <sheetData>
    <row r="1" spans="1:17">
      <c r="A1" s="1" t="s">
        <v>0</v>
      </c>
      <c r="B1" s="2" t="s">
        <v>1</v>
      </c>
      <c r="C1" s="2" t="s">
        <v>2</v>
      </c>
      <c r="D1" s="2" t="s">
        <v>3</v>
      </c>
      <c r="E1" s="2" t="s">
        <v>27</v>
      </c>
      <c r="F1" s="2" t="s">
        <v>4</v>
      </c>
      <c r="G1" s="2" t="s">
        <v>5</v>
      </c>
    </row>
    <row r="2" spans="1:17">
      <c r="A2" s="27">
        <v>41883</v>
      </c>
      <c r="B2" s="3" t="s">
        <v>6</v>
      </c>
      <c r="C2" s="3" t="s">
        <v>7</v>
      </c>
      <c r="D2" s="4" t="s">
        <v>8</v>
      </c>
      <c r="E2" s="3">
        <v>2</v>
      </c>
      <c r="F2" s="5">
        <v>125</v>
      </c>
      <c r="G2" s="5">
        <v>250</v>
      </c>
    </row>
    <row r="3" spans="1:17">
      <c r="A3" s="27">
        <v>42172</v>
      </c>
      <c r="B3" s="3" t="s">
        <v>6</v>
      </c>
      <c r="C3" s="3" t="s">
        <v>9</v>
      </c>
      <c r="D3" s="4" t="s">
        <v>8</v>
      </c>
      <c r="E3" s="3">
        <v>5</v>
      </c>
      <c r="F3" s="5">
        <v>125</v>
      </c>
      <c r="G3" s="5">
        <v>625</v>
      </c>
    </row>
    <row r="4" spans="1:17">
      <c r="A4" s="27">
        <v>42257</v>
      </c>
      <c r="B4" s="3" t="s">
        <v>6</v>
      </c>
      <c r="C4" s="3" t="s">
        <v>10</v>
      </c>
      <c r="D4" s="4" t="s">
        <v>11</v>
      </c>
      <c r="E4" s="3">
        <v>7</v>
      </c>
      <c r="F4" s="5">
        <v>1.29</v>
      </c>
      <c r="G4" s="5">
        <v>9.0299999999999994</v>
      </c>
    </row>
    <row r="5" spans="1:17">
      <c r="A5" s="27">
        <v>42325</v>
      </c>
      <c r="B5" s="3" t="s">
        <v>6</v>
      </c>
      <c r="C5" s="3" t="s">
        <v>12</v>
      </c>
      <c r="D5" s="4" t="s">
        <v>13</v>
      </c>
      <c r="E5" s="3">
        <v>11</v>
      </c>
      <c r="F5" s="5">
        <v>4.99</v>
      </c>
      <c r="G5" s="5">
        <v>54.89</v>
      </c>
      <c r="N5" s="11"/>
      <c r="O5" s="11"/>
      <c r="P5" s="11"/>
      <c r="Q5" s="11"/>
    </row>
    <row r="6" spans="1:17">
      <c r="A6" s="27">
        <v>42308</v>
      </c>
      <c r="B6" s="3" t="s">
        <v>6</v>
      </c>
      <c r="C6" s="3" t="s">
        <v>14</v>
      </c>
      <c r="D6" s="4" t="s">
        <v>11</v>
      </c>
      <c r="E6" s="3">
        <v>14</v>
      </c>
      <c r="F6" s="5">
        <v>1.29</v>
      </c>
      <c r="G6" s="5">
        <v>18.059999999999999</v>
      </c>
      <c r="O6" s="11"/>
      <c r="Q6" s="11"/>
    </row>
    <row r="7" spans="1:17">
      <c r="A7" s="27">
        <v>41696</v>
      </c>
      <c r="B7" s="3" t="s">
        <v>6</v>
      </c>
      <c r="C7" s="3" t="s">
        <v>10</v>
      </c>
      <c r="D7" s="4" t="s">
        <v>15</v>
      </c>
      <c r="E7" s="3">
        <v>27</v>
      </c>
      <c r="F7" s="5">
        <v>19.989999999999998</v>
      </c>
      <c r="G7" s="5">
        <v>539.73</v>
      </c>
      <c r="O7" s="11"/>
      <c r="Q7" s="11"/>
    </row>
    <row r="8" spans="1:17">
      <c r="A8" s="27">
        <v>41917</v>
      </c>
      <c r="B8" s="3" t="s">
        <v>6</v>
      </c>
      <c r="C8" s="3" t="s">
        <v>16</v>
      </c>
      <c r="D8" s="4" t="s">
        <v>13</v>
      </c>
      <c r="E8" s="3">
        <v>28</v>
      </c>
      <c r="F8" s="5">
        <v>8.99</v>
      </c>
      <c r="G8" s="5">
        <v>251.72</v>
      </c>
      <c r="O8" s="11"/>
      <c r="Q8" s="11"/>
    </row>
    <row r="9" spans="1:17">
      <c r="A9" s="27">
        <v>42359</v>
      </c>
      <c r="B9" s="3" t="s">
        <v>6</v>
      </c>
      <c r="C9" s="3" t="s">
        <v>14</v>
      </c>
      <c r="D9" s="4" t="s">
        <v>13</v>
      </c>
      <c r="E9" s="3">
        <v>28</v>
      </c>
      <c r="F9" s="5">
        <v>4.99</v>
      </c>
      <c r="G9" s="5">
        <v>139.72</v>
      </c>
      <c r="O9" s="11"/>
      <c r="Q9" s="11"/>
    </row>
    <row r="10" spans="1:17">
      <c r="A10" s="27">
        <v>41679</v>
      </c>
      <c r="B10" s="3" t="s">
        <v>6</v>
      </c>
      <c r="C10" s="3" t="s">
        <v>12</v>
      </c>
      <c r="D10" s="4" t="s">
        <v>11</v>
      </c>
      <c r="E10" s="3">
        <v>36</v>
      </c>
      <c r="F10" s="5">
        <v>4.99</v>
      </c>
      <c r="G10" s="5">
        <v>179.64</v>
      </c>
      <c r="O10" s="11"/>
      <c r="Q10" s="11"/>
    </row>
    <row r="11" spans="1:17">
      <c r="A11" s="27">
        <v>42223</v>
      </c>
      <c r="B11" s="3" t="s">
        <v>6</v>
      </c>
      <c r="C11" s="3" t="s">
        <v>9</v>
      </c>
      <c r="D11" s="4" t="s">
        <v>17</v>
      </c>
      <c r="E11" s="3">
        <v>42</v>
      </c>
      <c r="F11" s="5">
        <v>23.95</v>
      </c>
      <c r="G11" s="6">
        <v>1005.9</v>
      </c>
      <c r="O11" s="11"/>
      <c r="Q11" s="11"/>
    </row>
    <row r="12" spans="1:17">
      <c r="A12" s="27">
        <v>42019</v>
      </c>
      <c r="B12" s="3" t="s">
        <v>6</v>
      </c>
      <c r="C12" s="3" t="s">
        <v>10</v>
      </c>
      <c r="D12" s="4" t="s">
        <v>13</v>
      </c>
      <c r="E12" s="3">
        <v>46</v>
      </c>
      <c r="F12" s="5">
        <v>8.99</v>
      </c>
      <c r="G12" s="5">
        <v>413.54</v>
      </c>
      <c r="O12" s="11"/>
      <c r="Q12" s="11"/>
    </row>
    <row r="13" spans="1:17">
      <c r="A13" s="27">
        <v>41662</v>
      </c>
      <c r="B13" s="3" t="s">
        <v>6</v>
      </c>
      <c r="C13" s="3" t="s">
        <v>9</v>
      </c>
      <c r="D13" s="4" t="s">
        <v>13</v>
      </c>
      <c r="E13" s="3">
        <v>50</v>
      </c>
      <c r="F13" s="5">
        <v>19.989999999999998</v>
      </c>
      <c r="G13" s="5">
        <v>999.5</v>
      </c>
      <c r="O13" s="11"/>
      <c r="Q13" s="11"/>
    </row>
    <row r="14" spans="1:17">
      <c r="A14" s="27">
        <v>42087</v>
      </c>
      <c r="B14" s="3" t="s">
        <v>6</v>
      </c>
      <c r="C14" s="3" t="s">
        <v>12</v>
      </c>
      <c r="D14" s="4" t="s">
        <v>17</v>
      </c>
      <c r="E14" s="3">
        <v>50</v>
      </c>
      <c r="F14" s="5">
        <v>4.99</v>
      </c>
      <c r="G14" s="5">
        <v>249.5</v>
      </c>
      <c r="O14" s="11"/>
      <c r="Q14" s="11"/>
    </row>
    <row r="15" spans="1:17">
      <c r="A15" s="27">
        <v>42138</v>
      </c>
      <c r="B15" s="3" t="s">
        <v>6</v>
      </c>
      <c r="C15" s="3" t="s">
        <v>10</v>
      </c>
      <c r="D15" s="4" t="s">
        <v>11</v>
      </c>
      <c r="E15" s="3">
        <v>53</v>
      </c>
      <c r="F15" s="5">
        <v>1.29</v>
      </c>
      <c r="G15" s="5">
        <v>68.37</v>
      </c>
      <c r="O15" s="11"/>
      <c r="Q15" s="11"/>
    </row>
    <row r="16" spans="1:17">
      <c r="A16" s="27">
        <v>42206</v>
      </c>
      <c r="B16" s="3" t="s">
        <v>6</v>
      </c>
      <c r="C16" s="3" t="s">
        <v>16</v>
      </c>
      <c r="D16" s="4" t="s">
        <v>17</v>
      </c>
      <c r="E16" s="3">
        <v>55</v>
      </c>
      <c r="F16" s="5">
        <v>12.49</v>
      </c>
      <c r="G16" s="5">
        <v>686.95</v>
      </c>
      <c r="N16" s="11"/>
      <c r="O16" s="11"/>
    </row>
    <row r="17" spans="1:7">
      <c r="A17" s="27">
        <v>42104</v>
      </c>
      <c r="B17" s="3" t="s">
        <v>6</v>
      </c>
      <c r="C17" s="3" t="s">
        <v>14</v>
      </c>
      <c r="D17" s="4" t="s">
        <v>11</v>
      </c>
      <c r="E17" s="3">
        <v>66</v>
      </c>
      <c r="F17" s="5">
        <v>1.99</v>
      </c>
      <c r="G17" s="5">
        <v>131.34</v>
      </c>
    </row>
    <row r="18" spans="1:7">
      <c r="A18" s="27">
        <v>41985</v>
      </c>
      <c r="B18" s="3" t="s">
        <v>6</v>
      </c>
      <c r="C18" s="3" t="s">
        <v>7</v>
      </c>
      <c r="D18" s="4" t="s">
        <v>11</v>
      </c>
      <c r="E18" s="3">
        <v>67</v>
      </c>
      <c r="F18" s="5">
        <v>1.29</v>
      </c>
      <c r="G18" s="5">
        <v>86.43</v>
      </c>
    </row>
    <row r="19" spans="1:7">
      <c r="A19" s="27">
        <v>41747</v>
      </c>
      <c r="B19" s="3" t="s">
        <v>6</v>
      </c>
      <c r="C19" s="3" t="s">
        <v>14</v>
      </c>
      <c r="D19" s="4" t="s">
        <v>11</v>
      </c>
      <c r="E19" s="3">
        <v>75</v>
      </c>
      <c r="F19" s="5">
        <v>1.99</v>
      </c>
      <c r="G19" s="5">
        <v>149.25</v>
      </c>
    </row>
    <row r="20" spans="1:7">
      <c r="A20" s="27">
        <v>42155</v>
      </c>
      <c r="B20" s="3" t="s">
        <v>6</v>
      </c>
      <c r="C20" s="3" t="s">
        <v>10</v>
      </c>
      <c r="D20" s="4" t="s">
        <v>13</v>
      </c>
      <c r="E20" s="3">
        <v>80</v>
      </c>
      <c r="F20" s="5">
        <v>8.99</v>
      </c>
      <c r="G20" s="5">
        <v>719.2</v>
      </c>
    </row>
    <row r="21" spans="1:7">
      <c r="A21" s="27">
        <v>42036</v>
      </c>
      <c r="B21" s="3" t="s">
        <v>6</v>
      </c>
      <c r="C21" s="3" t="s">
        <v>7</v>
      </c>
      <c r="D21" s="4" t="s">
        <v>13</v>
      </c>
      <c r="E21" s="3">
        <v>87</v>
      </c>
      <c r="F21" s="5">
        <v>15</v>
      </c>
      <c r="G21" s="6">
        <v>1305</v>
      </c>
    </row>
    <row r="22" spans="1:7">
      <c r="A22" s="27">
        <v>41764</v>
      </c>
      <c r="B22" s="3" t="s">
        <v>6</v>
      </c>
      <c r="C22" s="3" t="s">
        <v>12</v>
      </c>
      <c r="D22" s="4" t="s">
        <v>11</v>
      </c>
      <c r="E22" s="3">
        <v>90</v>
      </c>
      <c r="F22" s="5">
        <v>4.99</v>
      </c>
      <c r="G22" s="5">
        <v>449.1</v>
      </c>
    </row>
    <row r="23" spans="1:7">
      <c r="A23" s="27">
        <v>41815</v>
      </c>
      <c r="B23" s="3" t="s">
        <v>6</v>
      </c>
      <c r="C23" s="3" t="s">
        <v>16</v>
      </c>
      <c r="D23" s="4" t="s">
        <v>11</v>
      </c>
      <c r="E23" s="3">
        <v>90</v>
      </c>
      <c r="F23" s="5">
        <v>4.99</v>
      </c>
      <c r="G23" s="5">
        <v>449.1</v>
      </c>
    </row>
    <row r="24" spans="1:7">
      <c r="A24" s="27">
        <v>42342</v>
      </c>
      <c r="B24" s="3" t="s">
        <v>6</v>
      </c>
      <c r="C24" s="3" t="s">
        <v>12</v>
      </c>
      <c r="D24" s="4" t="s">
        <v>13</v>
      </c>
      <c r="E24" s="3">
        <v>94</v>
      </c>
      <c r="F24" s="5">
        <v>19.989999999999998</v>
      </c>
      <c r="G24" s="6">
        <v>1879.06</v>
      </c>
    </row>
    <row r="25" spans="1:7">
      <c r="A25" s="27">
        <v>41968</v>
      </c>
      <c r="B25" s="3" t="s">
        <v>6</v>
      </c>
      <c r="C25" s="3" t="s">
        <v>9</v>
      </c>
      <c r="D25" s="4" t="s">
        <v>17</v>
      </c>
      <c r="E25" s="3">
        <v>96</v>
      </c>
      <c r="F25" s="5">
        <v>4.99</v>
      </c>
      <c r="G25" s="5">
        <v>479.04</v>
      </c>
    </row>
    <row r="26" spans="1:7">
      <c r="A26" s="27">
        <v>42053</v>
      </c>
      <c r="B26" s="3" t="s">
        <v>18</v>
      </c>
      <c r="C26" s="3" t="s">
        <v>19</v>
      </c>
      <c r="D26" s="4" t="s">
        <v>13</v>
      </c>
      <c r="E26" s="3">
        <v>4</v>
      </c>
      <c r="F26" s="5">
        <v>4.99</v>
      </c>
      <c r="G26" s="5">
        <v>19.96</v>
      </c>
    </row>
    <row r="27" spans="1:7">
      <c r="A27" s="27">
        <v>41951</v>
      </c>
      <c r="B27" s="3" t="s">
        <v>18</v>
      </c>
      <c r="C27" s="3" t="s">
        <v>20</v>
      </c>
      <c r="D27" s="4" t="s">
        <v>15</v>
      </c>
      <c r="E27" s="3">
        <v>15</v>
      </c>
      <c r="F27" s="5">
        <v>19.989999999999998</v>
      </c>
      <c r="G27" s="5">
        <v>299.85000000000002</v>
      </c>
    </row>
    <row r="28" spans="1:7">
      <c r="A28" s="27">
        <v>41900</v>
      </c>
      <c r="B28" s="3" t="s">
        <v>18</v>
      </c>
      <c r="C28" s="3" t="s">
        <v>19</v>
      </c>
      <c r="D28" s="4" t="s">
        <v>17</v>
      </c>
      <c r="E28" s="3">
        <v>16</v>
      </c>
      <c r="F28" s="5">
        <v>15.99</v>
      </c>
      <c r="G28" s="5">
        <v>255.84</v>
      </c>
    </row>
    <row r="29" spans="1:7">
      <c r="A29" s="27">
        <v>41832</v>
      </c>
      <c r="B29" s="3" t="s">
        <v>18</v>
      </c>
      <c r="C29" s="3" t="s">
        <v>21</v>
      </c>
      <c r="D29" s="4" t="s">
        <v>13</v>
      </c>
      <c r="E29" s="3">
        <v>29</v>
      </c>
      <c r="F29" s="5">
        <v>1.99</v>
      </c>
      <c r="G29" s="5">
        <v>57.71</v>
      </c>
    </row>
    <row r="30" spans="1:7">
      <c r="A30" s="27">
        <v>41866</v>
      </c>
      <c r="B30" s="3" t="s">
        <v>18</v>
      </c>
      <c r="C30" s="3" t="s">
        <v>19</v>
      </c>
      <c r="D30" s="4" t="s">
        <v>11</v>
      </c>
      <c r="E30" s="3">
        <v>35</v>
      </c>
      <c r="F30" s="5">
        <v>4.99</v>
      </c>
      <c r="G30" s="5">
        <v>174.65</v>
      </c>
    </row>
    <row r="31" spans="1:7">
      <c r="A31" s="27">
        <v>41730</v>
      </c>
      <c r="B31" s="3" t="s">
        <v>18</v>
      </c>
      <c r="C31" s="3" t="s">
        <v>19</v>
      </c>
      <c r="D31" s="4" t="s">
        <v>13</v>
      </c>
      <c r="E31" s="3">
        <v>60</v>
      </c>
      <c r="F31" s="5">
        <v>4.99</v>
      </c>
      <c r="G31" s="5">
        <v>299.39999999999998</v>
      </c>
    </row>
    <row r="32" spans="1:7">
      <c r="A32" s="27">
        <v>41798</v>
      </c>
      <c r="B32" s="3" t="s">
        <v>18</v>
      </c>
      <c r="C32" s="3" t="s">
        <v>19</v>
      </c>
      <c r="D32" s="4" t="s">
        <v>13</v>
      </c>
      <c r="E32" s="3">
        <v>60</v>
      </c>
      <c r="F32" s="5">
        <v>8.99</v>
      </c>
      <c r="G32" s="5">
        <v>539.4</v>
      </c>
    </row>
    <row r="33" spans="1:7">
      <c r="A33" s="27">
        <v>42189</v>
      </c>
      <c r="B33" s="3" t="s">
        <v>18</v>
      </c>
      <c r="C33" s="3" t="s">
        <v>19</v>
      </c>
      <c r="D33" s="4" t="s">
        <v>17</v>
      </c>
      <c r="E33" s="3">
        <v>62</v>
      </c>
      <c r="F33" s="5">
        <v>4.99</v>
      </c>
      <c r="G33" s="5">
        <v>309.38</v>
      </c>
    </row>
    <row r="34" spans="1:7">
      <c r="A34" s="27">
        <v>41934</v>
      </c>
      <c r="B34" s="3" t="s">
        <v>18</v>
      </c>
      <c r="C34" s="3" t="s">
        <v>19</v>
      </c>
      <c r="D34" s="4" t="s">
        <v>15</v>
      </c>
      <c r="E34" s="3">
        <v>64</v>
      </c>
      <c r="F34" s="5">
        <v>8.99</v>
      </c>
      <c r="G34" s="5">
        <v>575.36</v>
      </c>
    </row>
    <row r="35" spans="1:7">
      <c r="A35" s="27">
        <v>42002</v>
      </c>
      <c r="B35" s="3" t="s">
        <v>18</v>
      </c>
      <c r="C35" s="3" t="s">
        <v>20</v>
      </c>
      <c r="D35" s="4" t="s">
        <v>17</v>
      </c>
      <c r="E35" s="3">
        <v>74</v>
      </c>
      <c r="F35" s="5">
        <v>15.99</v>
      </c>
      <c r="G35" s="6">
        <v>1183.26</v>
      </c>
    </row>
    <row r="36" spans="1:7">
      <c r="A36" s="27">
        <v>41849</v>
      </c>
      <c r="B36" s="3" t="s">
        <v>18</v>
      </c>
      <c r="C36" s="3" t="s">
        <v>20</v>
      </c>
      <c r="D36" s="4" t="s">
        <v>13</v>
      </c>
      <c r="E36" s="3">
        <v>81</v>
      </c>
      <c r="F36" s="5">
        <v>19.989999999999998</v>
      </c>
      <c r="G36" s="6">
        <v>1619.19</v>
      </c>
    </row>
    <row r="37" spans="1:7">
      <c r="A37" s="27">
        <v>41645</v>
      </c>
      <c r="B37" s="3" t="s">
        <v>18</v>
      </c>
      <c r="C37" s="3" t="s">
        <v>19</v>
      </c>
      <c r="D37" s="4" t="s">
        <v>11</v>
      </c>
      <c r="E37" s="3">
        <v>95</v>
      </c>
      <c r="F37" s="5">
        <v>1.99</v>
      </c>
      <c r="G37" s="5">
        <v>189.05</v>
      </c>
    </row>
    <row r="38" spans="1:7">
      <c r="A38" s="27">
        <v>42121</v>
      </c>
      <c r="B38" s="3" t="s">
        <v>18</v>
      </c>
      <c r="C38" s="3" t="s">
        <v>21</v>
      </c>
      <c r="D38" s="4" t="s">
        <v>15</v>
      </c>
      <c r="E38" s="3">
        <v>96</v>
      </c>
      <c r="F38" s="5">
        <v>4.99</v>
      </c>
      <c r="G38" s="5">
        <v>479.04</v>
      </c>
    </row>
    <row r="39" spans="1:7">
      <c r="A39" s="27">
        <v>42240</v>
      </c>
      <c r="B39" s="3" t="s">
        <v>22</v>
      </c>
      <c r="C39" s="3" t="s">
        <v>23</v>
      </c>
      <c r="D39" s="4" t="s">
        <v>8</v>
      </c>
      <c r="E39" s="3">
        <v>3</v>
      </c>
      <c r="F39" s="5">
        <v>275</v>
      </c>
      <c r="G39" s="5">
        <v>825</v>
      </c>
    </row>
    <row r="40" spans="1:7">
      <c r="A40" s="27">
        <v>42070</v>
      </c>
      <c r="B40" s="3" t="s">
        <v>22</v>
      </c>
      <c r="C40" s="3" t="s">
        <v>23</v>
      </c>
      <c r="D40" s="4" t="s">
        <v>13</v>
      </c>
      <c r="E40" s="3">
        <v>7</v>
      </c>
      <c r="F40" s="5">
        <v>19.989999999999998</v>
      </c>
      <c r="G40" s="5">
        <v>139.93</v>
      </c>
    </row>
    <row r="41" spans="1:7">
      <c r="A41" s="27">
        <v>41781</v>
      </c>
      <c r="B41" s="3" t="s">
        <v>22</v>
      </c>
      <c r="C41" s="3" t="s">
        <v>24</v>
      </c>
      <c r="D41" s="4" t="s">
        <v>11</v>
      </c>
      <c r="E41" s="3">
        <v>32</v>
      </c>
      <c r="F41" s="5">
        <v>1.99</v>
      </c>
      <c r="G41" s="5">
        <v>63.68</v>
      </c>
    </row>
    <row r="42" spans="1:7">
      <c r="A42" s="27">
        <v>41713</v>
      </c>
      <c r="B42" s="3" t="s">
        <v>22</v>
      </c>
      <c r="C42" s="3" t="s">
        <v>23</v>
      </c>
      <c r="D42" s="4" t="s">
        <v>11</v>
      </c>
      <c r="E42" s="3">
        <v>56</v>
      </c>
      <c r="F42" s="5">
        <v>2.99</v>
      </c>
      <c r="G42" s="5">
        <v>167.44</v>
      </c>
    </row>
    <row r="43" spans="1:7">
      <c r="A43" s="27">
        <v>42291</v>
      </c>
      <c r="B43" s="3" t="s">
        <v>22</v>
      </c>
      <c r="C43" s="3" t="s">
        <v>24</v>
      </c>
      <c r="D43" s="4" t="s">
        <v>13</v>
      </c>
      <c r="E43" s="3">
        <v>57</v>
      </c>
      <c r="F43" s="5">
        <v>19.989999999999998</v>
      </c>
      <c r="G43" s="6">
        <v>1139.43</v>
      </c>
    </row>
    <row r="44" spans="1:7">
      <c r="A44" s="27">
        <v>42274</v>
      </c>
      <c r="B44" s="3" t="s">
        <v>22</v>
      </c>
      <c r="C44" s="3" t="s">
        <v>23</v>
      </c>
      <c r="D44" s="4" t="s">
        <v>15</v>
      </c>
      <c r="E44" s="3">
        <v>76</v>
      </c>
      <c r="F44" s="5">
        <v>1.99</v>
      </c>
      <c r="G44" s="5">
        <v>151.24</v>
      </c>
    </row>
  </sheetData>
  <autoFilter ref="A1:G44" xr:uid="{B2D28D28-D3D1-44A4-BD1A-AA7975CED1E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4452-97E2-4812-BAE4-58F5A9C5340B}">
  <sheetPr>
    <tabColor rgb="FF002060"/>
  </sheetPr>
  <dimension ref="A1:Q37"/>
  <sheetViews>
    <sheetView showGridLines="0" showRowColHeaders="0" zoomScale="90" zoomScaleNormal="90" workbookViewId="0">
      <selection activeCell="P11" sqref="P11"/>
    </sheetView>
  </sheetViews>
  <sheetFormatPr defaultRowHeight="12.75"/>
  <cols>
    <col min="1" max="1" width="14.140625" bestFit="1" customWidth="1"/>
    <col min="2" max="2" width="8.28515625" bestFit="1" customWidth="1"/>
    <col min="3" max="3" width="2.7109375" customWidth="1"/>
    <col min="4" max="4" width="16.85546875" customWidth="1"/>
    <col min="5" max="5" width="21.28515625" customWidth="1"/>
    <col min="6" max="6" width="2.5703125" customWidth="1"/>
    <col min="7" max="7" width="17.7109375" customWidth="1"/>
    <col min="8" max="8" width="21" customWidth="1"/>
    <col min="9" max="9" width="3.140625" customWidth="1"/>
    <col min="10" max="10" width="14.140625" bestFit="1" customWidth="1"/>
    <col min="11" max="11" width="12.85546875" bestFit="1" customWidth="1"/>
    <col min="12" max="12" width="10.28515625" bestFit="1" customWidth="1"/>
  </cols>
  <sheetData>
    <row r="1" spans="1:17" ht="18.75" customHeight="1">
      <c r="A1" s="28"/>
      <c r="B1" s="170" t="s">
        <v>36</v>
      </c>
      <c r="C1" s="170"/>
      <c r="D1" s="170"/>
      <c r="E1" s="170"/>
      <c r="F1" s="170"/>
      <c r="G1" s="170"/>
      <c r="H1" s="170"/>
      <c r="I1" s="170"/>
      <c r="J1" s="170"/>
      <c r="K1" s="170"/>
      <c r="L1" s="170"/>
      <c r="M1" s="166"/>
      <c r="N1" s="166"/>
      <c r="O1" s="166"/>
      <c r="P1" s="23"/>
      <c r="Q1" s="23"/>
    </row>
    <row r="2" spans="1:17" ht="57" customHeight="1">
      <c r="A2" s="22"/>
      <c r="B2" s="22"/>
      <c r="C2" s="22"/>
      <c r="D2" s="22"/>
      <c r="E2" s="22"/>
      <c r="F2" s="22"/>
      <c r="G2" s="22"/>
      <c r="H2" s="22"/>
      <c r="I2" s="22"/>
      <c r="J2" s="23"/>
      <c r="K2" s="23"/>
      <c r="L2" s="22"/>
      <c r="M2" s="22"/>
      <c r="N2" s="23"/>
      <c r="O2" s="23"/>
      <c r="P2" s="23"/>
      <c r="Q2" s="23"/>
    </row>
    <row r="3" spans="1:17" ht="15">
      <c r="A3" s="167" t="s">
        <v>28</v>
      </c>
      <c r="B3" s="168"/>
      <c r="C3" s="23"/>
      <c r="D3" s="167" t="s">
        <v>29</v>
      </c>
      <c r="E3" s="168"/>
      <c r="G3" s="167" t="s">
        <v>29</v>
      </c>
      <c r="H3" s="168"/>
      <c r="I3" s="23"/>
      <c r="J3" s="169" t="s">
        <v>34</v>
      </c>
      <c r="K3" s="169"/>
      <c r="L3" s="169"/>
      <c r="M3" s="23"/>
      <c r="N3" s="23"/>
      <c r="O3" s="23"/>
      <c r="P3" s="23"/>
      <c r="Q3" s="23"/>
    </row>
    <row r="4" spans="1:17">
      <c r="A4" s="16" t="s">
        <v>25</v>
      </c>
      <c r="B4" s="20" t="s">
        <v>35</v>
      </c>
      <c r="C4" s="23"/>
      <c r="D4" s="16" t="s">
        <v>30</v>
      </c>
      <c r="E4" s="20" t="s">
        <v>32</v>
      </c>
      <c r="G4" s="16" t="s">
        <v>30</v>
      </c>
      <c r="H4" s="20" t="s">
        <v>31</v>
      </c>
      <c r="I4" s="23"/>
      <c r="J4" s="7" t="s">
        <v>25</v>
      </c>
      <c r="K4" t="s">
        <v>33</v>
      </c>
      <c r="L4" t="s">
        <v>106</v>
      </c>
      <c r="M4" s="23"/>
      <c r="N4" s="23"/>
      <c r="O4" s="23"/>
      <c r="P4" s="23"/>
      <c r="Q4" s="23"/>
    </row>
    <row r="5" spans="1:17" ht="15">
      <c r="A5" s="162" t="s">
        <v>6</v>
      </c>
      <c r="B5" s="158">
        <v>11139.07</v>
      </c>
      <c r="C5" s="23"/>
      <c r="D5" s="17">
        <v>50</v>
      </c>
      <c r="E5" s="13">
        <v>1249</v>
      </c>
      <c r="G5" s="12">
        <v>50</v>
      </c>
      <c r="H5" s="24">
        <v>0.17262086570262497</v>
      </c>
      <c r="I5" s="23"/>
      <c r="J5" s="8" t="s">
        <v>13</v>
      </c>
      <c r="K5" s="9">
        <v>722</v>
      </c>
      <c r="L5" s="10">
        <v>172.85999999999999</v>
      </c>
      <c r="M5" s="23"/>
      <c r="N5" s="23"/>
      <c r="O5" s="23"/>
      <c r="P5" s="23"/>
      <c r="Q5" s="23"/>
    </row>
    <row r="6" spans="1:17" ht="15">
      <c r="A6" s="163" t="s">
        <v>18</v>
      </c>
      <c r="B6" s="161">
        <v>6002.09</v>
      </c>
      <c r="C6" s="23"/>
      <c r="D6" s="165">
        <v>74</v>
      </c>
      <c r="E6" s="14">
        <v>1183.26</v>
      </c>
      <c r="G6" s="12">
        <v>74</v>
      </c>
      <c r="H6" s="25">
        <v>0.16353512053746039</v>
      </c>
      <c r="I6" s="23"/>
      <c r="J6" s="8" t="s">
        <v>8</v>
      </c>
      <c r="K6" s="9">
        <v>10</v>
      </c>
      <c r="L6" s="10">
        <v>525</v>
      </c>
      <c r="M6" s="23"/>
      <c r="N6" s="23"/>
      <c r="O6" s="23"/>
      <c r="P6" s="23"/>
      <c r="Q6" s="23"/>
    </row>
    <row r="7" spans="1:17" ht="15">
      <c r="A7" s="164" t="s">
        <v>22</v>
      </c>
      <c r="B7" s="161">
        <v>2486.7200000000003</v>
      </c>
      <c r="C7" s="23"/>
      <c r="D7" s="165">
        <v>81</v>
      </c>
      <c r="E7" s="14">
        <v>1619.19</v>
      </c>
      <c r="G7" s="12">
        <v>81</v>
      </c>
      <c r="H7" s="25">
        <v>0.22378381067816919</v>
      </c>
      <c r="I7" s="23"/>
      <c r="J7" s="8" t="s">
        <v>15</v>
      </c>
      <c r="K7" s="9">
        <v>278</v>
      </c>
      <c r="L7" s="10">
        <v>55.95</v>
      </c>
      <c r="M7" s="23"/>
      <c r="N7" s="23"/>
      <c r="O7" s="23"/>
      <c r="P7" s="23"/>
      <c r="Q7" s="23"/>
    </row>
    <row r="8" spans="1:17" ht="15">
      <c r="A8" s="160" t="s">
        <v>26</v>
      </c>
      <c r="B8" s="159">
        <v>19627.88</v>
      </c>
      <c r="C8" s="23"/>
      <c r="D8" s="165">
        <v>87</v>
      </c>
      <c r="E8" s="14">
        <v>1305</v>
      </c>
      <c r="G8" s="12">
        <v>87</v>
      </c>
      <c r="H8" s="25">
        <v>0.18036047217127749</v>
      </c>
      <c r="I8" s="23"/>
      <c r="J8" s="8" t="s">
        <v>17</v>
      </c>
      <c r="K8" s="9">
        <v>395</v>
      </c>
      <c r="L8" s="10">
        <v>83.39</v>
      </c>
      <c r="M8" s="23"/>
      <c r="N8" s="23"/>
      <c r="O8" s="23"/>
      <c r="P8" s="23"/>
      <c r="Q8" s="23"/>
    </row>
    <row r="9" spans="1:17">
      <c r="A9" s="23"/>
      <c r="B9" s="23"/>
      <c r="C9" s="23"/>
      <c r="D9" s="18">
        <v>94</v>
      </c>
      <c r="E9" s="14">
        <v>1879.06</v>
      </c>
      <c r="G9" s="12">
        <v>94</v>
      </c>
      <c r="H9" s="25">
        <v>0.25969973091046794</v>
      </c>
      <c r="I9" s="23"/>
      <c r="J9" s="8" t="s">
        <v>11</v>
      </c>
      <c r="K9" s="9">
        <v>716</v>
      </c>
      <c r="L9" s="10">
        <v>36.07</v>
      </c>
      <c r="M9" s="23"/>
      <c r="N9" s="23"/>
      <c r="O9" s="23"/>
      <c r="P9" s="23"/>
      <c r="Q9" s="23"/>
    </row>
    <row r="10" spans="1:17">
      <c r="A10" s="23"/>
      <c r="B10" s="23"/>
      <c r="C10" s="23"/>
      <c r="D10" s="19" t="s">
        <v>26</v>
      </c>
      <c r="E10" s="15">
        <v>7235.51</v>
      </c>
      <c r="G10" s="19" t="s">
        <v>26</v>
      </c>
      <c r="H10" s="26">
        <v>1</v>
      </c>
      <c r="I10" s="23"/>
      <c r="J10" s="8" t="s">
        <v>26</v>
      </c>
      <c r="K10" s="9">
        <v>2121</v>
      </c>
      <c r="L10" s="10">
        <v>873.2700000000001</v>
      </c>
      <c r="M10" s="23"/>
      <c r="N10" s="23"/>
      <c r="O10" s="23"/>
      <c r="P10" s="23"/>
      <c r="Q10" s="23"/>
    </row>
    <row r="11" spans="1:17">
      <c r="A11" s="23"/>
      <c r="B11" s="23"/>
      <c r="C11" s="23"/>
      <c r="D11" s="23"/>
      <c r="E11" s="23"/>
      <c r="F11" s="23"/>
      <c r="G11" s="23"/>
      <c r="H11" s="23"/>
      <c r="I11" s="23"/>
      <c r="J11" s="23"/>
      <c r="K11" s="23"/>
      <c r="L11" s="23"/>
      <c r="M11" s="23"/>
      <c r="N11" s="23"/>
      <c r="O11" s="23"/>
      <c r="P11" s="23"/>
      <c r="Q11" s="23"/>
    </row>
    <row r="12" spans="1:17">
      <c r="A12" s="23"/>
      <c r="B12" s="23"/>
      <c r="C12" s="23"/>
      <c r="D12" s="23"/>
      <c r="E12" s="23"/>
      <c r="F12" s="23"/>
      <c r="G12" s="23"/>
      <c r="H12" s="23"/>
      <c r="I12" s="23"/>
      <c r="J12" s="23"/>
      <c r="K12" s="23"/>
      <c r="L12" s="23"/>
      <c r="M12" s="23"/>
      <c r="N12" s="23"/>
      <c r="O12" s="23"/>
      <c r="P12" s="23"/>
      <c r="Q12" s="23"/>
    </row>
    <row r="13" spans="1:17">
      <c r="A13" s="23"/>
      <c r="B13" s="23"/>
      <c r="C13" s="23"/>
      <c r="D13" s="23"/>
      <c r="E13" s="23"/>
      <c r="F13" s="23"/>
      <c r="G13" s="23"/>
      <c r="H13" s="23"/>
      <c r="I13" s="23"/>
      <c r="J13" s="23"/>
      <c r="K13" s="23"/>
      <c r="L13" s="23"/>
      <c r="M13" s="23"/>
      <c r="N13" s="23"/>
      <c r="O13" s="23"/>
      <c r="P13" s="23"/>
      <c r="Q13" s="23"/>
    </row>
    <row r="14" spans="1:17">
      <c r="A14" s="23"/>
      <c r="B14" s="23"/>
      <c r="C14" s="23"/>
      <c r="D14" s="23"/>
      <c r="E14" s="23"/>
      <c r="F14" s="23"/>
      <c r="G14" s="23"/>
      <c r="H14" s="23"/>
      <c r="I14" s="23"/>
      <c r="J14" s="23"/>
      <c r="K14" s="23"/>
      <c r="L14" s="23"/>
      <c r="M14" s="23"/>
      <c r="N14" s="23"/>
      <c r="O14" s="23"/>
      <c r="P14" s="23"/>
      <c r="Q14" s="23"/>
    </row>
    <row r="15" spans="1:17">
      <c r="A15" s="23"/>
      <c r="B15" s="23"/>
      <c r="C15" s="23"/>
      <c r="D15" s="23"/>
      <c r="E15" s="23"/>
      <c r="F15" s="23"/>
      <c r="G15" s="23"/>
      <c r="H15" s="23"/>
      <c r="I15" s="23"/>
      <c r="J15" s="23"/>
      <c r="K15" s="23"/>
      <c r="L15" s="23"/>
      <c r="M15" s="23"/>
      <c r="N15" s="23"/>
      <c r="O15" s="23"/>
      <c r="P15" s="23"/>
      <c r="Q15" s="23"/>
    </row>
    <row r="16" spans="1:17">
      <c r="A16" s="23"/>
      <c r="B16" s="23"/>
      <c r="C16" s="23"/>
      <c r="D16" s="23"/>
      <c r="E16" s="23"/>
      <c r="F16" s="23"/>
      <c r="G16" s="23"/>
      <c r="H16" s="23"/>
      <c r="I16" s="23"/>
      <c r="J16" s="23"/>
      <c r="K16" s="23"/>
      <c r="L16" s="23"/>
      <c r="M16" s="23"/>
      <c r="N16" s="23"/>
      <c r="O16" s="23"/>
      <c r="P16" s="23"/>
      <c r="Q16" s="23"/>
    </row>
    <row r="17" spans="1:17">
      <c r="A17" s="23"/>
      <c r="B17" s="23"/>
      <c r="C17" s="23"/>
      <c r="D17" s="23"/>
      <c r="E17" s="23"/>
      <c r="F17" s="23"/>
      <c r="G17" s="23"/>
      <c r="H17" s="23"/>
      <c r="I17" s="23"/>
      <c r="J17" s="23"/>
      <c r="K17" s="23"/>
      <c r="L17" s="23"/>
      <c r="M17" s="23"/>
      <c r="N17" s="23"/>
      <c r="O17" s="23"/>
      <c r="P17" s="23"/>
      <c r="Q17" s="23"/>
    </row>
    <row r="18" spans="1:17">
      <c r="A18" s="23"/>
      <c r="B18" s="23"/>
      <c r="C18" s="23"/>
      <c r="D18" s="23"/>
      <c r="E18" s="23"/>
      <c r="F18" s="23"/>
      <c r="G18" s="23"/>
      <c r="H18" s="23"/>
      <c r="I18" s="23"/>
      <c r="J18" s="23"/>
      <c r="K18" s="23"/>
      <c r="L18" s="23"/>
      <c r="M18" s="23"/>
      <c r="N18" s="23"/>
      <c r="O18" s="23"/>
      <c r="P18" s="23"/>
      <c r="Q18" s="23"/>
    </row>
    <row r="19" spans="1:17">
      <c r="A19" s="23"/>
      <c r="B19" s="23"/>
      <c r="C19" s="23"/>
      <c r="D19" s="23"/>
      <c r="E19" s="23"/>
      <c r="F19" s="23"/>
      <c r="G19" s="23"/>
      <c r="H19" s="23"/>
      <c r="I19" s="23"/>
      <c r="J19" s="23"/>
      <c r="K19" s="23"/>
      <c r="L19" s="23"/>
      <c r="M19" s="23"/>
      <c r="N19" s="23"/>
      <c r="O19" s="23"/>
      <c r="P19" s="23"/>
      <c r="Q19" s="23"/>
    </row>
    <row r="20" spans="1:17">
      <c r="A20" s="23"/>
      <c r="B20" s="23"/>
      <c r="C20" s="23"/>
      <c r="D20" s="23"/>
      <c r="E20" s="23"/>
      <c r="F20" s="23"/>
      <c r="G20" s="23"/>
      <c r="H20" s="23"/>
      <c r="I20" s="23"/>
      <c r="J20" s="23"/>
      <c r="K20" s="23"/>
      <c r="L20" s="23"/>
      <c r="M20" s="23"/>
      <c r="N20" s="23"/>
      <c r="O20" s="23"/>
      <c r="P20" s="23"/>
      <c r="Q20" s="23"/>
    </row>
    <row r="21" spans="1:17">
      <c r="A21" s="23"/>
      <c r="B21" s="23"/>
      <c r="C21" s="23"/>
      <c r="D21" s="23"/>
      <c r="E21" s="23"/>
      <c r="F21" s="23"/>
      <c r="G21" s="23"/>
      <c r="H21" s="23"/>
      <c r="I21" s="23"/>
      <c r="J21" s="23"/>
      <c r="K21" s="23"/>
      <c r="L21" s="23"/>
      <c r="M21" s="23"/>
      <c r="N21" s="23"/>
      <c r="O21" s="23"/>
      <c r="P21" s="23"/>
      <c r="Q21" s="23"/>
    </row>
    <row r="22" spans="1:17">
      <c r="A22" s="23"/>
      <c r="B22" s="23"/>
      <c r="C22" s="23"/>
      <c r="D22" s="23"/>
      <c r="E22" s="23"/>
      <c r="F22" s="23"/>
      <c r="G22" s="23"/>
      <c r="H22" s="23"/>
      <c r="I22" s="23"/>
      <c r="J22" s="23"/>
      <c r="K22" s="23"/>
      <c r="L22" s="23"/>
      <c r="M22" s="23"/>
      <c r="N22" s="23"/>
      <c r="O22" s="23"/>
      <c r="P22" s="23"/>
      <c r="Q22" s="23"/>
    </row>
    <row r="23" spans="1:17">
      <c r="A23" s="23"/>
      <c r="B23" s="23"/>
      <c r="C23" s="23"/>
      <c r="D23" s="23"/>
      <c r="E23" s="23"/>
      <c r="F23" s="23"/>
      <c r="G23" s="23"/>
      <c r="H23" s="23"/>
      <c r="I23" s="23"/>
      <c r="J23" s="23"/>
      <c r="K23" s="23"/>
      <c r="L23" s="23"/>
      <c r="M23" s="23"/>
      <c r="N23" s="23"/>
      <c r="O23" s="23"/>
      <c r="P23" s="23"/>
      <c r="Q23" s="23"/>
    </row>
    <row r="24" spans="1:17">
      <c r="A24" s="23"/>
      <c r="B24" s="23"/>
      <c r="C24" s="23"/>
      <c r="D24" s="23"/>
      <c r="E24" s="23"/>
      <c r="F24" s="23"/>
      <c r="G24" s="23"/>
      <c r="H24" s="23"/>
      <c r="I24" s="23"/>
      <c r="J24" s="23"/>
      <c r="K24" s="23"/>
      <c r="L24" s="23"/>
      <c r="M24" s="23"/>
      <c r="N24" s="23"/>
      <c r="O24" s="23"/>
      <c r="P24" s="23"/>
      <c r="Q24" s="23"/>
    </row>
    <row r="25" spans="1:17">
      <c r="A25" s="23"/>
      <c r="B25" s="23"/>
      <c r="C25" s="23"/>
      <c r="D25" s="23"/>
      <c r="E25" s="23"/>
      <c r="F25" s="23"/>
      <c r="G25" s="23"/>
      <c r="H25" s="23"/>
      <c r="I25" s="23"/>
      <c r="J25" s="23"/>
      <c r="K25" s="23"/>
      <c r="L25" s="23"/>
      <c r="M25" s="23"/>
      <c r="N25" s="23"/>
      <c r="O25" s="23"/>
      <c r="P25" s="23"/>
      <c r="Q25" s="23"/>
    </row>
    <row r="26" spans="1:17">
      <c r="A26" s="23"/>
      <c r="B26" s="23"/>
      <c r="C26" s="23"/>
      <c r="D26" s="23"/>
      <c r="E26" s="23"/>
      <c r="F26" s="23"/>
      <c r="G26" s="23"/>
      <c r="H26" s="23"/>
      <c r="I26" s="23"/>
      <c r="J26" s="23"/>
      <c r="K26" s="23"/>
      <c r="L26" s="23"/>
      <c r="M26" s="23"/>
      <c r="N26" s="23"/>
      <c r="O26" s="23"/>
      <c r="P26" s="23"/>
      <c r="Q26" s="23"/>
    </row>
    <row r="27" spans="1:17">
      <c r="A27" s="23"/>
      <c r="B27" s="23"/>
      <c r="C27" s="23"/>
      <c r="D27" s="23"/>
      <c r="E27" s="23"/>
      <c r="F27" s="23"/>
      <c r="G27" s="23"/>
      <c r="H27" s="23"/>
      <c r="I27" s="23"/>
      <c r="J27" s="23"/>
      <c r="K27" s="23"/>
      <c r="L27" s="23"/>
      <c r="M27" s="23"/>
      <c r="N27" s="23"/>
      <c r="O27" s="23"/>
      <c r="P27" s="23"/>
      <c r="Q27" s="23"/>
    </row>
    <row r="28" spans="1:17" ht="17.25" customHeight="1">
      <c r="A28" s="23"/>
      <c r="B28" s="23"/>
      <c r="C28" s="23"/>
      <c r="D28" s="23"/>
      <c r="E28" s="23"/>
      <c r="F28" s="23"/>
      <c r="G28" s="23"/>
      <c r="H28" s="23"/>
      <c r="I28" s="23"/>
      <c r="J28" s="23"/>
      <c r="K28" s="23"/>
      <c r="L28" s="23"/>
      <c r="M28" s="23"/>
      <c r="N28" s="23"/>
      <c r="O28" s="23"/>
      <c r="P28" s="23"/>
      <c r="Q28" s="23"/>
    </row>
    <row r="29" spans="1:17">
      <c r="A29" s="23"/>
      <c r="B29" s="23"/>
      <c r="C29" s="23"/>
      <c r="D29" s="23"/>
      <c r="E29" s="23"/>
      <c r="F29" s="23"/>
      <c r="G29" s="23"/>
      <c r="H29" s="23"/>
      <c r="I29" s="23"/>
      <c r="J29" s="23"/>
      <c r="K29" s="23"/>
      <c r="L29" s="23"/>
      <c r="M29" s="23"/>
      <c r="N29" s="23"/>
      <c r="O29" s="23"/>
      <c r="P29" s="23"/>
      <c r="Q29" s="23"/>
    </row>
    <row r="30" spans="1:17">
      <c r="A30" s="23"/>
      <c r="B30" s="23"/>
      <c r="C30" s="23"/>
      <c r="D30" s="23"/>
      <c r="E30" s="23"/>
      <c r="F30" s="23"/>
      <c r="G30" s="23"/>
      <c r="H30" s="23"/>
      <c r="I30" s="23"/>
      <c r="J30" s="23"/>
      <c r="K30" s="23"/>
      <c r="L30" s="23"/>
      <c r="M30" s="23"/>
      <c r="N30" s="23"/>
      <c r="O30" s="23"/>
      <c r="P30" s="23"/>
      <c r="Q30" s="23"/>
    </row>
    <row r="31" spans="1:17">
      <c r="A31" s="23"/>
      <c r="B31" s="23"/>
      <c r="C31" s="23"/>
      <c r="D31" s="23"/>
      <c r="E31" s="23"/>
      <c r="F31" s="23"/>
      <c r="G31" s="23"/>
      <c r="H31" s="23"/>
      <c r="I31" s="23"/>
      <c r="J31" s="23"/>
      <c r="K31" s="23"/>
      <c r="L31" s="23"/>
      <c r="M31" s="23"/>
      <c r="N31" s="23"/>
      <c r="O31" s="23"/>
      <c r="P31" s="23"/>
      <c r="Q31" s="23"/>
    </row>
    <row r="32" spans="1:17">
      <c r="A32" s="23"/>
      <c r="B32" s="23"/>
      <c r="C32" s="23"/>
      <c r="D32" s="23"/>
      <c r="E32" s="23"/>
      <c r="F32" s="23"/>
      <c r="G32" s="23"/>
      <c r="H32" s="23"/>
      <c r="I32" s="23"/>
      <c r="J32" s="23"/>
      <c r="K32" s="23"/>
      <c r="L32" s="23"/>
      <c r="M32" s="23"/>
      <c r="N32" s="23"/>
      <c r="O32" s="23"/>
      <c r="P32" s="23"/>
      <c r="Q32" s="23"/>
    </row>
    <row r="33" spans="1:17">
      <c r="A33" s="23"/>
      <c r="B33" s="23"/>
      <c r="C33" s="23"/>
      <c r="D33" s="23"/>
      <c r="E33" s="23"/>
      <c r="F33" s="23"/>
      <c r="G33" s="23"/>
      <c r="H33" s="23"/>
      <c r="I33" s="23"/>
      <c r="J33" s="23"/>
      <c r="K33" s="23"/>
      <c r="L33" s="23"/>
      <c r="M33" s="23"/>
      <c r="N33" s="23"/>
      <c r="O33" s="23"/>
      <c r="P33" s="23"/>
      <c r="Q33" s="23"/>
    </row>
    <row r="34" spans="1:17">
      <c r="A34" s="23"/>
      <c r="B34" s="23"/>
      <c r="C34" s="23"/>
      <c r="D34" s="23"/>
      <c r="E34" s="23"/>
      <c r="F34" s="23"/>
      <c r="G34" s="23"/>
      <c r="H34" s="23"/>
      <c r="I34" s="23"/>
      <c r="J34" s="23"/>
      <c r="K34" s="23"/>
      <c r="L34" s="23"/>
      <c r="M34" s="23"/>
      <c r="N34" s="23"/>
      <c r="O34" s="23"/>
      <c r="P34" s="23"/>
      <c r="Q34" s="23"/>
    </row>
    <row r="35" spans="1:17">
      <c r="A35" s="23"/>
      <c r="B35" s="23"/>
      <c r="C35" s="23"/>
      <c r="D35" s="23"/>
      <c r="E35" s="23"/>
      <c r="F35" s="23"/>
      <c r="G35" s="23"/>
      <c r="H35" s="23"/>
      <c r="I35" s="23"/>
      <c r="J35" s="23"/>
      <c r="K35" s="23"/>
      <c r="L35" s="23"/>
      <c r="M35" s="23"/>
      <c r="N35" s="23"/>
      <c r="O35" s="23"/>
      <c r="P35" s="23"/>
      <c r="Q35" s="23"/>
    </row>
    <row r="36" spans="1:17">
      <c r="A36" s="23"/>
      <c r="B36" s="23"/>
      <c r="C36" s="23"/>
      <c r="D36" s="23"/>
      <c r="E36" s="23"/>
      <c r="F36" s="23"/>
      <c r="G36" s="23"/>
      <c r="H36" s="23"/>
      <c r="I36" s="23"/>
      <c r="J36" s="23"/>
      <c r="K36" s="23"/>
      <c r="L36" s="23"/>
      <c r="M36" s="23"/>
      <c r="N36" s="23"/>
      <c r="O36" s="23"/>
      <c r="P36" s="23"/>
      <c r="Q36" s="23"/>
    </row>
    <row r="37" spans="1:17">
      <c r="A37" s="23"/>
      <c r="B37" s="23"/>
      <c r="C37" s="23"/>
      <c r="D37" s="23"/>
      <c r="E37" s="23"/>
      <c r="F37" s="23"/>
      <c r="G37" s="23"/>
      <c r="H37" s="23"/>
      <c r="I37" s="23"/>
      <c r="J37" s="23"/>
      <c r="K37" s="23"/>
      <c r="L37" s="23"/>
      <c r="M37" s="23"/>
      <c r="O37" s="23"/>
      <c r="P37" s="23"/>
      <c r="Q37" s="23"/>
    </row>
  </sheetData>
  <mergeCells count="6">
    <mergeCell ref="M1:O1"/>
    <mergeCell ref="A3:B3"/>
    <mergeCell ref="G3:H3"/>
    <mergeCell ref="D3:E3"/>
    <mergeCell ref="J3:L3"/>
    <mergeCell ref="B1:L1"/>
  </mergeCells>
  <pageMargins left="0.7" right="0.7" top="0.75" bottom="0.75" header="0.3" footer="0.3"/>
  <pageSetup paperSize="9"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97F-C911-4D7D-8DDE-1950036594C0}">
  <sheetPr>
    <tabColor rgb="FFC00000"/>
  </sheetPr>
  <dimension ref="B2:M60"/>
  <sheetViews>
    <sheetView showGridLines="0" workbookViewId="0">
      <selection activeCell="K7" sqref="K7"/>
    </sheetView>
  </sheetViews>
  <sheetFormatPr defaultRowHeight="12.75"/>
  <cols>
    <col min="2" max="2" width="5.5703125" bestFit="1" customWidth="1"/>
    <col min="3" max="3" width="8" bestFit="1" customWidth="1"/>
    <col min="4" max="4" width="7.28515625" bestFit="1" customWidth="1"/>
    <col min="5" max="5" width="15.85546875" bestFit="1" customWidth="1"/>
    <col min="6" max="6" width="7" bestFit="1" customWidth="1"/>
    <col min="7" max="7" width="6.85546875" bestFit="1" customWidth="1"/>
    <col min="8" max="9" width="11.7109375" customWidth="1"/>
    <col min="11" max="11" width="14.42578125" customWidth="1"/>
  </cols>
  <sheetData>
    <row r="2" spans="2:13" ht="15">
      <c r="B2" s="171" t="s">
        <v>105</v>
      </c>
      <c r="C2" s="171"/>
      <c r="D2" s="171"/>
      <c r="E2" s="171"/>
    </row>
    <row r="4" spans="2:13" ht="15">
      <c r="B4" s="35" t="s">
        <v>37</v>
      </c>
      <c r="C4" s="36" t="s">
        <v>38</v>
      </c>
      <c r="D4" s="36" t="s">
        <v>39</v>
      </c>
      <c r="E4" s="36" t="s">
        <v>40</v>
      </c>
      <c r="F4" s="36" t="s">
        <v>41</v>
      </c>
      <c r="G4" s="36" t="s">
        <v>42</v>
      </c>
      <c r="H4" s="67" t="s">
        <v>124</v>
      </c>
      <c r="I4" s="65"/>
      <c r="J4" s="29" t="s">
        <v>5</v>
      </c>
      <c r="K4" s="30">
        <f>SUM([3]Sheet1!$F$5:$F$60)</f>
        <v>1267658</v>
      </c>
    </row>
    <row r="5" spans="2:13" ht="15">
      <c r="B5" s="37" t="s">
        <v>43</v>
      </c>
      <c r="C5" s="38">
        <v>92381</v>
      </c>
      <c r="D5" s="38">
        <v>2373</v>
      </c>
      <c r="E5" s="43">
        <v>43923.40625</v>
      </c>
      <c r="F5" s="39">
        <v>238965</v>
      </c>
      <c r="G5" s="50">
        <f>[3]Sheet1!$C5/[3]Sheet1!$F5</f>
        <v>0.38658799405770722</v>
      </c>
      <c r="H5" s="47">
        <f>Table_1[[#This Row],[total]]-Table_1[[#This Row],[positive]]-Table_1[[#This Row],[deaths]]</f>
        <v>144211</v>
      </c>
      <c r="I5" s="66"/>
      <c r="J5" s="29" t="s">
        <v>44</v>
      </c>
      <c r="K5" s="30">
        <f>SUM([3]Sheet1!$C$5:$C$60)</f>
        <v>239009</v>
      </c>
    </row>
    <row r="6" spans="2:13" ht="15">
      <c r="B6" s="37" t="s">
        <v>45</v>
      </c>
      <c r="C6" s="38">
        <v>25590</v>
      </c>
      <c r="D6" s="38">
        <v>537</v>
      </c>
      <c r="E6" s="43">
        <v>43923.458333333336</v>
      </c>
      <c r="F6" s="39">
        <v>59110</v>
      </c>
      <c r="G6" s="50">
        <f>[3]Sheet1!$C6/[3]Sheet1!$F6</f>
        <v>0.43292167145998983</v>
      </c>
      <c r="H6" s="47">
        <f>Table_1[[#This Row],[total]]-Table_1[[#This Row],[positive]]-Table_1[[#This Row],[deaths]]</f>
        <v>32983</v>
      </c>
      <c r="I6" s="66"/>
      <c r="J6" s="29" t="s">
        <v>46</v>
      </c>
      <c r="K6" s="31">
        <f>K5/K4</f>
        <v>0.18854375549241198</v>
      </c>
    </row>
    <row r="7" spans="2:13" ht="15">
      <c r="B7" s="37" t="s">
        <v>47</v>
      </c>
      <c r="C7" s="38">
        <v>10791</v>
      </c>
      <c r="D7" s="38">
        <v>417</v>
      </c>
      <c r="E7" s="43">
        <v>43923.375</v>
      </c>
      <c r="F7" s="39">
        <v>22684</v>
      </c>
      <c r="G7" s="50">
        <f>[3]Sheet1!$C7/[3]Sheet1!$F7</f>
        <v>0.47570975136660199</v>
      </c>
      <c r="H7" s="47">
        <f>Table_1[[#This Row],[total]]-Table_1[[#This Row],[positive]]-Table_1[[#This Row],[deaths]]</f>
        <v>11476</v>
      </c>
      <c r="I7" s="66"/>
      <c r="J7" s="29" t="s">
        <v>48</v>
      </c>
      <c r="K7" s="30">
        <f>SUM([3]Sheet1!$D$5:$D$60)</f>
        <v>5784</v>
      </c>
      <c r="M7" s="30"/>
    </row>
    <row r="8" spans="2:13" ht="15">
      <c r="B8" s="37" t="s">
        <v>49</v>
      </c>
      <c r="C8" s="38">
        <v>9191</v>
      </c>
      <c r="D8" s="38">
        <v>203</v>
      </c>
      <c r="E8" s="43">
        <v>43922.916666666664</v>
      </c>
      <c r="F8" s="39">
        <v>33000</v>
      </c>
      <c r="G8" s="50">
        <f>[3]Sheet1!$C8/[3]Sheet1!$F8</f>
        <v>0.27851515151515149</v>
      </c>
      <c r="H8" s="47">
        <f>Table_1[[#This Row],[total]]-Table_1[[#This Row],[positive]]-Table_1[[#This Row],[deaths]]</f>
        <v>23606</v>
      </c>
      <c r="I8" s="66"/>
    </row>
    <row r="9" spans="2:13" ht="15">
      <c r="B9" s="37" t="s">
        <v>50</v>
      </c>
      <c r="C9" s="38">
        <v>9150</v>
      </c>
      <c r="D9" s="38">
        <v>310</v>
      </c>
      <c r="E9" s="43">
        <v>43923.458333333336</v>
      </c>
      <c r="F9" s="39">
        <v>51086</v>
      </c>
      <c r="G9" s="50">
        <f>[3]Sheet1!$C9/[3]Sheet1!$F9</f>
        <v>0.17910973652272638</v>
      </c>
      <c r="H9" s="47">
        <f>Table_1[[#This Row],[total]]-Table_1[[#This Row],[positive]]-Table_1[[#This Row],[deaths]]</f>
        <v>41626</v>
      </c>
      <c r="I9" s="66"/>
      <c r="J9" s="29" t="s">
        <v>51</v>
      </c>
      <c r="K9" s="32">
        <f>MAX([3]Sheet1!$E$5:$E$60)</f>
        <v>43923.614583333336</v>
      </c>
    </row>
    <row r="10" spans="2:13" ht="15">
      <c r="B10" s="37" t="s">
        <v>52</v>
      </c>
      <c r="C10" s="38">
        <v>8966</v>
      </c>
      <c r="D10" s="38">
        <v>154</v>
      </c>
      <c r="E10" s="43">
        <v>43923.583333333336</v>
      </c>
      <c r="F10" s="39">
        <v>56608</v>
      </c>
      <c r="G10" s="50">
        <f>[3]Sheet1!$C10/[3]Sheet1!$F10</f>
        <v>0.15838750706613905</v>
      </c>
      <c r="H10" s="47">
        <f>Table_1[[#This Row],[total]]-Table_1[[#This Row],[positive]]-Table_1[[#This Row],[deaths]]</f>
        <v>47488</v>
      </c>
      <c r="I10" s="66"/>
      <c r="J10" s="29" t="s">
        <v>53</v>
      </c>
      <c r="K10" s="32">
        <f>MIN([3]Sheet1!$E$5:$E$60)</f>
        <v>43920.875</v>
      </c>
    </row>
    <row r="11" spans="2:13" ht="15">
      <c r="B11" s="37" t="s">
        <v>54</v>
      </c>
      <c r="C11" s="38">
        <v>8010</v>
      </c>
      <c r="D11" s="38">
        <v>128</v>
      </c>
      <c r="E11" s="43">
        <v>43923.375694444447</v>
      </c>
      <c r="F11" s="39">
        <v>77296</v>
      </c>
      <c r="G11" s="50">
        <f>[3]Sheet1!$C11/[3]Sheet1!$F11</f>
        <v>0.10362761333057338</v>
      </c>
      <c r="H11" s="47">
        <f>Table_1[[#This Row],[total]]-Table_1[[#This Row],[positive]]-Table_1[[#This Row],[deaths]]</f>
        <v>69158</v>
      </c>
      <c r="I11" s="66"/>
      <c r="J11" s="29" t="s">
        <v>55</v>
      </c>
      <c r="K11" s="33">
        <f>ROWS([3]Sheet1!$B$5:$G$60)</f>
        <v>56</v>
      </c>
    </row>
    <row r="12" spans="2:13" ht="15">
      <c r="B12" s="37" t="s">
        <v>56</v>
      </c>
      <c r="C12" s="38">
        <v>7695</v>
      </c>
      <c r="D12" s="38">
        <v>157</v>
      </c>
      <c r="E12" s="43">
        <v>43922.916666666664</v>
      </c>
      <c r="F12" s="39">
        <v>43656</v>
      </c>
      <c r="G12" s="50">
        <f>[3]Sheet1!$C12/[3]Sheet1!$F12</f>
        <v>0.17626443100604727</v>
      </c>
      <c r="H12" s="47">
        <f>Table_1[[#This Row],[total]]-Table_1[[#This Row],[positive]]-Table_1[[#This Row],[deaths]]</f>
        <v>35804</v>
      </c>
      <c r="I12" s="66"/>
    </row>
    <row r="13" spans="2:13" ht="15">
      <c r="B13" s="37" t="s">
        <v>57</v>
      </c>
      <c r="C13" s="38">
        <v>7016</v>
      </c>
      <c r="D13" s="38">
        <v>90</v>
      </c>
      <c r="E13" s="43">
        <v>43923.416666666664</v>
      </c>
      <c r="F13" s="39">
        <v>54714</v>
      </c>
      <c r="G13" s="50">
        <f>[3]Sheet1!$C13/[3]Sheet1!$F13</f>
        <v>0.1282304346236795</v>
      </c>
      <c r="H13" s="47">
        <f>Table_1[[#This Row],[total]]-Table_1[[#This Row],[positive]]-Table_1[[#This Row],[deaths]]</f>
        <v>47608</v>
      </c>
      <c r="I13" s="66"/>
      <c r="J13" s="34"/>
    </row>
    <row r="14" spans="2:13" ht="15">
      <c r="B14" s="37" t="s">
        <v>58</v>
      </c>
      <c r="C14" s="38">
        <v>5984</v>
      </c>
      <c r="D14" s="38">
        <v>247</v>
      </c>
      <c r="E14" s="43">
        <v>43922.75</v>
      </c>
      <c r="F14" s="39">
        <v>74798</v>
      </c>
      <c r="G14" s="50">
        <f>[3]Sheet1!$C14/[3]Sheet1!$F14</f>
        <v>8.0002139094628194E-2</v>
      </c>
      <c r="H14" s="47">
        <f>Table_1[[#This Row],[total]]-Table_1[[#This Row],[positive]]-Table_1[[#This Row],[deaths]]</f>
        <v>68567</v>
      </c>
      <c r="I14" s="66"/>
    </row>
    <row r="15" spans="2:13" ht="15">
      <c r="B15" s="37" t="s">
        <v>59</v>
      </c>
      <c r="C15" s="38">
        <v>5348</v>
      </c>
      <c r="D15" s="38">
        <v>163</v>
      </c>
      <c r="E15" s="43">
        <v>43923.394444444442</v>
      </c>
      <c r="F15" s="39">
        <v>22957</v>
      </c>
      <c r="G15" s="50">
        <f>[3]Sheet1!$C15/[3]Sheet1!$F15</f>
        <v>0.2329572679357059</v>
      </c>
      <c r="H15" s="47">
        <f>Table_1[[#This Row],[total]]-Table_1[[#This Row],[positive]]-Table_1[[#This Row],[deaths]]</f>
        <v>17446</v>
      </c>
      <c r="I15" s="66"/>
    </row>
    <row r="16" spans="2:13" ht="15">
      <c r="B16" s="37" t="s">
        <v>60</v>
      </c>
      <c r="C16" s="38">
        <v>4669</v>
      </c>
      <c r="D16" s="38">
        <v>70</v>
      </c>
      <c r="E16" s="43">
        <v>43922.791666666664</v>
      </c>
      <c r="F16" s="39">
        <v>50679</v>
      </c>
      <c r="G16" s="50">
        <f>[3]Sheet1!$C16/[3]Sheet1!$F16</f>
        <v>9.2128889678170442E-2</v>
      </c>
      <c r="H16" s="47">
        <f>Table_1[[#This Row],[total]]-Table_1[[#This Row],[positive]]-Table_1[[#This Row],[deaths]]</f>
        <v>45940</v>
      </c>
      <c r="I16" s="66"/>
    </row>
    <row r="17" spans="2:9" ht="15">
      <c r="B17" s="37" t="s">
        <v>61</v>
      </c>
      <c r="C17" s="38">
        <v>3824</v>
      </c>
      <c r="D17" s="38">
        <v>112</v>
      </c>
      <c r="E17" s="43">
        <v>43923.5625</v>
      </c>
      <c r="F17" s="39">
        <v>18300</v>
      </c>
      <c r="G17" s="50">
        <f>[3]Sheet1!$C17/[3]Sheet1!$F17</f>
        <v>0.20896174863387978</v>
      </c>
      <c r="H17" s="47">
        <f>Table_1[[#This Row],[total]]-Table_1[[#This Row],[positive]]-Table_1[[#This Row],[deaths]]</f>
        <v>14364</v>
      </c>
      <c r="I17" s="66"/>
    </row>
    <row r="18" spans="2:9" ht="15">
      <c r="B18" s="37" t="s">
        <v>62</v>
      </c>
      <c r="C18" s="38">
        <v>3342</v>
      </c>
      <c r="D18" s="38">
        <v>80</v>
      </c>
      <c r="E18" s="43">
        <v>43922.666666666664</v>
      </c>
      <c r="F18" s="39">
        <v>18645</v>
      </c>
      <c r="G18" s="50">
        <f>[3]Sheet1!$C18/[3]Sheet1!$F18</f>
        <v>0.17924376508447304</v>
      </c>
      <c r="H18" s="47">
        <f>Table_1[[#This Row],[total]]-Table_1[[#This Row],[positive]]-Table_1[[#This Row],[deaths]]</f>
        <v>15223</v>
      </c>
      <c r="I18" s="66"/>
    </row>
    <row r="19" spans="2:9" ht="15">
      <c r="B19" s="37" t="s">
        <v>63</v>
      </c>
      <c r="C19" s="38">
        <v>3039</v>
      </c>
      <c r="D19" s="38">
        <v>78</v>
      </c>
      <c r="E19" s="43">
        <v>43922.915972222225</v>
      </c>
      <c r="F19" s="39">
        <v>16285</v>
      </c>
      <c r="G19" s="50">
        <f>[3]Sheet1!$C19/[3]Sheet1!$F19</f>
        <v>0.18661344795824378</v>
      </c>
      <c r="H19" s="47">
        <f>Table_1[[#This Row],[total]]-Table_1[[#This Row],[positive]]-Table_1[[#This Row],[deaths]]</f>
        <v>13168</v>
      </c>
      <c r="I19" s="66"/>
    </row>
    <row r="20" spans="2:9" ht="15">
      <c r="B20" s="37" t="s">
        <v>64</v>
      </c>
      <c r="C20" s="38">
        <v>2902</v>
      </c>
      <c r="D20" s="38">
        <v>81</v>
      </c>
      <c r="E20" s="43">
        <v>43923.5</v>
      </c>
      <c r="F20" s="39">
        <v>34918</v>
      </c>
      <c r="G20" s="50">
        <f>[3]Sheet1!$C20/[3]Sheet1!$F20</f>
        <v>8.3108998224411479E-2</v>
      </c>
      <c r="H20" s="47">
        <f>Table_1[[#This Row],[total]]-Table_1[[#This Row],[positive]]-Table_1[[#This Row],[deaths]]</f>
        <v>31935</v>
      </c>
      <c r="I20" s="66"/>
    </row>
    <row r="21" spans="2:9" ht="15">
      <c r="B21" s="37" t="s">
        <v>65</v>
      </c>
      <c r="C21" s="38">
        <v>2845</v>
      </c>
      <c r="D21" s="38">
        <v>32</v>
      </c>
      <c r="E21" s="43">
        <v>43923.541666666664</v>
      </c>
      <c r="F21" s="39">
        <v>34611</v>
      </c>
      <c r="G21" s="50">
        <f>[3]Sheet1!$C21/[3]Sheet1!$F21</f>
        <v>8.2199300800323602E-2</v>
      </c>
      <c r="H21" s="47">
        <f>Table_1[[#This Row],[total]]-Table_1[[#This Row],[positive]]-Table_1[[#This Row],[deaths]]</f>
        <v>31734</v>
      </c>
      <c r="I21" s="66"/>
    </row>
    <row r="22" spans="2:9" ht="15">
      <c r="B22" s="37" t="s">
        <v>66</v>
      </c>
      <c r="C22" s="38">
        <v>2331</v>
      </c>
      <c r="D22" s="38">
        <v>36</v>
      </c>
      <c r="E22" s="43">
        <v>43923.333333333336</v>
      </c>
      <c r="F22" s="39">
        <v>21221</v>
      </c>
      <c r="G22" s="50">
        <f>[3]Sheet1!$C22/[3]Sheet1!$F22</f>
        <v>0.10984402243061119</v>
      </c>
      <c r="H22" s="47">
        <f>Table_1[[#This Row],[total]]-Table_1[[#This Row],[positive]]-Table_1[[#This Row],[deaths]]</f>
        <v>18854</v>
      </c>
      <c r="I22" s="66"/>
    </row>
    <row r="23" spans="2:9" ht="15">
      <c r="B23" s="37" t="s">
        <v>67</v>
      </c>
      <c r="C23" s="38">
        <v>1857</v>
      </c>
      <c r="D23" s="38">
        <v>16</v>
      </c>
      <c r="E23" s="43">
        <v>43923.5</v>
      </c>
      <c r="F23" s="39">
        <v>28679</v>
      </c>
      <c r="G23" s="50">
        <f>[3]Sheet1!$C23/[3]Sheet1!$F23</f>
        <v>6.4751211687994706E-2</v>
      </c>
      <c r="H23" s="47">
        <f>Table_1[[#This Row],[total]]-Table_1[[#This Row],[positive]]-Table_1[[#This Row],[deaths]]</f>
        <v>26806</v>
      </c>
      <c r="I23" s="66"/>
    </row>
    <row r="24" spans="2:9" ht="15">
      <c r="B24" s="37" t="s">
        <v>68</v>
      </c>
      <c r="C24" s="38">
        <v>1834</v>
      </c>
      <c r="D24" s="38">
        <v>19</v>
      </c>
      <c r="E24" s="43">
        <v>43923.541666666664</v>
      </c>
      <c r="F24" s="39">
        <v>19683</v>
      </c>
      <c r="G24" s="50">
        <f>[3]Sheet1!$C24/[3]Sheet1!$F24</f>
        <v>9.3176853121983441E-2</v>
      </c>
      <c r="H24" s="47">
        <f>Table_1[[#This Row],[total]]-Table_1[[#This Row],[positive]]-Table_1[[#This Row],[deaths]]</f>
        <v>17830</v>
      </c>
      <c r="I24" s="66"/>
    </row>
    <row r="25" spans="2:9" ht="15">
      <c r="B25" s="37" t="s">
        <v>69</v>
      </c>
      <c r="C25" s="38">
        <v>1730</v>
      </c>
      <c r="D25" s="38">
        <v>31</v>
      </c>
      <c r="E25" s="43">
        <v>43923.583333333336</v>
      </c>
      <c r="F25" s="39">
        <v>22047</v>
      </c>
      <c r="G25" s="50">
        <f>[3]Sheet1!$C25/[3]Sheet1!$F25</f>
        <v>7.8468725903751077E-2</v>
      </c>
      <c r="H25" s="47">
        <f>Table_1[[#This Row],[total]]-Table_1[[#This Row],[positive]]-Table_1[[#This Row],[deaths]]</f>
        <v>20286</v>
      </c>
      <c r="I25" s="66"/>
    </row>
    <row r="26" spans="2:9" ht="15">
      <c r="B26" s="37" t="s">
        <v>70</v>
      </c>
      <c r="C26" s="38">
        <v>1706</v>
      </c>
      <c r="D26" s="38">
        <v>41</v>
      </c>
      <c r="E26" s="43">
        <v>43923.291666666664</v>
      </c>
      <c r="F26" s="39">
        <v>17589</v>
      </c>
      <c r="G26" s="50">
        <f>[3]Sheet1!$C26/[3]Sheet1!$F26</f>
        <v>9.6992438455853092E-2</v>
      </c>
      <c r="H26" s="47">
        <f>Table_1[[#This Row],[total]]-Table_1[[#This Row],[positive]]-Table_1[[#This Row],[deaths]]</f>
        <v>15842</v>
      </c>
      <c r="I26" s="66"/>
    </row>
    <row r="27" spans="2:9" ht="15">
      <c r="B27" s="37" t="s">
        <v>71</v>
      </c>
      <c r="C27" s="38">
        <v>1598</v>
      </c>
      <c r="D27" s="38">
        <v>32</v>
      </c>
      <c r="E27" s="43">
        <v>43922.916666666664</v>
      </c>
      <c r="F27" s="39">
        <v>22709</v>
      </c>
      <c r="G27" s="50">
        <f>[3]Sheet1!$C27/[3]Sheet1!$F27</f>
        <v>7.0368576335373634E-2</v>
      </c>
      <c r="H27" s="47">
        <f>Table_1[[#This Row],[total]]-Table_1[[#This Row],[positive]]-Table_1[[#This Row],[deaths]]</f>
        <v>21079</v>
      </c>
      <c r="I27" s="66"/>
    </row>
    <row r="28" spans="2:9" ht="15">
      <c r="B28" s="37" t="s">
        <v>72</v>
      </c>
      <c r="C28" s="38">
        <v>1554</v>
      </c>
      <c r="D28" s="38">
        <v>31</v>
      </c>
      <c r="E28" s="43">
        <v>43923.586111111108</v>
      </c>
      <c r="F28" s="39">
        <v>6995</v>
      </c>
      <c r="G28" s="50">
        <f>[3]Sheet1!$C28/[3]Sheet1!$F28</f>
        <v>0.22215868477483916</v>
      </c>
      <c r="H28" s="47">
        <f>Table_1[[#This Row],[total]]-Table_1[[#This Row],[positive]]-Table_1[[#This Row],[deaths]]</f>
        <v>5410</v>
      </c>
      <c r="I28" s="66"/>
    </row>
    <row r="29" spans="2:9" ht="15">
      <c r="B29" s="37" t="s">
        <v>73</v>
      </c>
      <c r="C29" s="38">
        <v>1458</v>
      </c>
      <c r="D29" s="38">
        <v>38</v>
      </c>
      <c r="E29" s="43">
        <v>43923.3125</v>
      </c>
      <c r="F29" s="39">
        <v>14046</v>
      </c>
      <c r="G29" s="50">
        <f>[3]Sheet1!$C29/[3]Sheet1!$F29</f>
        <v>0.10380179410508329</v>
      </c>
      <c r="H29" s="47">
        <f>Table_1[[#This Row],[total]]-Table_1[[#This Row],[positive]]-Table_1[[#This Row],[deaths]]</f>
        <v>12550</v>
      </c>
      <c r="I29" s="66"/>
    </row>
    <row r="30" spans="2:9" ht="15">
      <c r="B30" s="37" t="s">
        <v>74</v>
      </c>
      <c r="C30" s="38">
        <v>1233</v>
      </c>
      <c r="D30" s="38">
        <v>32</v>
      </c>
      <c r="E30" s="43">
        <v>43922.916666666664</v>
      </c>
      <c r="F30" s="39">
        <v>8736</v>
      </c>
      <c r="G30" s="50">
        <f>[3]Sheet1!$C30/[3]Sheet1!$F30</f>
        <v>0.14114010989010989</v>
      </c>
      <c r="H30" s="47">
        <f>Table_1[[#This Row],[total]]-Table_1[[#This Row],[positive]]-Table_1[[#This Row],[deaths]]</f>
        <v>7471</v>
      </c>
      <c r="I30" s="66"/>
    </row>
    <row r="31" spans="2:9" ht="15">
      <c r="B31" s="37" t="s">
        <v>75</v>
      </c>
      <c r="C31" s="38">
        <v>1177</v>
      </c>
      <c r="D31" s="38">
        <v>26</v>
      </c>
      <c r="E31" s="43">
        <v>43922.708333333336</v>
      </c>
      <c r="F31" s="39">
        <v>5930</v>
      </c>
      <c r="G31" s="50">
        <f>[3]Sheet1!$C31/[3]Sheet1!$F31</f>
        <v>0.19848229342327151</v>
      </c>
      <c r="H31" s="47">
        <f>Table_1[[#This Row],[total]]-Table_1[[#This Row],[positive]]-Table_1[[#This Row],[deaths]]</f>
        <v>4727</v>
      </c>
      <c r="I31" s="66"/>
    </row>
    <row r="32" spans="2:9" ht="15">
      <c r="B32" s="37" t="s">
        <v>76</v>
      </c>
      <c r="C32" s="38">
        <v>1074</v>
      </c>
      <c r="D32" s="38">
        <v>7</v>
      </c>
      <c r="E32" s="43">
        <v>43923.541666666664</v>
      </c>
      <c r="F32" s="39">
        <v>21065</v>
      </c>
      <c r="G32" s="50">
        <f>[3]Sheet1!$C32/[3]Sheet1!$F32</f>
        <v>5.0985046285307381E-2</v>
      </c>
      <c r="H32" s="47">
        <f>Table_1[[#This Row],[total]]-Table_1[[#This Row],[positive]]-Table_1[[#This Row],[deaths]]</f>
        <v>19984</v>
      </c>
      <c r="I32" s="66"/>
    </row>
    <row r="33" spans="2:9" ht="15">
      <c r="B33" s="37" t="s">
        <v>77</v>
      </c>
      <c r="C33" s="38">
        <v>879</v>
      </c>
      <c r="D33" s="38">
        <v>34</v>
      </c>
      <c r="E33" s="43">
        <v>43922.25</v>
      </c>
      <c r="F33" s="39">
        <v>2144</v>
      </c>
      <c r="G33" s="50">
        <f>[3]Sheet1!$C33/[3]Sheet1!$F33</f>
        <v>0.4099813432835821</v>
      </c>
      <c r="H33" s="47">
        <f>Table_1[[#This Row],[total]]-Table_1[[#This Row],[positive]]-Table_1[[#This Row],[deaths]]</f>
        <v>1231</v>
      </c>
      <c r="I33" s="66"/>
    </row>
    <row r="34" spans="2:9" ht="15">
      <c r="B34" s="37" t="s">
        <v>78</v>
      </c>
      <c r="C34" s="38">
        <v>742</v>
      </c>
      <c r="D34" s="38">
        <v>18</v>
      </c>
      <c r="E34" s="43">
        <v>43923.416666666664</v>
      </c>
      <c r="F34" s="39">
        <v>22394</v>
      </c>
      <c r="G34" s="50">
        <f>[3]Sheet1!$C34/[3]Sheet1!$F34</f>
        <v>3.313387514512816E-2</v>
      </c>
      <c r="H34" s="47">
        <f>Table_1[[#This Row],[total]]-Table_1[[#This Row],[positive]]-Table_1[[#This Row],[deaths]]</f>
        <v>21634</v>
      </c>
      <c r="I34" s="66"/>
    </row>
    <row r="35" spans="2:9" ht="15">
      <c r="B35" s="37" t="s">
        <v>79</v>
      </c>
      <c r="C35" s="38">
        <v>736</v>
      </c>
      <c r="D35" s="38">
        <v>19</v>
      </c>
      <c r="E35" s="43">
        <v>43922.375</v>
      </c>
      <c r="F35" s="39">
        <v>14868</v>
      </c>
      <c r="G35" s="50">
        <f>[3]Sheet1!$C35/[3]Sheet1!$F35</f>
        <v>4.9502286790422387E-2</v>
      </c>
      <c r="H35" s="47">
        <f>Table_1[[#This Row],[total]]-Table_1[[#This Row],[positive]]-Table_1[[#This Row],[deaths]]</f>
        <v>14113</v>
      </c>
      <c r="I35" s="66"/>
    </row>
    <row r="36" spans="2:9" ht="15">
      <c r="B36" s="37" t="s">
        <v>80</v>
      </c>
      <c r="C36" s="38">
        <v>680</v>
      </c>
      <c r="D36" s="38">
        <v>20</v>
      </c>
      <c r="E36" s="43">
        <v>43922.625</v>
      </c>
      <c r="F36" s="39">
        <v>7900</v>
      </c>
      <c r="G36" s="50">
        <f>[3]Sheet1!$C36/[3]Sheet1!$F36</f>
        <v>8.6075949367088608E-2</v>
      </c>
      <c r="H36" s="47">
        <f>Table_1[[#This Row],[total]]-Table_1[[#This Row],[positive]]-Table_1[[#This Row],[deaths]]</f>
        <v>7200</v>
      </c>
      <c r="I36" s="66"/>
    </row>
    <row r="37" spans="2:9" ht="15">
      <c r="B37" s="37" t="s">
        <v>81</v>
      </c>
      <c r="C37" s="38">
        <v>669</v>
      </c>
      <c r="D37" s="38">
        <v>9</v>
      </c>
      <c r="E37" s="43">
        <v>43922.708333333336</v>
      </c>
      <c r="F37" s="39">
        <v>7282</v>
      </c>
      <c r="G37" s="50">
        <f>[3]Sheet1!$C37/[3]Sheet1!$F37</f>
        <v>9.1870365284262567E-2</v>
      </c>
      <c r="H37" s="47">
        <f>Table_1[[#This Row],[total]]-Table_1[[#This Row],[positive]]-Table_1[[#This Row],[deaths]]</f>
        <v>6604</v>
      </c>
      <c r="I37" s="66"/>
    </row>
    <row r="38" spans="2:9" ht="15">
      <c r="B38" s="37" t="s">
        <v>82</v>
      </c>
      <c r="C38" s="38">
        <v>657</v>
      </c>
      <c r="D38" s="38">
        <v>12</v>
      </c>
      <c r="E38" s="43">
        <v>43923.581944444442</v>
      </c>
      <c r="F38" s="39">
        <v>5069</v>
      </c>
      <c r="G38" s="50">
        <f>[3]Sheet1!$C38/[3]Sheet1!$F38</f>
        <v>0.12961136318800554</v>
      </c>
      <c r="H38" s="47">
        <f>Table_1[[#This Row],[total]]-Table_1[[#This Row],[positive]]-Table_1[[#This Row],[deaths]]</f>
        <v>4400</v>
      </c>
      <c r="I38" s="66"/>
    </row>
    <row r="39" spans="2:9" ht="15">
      <c r="B39" s="37" t="s">
        <v>83</v>
      </c>
      <c r="C39" s="38">
        <v>653</v>
      </c>
      <c r="D39" s="38">
        <v>12</v>
      </c>
      <c r="E39" s="43">
        <v>43923.291666666664</v>
      </c>
      <c r="F39" s="39">
        <v>5070</v>
      </c>
      <c r="G39" s="50">
        <f>[3]Sheet1!$C39/[3]Sheet1!$F39</f>
        <v>0.12879684418145956</v>
      </c>
      <c r="H39" s="47">
        <f>Table_1[[#This Row],[total]]-Table_1[[#This Row],[positive]]-Table_1[[#This Row],[deaths]]</f>
        <v>4405</v>
      </c>
      <c r="I39" s="66"/>
    </row>
    <row r="40" spans="2:9" ht="15">
      <c r="B40" s="37" t="s">
        <v>84</v>
      </c>
      <c r="C40" s="38">
        <v>643</v>
      </c>
      <c r="D40" s="38">
        <v>12</v>
      </c>
      <c r="E40" s="43">
        <v>43923.53125</v>
      </c>
      <c r="F40" s="39">
        <v>8523</v>
      </c>
      <c r="G40" s="50">
        <f>[3]Sheet1!$C40/[3]Sheet1!$F40</f>
        <v>7.5442919159920213E-2</v>
      </c>
      <c r="H40" s="47">
        <f>Table_1[[#This Row],[total]]-Table_1[[#This Row],[positive]]-Table_1[[#This Row],[deaths]]</f>
        <v>7868</v>
      </c>
      <c r="I40" s="66"/>
    </row>
    <row r="41" spans="2:9" ht="15">
      <c r="B41" s="37" t="s">
        <v>85</v>
      </c>
      <c r="C41" s="38">
        <v>614</v>
      </c>
      <c r="D41" s="38">
        <v>11</v>
      </c>
      <c r="E41" s="43">
        <v>43922.916666666664</v>
      </c>
      <c r="F41" s="39">
        <v>8668</v>
      </c>
      <c r="G41" s="50">
        <f>[3]Sheet1!$C41/[3]Sheet1!$F41</f>
        <v>7.0835256114443926E-2</v>
      </c>
      <c r="H41" s="47">
        <f>Table_1[[#This Row],[total]]-Table_1[[#This Row],[positive]]-Table_1[[#This Row],[deaths]]</f>
        <v>8043</v>
      </c>
      <c r="I41" s="66"/>
    </row>
    <row r="42" spans="2:9" ht="15">
      <c r="B42" s="37" t="s">
        <v>86</v>
      </c>
      <c r="C42" s="38">
        <v>552</v>
      </c>
      <c r="D42" s="38">
        <v>13</v>
      </c>
      <c r="E42" s="43">
        <v>43923.416666666664</v>
      </c>
      <c r="F42" s="39">
        <v>6611</v>
      </c>
      <c r="G42" s="50">
        <f>[3]Sheet1!$C42/[3]Sheet1!$F42</f>
        <v>8.3497201633640897E-2</v>
      </c>
      <c r="H42" s="47">
        <f>Table_1[[#This Row],[total]]-Table_1[[#This Row],[positive]]-Table_1[[#This Row],[deaths]]</f>
        <v>6046</v>
      </c>
      <c r="I42" s="66"/>
    </row>
    <row r="43" spans="2:9" ht="15">
      <c r="B43" s="37" t="s">
        <v>87</v>
      </c>
      <c r="C43" s="38">
        <v>415</v>
      </c>
      <c r="D43" s="38">
        <v>4</v>
      </c>
      <c r="E43" s="43">
        <v>43922.291666666664</v>
      </c>
      <c r="F43" s="39">
        <v>6493</v>
      </c>
      <c r="G43" s="50">
        <f>[3]Sheet1!$C43/[3]Sheet1!$F43</f>
        <v>6.391498536885877E-2</v>
      </c>
      <c r="H43" s="47">
        <f>Table_1[[#This Row],[total]]-Table_1[[#This Row],[positive]]-Table_1[[#This Row],[deaths]]</f>
        <v>6074</v>
      </c>
      <c r="I43" s="66"/>
    </row>
    <row r="44" spans="2:9" ht="15">
      <c r="B44" s="37" t="s">
        <v>88</v>
      </c>
      <c r="C44" s="38">
        <v>393</v>
      </c>
      <c r="D44" s="38">
        <v>12</v>
      </c>
      <c r="E44" s="43">
        <v>43923.614583333336</v>
      </c>
      <c r="F44" s="39">
        <v>4959</v>
      </c>
      <c r="G44" s="50">
        <f>[3]Sheet1!$C44/[3]Sheet1!$F44</f>
        <v>7.9249848759830613E-2</v>
      </c>
      <c r="H44" s="47">
        <f>Table_1[[#This Row],[total]]-Table_1[[#This Row],[positive]]-Table_1[[#This Row],[deaths]]</f>
        <v>4554</v>
      </c>
      <c r="I44" s="66"/>
    </row>
    <row r="45" spans="2:9" ht="15">
      <c r="B45" s="37" t="s">
        <v>89</v>
      </c>
      <c r="C45" s="38">
        <v>376</v>
      </c>
      <c r="D45" s="38">
        <v>7</v>
      </c>
      <c r="E45" s="43">
        <v>43923.333333333336</v>
      </c>
      <c r="F45" s="39">
        <v>6464</v>
      </c>
      <c r="G45" s="50">
        <f>[3]Sheet1!$C45/[3]Sheet1!$F45</f>
        <v>5.8168316831683171E-2</v>
      </c>
      <c r="H45" s="47">
        <f>Table_1[[#This Row],[total]]-Table_1[[#This Row],[positive]]-Table_1[[#This Row],[deaths]]</f>
        <v>6081</v>
      </c>
      <c r="I45" s="66"/>
    </row>
    <row r="46" spans="2:9" ht="15">
      <c r="B46" s="37" t="s">
        <v>90</v>
      </c>
      <c r="C46" s="38">
        <v>363</v>
      </c>
      <c r="D46" s="38">
        <v>6</v>
      </c>
      <c r="E46" s="43">
        <v>43921.916666666664</v>
      </c>
      <c r="F46" s="39">
        <v>14011</v>
      </c>
      <c r="G46" s="50">
        <f>[3]Sheet1!$C46/[3]Sheet1!$F46</f>
        <v>2.5908214973949038E-2</v>
      </c>
      <c r="H46" s="47">
        <f>Table_1[[#This Row],[total]]-Table_1[[#This Row],[positive]]-Table_1[[#This Row],[deaths]]</f>
        <v>13642</v>
      </c>
      <c r="I46" s="66"/>
    </row>
    <row r="47" spans="2:9" ht="15">
      <c r="B47" s="37" t="s">
        <v>91</v>
      </c>
      <c r="C47" s="38">
        <v>338</v>
      </c>
      <c r="D47" s="38">
        <v>17</v>
      </c>
      <c r="E47" s="43">
        <v>43923.458333333336</v>
      </c>
      <c r="F47" s="39">
        <v>5049</v>
      </c>
      <c r="G47" s="50">
        <f>[3]Sheet1!$C47/[3]Sheet1!$F47</f>
        <v>6.6943949296890473E-2</v>
      </c>
      <c r="H47" s="47">
        <f>Table_1[[#This Row],[total]]-Table_1[[#This Row],[positive]]-Table_1[[#This Row],[deaths]]</f>
        <v>4694</v>
      </c>
      <c r="I47" s="66"/>
    </row>
    <row r="48" spans="2:9" ht="15">
      <c r="B48" s="37" t="s">
        <v>92</v>
      </c>
      <c r="C48" s="38">
        <v>316</v>
      </c>
      <c r="D48" s="38">
        <v>12</v>
      </c>
      <c r="E48" s="43">
        <v>43923.208333333336</v>
      </c>
      <c r="F48" s="39">
        <v>1920</v>
      </c>
      <c r="G48" s="50">
        <f>[3]Sheet1!$C48/[3]Sheet1!$F48</f>
        <v>0.16458333333333333</v>
      </c>
      <c r="H48" s="47">
        <f>Table_1[[#This Row],[total]]-Table_1[[#This Row],[positive]]-Table_1[[#This Row],[deaths]]</f>
        <v>1592</v>
      </c>
      <c r="I48" s="66"/>
    </row>
    <row r="49" spans="2:9" ht="15">
      <c r="B49" s="37" t="s">
        <v>93</v>
      </c>
      <c r="C49" s="38">
        <v>258</v>
      </c>
      <c r="D49" s="38">
        <v>1</v>
      </c>
      <c r="E49" s="43">
        <v>43922.666666666664</v>
      </c>
      <c r="F49" s="39">
        <v>10464</v>
      </c>
      <c r="G49" s="50">
        <f>[3]Sheet1!$C49/[3]Sheet1!$F49</f>
        <v>2.4655963302752295E-2</v>
      </c>
      <c r="H49" s="47">
        <f>Table_1[[#This Row],[total]]-Table_1[[#This Row],[positive]]-Table_1[[#This Row],[deaths]]</f>
        <v>10205</v>
      </c>
      <c r="I49" s="66"/>
    </row>
    <row r="50" spans="2:9" ht="15">
      <c r="B50" s="37" t="s">
        <v>94</v>
      </c>
      <c r="C50" s="38">
        <v>246</v>
      </c>
      <c r="D50" s="38">
        <v>5</v>
      </c>
      <c r="E50" s="43">
        <v>43923.5</v>
      </c>
      <c r="F50" s="39">
        <v>4224</v>
      </c>
      <c r="G50" s="50">
        <f>[3]Sheet1!$C50/[3]Sheet1!$F50</f>
        <v>5.823863636363636E-2</v>
      </c>
      <c r="H50" s="47">
        <f>Table_1[[#This Row],[total]]-Table_1[[#This Row],[positive]]-Table_1[[#This Row],[deaths]]</f>
        <v>3973</v>
      </c>
      <c r="I50" s="66"/>
    </row>
    <row r="51" spans="2:9" ht="15">
      <c r="B51" s="37" t="s">
        <v>95</v>
      </c>
      <c r="C51" s="38">
        <v>227</v>
      </c>
      <c r="D51" s="38">
        <v>5</v>
      </c>
      <c r="E51" s="43">
        <v>43923.333333333336</v>
      </c>
      <c r="F51" s="39">
        <v>5320</v>
      </c>
      <c r="G51" s="50">
        <f>[3]Sheet1!$C51/[3]Sheet1!$F51</f>
        <v>4.2669172932330829E-2</v>
      </c>
      <c r="H51" s="47">
        <f>Table_1[[#This Row],[total]]-Table_1[[#This Row],[positive]]-Table_1[[#This Row],[deaths]]</f>
        <v>5088</v>
      </c>
      <c r="I51" s="66"/>
    </row>
    <row r="52" spans="2:9" ht="15">
      <c r="B52" s="37" t="s">
        <v>96</v>
      </c>
      <c r="C52" s="38">
        <v>217</v>
      </c>
      <c r="D52" s="38">
        <v>2</v>
      </c>
      <c r="E52" s="43">
        <v>43922.928472222222</v>
      </c>
      <c r="F52" s="39">
        <v>5493</v>
      </c>
      <c r="G52" s="50">
        <f>[3]Sheet1!$C52/[3]Sheet1!$F52</f>
        <v>3.9504824321864189E-2</v>
      </c>
      <c r="H52" s="47">
        <f>Table_1[[#This Row],[total]]-Table_1[[#This Row],[positive]]-Table_1[[#This Row],[deaths]]</f>
        <v>5274</v>
      </c>
      <c r="I52" s="66"/>
    </row>
    <row r="53" spans="2:9" ht="15">
      <c r="B53" s="37" t="s">
        <v>97</v>
      </c>
      <c r="C53" s="38">
        <v>165</v>
      </c>
      <c r="D53" s="38">
        <v>2</v>
      </c>
      <c r="E53" s="43">
        <v>43922.666666666664</v>
      </c>
      <c r="F53" s="39">
        <v>4382</v>
      </c>
      <c r="G53" s="50">
        <f>[3]Sheet1!$C53/[3]Sheet1!$F53</f>
        <v>3.7654039251483341E-2</v>
      </c>
      <c r="H53" s="47">
        <f>Table_1[[#This Row],[total]]-Table_1[[#This Row],[positive]]-Table_1[[#This Row],[deaths]]</f>
        <v>4215</v>
      </c>
      <c r="I53" s="66"/>
    </row>
    <row r="54" spans="2:9" ht="15">
      <c r="B54" s="37" t="s">
        <v>98</v>
      </c>
      <c r="C54" s="38">
        <v>159</v>
      </c>
      <c r="D54" s="38">
        <v>3</v>
      </c>
      <c r="E54" s="43">
        <v>43923.455555555556</v>
      </c>
      <c r="F54" s="39">
        <v>4980</v>
      </c>
      <c r="G54" s="50">
        <f>[3]Sheet1!$C54/[3]Sheet1!$F54</f>
        <v>3.1927710843373494E-2</v>
      </c>
      <c r="H54" s="47">
        <f>Table_1[[#This Row],[total]]-Table_1[[#This Row],[positive]]-Table_1[[#This Row],[deaths]]</f>
        <v>4818</v>
      </c>
      <c r="I54" s="66"/>
    </row>
    <row r="55" spans="2:9" ht="15">
      <c r="B55" s="37" t="s">
        <v>99</v>
      </c>
      <c r="C55" s="38">
        <v>150</v>
      </c>
      <c r="D55" s="38">
        <v>0</v>
      </c>
      <c r="E55" s="43">
        <v>43923.354166666664</v>
      </c>
      <c r="F55" s="39">
        <v>2589</v>
      </c>
      <c r="G55" s="50">
        <f>[3]Sheet1!$C55/[3]Sheet1!$F55</f>
        <v>5.7937427578215531E-2</v>
      </c>
      <c r="H55" s="47">
        <f>Table_1[[#This Row],[total]]-Table_1[[#This Row],[positive]]-Table_1[[#This Row],[deaths]]</f>
        <v>2439</v>
      </c>
      <c r="I55" s="66"/>
    </row>
    <row r="56" spans="2:9" ht="15">
      <c r="B56" s="37" t="s">
        <v>100</v>
      </c>
      <c r="C56" s="38">
        <v>143</v>
      </c>
      <c r="D56" s="38">
        <v>3</v>
      </c>
      <c r="E56" s="43">
        <v>43922.791666666664</v>
      </c>
      <c r="F56" s="39">
        <v>5022</v>
      </c>
      <c r="G56" s="50">
        <f>[3]Sheet1!$C56/[3]Sheet1!$F56</f>
        <v>2.8474711270410194E-2</v>
      </c>
      <c r="H56" s="47">
        <f>Table_1[[#This Row],[total]]-Table_1[[#This Row],[positive]]-Table_1[[#This Row],[deaths]]</f>
        <v>4876</v>
      </c>
      <c r="I56" s="66"/>
    </row>
    <row r="57" spans="2:9" ht="15">
      <c r="B57" s="37" t="s">
        <v>101</v>
      </c>
      <c r="C57" s="38">
        <v>82</v>
      </c>
      <c r="D57" s="38">
        <v>3</v>
      </c>
      <c r="E57" s="43">
        <v>43923.270833333336</v>
      </c>
      <c r="F57" s="39">
        <v>524</v>
      </c>
      <c r="G57" s="50">
        <f>[3]Sheet1!$C57/[3]Sheet1!$F57</f>
        <v>0.15648854961832062</v>
      </c>
      <c r="H57" s="47">
        <f>Table_1[[#This Row],[total]]-Table_1[[#This Row],[positive]]-Table_1[[#This Row],[deaths]]</f>
        <v>439</v>
      </c>
      <c r="I57" s="66"/>
    </row>
    <row r="58" spans="2:9" ht="15">
      <c r="B58" s="37" t="s">
        <v>102</v>
      </c>
      <c r="C58" s="38">
        <v>33</v>
      </c>
      <c r="D58" s="38"/>
      <c r="E58" s="43">
        <v>43923.3125</v>
      </c>
      <c r="F58" s="39">
        <v>182</v>
      </c>
      <c r="G58" s="50">
        <f>[3]Sheet1!$C58/[3]Sheet1!$F58</f>
        <v>0.18131868131868131</v>
      </c>
      <c r="H58" s="47">
        <f>Table_1[[#This Row],[total]]-Table_1[[#This Row],[positive]]-Table_1[[#This Row],[deaths]]</f>
        <v>149</v>
      </c>
      <c r="I58" s="66"/>
    </row>
    <row r="59" spans="2:9" ht="15">
      <c r="B59" s="37" t="s">
        <v>103</v>
      </c>
      <c r="C59" s="38">
        <v>8</v>
      </c>
      <c r="D59" s="38">
        <v>1</v>
      </c>
      <c r="E59" s="43">
        <v>43923.041666666664</v>
      </c>
      <c r="F59" s="39">
        <v>21</v>
      </c>
      <c r="G59" s="50">
        <f>[3]Sheet1!$C59/[3]Sheet1!$F59</f>
        <v>0.38095238095238093</v>
      </c>
      <c r="H59" s="47">
        <f>Table_1[[#This Row],[total]]-Table_1[[#This Row],[positive]]-Table_1[[#This Row],[deaths]]</f>
        <v>12</v>
      </c>
      <c r="I59" s="66"/>
    </row>
    <row r="60" spans="2:9" ht="15">
      <c r="B60" s="40" t="s">
        <v>104</v>
      </c>
      <c r="C60" s="41">
        <v>0</v>
      </c>
      <c r="D60" s="41">
        <v>0</v>
      </c>
      <c r="E60" s="44">
        <v>43920.875</v>
      </c>
      <c r="F60" s="42">
        <v>20</v>
      </c>
      <c r="G60" s="68">
        <f>[3]Sheet1!$C60/[3]Sheet1!$F60</f>
        <v>0</v>
      </c>
      <c r="H60" s="49">
        <f>Table_1[[#This Row],[total]]-Table_1[[#This Row],[positive]]-Table_1[[#This Row],[deaths]]</f>
        <v>20</v>
      </c>
      <c r="I60" s="66"/>
    </row>
  </sheetData>
  <mergeCells count="1">
    <mergeCell ref="B2:E2"/>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8FF0-919E-4A0E-871A-950B472A5839}">
  <sheetPr>
    <tabColor rgb="FFC00000"/>
  </sheetPr>
  <dimension ref="A2:T61"/>
  <sheetViews>
    <sheetView topLeftCell="C1" workbookViewId="0">
      <selection activeCell="L8" sqref="L8"/>
    </sheetView>
  </sheetViews>
  <sheetFormatPr defaultRowHeight="12.75"/>
  <cols>
    <col min="1" max="1" width="13.85546875" bestFit="1" customWidth="1"/>
    <col min="2" max="2" width="16.140625" customWidth="1"/>
    <col min="4" max="4" width="15" customWidth="1"/>
    <col min="5" max="5" width="18.5703125" customWidth="1"/>
    <col min="8" max="8" width="15" bestFit="1" customWidth="1"/>
    <col min="9" max="9" width="15.5703125" bestFit="1" customWidth="1"/>
    <col min="11" max="11" width="15" bestFit="1" customWidth="1"/>
    <col min="12" max="12" width="15.5703125" bestFit="1" customWidth="1"/>
    <col min="14" max="14" width="11.7109375" bestFit="1" customWidth="1"/>
    <col min="15" max="15" width="11.85546875" bestFit="1" customWidth="1"/>
    <col min="17" max="17" width="13.140625" bestFit="1" customWidth="1"/>
    <col min="18" max="18" width="16" bestFit="1" customWidth="1"/>
    <col min="19" max="19" width="13.28515625" bestFit="1" customWidth="1"/>
    <col min="20" max="20" width="11.42578125" bestFit="1" customWidth="1"/>
    <col min="21" max="21" width="4" bestFit="1" customWidth="1"/>
    <col min="22" max="44" width="5" bestFit="1" customWidth="1"/>
    <col min="45" max="72" width="6" bestFit="1" customWidth="1"/>
    <col min="73" max="73" width="7" bestFit="1" customWidth="1"/>
    <col min="74" max="74" width="11.7109375" bestFit="1" customWidth="1"/>
  </cols>
  <sheetData>
    <row r="2" spans="1:20">
      <c r="A2">
        <v>1</v>
      </c>
      <c r="D2">
        <v>1</v>
      </c>
      <c r="H2">
        <v>1</v>
      </c>
      <c r="K2">
        <v>1</v>
      </c>
    </row>
    <row r="3" spans="1:20" ht="15.75">
      <c r="A3" s="172" t="s">
        <v>115</v>
      </c>
      <c r="B3" s="172"/>
      <c r="D3" s="172" t="s">
        <v>116</v>
      </c>
      <c r="E3" s="172"/>
      <c r="N3" s="174" t="s">
        <v>123</v>
      </c>
      <c r="O3" s="174"/>
    </row>
    <row r="4" spans="1:20" ht="15">
      <c r="A4" s="99" t="s">
        <v>108</v>
      </c>
      <c r="B4" s="100" t="s">
        <v>127</v>
      </c>
      <c r="D4" s="54" t="s">
        <v>108</v>
      </c>
      <c r="E4" s="55" t="s">
        <v>128</v>
      </c>
      <c r="F4" s="7"/>
      <c r="G4" s="7"/>
      <c r="H4" s="172" t="s">
        <v>117</v>
      </c>
      <c r="I4" s="172"/>
      <c r="J4" s="7"/>
      <c r="K4" s="172" t="s">
        <v>118</v>
      </c>
      <c r="L4" s="172"/>
      <c r="N4" s="16" t="s">
        <v>108</v>
      </c>
      <c r="O4" s="20" t="s">
        <v>123</v>
      </c>
      <c r="Q4" s="99" t="s">
        <v>108</v>
      </c>
      <c r="R4" s="110" t="s">
        <v>107</v>
      </c>
      <c r="S4" s="111" t="s">
        <v>125</v>
      </c>
      <c r="T4" s="112" t="s">
        <v>126</v>
      </c>
    </row>
    <row r="5" spans="1:20" ht="15">
      <c r="A5" s="97" t="s">
        <v>54</v>
      </c>
      <c r="B5" s="96">
        <v>77296</v>
      </c>
      <c r="D5" s="21" t="s">
        <v>54</v>
      </c>
      <c r="E5" s="56">
        <v>0.15252468048076373</v>
      </c>
      <c r="H5" s="54" t="s">
        <v>108</v>
      </c>
      <c r="I5" s="55" t="s">
        <v>128</v>
      </c>
      <c r="K5" s="54" t="s">
        <v>108</v>
      </c>
      <c r="L5" s="55" t="s">
        <v>128</v>
      </c>
      <c r="N5" s="19" t="s">
        <v>54</v>
      </c>
      <c r="O5" s="51">
        <v>69158</v>
      </c>
      <c r="Q5" s="117" t="s">
        <v>100</v>
      </c>
      <c r="R5" s="107">
        <v>5022</v>
      </c>
      <c r="S5" s="108">
        <v>143</v>
      </c>
      <c r="T5" s="109">
        <v>3</v>
      </c>
    </row>
    <row r="6" spans="1:20" ht="15">
      <c r="A6" s="97" t="s">
        <v>56</v>
      </c>
      <c r="B6" s="96">
        <v>43656</v>
      </c>
      <c r="D6" s="21" t="s">
        <v>52</v>
      </c>
      <c r="E6" s="56">
        <v>0.11170199121112442</v>
      </c>
      <c r="H6" s="21" t="s">
        <v>54</v>
      </c>
      <c r="I6" s="52">
        <v>77296</v>
      </c>
      <c r="K6" s="21" t="s">
        <v>104</v>
      </c>
      <c r="L6" s="52">
        <v>20</v>
      </c>
      <c r="N6" s="19" t="s">
        <v>52</v>
      </c>
      <c r="O6" s="51">
        <v>47488</v>
      </c>
      <c r="Q6" s="118" t="s">
        <v>74</v>
      </c>
      <c r="R6" s="116">
        <v>8736</v>
      </c>
      <c r="S6" s="105">
        <v>1233</v>
      </c>
      <c r="T6" s="106">
        <v>32</v>
      </c>
    </row>
    <row r="7" spans="1:20" ht="15">
      <c r="A7" s="97" t="s">
        <v>50</v>
      </c>
      <c r="B7" s="96">
        <v>51086</v>
      </c>
      <c r="D7" s="21" t="s">
        <v>45</v>
      </c>
      <c r="E7" s="56">
        <v>0.1166390739911243</v>
      </c>
      <c r="H7" s="21" t="s">
        <v>52</v>
      </c>
      <c r="I7" s="52">
        <v>56608</v>
      </c>
      <c r="K7" s="21" t="s">
        <v>101</v>
      </c>
      <c r="L7" s="52">
        <v>524</v>
      </c>
      <c r="N7" s="19" t="s">
        <v>43</v>
      </c>
      <c r="O7" s="51">
        <v>144211</v>
      </c>
      <c r="Q7" s="118" t="s">
        <v>84</v>
      </c>
      <c r="R7" s="116">
        <v>8523</v>
      </c>
      <c r="S7" s="105">
        <v>643</v>
      </c>
      <c r="T7" s="106">
        <v>12</v>
      </c>
    </row>
    <row r="8" spans="1:20" ht="15">
      <c r="A8" s="97" t="s">
        <v>52</v>
      </c>
      <c r="B8" s="96">
        <v>56608</v>
      </c>
      <c r="D8" s="21" t="s">
        <v>43</v>
      </c>
      <c r="E8" s="56">
        <v>0.47153876359819014</v>
      </c>
      <c r="H8" s="21" t="s">
        <v>45</v>
      </c>
      <c r="I8" s="52">
        <v>59110</v>
      </c>
      <c r="K8" s="21" t="s">
        <v>103</v>
      </c>
      <c r="L8" s="52">
        <v>21</v>
      </c>
      <c r="N8" s="19" t="s">
        <v>57</v>
      </c>
      <c r="O8" s="51">
        <v>47608</v>
      </c>
      <c r="Q8" s="118" t="s">
        <v>104</v>
      </c>
      <c r="R8" s="116">
        <v>20</v>
      </c>
      <c r="S8" s="105">
        <v>0</v>
      </c>
      <c r="T8" s="106">
        <v>0</v>
      </c>
    </row>
    <row r="9" spans="1:20" ht="15">
      <c r="A9" s="97" t="s">
        <v>45</v>
      </c>
      <c r="B9" s="96">
        <v>59110</v>
      </c>
      <c r="D9" s="21" t="s">
        <v>58</v>
      </c>
      <c r="E9" s="56">
        <v>0.14759549071879741</v>
      </c>
      <c r="H9" s="21" t="s">
        <v>43</v>
      </c>
      <c r="I9" s="52">
        <v>238965</v>
      </c>
      <c r="K9" s="21" t="s">
        <v>92</v>
      </c>
      <c r="L9" s="52">
        <v>1920</v>
      </c>
      <c r="N9" s="19" t="s">
        <v>58</v>
      </c>
      <c r="O9" s="51">
        <v>68567</v>
      </c>
      <c r="Q9" s="118" t="s">
        <v>71</v>
      </c>
      <c r="R9" s="116">
        <v>22709</v>
      </c>
      <c r="S9" s="105">
        <v>1598</v>
      </c>
      <c r="T9" s="106">
        <v>32</v>
      </c>
    </row>
    <row r="10" spans="1:20" ht="15">
      <c r="A10" s="97" t="s">
        <v>43</v>
      </c>
      <c r="B10" s="96">
        <v>238965</v>
      </c>
      <c r="D10" s="21" t="s">
        <v>26</v>
      </c>
      <c r="E10" s="57">
        <v>1</v>
      </c>
      <c r="H10" s="21" t="s">
        <v>58</v>
      </c>
      <c r="I10" s="52">
        <v>74798</v>
      </c>
      <c r="K10" s="21" t="s">
        <v>102</v>
      </c>
      <c r="L10" s="52">
        <v>182</v>
      </c>
      <c r="N10" s="19" t="s">
        <v>26</v>
      </c>
      <c r="O10" s="51">
        <v>377032</v>
      </c>
      <c r="Q10" s="118" t="s">
        <v>49</v>
      </c>
      <c r="R10" s="116">
        <v>33000</v>
      </c>
      <c r="S10" s="105">
        <v>9191</v>
      </c>
      <c r="T10" s="106">
        <v>203</v>
      </c>
    </row>
    <row r="11" spans="1:20" ht="15">
      <c r="A11" s="97" t="s">
        <v>64</v>
      </c>
      <c r="B11" s="96">
        <v>34918</v>
      </c>
      <c r="H11" s="21" t="s">
        <v>26</v>
      </c>
      <c r="I11" s="53">
        <v>506777</v>
      </c>
      <c r="K11" s="21" t="s">
        <v>26</v>
      </c>
      <c r="L11" s="53">
        <v>2667</v>
      </c>
      <c r="Q11" s="118" t="s">
        <v>62</v>
      </c>
      <c r="R11" s="116">
        <v>18645</v>
      </c>
      <c r="S11" s="105">
        <v>3342</v>
      </c>
      <c r="T11" s="106">
        <v>80</v>
      </c>
    </row>
    <row r="12" spans="1:20" ht="15">
      <c r="A12" s="97" t="s">
        <v>57</v>
      </c>
      <c r="B12" s="96">
        <v>54714</v>
      </c>
      <c r="D12" s="58" t="s">
        <v>109</v>
      </c>
      <c r="E12" s="59" t="s">
        <v>107</v>
      </c>
      <c r="Q12" s="118" t="s">
        <v>61</v>
      </c>
      <c r="R12" s="116">
        <v>18300</v>
      </c>
      <c r="S12" s="105">
        <v>3824</v>
      </c>
      <c r="T12" s="106">
        <v>112</v>
      </c>
    </row>
    <row r="13" spans="1:20" ht="15">
      <c r="A13" s="97" t="s">
        <v>60</v>
      </c>
      <c r="B13" s="96">
        <v>50679</v>
      </c>
      <c r="Q13" s="118" t="s">
        <v>83</v>
      </c>
      <c r="R13" s="116">
        <v>5070</v>
      </c>
      <c r="S13" s="105">
        <v>653</v>
      </c>
      <c r="T13" s="106">
        <v>12</v>
      </c>
    </row>
    <row r="14" spans="1:20" ht="15">
      <c r="A14" s="97" t="s">
        <v>58</v>
      </c>
      <c r="B14" s="96">
        <v>74798</v>
      </c>
      <c r="Q14" s="118" t="s">
        <v>88</v>
      </c>
      <c r="R14" s="116">
        <v>4959</v>
      </c>
      <c r="S14" s="105">
        <v>393</v>
      </c>
      <c r="T14" s="106">
        <v>12</v>
      </c>
    </row>
    <row r="15" spans="1:20" ht="15">
      <c r="A15" s="97" t="s">
        <v>26</v>
      </c>
      <c r="B15" s="98">
        <v>741830</v>
      </c>
      <c r="D15">
        <v>2</v>
      </c>
      <c r="Q15" s="118" t="s">
        <v>54</v>
      </c>
      <c r="R15" s="116">
        <v>77296</v>
      </c>
      <c r="S15" s="105">
        <v>8010</v>
      </c>
      <c r="T15" s="106">
        <v>128</v>
      </c>
    </row>
    <row r="16" spans="1:20" ht="15">
      <c r="D16" s="175" t="s">
        <v>110</v>
      </c>
      <c r="E16" s="176"/>
      <c r="H16" s="177" t="s">
        <v>113</v>
      </c>
      <c r="I16" s="177"/>
      <c r="Q16" s="118" t="s">
        <v>59</v>
      </c>
      <c r="R16" s="116">
        <v>22957</v>
      </c>
      <c r="S16" s="105">
        <v>5348</v>
      </c>
      <c r="T16" s="106">
        <v>163</v>
      </c>
    </row>
    <row r="17" spans="4:20" ht="15">
      <c r="D17" s="101" t="s">
        <v>111</v>
      </c>
      <c r="E17" s="102" t="s">
        <v>112</v>
      </c>
      <c r="H17" s="61" t="s">
        <v>111</v>
      </c>
      <c r="I17" s="62" t="s">
        <v>112</v>
      </c>
      <c r="Q17" s="118" t="s">
        <v>101</v>
      </c>
      <c r="R17" s="116">
        <v>524</v>
      </c>
      <c r="S17" s="105">
        <v>82</v>
      </c>
      <c r="T17" s="106">
        <v>3</v>
      </c>
    </row>
    <row r="18" spans="4:20" ht="15">
      <c r="D18" s="97" t="s">
        <v>49</v>
      </c>
      <c r="E18" s="96">
        <v>9191</v>
      </c>
      <c r="H18" s="21" t="s">
        <v>49</v>
      </c>
      <c r="I18" s="52">
        <v>9191</v>
      </c>
      <c r="Q18" s="118" t="s">
        <v>93</v>
      </c>
      <c r="R18" s="116">
        <v>10464</v>
      </c>
      <c r="S18" s="105">
        <v>258</v>
      </c>
      <c r="T18" s="106">
        <v>1</v>
      </c>
    </row>
    <row r="19" spans="4:20" ht="15">
      <c r="D19" s="97" t="s">
        <v>54</v>
      </c>
      <c r="E19" s="96">
        <v>8010</v>
      </c>
      <c r="H19" s="21" t="s">
        <v>50</v>
      </c>
      <c r="I19" s="52">
        <v>9150</v>
      </c>
      <c r="Q19" s="118" t="s">
        <v>85</v>
      </c>
      <c r="R19" s="116">
        <v>8668</v>
      </c>
      <c r="S19" s="105">
        <v>614</v>
      </c>
      <c r="T19" s="106">
        <v>11</v>
      </c>
    </row>
    <row r="20" spans="4:20" ht="15">
      <c r="D20" s="97" t="s">
        <v>56</v>
      </c>
      <c r="E20" s="96">
        <v>7695</v>
      </c>
      <c r="H20" s="21" t="s">
        <v>47</v>
      </c>
      <c r="I20" s="52">
        <v>10791</v>
      </c>
      <c r="Q20" s="118" t="s">
        <v>81</v>
      </c>
      <c r="R20" s="116">
        <v>7282</v>
      </c>
      <c r="S20" s="105">
        <v>669</v>
      </c>
      <c r="T20" s="106">
        <v>9</v>
      </c>
    </row>
    <row r="21" spans="4:20" ht="15">
      <c r="D21" s="97" t="s">
        <v>50</v>
      </c>
      <c r="E21" s="96">
        <v>9150</v>
      </c>
      <c r="H21" s="21" t="s">
        <v>45</v>
      </c>
      <c r="I21" s="52">
        <v>25590</v>
      </c>
      <c r="Q21" s="118" t="s">
        <v>56</v>
      </c>
      <c r="R21" s="116">
        <v>43656</v>
      </c>
      <c r="S21" s="105">
        <v>7695</v>
      </c>
      <c r="T21" s="106">
        <v>157</v>
      </c>
    </row>
    <row r="22" spans="4:20" ht="15">
      <c r="D22" s="97" t="s">
        <v>52</v>
      </c>
      <c r="E22" s="96">
        <v>8966</v>
      </c>
      <c r="H22" s="21" t="s">
        <v>43</v>
      </c>
      <c r="I22" s="52">
        <v>92381</v>
      </c>
      <c r="Q22" s="118" t="s">
        <v>63</v>
      </c>
      <c r="R22" s="116">
        <v>16285</v>
      </c>
      <c r="S22" s="105">
        <v>3039</v>
      </c>
      <c r="T22" s="106">
        <v>78</v>
      </c>
    </row>
    <row r="23" spans="4:20" ht="15">
      <c r="D23" s="97" t="s">
        <v>47</v>
      </c>
      <c r="E23" s="96">
        <v>10791</v>
      </c>
      <c r="H23" s="21" t="s">
        <v>26</v>
      </c>
      <c r="I23" s="63">
        <v>147103</v>
      </c>
      <c r="Q23" s="118" t="s">
        <v>86</v>
      </c>
      <c r="R23" s="116">
        <v>6611</v>
      </c>
      <c r="S23" s="105">
        <v>552</v>
      </c>
      <c r="T23" s="106">
        <v>13</v>
      </c>
    </row>
    <row r="24" spans="4:20" ht="15">
      <c r="D24" s="97" t="s">
        <v>45</v>
      </c>
      <c r="E24" s="96">
        <v>25590</v>
      </c>
      <c r="Q24" s="118" t="s">
        <v>80</v>
      </c>
      <c r="R24" s="116">
        <v>7900</v>
      </c>
      <c r="S24" s="105">
        <v>680</v>
      </c>
      <c r="T24" s="106">
        <v>20</v>
      </c>
    </row>
    <row r="25" spans="4:20" ht="15">
      <c r="D25" s="97" t="s">
        <v>43</v>
      </c>
      <c r="E25" s="96">
        <v>92381</v>
      </c>
      <c r="H25" s="178" t="s">
        <v>114</v>
      </c>
      <c r="I25" s="178"/>
      <c r="Q25" s="118" t="s">
        <v>50</v>
      </c>
      <c r="R25" s="116">
        <v>51086</v>
      </c>
      <c r="S25" s="105">
        <v>9150</v>
      </c>
      <c r="T25" s="106">
        <v>310</v>
      </c>
    </row>
    <row r="26" spans="4:20" ht="15">
      <c r="D26" s="97" t="s">
        <v>57</v>
      </c>
      <c r="E26" s="96">
        <v>7016</v>
      </c>
      <c r="H26" s="60" t="s">
        <v>111</v>
      </c>
      <c r="I26" s="48" t="s">
        <v>112</v>
      </c>
      <c r="Q26" s="118" t="s">
        <v>52</v>
      </c>
      <c r="R26" s="116">
        <v>56608</v>
      </c>
      <c r="S26" s="105">
        <v>8966</v>
      </c>
      <c r="T26" s="106">
        <v>154</v>
      </c>
    </row>
    <row r="27" spans="4:20" ht="15">
      <c r="D27" s="97" t="s">
        <v>58</v>
      </c>
      <c r="E27" s="96">
        <v>5984</v>
      </c>
      <c r="H27" s="19" t="s">
        <v>100</v>
      </c>
      <c r="I27" s="51">
        <v>143</v>
      </c>
      <c r="Q27" s="118" t="s">
        <v>66</v>
      </c>
      <c r="R27" s="116">
        <v>21221</v>
      </c>
      <c r="S27" s="105">
        <v>2331</v>
      </c>
      <c r="T27" s="106">
        <v>36</v>
      </c>
    </row>
    <row r="28" spans="4:20" ht="15">
      <c r="D28" s="97" t="s">
        <v>26</v>
      </c>
      <c r="E28" s="103">
        <v>184774</v>
      </c>
      <c r="H28" s="19" t="s">
        <v>104</v>
      </c>
      <c r="I28" s="51">
        <v>0</v>
      </c>
      <c r="Q28" s="118" t="s">
        <v>89</v>
      </c>
      <c r="R28" s="116">
        <v>6464</v>
      </c>
      <c r="S28" s="105">
        <v>376</v>
      </c>
      <c r="T28" s="106">
        <v>7</v>
      </c>
    </row>
    <row r="29" spans="4:20" ht="15">
      <c r="H29" s="19" t="s">
        <v>101</v>
      </c>
      <c r="I29" s="51">
        <v>82</v>
      </c>
      <c r="Q29" s="118" t="s">
        <v>47</v>
      </c>
      <c r="R29" s="116">
        <v>22684</v>
      </c>
      <c r="S29" s="105">
        <v>10791</v>
      </c>
      <c r="T29" s="106">
        <v>417</v>
      </c>
    </row>
    <row r="30" spans="4:20" ht="15">
      <c r="H30" s="19" t="s">
        <v>103</v>
      </c>
      <c r="I30" s="51">
        <v>8</v>
      </c>
      <c r="Q30" s="118" t="s">
        <v>78</v>
      </c>
      <c r="R30" s="116">
        <v>22394</v>
      </c>
      <c r="S30" s="105">
        <v>742</v>
      </c>
      <c r="T30" s="106">
        <v>18</v>
      </c>
    </row>
    <row r="31" spans="4:20" ht="15">
      <c r="H31" s="19" t="s">
        <v>102</v>
      </c>
      <c r="I31" s="51">
        <v>33</v>
      </c>
      <c r="Q31" s="118" t="s">
        <v>68</v>
      </c>
      <c r="R31" s="116">
        <v>19683</v>
      </c>
      <c r="S31" s="105">
        <v>1834</v>
      </c>
      <c r="T31" s="106">
        <v>19</v>
      </c>
    </row>
    <row r="32" spans="4:20" ht="15">
      <c r="H32" s="19" t="s">
        <v>26</v>
      </c>
      <c r="I32" s="64">
        <v>266</v>
      </c>
      <c r="Q32" s="118" t="s">
        <v>103</v>
      </c>
      <c r="R32" s="116">
        <v>21</v>
      </c>
      <c r="S32" s="105">
        <v>8</v>
      </c>
      <c r="T32" s="106">
        <v>1</v>
      </c>
    </row>
    <row r="33" spans="8:20" ht="15">
      <c r="Q33" s="118" t="s">
        <v>75</v>
      </c>
      <c r="R33" s="116">
        <v>5930</v>
      </c>
      <c r="S33" s="105">
        <v>1177</v>
      </c>
      <c r="T33" s="106">
        <v>26</v>
      </c>
    </row>
    <row r="34" spans="8:20" ht="15">
      <c r="Q34" s="118" t="s">
        <v>95</v>
      </c>
      <c r="R34" s="116">
        <v>5320</v>
      </c>
      <c r="S34" s="105">
        <v>227</v>
      </c>
      <c r="T34" s="106">
        <v>5</v>
      </c>
    </row>
    <row r="35" spans="8:20" ht="15">
      <c r="Q35" s="118" t="s">
        <v>67</v>
      </c>
      <c r="R35" s="116">
        <v>28679</v>
      </c>
      <c r="S35" s="105">
        <v>1857</v>
      </c>
      <c r="T35" s="106">
        <v>16</v>
      </c>
    </row>
    <row r="36" spans="8:20" ht="15">
      <c r="H36" s="173" t="s">
        <v>120</v>
      </c>
      <c r="I36" s="173"/>
      <c r="K36" s="173" t="s">
        <v>121</v>
      </c>
      <c r="L36" s="173"/>
      <c r="Q36" s="118" t="s">
        <v>98</v>
      </c>
      <c r="R36" s="116">
        <v>4980</v>
      </c>
      <c r="S36" s="105">
        <v>159</v>
      </c>
      <c r="T36" s="106">
        <v>3</v>
      </c>
    </row>
    <row r="37" spans="8:20" ht="15">
      <c r="H37" s="99" t="s">
        <v>25</v>
      </c>
      <c r="I37" s="100" t="s">
        <v>119</v>
      </c>
      <c r="K37" s="54" t="s">
        <v>25</v>
      </c>
      <c r="L37" s="55" t="s">
        <v>119</v>
      </c>
      <c r="Q37" s="118" t="s">
        <v>94</v>
      </c>
      <c r="R37" s="116">
        <v>4224</v>
      </c>
      <c r="S37" s="105">
        <v>246</v>
      </c>
      <c r="T37" s="106">
        <v>5</v>
      </c>
    </row>
    <row r="38" spans="8:20" ht="15">
      <c r="H38" s="97" t="s">
        <v>49</v>
      </c>
      <c r="I38" s="96">
        <v>203</v>
      </c>
      <c r="K38" s="21" t="s">
        <v>50</v>
      </c>
      <c r="L38" s="56">
        <v>7.9814624098867151E-2</v>
      </c>
      <c r="Q38" s="118" t="s">
        <v>87</v>
      </c>
      <c r="R38" s="116">
        <v>6493</v>
      </c>
      <c r="S38" s="105">
        <v>415</v>
      </c>
      <c r="T38" s="106">
        <v>4</v>
      </c>
    </row>
    <row r="39" spans="8:20" ht="15">
      <c r="H39" s="97" t="s">
        <v>54</v>
      </c>
      <c r="I39" s="96">
        <v>128</v>
      </c>
      <c r="K39" s="21" t="s">
        <v>47</v>
      </c>
      <c r="L39" s="56">
        <v>0.10736354273944387</v>
      </c>
      <c r="Q39" s="118" t="s">
        <v>45</v>
      </c>
      <c r="R39" s="116">
        <v>59110</v>
      </c>
      <c r="S39" s="105">
        <v>25590</v>
      </c>
      <c r="T39" s="106">
        <v>537</v>
      </c>
    </row>
    <row r="40" spans="8:20" ht="15">
      <c r="H40" s="97" t="s">
        <v>59</v>
      </c>
      <c r="I40" s="96">
        <v>163</v>
      </c>
      <c r="K40" s="21" t="s">
        <v>45</v>
      </c>
      <c r="L40" s="56">
        <v>0.138259526261586</v>
      </c>
      <c r="Q40" s="118" t="s">
        <v>90</v>
      </c>
      <c r="R40" s="116">
        <v>14011</v>
      </c>
      <c r="S40" s="105">
        <v>363</v>
      </c>
      <c r="T40" s="106">
        <v>6</v>
      </c>
    </row>
    <row r="41" spans="8:20" ht="15">
      <c r="H41" s="97" t="s">
        <v>56</v>
      </c>
      <c r="I41" s="96">
        <v>157</v>
      </c>
      <c r="K41" s="21" t="s">
        <v>43</v>
      </c>
      <c r="L41" s="56">
        <v>0.61096807415036047</v>
      </c>
      <c r="Q41" s="118" t="s">
        <v>73</v>
      </c>
      <c r="R41" s="116">
        <v>14046</v>
      </c>
      <c r="S41" s="105">
        <v>1458</v>
      </c>
      <c r="T41" s="106">
        <v>38</v>
      </c>
    </row>
    <row r="42" spans="8:20" ht="15">
      <c r="H42" s="97" t="s">
        <v>50</v>
      </c>
      <c r="I42" s="96">
        <v>310</v>
      </c>
      <c r="K42" s="21" t="s">
        <v>58</v>
      </c>
      <c r="L42" s="56">
        <v>6.3594232749742532E-2</v>
      </c>
      <c r="Q42" s="118" t="s">
        <v>43</v>
      </c>
      <c r="R42" s="116">
        <v>238965</v>
      </c>
      <c r="S42" s="105">
        <v>92381</v>
      </c>
      <c r="T42" s="106">
        <v>2373</v>
      </c>
    </row>
    <row r="43" spans="8:20" ht="15">
      <c r="H43" s="97" t="s">
        <v>52</v>
      </c>
      <c r="I43" s="96">
        <v>154</v>
      </c>
      <c r="K43" s="21" t="s">
        <v>26</v>
      </c>
      <c r="L43" s="83">
        <v>1</v>
      </c>
      <c r="Q43" s="118" t="s">
        <v>64</v>
      </c>
      <c r="R43" s="116">
        <v>34918</v>
      </c>
      <c r="S43" s="105">
        <v>2902</v>
      </c>
      <c r="T43" s="106">
        <v>81</v>
      </c>
    </row>
    <row r="44" spans="8:20" ht="15">
      <c r="H44" s="97" t="s">
        <v>47</v>
      </c>
      <c r="I44" s="96">
        <v>417</v>
      </c>
      <c r="Q44" s="118" t="s">
        <v>77</v>
      </c>
      <c r="R44" s="116">
        <v>2144</v>
      </c>
      <c r="S44" s="105">
        <v>879</v>
      </c>
      <c r="T44" s="106">
        <v>34</v>
      </c>
    </row>
    <row r="45" spans="8:20" ht="15">
      <c r="H45" s="97" t="s">
        <v>45</v>
      </c>
      <c r="I45" s="96">
        <v>537</v>
      </c>
      <c r="Q45" s="118" t="s">
        <v>79</v>
      </c>
      <c r="R45" s="116">
        <v>14868</v>
      </c>
      <c r="S45" s="105">
        <v>736</v>
      </c>
      <c r="T45" s="106">
        <v>19</v>
      </c>
    </row>
    <row r="46" spans="8:20" ht="15">
      <c r="H46" s="97" t="s">
        <v>43</v>
      </c>
      <c r="I46" s="96">
        <v>2373</v>
      </c>
      <c r="K46" s="173" t="s">
        <v>122</v>
      </c>
      <c r="L46" s="173"/>
      <c r="Q46" s="118" t="s">
        <v>57</v>
      </c>
      <c r="R46" s="116">
        <v>54714</v>
      </c>
      <c r="S46" s="105">
        <v>7016</v>
      </c>
      <c r="T46" s="106">
        <v>90</v>
      </c>
    </row>
    <row r="47" spans="8:20" ht="15">
      <c r="H47" s="97" t="s">
        <v>58</v>
      </c>
      <c r="I47" s="96">
        <v>247</v>
      </c>
      <c r="K47" s="54" t="s">
        <v>25</v>
      </c>
      <c r="L47" s="55" t="s">
        <v>119</v>
      </c>
      <c r="Q47" s="118" t="s">
        <v>92</v>
      </c>
      <c r="R47" s="116">
        <v>1920</v>
      </c>
      <c r="S47" s="105">
        <v>316</v>
      </c>
      <c r="T47" s="106">
        <v>12</v>
      </c>
    </row>
    <row r="48" spans="8:20" ht="15">
      <c r="H48" s="97" t="s">
        <v>26</v>
      </c>
      <c r="I48" s="104">
        <v>4689</v>
      </c>
      <c r="K48" s="21" t="s">
        <v>104</v>
      </c>
      <c r="L48" s="84">
        <v>0</v>
      </c>
      <c r="Q48" s="118" t="s">
        <v>82</v>
      </c>
      <c r="R48" s="116">
        <v>5069</v>
      </c>
      <c r="S48" s="105">
        <v>657</v>
      </c>
      <c r="T48" s="106">
        <v>12</v>
      </c>
    </row>
    <row r="49" spans="11:20" ht="15">
      <c r="K49" s="21" t="s">
        <v>93</v>
      </c>
      <c r="L49" s="84">
        <v>0.5</v>
      </c>
      <c r="Q49" s="118" t="s">
        <v>72</v>
      </c>
      <c r="R49" s="116">
        <v>6995</v>
      </c>
      <c r="S49" s="105">
        <v>1554</v>
      </c>
      <c r="T49" s="106">
        <v>31</v>
      </c>
    </row>
    <row r="50" spans="11:20" ht="15">
      <c r="K50" s="21" t="s">
        <v>103</v>
      </c>
      <c r="L50" s="84">
        <v>0.5</v>
      </c>
      <c r="Q50" s="118" t="s">
        <v>97</v>
      </c>
      <c r="R50" s="116">
        <v>4382</v>
      </c>
      <c r="S50" s="105">
        <v>165</v>
      </c>
      <c r="T50" s="106">
        <v>2</v>
      </c>
    </row>
    <row r="51" spans="11:20" ht="15">
      <c r="K51" s="21" t="s">
        <v>102</v>
      </c>
      <c r="L51" s="84">
        <v>0</v>
      </c>
      <c r="Q51" s="118" t="s">
        <v>65</v>
      </c>
      <c r="R51" s="116">
        <v>34611</v>
      </c>
      <c r="S51" s="105">
        <v>2845</v>
      </c>
      <c r="T51" s="106">
        <v>32</v>
      </c>
    </row>
    <row r="52" spans="11:20" ht="15">
      <c r="K52" s="21" t="s">
        <v>99</v>
      </c>
      <c r="L52" s="84">
        <v>0</v>
      </c>
      <c r="Q52" s="118" t="s">
        <v>60</v>
      </c>
      <c r="R52" s="116">
        <v>50679</v>
      </c>
      <c r="S52" s="105">
        <v>4669</v>
      </c>
      <c r="T52" s="106">
        <v>70</v>
      </c>
    </row>
    <row r="53" spans="11:20" ht="15">
      <c r="K53" s="21" t="s">
        <v>26</v>
      </c>
      <c r="L53" s="83">
        <v>1</v>
      </c>
      <c r="Q53" s="118" t="s">
        <v>76</v>
      </c>
      <c r="R53" s="116">
        <v>21065</v>
      </c>
      <c r="S53" s="105">
        <v>1074</v>
      </c>
      <c r="T53" s="106">
        <v>7</v>
      </c>
    </row>
    <row r="54" spans="11:20" ht="15">
      <c r="Q54" s="119" t="s">
        <v>70</v>
      </c>
      <c r="R54" s="116">
        <v>17589</v>
      </c>
      <c r="S54" s="105">
        <v>1706</v>
      </c>
      <c r="T54" s="106">
        <v>41</v>
      </c>
    </row>
    <row r="55" spans="11:20" ht="15">
      <c r="Q55" s="117" t="s">
        <v>102</v>
      </c>
      <c r="R55" s="116">
        <v>182</v>
      </c>
      <c r="S55" s="105">
        <v>33</v>
      </c>
      <c r="T55" s="106"/>
    </row>
    <row r="56" spans="11:20" ht="15">
      <c r="Q56" s="118" t="s">
        <v>91</v>
      </c>
      <c r="R56" s="116">
        <v>5049</v>
      </c>
      <c r="S56" s="105">
        <v>338</v>
      </c>
      <c r="T56" s="106">
        <v>17</v>
      </c>
    </row>
    <row r="57" spans="11:20" ht="15">
      <c r="Q57" s="118" t="s">
        <v>58</v>
      </c>
      <c r="R57" s="116">
        <v>74798</v>
      </c>
      <c r="S57" s="105">
        <v>5984</v>
      </c>
      <c r="T57" s="106">
        <v>247</v>
      </c>
    </row>
    <row r="58" spans="11:20" ht="15">
      <c r="Q58" s="118" t="s">
        <v>69</v>
      </c>
      <c r="R58" s="116">
        <v>22047</v>
      </c>
      <c r="S58" s="105">
        <v>1730</v>
      </c>
      <c r="T58" s="106">
        <v>31</v>
      </c>
    </row>
    <row r="59" spans="11:20" ht="15">
      <c r="Q59" s="118" t="s">
        <v>96</v>
      </c>
      <c r="R59" s="116">
        <v>5493</v>
      </c>
      <c r="S59" s="105">
        <v>217</v>
      </c>
      <c r="T59" s="106">
        <v>2</v>
      </c>
    </row>
    <row r="60" spans="11:20" ht="15">
      <c r="Q60" s="119" t="s">
        <v>99</v>
      </c>
      <c r="R60" s="116">
        <v>2589</v>
      </c>
      <c r="S60" s="105">
        <v>150</v>
      </c>
      <c r="T60" s="106">
        <v>0</v>
      </c>
    </row>
    <row r="61" spans="11:20" ht="15">
      <c r="Q61" s="97" t="s">
        <v>26</v>
      </c>
      <c r="R61" s="113">
        <v>1267658</v>
      </c>
      <c r="S61" s="114">
        <v>239009</v>
      </c>
      <c r="T61" s="115">
        <v>5784</v>
      </c>
    </row>
  </sheetData>
  <mergeCells count="11">
    <mergeCell ref="D16:E16"/>
    <mergeCell ref="H16:I16"/>
    <mergeCell ref="H25:I25"/>
    <mergeCell ref="A3:B3"/>
    <mergeCell ref="D3:E3"/>
    <mergeCell ref="H4:I4"/>
    <mergeCell ref="K4:L4"/>
    <mergeCell ref="H36:I36"/>
    <mergeCell ref="K36:L36"/>
    <mergeCell ref="K46:L46"/>
    <mergeCell ref="N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F1D3-0D1F-4297-834B-F983F71A9C25}">
  <sheetPr>
    <tabColor rgb="FFC00000"/>
  </sheetPr>
  <dimension ref="A2:D38"/>
  <sheetViews>
    <sheetView showGridLines="0" showRowColHeaders="0" zoomScale="80" zoomScaleNormal="80" workbookViewId="0">
      <selection activeCell="AF8" sqref="AF8"/>
    </sheetView>
  </sheetViews>
  <sheetFormatPr defaultRowHeight="12.75"/>
  <cols>
    <col min="2" max="2" width="15.28515625" customWidth="1"/>
    <col min="3" max="3" width="14.28515625" customWidth="1"/>
    <col min="4" max="4" width="16.85546875" customWidth="1"/>
  </cols>
  <sheetData>
    <row r="2" spans="1:4" ht="46.5" customHeight="1"/>
    <row r="3" spans="1:4" ht="15" customHeight="1">
      <c r="A3" s="179" t="s">
        <v>107</v>
      </c>
      <c r="B3" s="180"/>
      <c r="C3" s="180"/>
      <c r="D3" s="181"/>
    </row>
    <row r="4" spans="1:4" ht="15.75">
      <c r="A4" s="87" t="s">
        <v>129</v>
      </c>
      <c r="B4" s="66"/>
      <c r="C4" s="88" t="s">
        <v>130</v>
      </c>
      <c r="D4" s="73"/>
    </row>
    <row r="5" spans="1:4" ht="15">
      <c r="A5" s="74" t="s">
        <v>131</v>
      </c>
      <c r="B5" s="75" t="s">
        <v>132</v>
      </c>
      <c r="C5" s="75" t="s">
        <v>131</v>
      </c>
      <c r="D5" s="76" t="s">
        <v>132</v>
      </c>
    </row>
    <row r="6" spans="1:4" ht="15">
      <c r="A6" s="45" t="s">
        <v>54</v>
      </c>
      <c r="B6" s="71">
        <v>77296</v>
      </c>
      <c r="C6" s="70" t="s">
        <v>104</v>
      </c>
      <c r="D6" s="77">
        <v>20</v>
      </c>
    </row>
    <row r="7" spans="1:4" ht="15">
      <c r="A7" s="45" t="s">
        <v>52</v>
      </c>
      <c r="B7" s="71">
        <v>56608</v>
      </c>
      <c r="C7" s="70" t="s">
        <v>101</v>
      </c>
      <c r="D7" s="77">
        <v>524</v>
      </c>
    </row>
    <row r="8" spans="1:4" ht="15">
      <c r="A8" s="45" t="s">
        <v>45</v>
      </c>
      <c r="B8" s="71">
        <v>59110</v>
      </c>
      <c r="C8" s="70" t="s">
        <v>103</v>
      </c>
      <c r="D8" s="77">
        <v>21</v>
      </c>
    </row>
    <row r="9" spans="1:4" ht="15">
      <c r="A9" s="45" t="s">
        <v>43</v>
      </c>
      <c r="B9" s="71">
        <v>238965</v>
      </c>
      <c r="C9" s="70" t="s">
        <v>92</v>
      </c>
      <c r="D9" s="77">
        <v>1920</v>
      </c>
    </row>
    <row r="10" spans="1:4" ht="15">
      <c r="A10" s="46" t="s">
        <v>58</v>
      </c>
      <c r="B10" s="78">
        <v>74798</v>
      </c>
      <c r="C10" s="79" t="s">
        <v>102</v>
      </c>
      <c r="D10" s="80">
        <v>182</v>
      </c>
    </row>
    <row r="12" spans="1:4" ht="15">
      <c r="A12" s="182" t="s">
        <v>133</v>
      </c>
      <c r="B12" s="183"/>
      <c r="C12" s="183"/>
      <c r="D12" s="184"/>
    </row>
    <row r="13" spans="1:4" ht="15.75">
      <c r="A13" s="86" t="s">
        <v>129</v>
      </c>
      <c r="B13" s="66"/>
      <c r="C13" s="85" t="s">
        <v>130</v>
      </c>
      <c r="D13" s="73"/>
    </row>
    <row r="14" spans="1:4" ht="15">
      <c r="A14" s="82" t="s">
        <v>131</v>
      </c>
      <c r="B14" s="75" t="s">
        <v>44</v>
      </c>
      <c r="C14" s="72" t="s">
        <v>131</v>
      </c>
      <c r="D14" s="76" t="s">
        <v>44</v>
      </c>
    </row>
    <row r="15" spans="1:4" ht="15">
      <c r="A15" s="45" t="s">
        <v>49</v>
      </c>
      <c r="B15" s="71">
        <v>9191</v>
      </c>
      <c r="C15" s="70" t="s">
        <v>100</v>
      </c>
      <c r="D15" s="77">
        <v>143</v>
      </c>
    </row>
    <row r="16" spans="1:4" ht="15">
      <c r="A16" s="45" t="s">
        <v>50</v>
      </c>
      <c r="B16" s="71">
        <v>9150</v>
      </c>
      <c r="C16" s="70" t="s">
        <v>104</v>
      </c>
      <c r="D16" s="77">
        <v>0</v>
      </c>
    </row>
    <row r="17" spans="1:4" ht="15">
      <c r="A17" s="45" t="s">
        <v>47</v>
      </c>
      <c r="B17" s="71">
        <v>10791</v>
      </c>
      <c r="C17" s="70" t="s">
        <v>101</v>
      </c>
      <c r="D17" s="77">
        <v>82</v>
      </c>
    </row>
    <row r="18" spans="1:4" ht="15">
      <c r="A18" s="45" t="s">
        <v>45</v>
      </c>
      <c r="B18" s="71">
        <v>25590</v>
      </c>
      <c r="C18" s="70" t="s">
        <v>103</v>
      </c>
      <c r="D18" s="77">
        <v>8</v>
      </c>
    </row>
    <row r="19" spans="1:4" ht="15">
      <c r="A19" s="46" t="s">
        <v>43</v>
      </c>
      <c r="B19" s="78">
        <v>92381</v>
      </c>
      <c r="C19" s="79" t="s">
        <v>102</v>
      </c>
      <c r="D19" s="80">
        <v>33</v>
      </c>
    </row>
    <row r="21" spans="1:4" ht="15">
      <c r="A21" s="185" t="s">
        <v>136</v>
      </c>
      <c r="B21" s="186"/>
      <c r="C21" s="186"/>
      <c r="D21" s="187"/>
    </row>
    <row r="22" spans="1:4" ht="15.75">
      <c r="A22" s="86" t="s">
        <v>129</v>
      </c>
      <c r="B22" s="66"/>
      <c r="C22" s="85" t="s">
        <v>130</v>
      </c>
      <c r="D22" s="73"/>
    </row>
    <row r="23" spans="1:4" ht="15">
      <c r="A23" s="74" t="s">
        <v>131</v>
      </c>
      <c r="B23" s="75" t="s">
        <v>134</v>
      </c>
      <c r="C23" s="75" t="s">
        <v>131</v>
      </c>
      <c r="D23" s="76" t="s">
        <v>134</v>
      </c>
    </row>
    <row r="24" spans="1:4" ht="15">
      <c r="A24" s="45" t="s">
        <v>50</v>
      </c>
      <c r="B24" s="89">
        <v>7.9814624098867151E-2</v>
      </c>
      <c r="C24" s="70" t="s">
        <v>104</v>
      </c>
      <c r="D24" s="90">
        <v>0</v>
      </c>
    </row>
    <row r="25" spans="1:4" ht="15">
      <c r="A25" s="45" t="s">
        <v>47</v>
      </c>
      <c r="B25" s="89">
        <v>0.10736354273944387</v>
      </c>
      <c r="C25" s="70" t="s">
        <v>93</v>
      </c>
      <c r="D25" s="90">
        <v>0.5</v>
      </c>
    </row>
    <row r="26" spans="1:4" ht="15">
      <c r="A26" s="45" t="s">
        <v>45</v>
      </c>
      <c r="B26" s="89">
        <v>0.138259526261586</v>
      </c>
      <c r="C26" s="70" t="s">
        <v>103</v>
      </c>
      <c r="D26" s="90">
        <v>0.5</v>
      </c>
    </row>
    <row r="27" spans="1:4" ht="15">
      <c r="A27" s="45" t="s">
        <v>43</v>
      </c>
      <c r="B27" s="89">
        <v>0.61096807415036047</v>
      </c>
      <c r="C27" s="70" t="s">
        <v>102</v>
      </c>
      <c r="D27" s="90">
        <v>0</v>
      </c>
    </row>
    <row r="28" spans="1:4" ht="15">
      <c r="A28" s="46" t="s">
        <v>58</v>
      </c>
      <c r="B28" s="91">
        <v>6.3594232749742532E-2</v>
      </c>
      <c r="C28" s="79" t="s">
        <v>99</v>
      </c>
      <c r="D28" s="92">
        <v>0</v>
      </c>
    </row>
    <row r="30" spans="1:4" ht="15.75">
      <c r="A30" s="188" t="s">
        <v>123</v>
      </c>
      <c r="B30" s="189"/>
      <c r="C30" s="189"/>
      <c r="D30" s="190"/>
    </row>
    <row r="31" spans="1:4" ht="15">
      <c r="A31" s="81" t="s">
        <v>129</v>
      </c>
      <c r="B31" s="66"/>
      <c r="C31" s="58" t="s">
        <v>130</v>
      </c>
      <c r="D31" s="73"/>
    </row>
    <row r="32" spans="1:4" ht="15">
      <c r="A32" s="93" t="s">
        <v>131</v>
      </c>
      <c r="B32" s="94" t="s">
        <v>124</v>
      </c>
      <c r="C32" s="94" t="s">
        <v>131</v>
      </c>
      <c r="D32" s="95" t="s">
        <v>135</v>
      </c>
    </row>
    <row r="33" spans="1:4" ht="15">
      <c r="A33" s="45" t="s">
        <v>54</v>
      </c>
      <c r="B33" s="71">
        <v>69158</v>
      </c>
      <c r="C33" s="70" t="s">
        <v>104</v>
      </c>
      <c r="D33" s="77">
        <v>20</v>
      </c>
    </row>
    <row r="34" spans="1:4" ht="15">
      <c r="A34" s="45" t="s">
        <v>52</v>
      </c>
      <c r="B34" s="71">
        <v>47488</v>
      </c>
      <c r="C34" s="70" t="s">
        <v>101</v>
      </c>
      <c r="D34" s="77">
        <v>439</v>
      </c>
    </row>
    <row r="35" spans="1:4" ht="15">
      <c r="A35" s="45" t="s">
        <v>43</v>
      </c>
      <c r="B35" s="71">
        <v>144211</v>
      </c>
      <c r="C35" s="70" t="s">
        <v>103</v>
      </c>
      <c r="D35" s="77">
        <v>12</v>
      </c>
    </row>
    <row r="36" spans="1:4" ht="15">
      <c r="A36" s="45" t="s">
        <v>57</v>
      </c>
      <c r="B36" s="71">
        <v>47608</v>
      </c>
      <c r="C36" s="70" t="s">
        <v>77</v>
      </c>
      <c r="D36" s="77">
        <v>1231</v>
      </c>
    </row>
    <row r="37" spans="1:4" ht="15">
      <c r="A37" s="46" t="s">
        <v>58</v>
      </c>
      <c r="B37" s="78">
        <v>68567</v>
      </c>
      <c r="C37" s="79" t="s">
        <v>102</v>
      </c>
      <c r="D37" s="80">
        <v>149</v>
      </c>
    </row>
    <row r="38" spans="1:4" ht="15">
      <c r="A38" s="69"/>
      <c r="B38" s="69"/>
      <c r="C38" s="69"/>
      <c r="D38" s="69"/>
    </row>
  </sheetData>
  <mergeCells count="4">
    <mergeCell ref="A3:D3"/>
    <mergeCell ref="A12:D12"/>
    <mergeCell ref="A21:D21"/>
    <mergeCell ref="A30:D30"/>
  </mergeCells>
  <conditionalFormatting sqref="A6:B10 A12:A14">
    <cfRule type="dataBar" priority="8">
      <dataBar>
        <cfvo type="min"/>
        <cfvo type="max"/>
        <color rgb="FFFFB628"/>
      </dataBar>
      <extLst>
        <ext xmlns:x14="http://schemas.microsoft.com/office/spreadsheetml/2009/9/main" uri="{B025F937-C7B1-47D3-B67F-A62EFF666E3E}">
          <x14:id>{7B5C70CE-AEC5-433D-A28B-43C6A7BF2873}</x14:id>
        </ext>
      </extLst>
    </cfRule>
  </conditionalFormatting>
  <conditionalFormatting sqref="C6:C10 C13:C14">
    <cfRule type="dataBar" priority="7">
      <dataBar>
        <cfvo type="min"/>
        <cfvo type="max"/>
        <color rgb="FFFFB628"/>
      </dataBar>
      <extLst>
        <ext xmlns:x14="http://schemas.microsoft.com/office/spreadsheetml/2009/9/main" uri="{B025F937-C7B1-47D3-B67F-A62EFF666E3E}">
          <x14:id>{EC9C5D95-FB3F-45BF-8B4B-A934098030CA}</x14:id>
        </ext>
      </extLst>
    </cfRule>
  </conditionalFormatting>
  <conditionalFormatting sqref="A15:B19 A22">
    <cfRule type="dataBar" priority="6">
      <dataBar>
        <cfvo type="min"/>
        <cfvo type="max"/>
        <color rgb="FF008AEF"/>
      </dataBar>
      <extLst>
        <ext xmlns:x14="http://schemas.microsoft.com/office/spreadsheetml/2009/9/main" uri="{B025F937-C7B1-47D3-B67F-A62EFF666E3E}">
          <x14:id>{1BB2A0B9-67E1-4143-8F2B-D970099BD787}</x14:id>
        </ext>
      </extLst>
    </cfRule>
  </conditionalFormatting>
  <conditionalFormatting sqref="C15:D19 C22">
    <cfRule type="dataBar" priority="5">
      <dataBar>
        <cfvo type="min"/>
        <cfvo type="max"/>
        <color rgb="FF008AEF"/>
      </dataBar>
      <extLst>
        <ext xmlns:x14="http://schemas.microsoft.com/office/spreadsheetml/2009/9/main" uri="{B025F937-C7B1-47D3-B67F-A62EFF666E3E}">
          <x14:id>{D25C872D-196B-4F15-8657-A90039928F31}</x14:id>
        </ext>
      </extLst>
    </cfRule>
  </conditionalFormatting>
  <conditionalFormatting sqref="A24:B28 A31">
    <cfRule type="dataBar" priority="4">
      <dataBar>
        <cfvo type="min"/>
        <cfvo type="max"/>
        <color rgb="FFFF555A"/>
      </dataBar>
      <extLst>
        <ext xmlns:x14="http://schemas.microsoft.com/office/spreadsheetml/2009/9/main" uri="{B025F937-C7B1-47D3-B67F-A62EFF666E3E}">
          <x14:id>{46DA6BB9-7B67-4D7D-AF3A-AE0823FF41F6}</x14:id>
        </ext>
      </extLst>
    </cfRule>
  </conditionalFormatting>
  <conditionalFormatting sqref="C24:D28 C31">
    <cfRule type="dataBar" priority="3">
      <dataBar>
        <cfvo type="min"/>
        <cfvo type="max"/>
        <color rgb="FFFF555A"/>
      </dataBar>
      <extLst>
        <ext xmlns:x14="http://schemas.microsoft.com/office/spreadsheetml/2009/9/main" uri="{B025F937-C7B1-47D3-B67F-A62EFF666E3E}">
          <x14:id>{975E8680-8348-45CF-8B12-23E68E0D5D18}</x14:id>
        </ext>
      </extLst>
    </cfRule>
  </conditionalFormatting>
  <conditionalFormatting sqref="A33:B37">
    <cfRule type="dataBar" priority="2">
      <dataBar>
        <cfvo type="min"/>
        <cfvo type="max"/>
        <color rgb="FF008AEF"/>
      </dataBar>
      <extLst>
        <ext xmlns:x14="http://schemas.microsoft.com/office/spreadsheetml/2009/9/main" uri="{B025F937-C7B1-47D3-B67F-A62EFF666E3E}">
          <x14:id>{7DF4D256-51D7-4F75-B905-04A56935D0AB}</x14:id>
        </ext>
      </extLst>
    </cfRule>
  </conditionalFormatting>
  <conditionalFormatting sqref="C33:D37">
    <cfRule type="dataBar" priority="1">
      <dataBar>
        <cfvo type="min"/>
        <cfvo type="max"/>
        <color rgb="FF008AEF"/>
      </dataBar>
      <extLst>
        <ext xmlns:x14="http://schemas.microsoft.com/office/spreadsheetml/2009/9/main" uri="{B025F937-C7B1-47D3-B67F-A62EFF666E3E}">
          <x14:id>{E24D9FDA-4667-4BFE-9554-CD79D2209A25}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B5C70CE-AEC5-433D-A28B-43C6A7BF2873}">
            <x14:dataBar minLength="0" maxLength="100" gradient="0">
              <x14:cfvo type="autoMin"/>
              <x14:cfvo type="autoMax"/>
              <x14:negativeFillColor rgb="FFFF0000"/>
              <x14:axisColor rgb="FF000000"/>
            </x14:dataBar>
          </x14:cfRule>
          <xm:sqref>A6:B10 A12:A14</xm:sqref>
        </x14:conditionalFormatting>
        <x14:conditionalFormatting xmlns:xm="http://schemas.microsoft.com/office/excel/2006/main">
          <x14:cfRule type="dataBar" id="{EC9C5D95-FB3F-45BF-8B4B-A934098030CA}">
            <x14:dataBar minLength="0" maxLength="100" border="1" negativeBarBorderColorSameAsPositive="0">
              <x14:cfvo type="autoMin"/>
              <x14:cfvo type="autoMax"/>
              <x14:borderColor rgb="FFFFB628"/>
              <x14:negativeFillColor rgb="FFFF0000"/>
              <x14:negativeBorderColor rgb="FFFF0000"/>
              <x14:axisColor rgb="FF000000"/>
            </x14:dataBar>
          </x14:cfRule>
          <xm:sqref>C6:C10 C13:C14</xm:sqref>
        </x14:conditionalFormatting>
        <x14:conditionalFormatting xmlns:xm="http://schemas.microsoft.com/office/excel/2006/main">
          <x14:cfRule type="dataBar" id="{1BB2A0B9-67E1-4143-8F2B-D970099BD787}">
            <x14:dataBar minLength="0" maxLength="100" border="1" negativeBarBorderColorSameAsPositive="0">
              <x14:cfvo type="autoMin"/>
              <x14:cfvo type="autoMax"/>
              <x14:borderColor rgb="FF008AEF"/>
              <x14:negativeFillColor rgb="FFFF0000"/>
              <x14:negativeBorderColor rgb="FFFF0000"/>
              <x14:axisColor rgb="FF000000"/>
            </x14:dataBar>
          </x14:cfRule>
          <xm:sqref>A15:B19 A22</xm:sqref>
        </x14:conditionalFormatting>
        <x14:conditionalFormatting xmlns:xm="http://schemas.microsoft.com/office/excel/2006/main">
          <x14:cfRule type="dataBar" id="{D25C872D-196B-4F15-8657-A90039928F31}">
            <x14:dataBar minLength="0" maxLength="100" border="1" negativeBarBorderColorSameAsPositive="0">
              <x14:cfvo type="autoMin"/>
              <x14:cfvo type="autoMax"/>
              <x14:borderColor rgb="FF008AEF"/>
              <x14:negativeFillColor rgb="FFFF0000"/>
              <x14:negativeBorderColor rgb="FFFF0000"/>
              <x14:axisColor rgb="FF000000"/>
            </x14:dataBar>
          </x14:cfRule>
          <xm:sqref>C15:D19 C22</xm:sqref>
        </x14:conditionalFormatting>
        <x14:conditionalFormatting xmlns:xm="http://schemas.microsoft.com/office/excel/2006/main">
          <x14:cfRule type="dataBar" id="{46DA6BB9-7B67-4D7D-AF3A-AE0823FF41F6}">
            <x14:dataBar minLength="0" maxLength="100" gradient="0">
              <x14:cfvo type="autoMin"/>
              <x14:cfvo type="autoMax"/>
              <x14:negativeFillColor rgb="FFFF0000"/>
              <x14:axisColor rgb="FF000000"/>
            </x14:dataBar>
          </x14:cfRule>
          <xm:sqref>A24:B28 A31</xm:sqref>
        </x14:conditionalFormatting>
        <x14:conditionalFormatting xmlns:xm="http://schemas.microsoft.com/office/excel/2006/main">
          <x14:cfRule type="dataBar" id="{975E8680-8348-45CF-8B12-23E68E0D5D18}">
            <x14:dataBar minLength="0" maxLength="100" gradient="0">
              <x14:cfvo type="autoMin"/>
              <x14:cfvo type="autoMax"/>
              <x14:negativeFillColor rgb="FFFF0000"/>
              <x14:axisColor rgb="FF000000"/>
            </x14:dataBar>
          </x14:cfRule>
          <xm:sqref>C24:D28 C31</xm:sqref>
        </x14:conditionalFormatting>
        <x14:conditionalFormatting xmlns:xm="http://schemas.microsoft.com/office/excel/2006/main">
          <x14:cfRule type="dataBar" id="{7DF4D256-51D7-4F75-B905-04A56935D0AB}">
            <x14:dataBar minLength="0" maxLength="100" gradient="0">
              <x14:cfvo type="autoMin"/>
              <x14:cfvo type="autoMax"/>
              <x14:negativeFillColor rgb="FFFF0000"/>
              <x14:axisColor rgb="FF000000"/>
            </x14:dataBar>
          </x14:cfRule>
          <xm:sqref>A33:B37</xm:sqref>
        </x14:conditionalFormatting>
        <x14:conditionalFormatting xmlns:xm="http://schemas.microsoft.com/office/excel/2006/main">
          <x14:cfRule type="dataBar" id="{E24D9FDA-4667-4BFE-9554-CD79D2209A25}">
            <x14:dataBar minLength="0" maxLength="100" gradient="0">
              <x14:cfvo type="autoMin"/>
              <x14:cfvo type="autoMax"/>
              <x14:negativeFillColor rgb="FFFF0000"/>
              <x14:axisColor rgb="FF000000"/>
            </x14:dataBar>
          </x14:cfRule>
          <xm:sqref>C33:D37</xm:sqref>
        </x14:conditionalFormatting>
      </x14:conditionalFormattings>
    </ex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A19A-5245-45CF-A72B-7C3A8254812F}">
  <sheetPr>
    <tabColor rgb="FFFFC000"/>
  </sheetPr>
  <dimension ref="A1:T16"/>
  <sheetViews>
    <sheetView topLeftCell="G1" workbookViewId="0">
      <selection activeCell="P7" sqref="P7"/>
    </sheetView>
  </sheetViews>
  <sheetFormatPr defaultRowHeight="12.75"/>
  <cols>
    <col min="1" max="1" width="14.140625" bestFit="1" customWidth="1"/>
    <col min="2" max="2" width="11.42578125" customWidth="1"/>
    <col min="3" max="3" width="10.7109375" customWidth="1"/>
    <col min="4" max="4" width="12.85546875" customWidth="1"/>
    <col min="9" max="9" width="14.5703125" bestFit="1" customWidth="1"/>
    <col min="10" max="10" width="8.140625" bestFit="1" customWidth="1"/>
    <col min="12" max="12" width="14.5703125" bestFit="1" customWidth="1"/>
    <col min="13" max="13" width="16.85546875" bestFit="1" customWidth="1"/>
    <col min="15" max="15" width="14.5703125" bestFit="1" customWidth="1"/>
    <col min="16" max="16" width="19.42578125" bestFit="1" customWidth="1"/>
    <col min="17" max="17" width="16.85546875" bestFit="1" customWidth="1"/>
    <col min="19" max="19" width="14.5703125" bestFit="1" customWidth="1"/>
    <col min="20" max="20" width="19.42578125" bestFit="1" customWidth="1"/>
  </cols>
  <sheetData>
    <row r="1" spans="1:20" ht="21">
      <c r="A1" s="120" t="s">
        <v>137</v>
      </c>
      <c r="B1" s="121"/>
    </row>
    <row r="3" spans="1:20" ht="30">
      <c r="A3" s="122" t="s">
        <v>138</v>
      </c>
      <c r="B3" s="123" t="s">
        <v>139</v>
      </c>
      <c r="C3" s="124" t="s">
        <v>140</v>
      </c>
      <c r="D3" s="124" t="s">
        <v>141</v>
      </c>
    </row>
    <row r="4" spans="1:20" ht="15">
      <c r="A4" s="39" t="s">
        <v>142</v>
      </c>
      <c r="B4" s="125">
        <v>15</v>
      </c>
      <c r="C4" s="126">
        <f t="shared" ref="C4:C13" si="0">LOOKUP(B4,shavaiz333,shavaiz444)</f>
        <v>50</v>
      </c>
      <c r="D4" s="20">
        <f>B4*C4</f>
        <v>750</v>
      </c>
    </row>
    <row r="5" spans="1:20" ht="15">
      <c r="A5" s="39" t="s">
        <v>143</v>
      </c>
      <c r="B5" s="125">
        <v>23</v>
      </c>
      <c r="C5" s="126">
        <f t="shared" si="0"/>
        <v>75</v>
      </c>
      <c r="D5" s="20">
        <f t="shared" ref="D5:D13" si="1">B5*C5</f>
        <v>1725</v>
      </c>
      <c r="I5" s="16" t="s">
        <v>153</v>
      </c>
      <c r="J5" s="20" t="s">
        <v>154</v>
      </c>
      <c r="L5" s="16" t="s">
        <v>155</v>
      </c>
      <c r="M5" s="20" t="s">
        <v>157</v>
      </c>
      <c r="O5" s="16" t="s">
        <v>155</v>
      </c>
      <c r="P5" s="20" t="s">
        <v>156</v>
      </c>
      <c r="Q5" s="20" t="s">
        <v>157</v>
      </c>
      <c r="S5" s="16" t="s">
        <v>155</v>
      </c>
      <c r="T5" s="20" t="s">
        <v>156</v>
      </c>
    </row>
    <row r="6" spans="1:20" ht="15">
      <c r="A6" s="39" t="s">
        <v>144</v>
      </c>
      <c r="B6" s="125">
        <v>41</v>
      </c>
      <c r="C6" s="126">
        <f t="shared" si="0"/>
        <v>125</v>
      </c>
      <c r="D6" s="20">
        <f t="shared" si="1"/>
        <v>5125</v>
      </c>
      <c r="I6" s="19" t="s">
        <v>143</v>
      </c>
      <c r="J6" s="51">
        <v>75</v>
      </c>
      <c r="L6" s="19" t="s">
        <v>143</v>
      </c>
      <c r="M6" s="51">
        <v>1725</v>
      </c>
      <c r="O6" s="19" t="s">
        <v>143</v>
      </c>
      <c r="P6" s="51">
        <v>23</v>
      </c>
      <c r="Q6" s="51">
        <v>1725</v>
      </c>
      <c r="S6" s="19" t="s">
        <v>143</v>
      </c>
      <c r="T6" s="51">
        <v>23</v>
      </c>
    </row>
    <row r="7" spans="1:20" ht="15">
      <c r="A7" s="39" t="s">
        <v>145</v>
      </c>
      <c r="B7" s="125">
        <v>18</v>
      </c>
      <c r="C7" s="126">
        <f t="shared" si="0"/>
        <v>50</v>
      </c>
      <c r="D7" s="20">
        <f t="shared" si="1"/>
        <v>900</v>
      </c>
      <c r="I7" s="19" t="s">
        <v>147</v>
      </c>
      <c r="J7" s="51">
        <v>150</v>
      </c>
      <c r="L7" s="19" t="s">
        <v>147</v>
      </c>
      <c r="M7" s="51">
        <v>7650</v>
      </c>
      <c r="O7" s="19" t="s">
        <v>147</v>
      </c>
      <c r="P7" s="51">
        <v>51</v>
      </c>
      <c r="Q7" s="51">
        <v>7650</v>
      </c>
      <c r="S7" s="19" t="s">
        <v>147</v>
      </c>
      <c r="T7" s="51">
        <v>51</v>
      </c>
    </row>
    <row r="8" spans="1:20" ht="15">
      <c r="A8" s="39" t="s">
        <v>146</v>
      </c>
      <c r="B8" s="125">
        <v>7</v>
      </c>
      <c r="C8" s="126">
        <f t="shared" si="0"/>
        <v>25</v>
      </c>
      <c r="D8" s="20">
        <f t="shared" si="1"/>
        <v>175</v>
      </c>
      <c r="I8" s="19" t="s">
        <v>145</v>
      </c>
      <c r="J8" s="51">
        <v>50</v>
      </c>
      <c r="L8" s="19" t="s">
        <v>145</v>
      </c>
      <c r="M8" s="51">
        <v>900</v>
      </c>
      <c r="O8" s="19" t="s">
        <v>145</v>
      </c>
      <c r="P8" s="51">
        <v>18</v>
      </c>
      <c r="Q8" s="51">
        <v>900</v>
      </c>
      <c r="S8" s="19" t="s">
        <v>145</v>
      </c>
      <c r="T8" s="51">
        <v>18</v>
      </c>
    </row>
    <row r="9" spans="1:20" ht="15">
      <c r="A9" s="39" t="s">
        <v>147</v>
      </c>
      <c r="B9" s="125">
        <v>51</v>
      </c>
      <c r="C9" s="126">
        <f t="shared" si="0"/>
        <v>150</v>
      </c>
      <c r="D9" s="20">
        <f t="shared" si="1"/>
        <v>7650</v>
      </c>
      <c r="I9" s="19" t="s">
        <v>142</v>
      </c>
      <c r="J9" s="51">
        <v>50</v>
      </c>
      <c r="L9" s="19" t="s">
        <v>142</v>
      </c>
      <c r="M9" s="51">
        <v>750</v>
      </c>
      <c r="O9" s="19" t="s">
        <v>142</v>
      </c>
      <c r="P9" s="51">
        <v>15</v>
      </c>
      <c r="Q9" s="51">
        <v>750</v>
      </c>
      <c r="S9" s="19" t="s">
        <v>142</v>
      </c>
      <c r="T9" s="51">
        <v>15</v>
      </c>
    </row>
    <row r="10" spans="1:20" ht="15">
      <c r="A10" s="39" t="s">
        <v>148</v>
      </c>
      <c r="B10" s="125">
        <v>22</v>
      </c>
      <c r="C10" s="126">
        <f t="shared" si="0"/>
        <v>75</v>
      </c>
      <c r="D10" s="20">
        <f t="shared" si="1"/>
        <v>1650</v>
      </c>
      <c r="I10" s="19" t="s">
        <v>144</v>
      </c>
      <c r="J10" s="51">
        <v>125</v>
      </c>
      <c r="L10" s="19" t="s">
        <v>144</v>
      </c>
      <c r="M10" s="51">
        <v>5125</v>
      </c>
      <c r="O10" s="19" t="s">
        <v>144</v>
      </c>
      <c r="P10" s="51">
        <v>41</v>
      </c>
      <c r="Q10" s="51">
        <v>5125</v>
      </c>
      <c r="S10" s="19" t="s">
        <v>144</v>
      </c>
      <c r="T10" s="51">
        <v>41</v>
      </c>
    </row>
    <row r="11" spans="1:20" ht="15">
      <c r="A11" s="39" t="s">
        <v>149</v>
      </c>
      <c r="B11" s="125">
        <v>19</v>
      </c>
      <c r="C11" s="126">
        <f t="shared" si="0"/>
        <v>50</v>
      </c>
      <c r="D11" s="20">
        <f t="shared" si="1"/>
        <v>950</v>
      </c>
      <c r="I11" s="19" t="s">
        <v>149</v>
      </c>
      <c r="J11" s="51">
        <v>50</v>
      </c>
      <c r="L11" s="19" t="s">
        <v>149</v>
      </c>
      <c r="M11" s="51">
        <v>950</v>
      </c>
      <c r="O11" s="19" t="s">
        <v>149</v>
      </c>
      <c r="P11" s="51">
        <v>19</v>
      </c>
      <c r="Q11" s="51">
        <v>950</v>
      </c>
      <c r="S11" s="19" t="s">
        <v>149</v>
      </c>
      <c r="T11" s="51">
        <v>19</v>
      </c>
    </row>
    <row r="12" spans="1:20" ht="15">
      <c r="A12" s="39" t="s">
        <v>150</v>
      </c>
      <c r="B12" s="125">
        <v>37</v>
      </c>
      <c r="C12" s="126">
        <f t="shared" si="0"/>
        <v>100</v>
      </c>
      <c r="D12" s="20">
        <f t="shared" si="1"/>
        <v>3700</v>
      </c>
      <c r="I12" s="19" t="s">
        <v>150</v>
      </c>
      <c r="J12" s="51">
        <v>100</v>
      </c>
      <c r="L12" s="19" t="s">
        <v>150</v>
      </c>
      <c r="M12" s="51">
        <v>3700</v>
      </c>
      <c r="O12" s="19" t="s">
        <v>150</v>
      </c>
      <c r="P12" s="51">
        <v>37</v>
      </c>
      <c r="Q12" s="51">
        <v>3700</v>
      </c>
      <c r="S12" s="19" t="s">
        <v>150</v>
      </c>
      <c r="T12" s="51">
        <v>37</v>
      </c>
    </row>
    <row r="13" spans="1:20" ht="15">
      <c r="A13" s="39" t="s">
        <v>151</v>
      </c>
      <c r="B13" s="125">
        <v>34</v>
      </c>
      <c r="C13" s="126">
        <f t="shared" si="0"/>
        <v>100</v>
      </c>
      <c r="D13" s="20">
        <f t="shared" si="1"/>
        <v>3400</v>
      </c>
      <c r="I13" s="19" t="s">
        <v>146</v>
      </c>
      <c r="J13" s="51">
        <v>25</v>
      </c>
      <c r="L13" s="19" t="s">
        <v>146</v>
      </c>
      <c r="M13" s="51">
        <v>175</v>
      </c>
      <c r="O13" s="19" t="s">
        <v>146</v>
      </c>
      <c r="P13" s="51">
        <v>7</v>
      </c>
      <c r="Q13" s="51">
        <v>175</v>
      </c>
      <c r="S13" s="19" t="s">
        <v>146</v>
      </c>
      <c r="T13" s="51">
        <v>7</v>
      </c>
    </row>
    <row r="14" spans="1:20">
      <c r="I14" s="19" t="s">
        <v>148</v>
      </c>
      <c r="J14" s="51">
        <v>75</v>
      </c>
      <c r="L14" s="19" t="s">
        <v>148</v>
      </c>
      <c r="M14" s="51">
        <v>1650</v>
      </c>
      <c r="O14" s="19" t="s">
        <v>148</v>
      </c>
      <c r="P14" s="51">
        <v>22</v>
      </c>
      <c r="Q14" s="51">
        <v>1650</v>
      </c>
      <c r="S14" s="19" t="s">
        <v>148</v>
      </c>
      <c r="T14" s="51">
        <v>22</v>
      </c>
    </row>
    <row r="15" spans="1:20">
      <c r="I15" s="19" t="s">
        <v>151</v>
      </c>
      <c r="J15" s="51">
        <v>100</v>
      </c>
      <c r="L15" s="19" t="s">
        <v>151</v>
      </c>
      <c r="M15" s="51">
        <v>3400</v>
      </c>
      <c r="O15" s="19" t="s">
        <v>151</v>
      </c>
      <c r="P15" s="51">
        <v>34</v>
      </c>
      <c r="Q15" s="51">
        <v>3400</v>
      </c>
      <c r="S15" s="19" t="s">
        <v>151</v>
      </c>
      <c r="T15" s="51">
        <v>34</v>
      </c>
    </row>
    <row r="16" spans="1:20">
      <c r="I16" s="19" t="s">
        <v>26</v>
      </c>
      <c r="J16" s="51">
        <v>800</v>
      </c>
      <c r="L16" s="19" t="s">
        <v>26</v>
      </c>
      <c r="M16" s="51">
        <v>26025</v>
      </c>
      <c r="O16" s="19" t="s">
        <v>26</v>
      </c>
      <c r="P16" s="51">
        <v>267</v>
      </c>
      <c r="Q16" s="51">
        <v>26025</v>
      </c>
      <c r="S16" s="19" t="s">
        <v>26</v>
      </c>
      <c r="T16" s="51">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AD106-D05F-4D42-BF3C-14260375A4D8}">
  <sheetPr>
    <tabColor rgb="FFFFC000"/>
  </sheetPr>
  <dimension ref="A2:B8"/>
  <sheetViews>
    <sheetView workbookViewId="0">
      <selection activeCell="J25" sqref="J25"/>
    </sheetView>
  </sheetViews>
  <sheetFormatPr defaultRowHeight="12.75"/>
  <cols>
    <col min="1" max="1" width="13.42578125" customWidth="1"/>
    <col min="2" max="2" width="14.28515625" customWidth="1"/>
  </cols>
  <sheetData>
    <row r="2" spans="1:2" ht="16.5" customHeight="1">
      <c r="A2" s="127" t="s">
        <v>139</v>
      </c>
      <c r="B2" s="128" t="s">
        <v>152</v>
      </c>
    </row>
    <row r="3" spans="1:2" ht="15">
      <c r="A3" s="129">
        <v>0</v>
      </c>
      <c r="B3" s="130">
        <v>25</v>
      </c>
    </row>
    <row r="4" spans="1:2" ht="15">
      <c r="A4" s="129">
        <v>10</v>
      </c>
      <c r="B4" s="130">
        <v>50</v>
      </c>
    </row>
    <row r="5" spans="1:2" ht="15">
      <c r="A5" s="129">
        <v>20</v>
      </c>
      <c r="B5" s="130">
        <v>75</v>
      </c>
    </row>
    <row r="6" spans="1:2" ht="15">
      <c r="A6" s="129">
        <v>30</v>
      </c>
      <c r="B6" s="130">
        <v>100</v>
      </c>
    </row>
    <row r="7" spans="1:2" ht="15">
      <c r="A7" s="129">
        <v>40</v>
      </c>
      <c r="B7" s="130">
        <v>125</v>
      </c>
    </row>
    <row r="8" spans="1:2" ht="15">
      <c r="A8" s="129">
        <v>50</v>
      </c>
      <c r="B8" s="130">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FE8C-77FF-428F-9D13-197EC7C62885}">
  <sheetPr>
    <tabColor rgb="FFFFC000"/>
  </sheetPr>
  <dimension ref="A1:T113"/>
  <sheetViews>
    <sheetView showGridLines="0" showRowColHeaders="0" zoomScale="90" zoomScaleNormal="90" workbookViewId="0">
      <selection activeCell="R16" sqref="R16"/>
    </sheetView>
  </sheetViews>
  <sheetFormatPr defaultRowHeight="12.75"/>
  <sheetData>
    <row r="1" spans="1:20" ht="44.25" customHeight="1">
      <c r="A1" s="23"/>
      <c r="B1" s="23"/>
      <c r="C1" s="23"/>
      <c r="D1" s="23"/>
      <c r="E1" s="23"/>
      <c r="F1" s="23"/>
      <c r="G1" s="23"/>
      <c r="H1" s="23"/>
      <c r="I1" s="23"/>
      <c r="J1" s="23"/>
      <c r="K1" s="23"/>
      <c r="L1" s="23"/>
      <c r="M1" s="23"/>
      <c r="N1" s="23"/>
      <c r="O1" s="23"/>
      <c r="P1" s="23"/>
      <c r="Q1" s="23"/>
      <c r="R1" s="23"/>
      <c r="S1" s="23"/>
      <c r="T1" s="23"/>
    </row>
    <row r="2" spans="1:20">
      <c r="A2" s="23"/>
      <c r="B2" s="23"/>
      <c r="C2" s="23"/>
      <c r="D2" s="23"/>
      <c r="E2" s="23"/>
      <c r="F2" s="23"/>
      <c r="G2" s="23"/>
      <c r="H2" s="23"/>
      <c r="I2" s="23"/>
      <c r="J2" s="23"/>
      <c r="K2" s="23"/>
      <c r="L2" s="23"/>
      <c r="M2" s="23"/>
      <c r="N2" s="23"/>
      <c r="O2" s="23"/>
      <c r="P2" s="23"/>
      <c r="Q2" s="23"/>
      <c r="R2" s="23"/>
      <c r="S2" s="23"/>
      <c r="T2" s="23"/>
    </row>
    <row r="3" spans="1:20">
      <c r="A3" s="23"/>
      <c r="B3" s="23"/>
      <c r="C3" s="23"/>
      <c r="D3" s="23"/>
      <c r="E3" s="23"/>
      <c r="F3" s="23"/>
      <c r="G3" s="23"/>
      <c r="H3" s="23"/>
      <c r="I3" s="23"/>
      <c r="J3" s="23"/>
      <c r="K3" s="23"/>
      <c r="L3" s="23"/>
      <c r="M3" s="23"/>
      <c r="N3" s="23"/>
      <c r="O3" s="23"/>
      <c r="P3" s="23"/>
      <c r="Q3" s="23"/>
      <c r="R3" s="23"/>
      <c r="S3" s="23"/>
      <c r="T3" s="23"/>
    </row>
    <row r="4" spans="1:20">
      <c r="A4" s="23"/>
      <c r="B4" s="23"/>
      <c r="C4" s="23"/>
      <c r="D4" s="23"/>
      <c r="E4" s="23"/>
      <c r="F4" s="23"/>
      <c r="G4" s="23"/>
      <c r="H4" s="23"/>
      <c r="I4" s="23"/>
      <c r="J4" s="23"/>
      <c r="K4" s="23"/>
      <c r="L4" s="23"/>
      <c r="M4" s="23"/>
      <c r="N4" s="23"/>
      <c r="O4" s="23"/>
      <c r="P4" s="23"/>
      <c r="Q4" s="23"/>
      <c r="R4" s="23"/>
      <c r="S4" s="23"/>
      <c r="T4" s="23"/>
    </row>
    <row r="5" spans="1:20">
      <c r="A5" s="23"/>
      <c r="B5" s="23"/>
      <c r="C5" s="23"/>
      <c r="D5" s="23"/>
      <c r="E5" s="23"/>
      <c r="F5" s="23"/>
      <c r="G5" s="23"/>
      <c r="H5" s="23"/>
      <c r="I5" s="23"/>
      <c r="J5" s="23"/>
      <c r="K5" s="23"/>
      <c r="L5" s="23"/>
      <c r="M5" s="23"/>
      <c r="N5" s="23"/>
      <c r="O5" s="23"/>
      <c r="P5" s="23"/>
      <c r="Q5" s="23"/>
      <c r="R5" s="23"/>
      <c r="S5" s="23"/>
      <c r="T5" s="23"/>
    </row>
    <row r="6" spans="1:20">
      <c r="A6" s="23"/>
      <c r="B6" s="23"/>
      <c r="C6" s="23"/>
      <c r="D6" s="23"/>
      <c r="E6" s="23"/>
      <c r="F6" s="23"/>
      <c r="G6" s="23"/>
      <c r="H6" s="23"/>
      <c r="I6" s="23"/>
      <c r="J6" s="23"/>
      <c r="K6" s="23"/>
      <c r="L6" s="23"/>
      <c r="M6" s="23"/>
      <c r="N6" s="23"/>
      <c r="O6" s="23"/>
      <c r="P6" s="23"/>
      <c r="Q6" s="23"/>
      <c r="R6" s="23"/>
      <c r="S6" s="23"/>
      <c r="T6" s="23"/>
    </row>
    <row r="7" spans="1:20">
      <c r="A7" s="23"/>
      <c r="B7" s="23"/>
      <c r="C7" s="23"/>
      <c r="D7" s="23"/>
      <c r="E7" s="23"/>
      <c r="F7" s="23"/>
      <c r="G7" s="23"/>
      <c r="H7" s="23"/>
      <c r="I7" s="23"/>
      <c r="J7" s="23"/>
      <c r="K7" s="23"/>
      <c r="L7" s="23"/>
      <c r="M7" s="23"/>
      <c r="N7" s="23"/>
      <c r="O7" s="23"/>
      <c r="P7" s="23"/>
      <c r="Q7" s="23"/>
      <c r="R7" s="23"/>
      <c r="S7" s="23"/>
      <c r="T7" s="23"/>
    </row>
    <row r="8" spans="1:20">
      <c r="A8" s="23"/>
      <c r="B8" s="23"/>
      <c r="C8" s="23"/>
      <c r="D8" s="23"/>
      <c r="E8" s="23"/>
      <c r="F8" s="23"/>
      <c r="G8" s="23"/>
      <c r="H8" s="23"/>
      <c r="I8" s="23"/>
      <c r="J8" s="23"/>
      <c r="K8" s="23"/>
      <c r="L8" s="23"/>
      <c r="M8" s="23"/>
      <c r="N8" s="23"/>
      <c r="O8" s="23"/>
      <c r="P8" s="23"/>
      <c r="Q8" s="23"/>
      <c r="R8" s="23"/>
      <c r="S8" s="23"/>
      <c r="T8" s="23"/>
    </row>
    <row r="9" spans="1:20">
      <c r="A9" s="23"/>
      <c r="B9" s="23"/>
      <c r="C9" s="23"/>
      <c r="D9" s="23"/>
      <c r="E9" s="23"/>
      <c r="F9" s="23"/>
      <c r="G9" s="23"/>
      <c r="H9" s="23"/>
      <c r="I9" s="23"/>
      <c r="J9" s="23"/>
      <c r="K9" s="23"/>
      <c r="L9" s="23"/>
      <c r="M9" s="23"/>
      <c r="N9" s="23"/>
      <c r="O9" s="23"/>
      <c r="P9" s="23"/>
      <c r="Q9" s="23"/>
      <c r="R9" s="23"/>
      <c r="S9" s="23"/>
      <c r="T9" s="23"/>
    </row>
    <row r="10" spans="1:20">
      <c r="A10" s="23"/>
      <c r="B10" s="23"/>
      <c r="C10" s="23"/>
      <c r="D10" s="23"/>
      <c r="E10" s="23"/>
      <c r="F10" s="23"/>
      <c r="G10" s="23"/>
      <c r="H10" s="23"/>
      <c r="I10" s="23"/>
      <c r="J10" s="23"/>
      <c r="K10" s="23"/>
      <c r="L10" s="23"/>
      <c r="M10" s="23"/>
      <c r="N10" s="23"/>
      <c r="O10" s="23"/>
      <c r="P10" s="23"/>
      <c r="Q10" s="23"/>
      <c r="R10" s="23"/>
      <c r="S10" s="23"/>
      <c r="T10" s="23"/>
    </row>
    <row r="11" spans="1:20">
      <c r="A11" s="23"/>
      <c r="B11" s="23"/>
      <c r="C11" s="23"/>
      <c r="D11" s="23"/>
      <c r="E11" s="23"/>
      <c r="F11" s="23"/>
      <c r="G11" s="23"/>
      <c r="H11" s="23"/>
      <c r="I11" s="23"/>
      <c r="J11" s="23"/>
      <c r="K11" s="23"/>
      <c r="L11" s="23"/>
      <c r="M11" s="23"/>
      <c r="N11" s="23"/>
      <c r="O11" s="23"/>
      <c r="P11" s="23"/>
      <c r="Q11" s="23"/>
      <c r="R11" s="23"/>
      <c r="S11" s="23"/>
      <c r="T11" s="23"/>
    </row>
    <row r="12" spans="1:20">
      <c r="A12" s="23"/>
      <c r="B12" s="23"/>
      <c r="C12" s="23"/>
      <c r="D12" s="23"/>
      <c r="E12" s="23"/>
      <c r="F12" s="23"/>
      <c r="G12" s="23"/>
      <c r="H12" s="23"/>
      <c r="I12" s="23"/>
      <c r="J12" s="23"/>
      <c r="K12" s="23"/>
      <c r="L12" s="23"/>
      <c r="M12" s="23"/>
      <c r="N12" s="23"/>
      <c r="O12" s="23"/>
      <c r="P12" s="23"/>
      <c r="Q12" s="23"/>
      <c r="R12" s="23"/>
      <c r="S12" s="23"/>
      <c r="T12" s="23"/>
    </row>
    <row r="13" spans="1:20">
      <c r="A13" s="23"/>
      <c r="B13" s="23"/>
      <c r="C13" s="23"/>
      <c r="D13" s="23"/>
      <c r="E13" s="23"/>
      <c r="F13" s="23"/>
      <c r="G13" s="23"/>
      <c r="H13" s="23"/>
      <c r="I13" s="23"/>
      <c r="J13" s="23"/>
      <c r="K13" s="23"/>
      <c r="L13" s="23"/>
      <c r="M13" s="23"/>
      <c r="N13" s="23"/>
      <c r="O13" s="23"/>
      <c r="P13" s="23"/>
      <c r="Q13" s="23"/>
      <c r="R13" s="23"/>
      <c r="S13" s="23"/>
      <c r="T13" s="23"/>
    </row>
    <row r="14" spans="1:20">
      <c r="A14" s="23"/>
      <c r="B14" s="23"/>
      <c r="C14" s="23"/>
      <c r="D14" s="23"/>
      <c r="E14" s="23"/>
      <c r="F14" s="23"/>
      <c r="G14" s="23"/>
      <c r="H14" s="23"/>
      <c r="I14" s="23"/>
      <c r="J14" s="23"/>
      <c r="K14" s="23"/>
      <c r="L14" s="23"/>
      <c r="M14" s="23"/>
      <c r="N14" s="23"/>
      <c r="O14" s="23"/>
      <c r="P14" s="23"/>
      <c r="Q14" s="23"/>
      <c r="R14" s="23"/>
      <c r="S14" s="23"/>
      <c r="T14" s="23"/>
    </row>
    <row r="15" spans="1:20">
      <c r="A15" s="23"/>
      <c r="B15" s="23"/>
      <c r="C15" s="23"/>
      <c r="D15" s="23"/>
      <c r="E15" s="23"/>
      <c r="F15" s="23"/>
      <c r="G15" s="23"/>
      <c r="H15" s="23"/>
      <c r="I15" s="23"/>
      <c r="J15" s="23"/>
      <c r="K15" s="23"/>
      <c r="L15" s="23"/>
      <c r="M15" s="23"/>
      <c r="N15" s="23"/>
      <c r="O15" s="23"/>
      <c r="P15" s="23"/>
      <c r="Q15" s="23"/>
      <c r="R15" s="23"/>
      <c r="S15" s="23"/>
      <c r="T15" s="23"/>
    </row>
    <row r="16" spans="1:20">
      <c r="A16" s="23"/>
      <c r="B16" s="23"/>
      <c r="C16" s="23"/>
      <c r="D16" s="23"/>
      <c r="E16" s="23"/>
      <c r="F16" s="23"/>
      <c r="G16" s="23"/>
      <c r="H16" s="23"/>
      <c r="I16" s="23"/>
      <c r="J16" s="23"/>
      <c r="K16" s="23"/>
      <c r="L16" s="23"/>
      <c r="M16" s="23"/>
      <c r="N16" s="23"/>
      <c r="O16" s="23"/>
      <c r="P16" s="23"/>
      <c r="Q16" s="23"/>
      <c r="R16" s="23"/>
      <c r="S16" s="23"/>
      <c r="T16" s="23"/>
    </row>
    <row r="17" spans="1:20">
      <c r="A17" s="23"/>
      <c r="B17" s="23"/>
      <c r="C17" s="23"/>
      <c r="D17" s="23"/>
      <c r="E17" s="23"/>
      <c r="F17" s="23"/>
      <c r="G17" s="23"/>
      <c r="H17" s="23"/>
      <c r="I17" s="23"/>
      <c r="J17" s="23"/>
      <c r="K17" s="23"/>
      <c r="L17" s="23"/>
      <c r="M17" s="23"/>
      <c r="N17" s="23"/>
      <c r="O17" s="23"/>
      <c r="P17" s="23"/>
      <c r="Q17" s="23"/>
      <c r="R17" s="23"/>
      <c r="S17" s="23"/>
      <c r="T17" s="23"/>
    </row>
    <row r="18" spans="1:20">
      <c r="A18" s="23"/>
      <c r="B18" s="23"/>
      <c r="C18" s="23"/>
      <c r="D18" s="23"/>
      <c r="E18" s="23"/>
      <c r="F18" s="23"/>
      <c r="G18" s="23"/>
      <c r="H18" s="23"/>
      <c r="I18" s="23"/>
      <c r="J18" s="23"/>
      <c r="K18" s="23"/>
      <c r="L18" s="23"/>
      <c r="M18" s="23"/>
      <c r="N18" s="23"/>
      <c r="O18" s="23"/>
      <c r="P18" s="23"/>
      <c r="Q18" s="23"/>
      <c r="R18" s="23"/>
      <c r="S18" s="23"/>
      <c r="T18" s="23"/>
    </row>
    <row r="19" spans="1:20">
      <c r="A19" s="23"/>
      <c r="B19" s="23"/>
      <c r="C19" s="23"/>
      <c r="D19" s="23"/>
      <c r="E19" s="23"/>
      <c r="F19" s="23"/>
      <c r="G19" s="23"/>
      <c r="H19" s="23"/>
      <c r="I19" s="23"/>
      <c r="J19" s="23"/>
      <c r="K19" s="23"/>
      <c r="L19" s="23"/>
      <c r="M19" s="23"/>
      <c r="N19" s="23"/>
      <c r="O19" s="23"/>
      <c r="P19" s="23"/>
      <c r="Q19" s="23"/>
      <c r="R19" s="23"/>
      <c r="S19" s="23"/>
      <c r="T19" s="23"/>
    </row>
    <row r="20" spans="1:20">
      <c r="A20" s="23"/>
      <c r="B20" s="23"/>
      <c r="C20" s="23"/>
      <c r="D20" s="23"/>
      <c r="E20" s="23"/>
      <c r="F20" s="23"/>
      <c r="G20" s="23"/>
      <c r="H20" s="23"/>
      <c r="I20" s="23"/>
      <c r="J20" s="23"/>
      <c r="K20" s="23"/>
      <c r="L20" s="23"/>
      <c r="M20" s="23"/>
      <c r="N20" s="23"/>
      <c r="O20" s="23"/>
      <c r="P20" s="23"/>
      <c r="Q20" s="23"/>
      <c r="R20" s="23"/>
      <c r="S20" s="23"/>
      <c r="T20" s="23"/>
    </row>
    <row r="21" spans="1:20">
      <c r="A21" s="23"/>
      <c r="B21" s="23"/>
      <c r="C21" s="23"/>
      <c r="D21" s="23"/>
      <c r="E21" s="23"/>
      <c r="F21" s="23"/>
      <c r="G21" s="23"/>
      <c r="H21" s="23"/>
      <c r="I21" s="23"/>
      <c r="J21" s="23"/>
      <c r="K21" s="23"/>
      <c r="L21" s="23"/>
      <c r="M21" s="23"/>
      <c r="N21" s="23"/>
      <c r="O21" s="23"/>
      <c r="P21" s="23"/>
      <c r="Q21" s="23"/>
      <c r="R21" s="23"/>
      <c r="S21" s="23"/>
      <c r="T21" s="23"/>
    </row>
    <row r="22" spans="1:20">
      <c r="A22" s="23"/>
      <c r="B22" s="23"/>
      <c r="C22" s="23"/>
      <c r="D22" s="23"/>
      <c r="E22" s="23"/>
      <c r="F22" s="23"/>
      <c r="G22" s="23"/>
      <c r="H22" s="23"/>
      <c r="I22" s="23"/>
      <c r="J22" s="23"/>
      <c r="K22" s="23"/>
      <c r="L22" s="23"/>
      <c r="M22" s="23"/>
      <c r="N22" s="23"/>
      <c r="O22" s="23"/>
      <c r="P22" s="23"/>
      <c r="Q22" s="23"/>
      <c r="R22" s="23"/>
      <c r="S22" s="23"/>
      <c r="T22" s="23"/>
    </row>
    <row r="23" spans="1:20">
      <c r="A23" s="23"/>
      <c r="B23" s="23"/>
      <c r="C23" s="23"/>
      <c r="D23" s="23"/>
      <c r="E23" s="23"/>
      <c r="F23" s="23"/>
      <c r="G23" s="23"/>
      <c r="H23" s="23"/>
      <c r="I23" s="23"/>
      <c r="J23" s="23"/>
      <c r="K23" s="23"/>
      <c r="L23" s="23"/>
      <c r="M23" s="23"/>
      <c r="N23" s="23"/>
      <c r="O23" s="23"/>
      <c r="P23" s="23"/>
      <c r="Q23" s="23"/>
      <c r="R23" s="23"/>
      <c r="S23" s="23"/>
      <c r="T23" s="23"/>
    </row>
    <row r="24" spans="1:20">
      <c r="A24" s="23"/>
      <c r="B24" s="23"/>
      <c r="C24" s="23"/>
      <c r="D24" s="23"/>
      <c r="E24" s="23"/>
      <c r="F24" s="23"/>
      <c r="G24" s="23"/>
      <c r="H24" s="23"/>
      <c r="I24" s="23"/>
      <c r="J24" s="23"/>
      <c r="K24" s="23"/>
      <c r="L24" s="23"/>
      <c r="M24" s="23"/>
      <c r="N24" s="23"/>
      <c r="O24" s="23"/>
      <c r="P24" s="23"/>
      <c r="Q24" s="23"/>
      <c r="R24" s="23"/>
      <c r="S24" s="23"/>
      <c r="T24" s="23"/>
    </row>
    <row r="25" spans="1:20">
      <c r="A25" s="23"/>
      <c r="B25" s="23"/>
      <c r="C25" s="23"/>
      <c r="D25" s="23"/>
      <c r="E25" s="23"/>
      <c r="F25" s="23"/>
      <c r="G25" s="23"/>
      <c r="H25" s="23"/>
      <c r="I25" s="23"/>
      <c r="J25" s="23"/>
      <c r="K25" s="23"/>
      <c r="L25" s="23"/>
      <c r="M25" s="23"/>
      <c r="N25" s="23"/>
      <c r="O25" s="23"/>
      <c r="P25" s="23"/>
      <c r="Q25" s="23"/>
      <c r="R25" s="23"/>
      <c r="S25" s="23"/>
      <c r="T25" s="23"/>
    </row>
    <row r="26" spans="1:20">
      <c r="A26" s="23"/>
      <c r="B26" s="23"/>
      <c r="C26" s="23"/>
      <c r="D26" s="23"/>
      <c r="E26" s="23"/>
      <c r="F26" s="23"/>
      <c r="G26" s="23"/>
      <c r="H26" s="23"/>
      <c r="I26" s="23"/>
      <c r="J26" s="23"/>
      <c r="K26" s="23"/>
      <c r="L26" s="23"/>
      <c r="M26" s="23"/>
      <c r="N26" s="23"/>
      <c r="O26" s="23"/>
      <c r="P26" s="23"/>
      <c r="Q26" s="23"/>
      <c r="R26" s="23"/>
      <c r="S26" s="23"/>
      <c r="T26" s="23"/>
    </row>
    <row r="27" spans="1:20">
      <c r="A27" s="23"/>
      <c r="B27" s="23"/>
      <c r="C27" s="23"/>
      <c r="D27" s="23"/>
      <c r="E27" s="23"/>
      <c r="F27" s="23"/>
      <c r="G27" s="23"/>
      <c r="H27" s="23"/>
      <c r="I27" s="23"/>
      <c r="J27" s="23"/>
      <c r="K27" s="23"/>
      <c r="L27" s="23"/>
      <c r="M27" s="23"/>
      <c r="N27" s="23"/>
      <c r="O27" s="23"/>
      <c r="P27" s="23"/>
      <c r="Q27" s="23"/>
      <c r="R27" s="23"/>
      <c r="S27" s="23"/>
      <c r="T27" s="23"/>
    </row>
    <row r="28" spans="1:20">
      <c r="A28" s="23"/>
      <c r="B28" s="23"/>
      <c r="C28" s="23"/>
      <c r="D28" s="23"/>
      <c r="E28" s="23"/>
      <c r="F28" s="23"/>
      <c r="G28" s="23"/>
      <c r="H28" s="23"/>
      <c r="I28" s="23"/>
      <c r="J28" s="23"/>
      <c r="K28" s="23"/>
      <c r="L28" s="23"/>
      <c r="M28" s="23"/>
      <c r="N28" s="23"/>
      <c r="O28" s="23"/>
      <c r="P28" s="23"/>
      <c r="Q28" s="23"/>
      <c r="R28" s="23"/>
      <c r="S28" s="23"/>
      <c r="T28" s="23"/>
    </row>
    <row r="29" spans="1:20">
      <c r="A29" s="23"/>
      <c r="B29" s="23"/>
      <c r="C29" s="23"/>
      <c r="D29" s="23"/>
      <c r="E29" s="23"/>
      <c r="F29" s="23"/>
      <c r="G29" s="23"/>
      <c r="H29" s="23"/>
      <c r="I29" s="23"/>
      <c r="J29" s="23"/>
      <c r="K29" s="23"/>
      <c r="L29" s="23"/>
      <c r="M29" s="23"/>
      <c r="N29" s="23"/>
      <c r="O29" s="23"/>
      <c r="P29" s="23"/>
      <c r="Q29" s="23"/>
      <c r="R29" s="23"/>
      <c r="S29" s="23"/>
      <c r="T29" s="23"/>
    </row>
    <row r="30" spans="1:20">
      <c r="A30" s="23"/>
      <c r="B30" s="23"/>
      <c r="C30" s="23"/>
      <c r="D30" s="23"/>
      <c r="E30" s="23"/>
      <c r="F30" s="23"/>
      <c r="G30" s="23"/>
      <c r="H30" s="23"/>
      <c r="I30" s="23"/>
      <c r="J30" s="23"/>
      <c r="K30" s="23"/>
      <c r="L30" s="23"/>
      <c r="M30" s="23"/>
      <c r="N30" s="23"/>
      <c r="O30" s="23"/>
      <c r="P30" s="23"/>
      <c r="Q30" s="23"/>
      <c r="R30" s="23"/>
      <c r="S30" s="23"/>
      <c r="T30" s="23"/>
    </row>
    <row r="31" spans="1:20">
      <c r="A31" s="23"/>
      <c r="B31" s="23"/>
      <c r="C31" s="23"/>
      <c r="D31" s="23"/>
      <c r="E31" s="23"/>
      <c r="F31" s="23"/>
      <c r="G31" s="23"/>
      <c r="H31" s="23"/>
      <c r="I31" s="23"/>
      <c r="J31" s="23"/>
      <c r="K31" s="23"/>
      <c r="L31" s="23"/>
      <c r="M31" s="23"/>
      <c r="N31" s="23"/>
      <c r="O31" s="23"/>
      <c r="P31" s="23"/>
      <c r="Q31" s="23"/>
      <c r="R31" s="23"/>
      <c r="S31" s="23"/>
      <c r="T31" s="23"/>
    </row>
    <row r="32" spans="1:20">
      <c r="A32" s="23"/>
      <c r="B32" s="23"/>
      <c r="C32" s="23"/>
      <c r="D32" s="23"/>
      <c r="E32" s="23"/>
      <c r="F32" s="23"/>
      <c r="G32" s="23"/>
      <c r="H32" s="23"/>
      <c r="I32" s="23"/>
      <c r="J32" s="23"/>
      <c r="K32" s="23"/>
      <c r="L32" s="23"/>
      <c r="M32" s="23"/>
      <c r="N32" s="23"/>
      <c r="O32" s="23"/>
      <c r="P32" s="23"/>
      <c r="Q32" s="23"/>
      <c r="R32" s="23"/>
      <c r="S32" s="23"/>
      <c r="T32" s="23"/>
    </row>
    <row r="33" spans="1:20">
      <c r="A33" s="23"/>
      <c r="B33" s="23"/>
      <c r="C33" s="23"/>
      <c r="D33" s="23"/>
      <c r="E33" s="23"/>
      <c r="F33" s="23"/>
      <c r="G33" s="23"/>
      <c r="H33" s="23"/>
      <c r="I33" s="23"/>
      <c r="J33" s="23"/>
      <c r="K33" s="23"/>
      <c r="L33" s="23"/>
      <c r="M33" s="23"/>
      <c r="N33" s="23"/>
      <c r="O33" s="23"/>
      <c r="P33" s="23"/>
      <c r="Q33" s="23"/>
      <c r="R33" s="23"/>
      <c r="S33" s="23"/>
      <c r="T33" s="23"/>
    </row>
    <row r="34" spans="1:20">
      <c r="A34" s="23"/>
      <c r="B34" s="23"/>
      <c r="C34" s="23"/>
      <c r="D34" s="23"/>
      <c r="E34" s="23"/>
      <c r="F34" s="23"/>
      <c r="G34" s="23"/>
      <c r="H34" s="23"/>
      <c r="I34" s="23"/>
      <c r="J34" s="23"/>
      <c r="K34" s="23"/>
      <c r="L34" s="23"/>
      <c r="M34" s="23"/>
      <c r="N34" s="23"/>
      <c r="O34" s="23"/>
      <c r="P34" s="23"/>
      <c r="Q34" s="23"/>
      <c r="R34" s="23"/>
      <c r="S34" s="23"/>
      <c r="T34" s="23"/>
    </row>
    <row r="35" spans="1:20">
      <c r="A35" s="23"/>
      <c r="B35" s="23"/>
      <c r="C35" s="23"/>
      <c r="D35" s="23"/>
      <c r="E35" s="23"/>
      <c r="F35" s="23"/>
      <c r="G35" s="23"/>
      <c r="H35" s="23"/>
      <c r="I35" s="23"/>
      <c r="J35" s="23"/>
      <c r="K35" s="23"/>
      <c r="L35" s="23"/>
      <c r="M35" s="23"/>
      <c r="N35" s="23"/>
      <c r="O35" s="23"/>
      <c r="P35" s="23"/>
      <c r="Q35" s="23"/>
      <c r="R35" s="23"/>
      <c r="S35" s="23"/>
      <c r="T35" s="23"/>
    </row>
    <row r="36" spans="1:20">
      <c r="A36" s="23"/>
      <c r="B36" s="23"/>
      <c r="C36" s="23"/>
      <c r="D36" s="23"/>
      <c r="E36" s="23"/>
      <c r="F36" s="23"/>
      <c r="G36" s="23"/>
      <c r="H36" s="23"/>
      <c r="I36" s="23"/>
      <c r="J36" s="23"/>
      <c r="K36" s="23"/>
      <c r="L36" s="23"/>
      <c r="M36" s="23"/>
      <c r="N36" s="23"/>
      <c r="O36" s="23"/>
      <c r="P36" s="23"/>
      <c r="Q36" s="23"/>
      <c r="R36" s="23"/>
      <c r="S36" s="23"/>
      <c r="T36" s="23"/>
    </row>
    <row r="37" spans="1:20">
      <c r="A37" s="23"/>
      <c r="B37" s="23"/>
      <c r="C37" s="23"/>
      <c r="D37" s="23"/>
      <c r="E37" s="23"/>
      <c r="F37" s="23"/>
      <c r="G37" s="23"/>
      <c r="H37" s="23"/>
      <c r="I37" s="23"/>
      <c r="J37" s="23"/>
      <c r="K37" s="23"/>
      <c r="L37" s="23"/>
      <c r="M37" s="23"/>
      <c r="N37" s="23"/>
      <c r="O37" s="23"/>
      <c r="P37" s="23"/>
      <c r="Q37" s="23"/>
      <c r="R37" s="23"/>
      <c r="S37" s="23"/>
      <c r="T37" s="23"/>
    </row>
    <row r="38" spans="1:20">
      <c r="A38" s="23"/>
      <c r="B38" s="23"/>
      <c r="C38" s="23"/>
      <c r="D38" s="23"/>
      <c r="E38" s="23"/>
      <c r="F38" s="23"/>
      <c r="G38" s="23"/>
      <c r="H38" s="23"/>
      <c r="I38" s="23"/>
      <c r="J38" s="23"/>
      <c r="K38" s="23"/>
      <c r="L38" s="23"/>
      <c r="M38" s="23"/>
      <c r="N38" s="23"/>
      <c r="O38" s="23"/>
      <c r="P38" s="23"/>
      <c r="Q38" s="23"/>
      <c r="R38" s="23"/>
      <c r="S38" s="23"/>
      <c r="T38" s="23"/>
    </row>
    <row r="39" spans="1:20">
      <c r="A39" s="23"/>
      <c r="B39" s="23"/>
      <c r="C39" s="23"/>
      <c r="D39" s="23"/>
      <c r="E39" s="23"/>
      <c r="F39" s="23"/>
      <c r="G39" s="23"/>
      <c r="H39" s="23"/>
      <c r="I39" s="23"/>
      <c r="J39" s="23"/>
      <c r="K39" s="23"/>
      <c r="L39" s="23"/>
      <c r="M39" s="23"/>
      <c r="N39" s="23"/>
      <c r="O39" s="23"/>
      <c r="P39" s="23"/>
      <c r="Q39" s="23"/>
      <c r="R39" s="23"/>
      <c r="S39" s="23"/>
      <c r="T39" s="23"/>
    </row>
    <row r="40" spans="1:20">
      <c r="A40" s="23"/>
      <c r="B40" s="23"/>
      <c r="C40" s="23"/>
      <c r="D40" s="23"/>
      <c r="E40" s="23"/>
      <c r="F40" s="23"/>
      <c r="G40" s="23"/>
      <c r="H40" s="23"/>
      <c r="I40" s="23"/>
      <c r="J40" s="23"/>
      <c r="K40" s="23"/>
      <c r="L40" s="23"/>
      <c r="M40" s="23"/>
      <c r="N40" s="23"/>
      <c r="O40" s="23"/>
      <c r="P40" s="23"/>
      <c r="Q40" s="23"/>
      <c r="R40" s="23"/>
      <c r="S40" s="23"/>
      <c r="T40" s="23"/>
    </row>
    <row r="41" spans="1:20">
      <c r="A41" s="23"/>
      <c r="B41" s="23"/>
      <c r="C41" s="23"/>
      <c r="D41" s="23"/>
      <c r="E41" s="23"/>
      <c r="F41" s="23"/>
      <c r="G41" s="23"/>
      <c r="H41" s="23"/>
      <c r="I41" s="23"/>
      <c r="J41" s="23"/>
      <c r="K41" s="23"/>
      <c r="L41" s="23"/>
      <c r="M41" s="23"/>
      <c r="N41" s="23"/>
      <c r="O41" s="23"/>
      <c r="P41" s="23"/>
      <c r="Q41" s="23"/>
      <c r="R41" s="23"/>
      <c r="S41" s="23"/>
      <c r="T41" s="23"/>
    </row>
    <row r="42" spans="1:20">
      <c r="A42" s="23"/>
      <c r="B42" s="23"/>
      <c r="C42" s="23"/>
      <c r="D42" s="23"/>
      <c r="E42" s="23"/>
      <c r="F42" s="23"/>
      <c r="G42" s="23"/>
      <c r="H42" s="23"/>
      <c r="I42" s="23"/>
      <c r="J42" s="23"/>
      <c r="K42" s="23"/>
      <c r="L42" s="23"/>
      <c r="M42" s="23"/>
      <c r="N42" s="23"/>
      <c r="O42" s="23"/>
      <c r="P42" s="23"/>
      <c r="Q42" s="23"/>
      <c r="R42" s="23"/>
      <c r="S42" s="23"/>
      <c r="T42" s="23"/>
    </row>
    <row r="43" spans="1:20">
      <c r="A43" s="23"/>
      <c r="B43" s="23"/>
      <c r="C43" s="23"/>
      <c r="D43" s="23"/>
      <c r="E43" s="23"/>
      <c r="F43" s="23"/>
      <c r="G43" s="23"/>
      <c r="H43" s="23"/>
      <c r="I43" s="23"/>
      <c r="J43" s="23"/>
      <c r="K43" s="23"/>
      <c r="L43" s="23"/>
      <c r="M43" s="23"/>
      <c r="N43" s="23"/>
      <c r="O43" s="23"/>
      <c r="P43" s="23"/>
      <c r="Q43" s="23"/>
      <c r="R43" s="23"/>
      <c r="S43" s="23"/>
      <c r="T43" s="23"/>
    </row>
    <row r="44" spans="1:20">
      <c r="A44" s="23"/>
      <c r="B44" s="23"/>
      <c r="C44" s="23"/>
      <c r="D44" s="23"/>
      <c r="E44" s="23"/>
      <c r="F44" s="23"/>
      <c r="G44" s="23"/>
      <c r="H44" s="23"/>
      <c r="I44" s="23"/>
      <c r="J44" s="23"/>
      <c r="K44" s="23"/>
      <c r="L44" s="23"/>
      <c r="M44" s="23"/>
      <c r="N44" s="23"/>
      <c r="O44" s="23"/>
      <c r="P44" s="23"/>
      <c r="Q44" s="23"/>
      <c r="R44" s="23"/>
      <c r="S44" s="23"/>
      <c r="T44" s="23"/>
    </row>
    <row r="45" spans="1:20">
      <c r="A45" s="23"/>
      <c r="B45" s="23"/>
      <c r="C45" s="23"/>
      <c r="D45" s="23"/>
      <c r="E45" s="23"/>
      <c r="F45" s="23"/>
      <c r="G45" s="23"/>
      <c r="H45" s="23"/>
      <c r="I45" s="23"/>
      <c r="J45" s="23"/>
      <c r="K45" s="23"/>
      <c r="L45" s="23"/>
      <c r="M45" s="23"/>
      <c r="N45" s="23"/>
      <c r="O45" s="23"/>
      <c r="P45" s="23"/>
      <c r="Q45" s="23"/>
      <c r="R45" s="23"/>
      <c r="S45" s="23"/>
      <c r="T45" s="23"/>
    </row>
    <row r="46" spans="1:20">
      <c r="A46" s="23"/>
      <c r="B46" s="23"/>
      <c r="C46" s="23"/>
      <c r="D46" s="23"/>
      <c r="E46" s="23"/>
      <c r="F46" s="23"/>
      <c r="G46" s="23"/>
      <c r="H46" s="23"/>
      <c r="I46" s="23"/>
      <c r="J46" s="23"/>
      <c r="K46" s="23"/>
      <c r="L46" s="23"/>
      <c r="M46" s="23"/>
      <c r="N46" s="23"/>
      <c r="O46" s="23"/>
      <c r="P46" s="23"/>
      <c r="Q46" s="23"/>
      <c r="R46" s="23"/>
      <c r="S46" s="23"/>
      <c r="T46" s="23"/>
    </row>
    <row r="47" spans="1:20">
      <c r="A47" s="23"/>
      <c r="B47" s="23"/>
      <c r="C47" s="23"/>
      <c r="D47" s="23"/>
      <c r="E47" s="23"/>
      <c r="F47" s="23"/>
      <c r="G47" s="23"/>
      <c r="H47" s="23"/>
      <c r="I47" s="23"/>
      <c r="J47" s="23"/>
      <c r="K47" s="23"/>
      <c r="L47" s="23"/>
      <c r="M47" s="23"/>
      <c r="N47" s="23"/>
      <c r="O47" s="23"/>
      <c r="P47" s="23"/>
      <c r="Q47" s="23"/>
      <c r="R47" s="23"/>
      <c r="S47" s="23"/>
      <c r="T47" s="23"/>
    </row>
    <row r="48" spans="1:20">
      <c r="A48" s="23"/>
      <c r="B48" s="23"/>
      <c r="C48" s="23"/>
      <c r="D48" s="23"/>
      <c r="E48" s="23"/>
      <c r="F48" s="23"/>
      <c r="G48" s="23"/>
      <c r="H48" s="23"/>
      <c r="I48" s="23"/>
      <c r="J48" s="23"/>
      <c r="K48" s="23"/>
      <c r="L48" s="23"/>
      <c r="M48" s="23"/>
      <c r="N48" s="23"/>
      <c r="O48" s="23"/>
      <c r="P48" s="23"/>
      <c r="Q48" s="23"/>
      <c r="R48" s="23"/>
      <c r="S48" s="23"/>
      <c r="T48" s="23"/>
    </row>
    <row r="49" spans="1:20">
      <c r="A49" s="23"/>
      <c r="B49" s="23"/>
      <c r="C49" s="23"/>
      <c r="D49" s="23"/>
      <c r="E49" s="23"/>
      <c r="F49" s="23"/>
      <c r="G49" s="23"/>
      <c r="H49" s="23"/>
      <c r="I49" s="23"/>
      <c r="J49" s="23"/>
      <c r="K49" s="23"/>
      <c r="L49" s="23"/>
      <c r="M49" s="23"/>
      <c r="N49" s="23"/>
      <c r="O49" s="23"/>
      <c r="P49" s="23"/>
      <c r="Q49" s="23"/>
      <c r="R49" s="23"/>
      <c r="S49" s="23"/>
      <c r="T49" s="23"/>
    </row>
    <row r="50" spans="1:20">
      <c r="A50" s="23"/>
      <c r="B50" s="23"/>
      <c r="C50" s="23"/>
      <c r="D50" s="23"/>
      <c r="E50" s="23"/>
      <c r="F50" s="23"/>
      <c r="G50" s="23"/>
      <c r="H50" s="23"/>
      <c r="I50" s="23"/>
      <c r="J50" s="23"/>
      <c r="K50" s="23"/>
      <c r="L50" s="23"/>
      <c r="M50" s="23"/>
      <c r="N50" s="23"/>
      <c r="O50" s="23"/>
      <c r="P50" s="23"/>
      <c r="Q50" s="23"/>
      <c r="R50" s="23"/>
      <c r="S50" s="23"/>
      <c r="T50" s="23"/>
    </row>
    <row r="51" spans="1:20">
      <c r="A51" s="23"/>
      <c r="B51" s="23"/>
      <c r="C51" s="23"/>
      <c r="D51" s="23"/>
      <c r="E51" s="23"/>
      <c r="F51" s="23"/>
      <c r="G51" s="23"/>
      <c r="H51" s="23"/>
      <c r="I51" s="23"/>
      <c r="J51" s="23"/>
      <c r="K51" s="23"/>
      <c r="L51" s="23"/>
      <c r="M51" s="23"/>
      <c r="N51" s="23"/>
      <c r="O51" s="23"/>
      <c r="P51" s="23"/>
      <c r="Q51" s="23"/>
      <c r="R51" s="23"/>
      <c r="S51" s="23"/>
      <c r="T51" s="23"/>
    </row>
    <row r="52" spans="1:20">
      <c r="A52" s="23"/>
      <c r="B52" s="23"/>
      <c r="C52" s="23"/>
      <c r="D52" s="23"/>
      <c r="E52" s="23"/>
      <c r="F52" s="23"/>
      <c r="G52" s="23"/>
      <c r="H52" s="23"/>
      <c r="I52" s="23"/>
      <c r="J52" s="23"/>
      <c r="K52" s="23"/>
      <c r="L52" s="23"/>
      <c r="M52" s="23"/>
      <c r="N52" s="23"/>
      <c r="O52" s="23"/>
      <c r="P52" s="23"/>
      <c r="Q52" s="23"/>
      <c r="R52" s="23"/>
      <c r="S52" s="23"/>
      <c r="T52" s="23"/>
    </row>
    <row r="53" spans="1:20">
      <c r="A53" s="23"/>
      <c r="B53" s="23"/>
      <c r="C53" s="23"/>
      <c r="D53" s="23"/>
      <c r="E53" s="23"/>
      <c r="F53" s="23"/>
      <c r="G53" s="23"/>
      <c r="H53" s="23"/>
      <c r="I53" s="23"/>
      <c r="J53" s="23"/>
      <c r="K53" s="23"/>
      <c r="L53" s="23"/>
      <c r="M53" s="23"/>
      <c r="N53" s="23"/>
      <c r="O53" s="23"/>
      <c r="P53" s="23"/>
      <c r="Q53" s="23"/>
      <c r="R53" s="23"/>
      <c r="S53" s="23"/>
      <c r="T53" s="23"/>
    </row>
    <row r="54" spans="1:20">
      <c r="A54" s="23"/>
      <c r="B54" s="23"/>
      <c r="C54" s="23"/>
      <c r="D54" s="23"/>
      <c r="E54" s="23"/>
      <c r="F54" s="23"/>
      <c r="G54" s="23"/>
      <c r="H54" s="23"/>
      <c r="I54" s="23"/>
      <c r="J54" s="23"/>
      <c r="K54" s="23"/>
      <c r="L54" s="23"/>
      <c r="M54" s="23"/>
      <c r="N54" s="23"/>
      <c r="O54" s="23"/>
      <c r="P54" s="23"/>
      <c r="Q54" s="23"/>
      <c r="R54" s="23"/>
      <c r="S54" s="23"/>
      <c r="T54" s="23"/>
    </row>
    <row r="55" spans="1:20">
      <c r="A55" s="23"/>
      <c r="B55" s="23"/>
      <c r="C55" s="23"/>
      <c r="D55" s="23"/>
      <c r="E55" s="23"/>
      <c r="F55" s="23"/>
      <c r="G55" s="23"/>
      <c r="H55" s="23"/>
      <c r="I55" s="23"/>
      <c r="J55" s="23"/>
      <c r="K55" s="23"/>
      <c r="L55" s="23"/>
      <c r="M55" s="23"/>
      <c r="N55" s="23"/>
      <c r="O55" s="23"/>
      <c r="P55" s="23"/>
      <c r="Q55" s="23"/>
      <c r="R55" s="23"/>
      <c r="S55" s="23"/>
      <c r="T55" s="23"/>
    </row>
    <row r="56" spans="1:20">
      <c r="A56" s="23"/>
      <c r="B56" s="23"/>
      <c r="C56" s="23"/>
      <c r="D56" s="23"/>
      <c r="E56" s="23"/>
      <c r="F56" s="23"/>
      <c r="G56" s="23"/>
      <c r="H56" s="23"/>
      <c r="I56" s="23"/>
      <c r="J56" s="23"/>
      <c r="K56" s="23"/>
      <c r="L56" s="23"/>
      <c r="M56" s="23"/>
      <c r="N56" s="23"/>
      <c r="O56" s="23"/>
      <c r="P56" s="23"/>
      <c r="Q56" s="23"/>
      <c r="R56" s="23"/>
      <c r="S56" s="23"/>
      <c r="T56" s="23"/>
    </row>
    <row r="57" spans="1:20">
      <c r="A57" s="23"/>
      <c r="B57" s="23"/>
      <c r="C57" s="23"/>
      <c r="D57" s="23"/>
      <c r="E57" s="23"/>
      <c r="F57" s="23"/>
      <c r="G57" s="23"/>
      <c r="H57" s="23"/>
      <c r="I57" s="23"/>
      <c r="J57" s="23"/>
      <c r="K57" s="23"/>
      <c r="L57" s="23"/>
      <c r="M57" s="23"/>
      <c r="N57" s="23"/>
      <c r="O57" s="23"/>
      <c r="P57" s="23"/>
      <c r="Q57" s="23"/>
      <c r="R57" s="23"/>
      <c r="S57" s="23"/>
      <c r="T57" s="23"/>
    </row>
    <row r="58" spans="1:20">
      <c r="A58" s="23"/>
      <c r="B58" s="23"/>
      <c r="C58" s="23"/>
      <c r="D58" s="23"/>
      <c r="E58" s="23"/>
      <c r="F58" s="23"/>
      <c r="G58" s="23"/>
      <c r="H58" s="23"/>
      <c r="I58" s="23"/>
      <c r="J58" s="23"/>
      <c r="K58" s="23"/>
      <c r="L58" s="23"/>
      <c r="M58" s="23"/>
      <c r="N58" s="23"/>
      <c r="O58" s="23"/>
      <c r="P58" s="23"/>
      <c r="Q58" s="23"/>
      <c r="R58" s="23"/>
      <c r="S58" s="23"/>
      <c r="T58" s="23"/>
    </row>
    <row r="59" spans="1:20">
      <c r="A59" s="23"/>
      <c r="B59" s="23"/>
      <c r="C59" s="23"/>
      <c r="D59" s="23"/>
      <c r="E59" s="23"/>
      <c r="F59" s="23"/>
      <c r="G59" s="23"/>
      <c r="H59" s="23"/>
      <c r="I59" s="23"/>
      <c r="J59" s="23"/>
      <c r="K59" s="23"/>
      <c r="L59" s="23"/>
      <c r="M59" s="23"/>
      <c r="N59" s="23"/>
      <c r="O59" s="23"/>
      <c r="P59" s="23"/>
      <c r="Q59" s="23"/>
      <c r="R59" s="23"/>
      <c r="S59" s="23"/>
      <c r="T59" s="23"/>
    </row>
    <row r="60" spans="1:20">
      <c r="A60" s="23"/>
      <c r="B60" s="23"/>
      <c r="C60" s="23"/>
      <c r="D60" s="23"/>
      <c r="E60" s="23"/>
      <c r="F60" s="23"/>
      <c r="G60" s="23"/>
      <c r="H60" s="23"/>
      <c r="I60" s="23"/>
      <c r="J60" s="23"/>
      <c r="K60" s="23"/>
      <c r="L60" s="23"/>
      <c r="M60" s="23"/>
      <c r="N60" s="23"/>
      <c r="O60" s="23"/>
      <c r="P60" s="23"/>
      <c r="Q60" s="23"/>
      <c r="R60" s="23"/>
      <c r="S60" s="23"/>
      <c r="T60" s="23"/>
    </row>
    <row r="61" spans="1:20">
      <c r="A61" s="23"/>
      <c r="B61" s="23"/>
      <c r="C61" s="23"/>
      <c r="D61" s="23"/>
      <c r="E61" s="23"/>
      <c r="F61" s="23"/>
      <c r="G61" s="23"/>
      <c r="H61" s="23"/>
      <c r="I61" s="23"/>
      <c r="J61" s="23"/>
      <c r="K61" s="23"/>
      <c r="L61" s="23"/>
      <c r="M61" s="23"/>
      <c r="N61" s="23"/>
      <c r="O61" s="23"/>
      <c r="P61" s="23"/>
      <c r="Q61" s="23"/>
      <c r="R61" s="23"/>
      <c r="S61" s="23"/>
      <c r="T61" s="23"/>
    </row>
    <row r="62" spans="1:20">
      <c r="A62" s="23"/>
      <c r="B62" s="23"/>
      <c r="C62" s="23"/>
      <c r="D62" s="23"/>
      <c r="E62" s="23"/>
      <c r="F62" s="23"/>
      <c r="G62" s="23"/>
      <c r="H62" s="23"/>
      <c r="I62" s="23"/>
      <c r="J62" s="23"/>
      <c r="K62" s="23"/>
      <c r="L62" s="23"/>
      <c r="M62" s="23"/>
      <c r="N62" s="23"/>
      <c r="O62" s="23"/>
      <c r="P62" s="23"/>
      <c r="Q62" s="23"/>
      <c r="R62" s="23"/>
      <c r="S62" s="23"/>
      <c r="T62" s="23"/>
    </row>
    <row r="63" spans="1:20">
      <c r="A63" s="23"/>
      <c r="B63" s="23"/>
      <c r="C63" s="23"/>
      <c r="D63" s="23"/>
      <c r="E63" s="23"/>
      <c r="F63" s="23"/>
      <c r="G63" s="23"/>
      <c r="H63" s="23"/>
      <c r="I63" s="23"/>
      <c r="J63" s="23"/>
      <c r="K63" s="23"/>
      <c r="L63" s="23"/>
      <c r="M63" s="23"/>
      <c r="N63" s="23"/>
      <c r="O63" s="23"/>
      <c r="P63" s="23"/>
      <c r="Q63" s="23"/>
      <c r="R63" s="23"/>
      <c r="S63" s="23"/>
      <c r="T63" s="23"/>
    </row>
    <row r="64" spans="1:20">
      <c r="A64" s="23"/>
      <c r="B64" s="23"/>
      <c r="C64" s="23"/>
      <c r="D64" s="23"/>
      <c r="E64" s="23"/>
      <c r="F64" s="23"/>
      <c r="G64" s="23"/>
      <c r="H64" s="23"/>
      <c r="I64" s="23"/>
      <c r="J64" s="23"/>
      <c r="K64" s="23"/>
      <c r="L64" s="23"/>
      <c r="M64" s="23"/>
      <c r="N64" s="23"/>
      <c r="O64" s="23"/>
      <c r="P64" s="23"/>
      <c r="Q64" s="23"/>
      <c r="R64" s="23"/>
      <c r="S64" s="23"/>
      <c r="T64" s="23"/>
    </row>
    <row r="65" spans="1:20">
      <c r="A65" s="23"/>
      <c r="B65" s="23"/>
      <c r="C65" s="23"/>
      <c r="D65" s="23"/>
      <c r="E65" s="23"/>
      <c r="F65" s="23"/>
      <c r="G65" s="23"/>
      <c r="H65" s="23"/>
      <c r="I65" s="23"/>
      <c r="J65" s="23"/>
      <c r="K65" s="23"/>
      <c r="L65" s="23"/>
      <c r="M65" s="23"/>
      <c r="N65" s="23"/>
      <c r="O65" s="23"/>
      <c r="P65" s="23"/>
      <c r="Q65" s="23"/>
      <c r="R65" s="23"/>
      <c r="S65" s="23"/>
      <c r="T65" s="23"/>
    </row>
    <row r="66" spans="1:20">
      <c r="A66" s="23"/>
      <c r="B66" s="23"/>
      <c r="C66" s="23"/>
      <c r="D66" s="23"/>
      <c r="E66" s="23"/>
      <c r="F66" s="23"/>
      <c r="G66" s="23"/>
      <c r="H66" s="23"/>
      <c r="I66" s="23"/>
      <c r="J66" s="23"/>
      <c r="K66" s="23"/>
      <c r="L66" s="23"/>
      <c r="M66" s="23"/>
      <c r="N66" s="23"/>
      <c r="O66" s="23"/>
      <c r="P66" s="23"/>
      <c r="Q66" s="23"/>
      <c r="R66" s="23"/>
      <c r="S66" s="23"/>
      <c r="T66" s="23"/>
    </row>
    <row r="67" spans="1:20">
      <c r="A67" s="23"/>
      <c r="B67" s="23"/>
      <c r="C67" s="23"/>
      <c r="D67" s="23"/>
      <c r="E67" s="23"/>
      <c r="F67" s="23"/>
      <c r="G67" s="23"/>
      <c r="H67" s="23"/>
      <c r="I67" s="23"/>
      <c r="J67" s="23"/>
      <c r="K67" s="23"/>
      <c r="L67" s="23"/>
      <c r="M67" s="23"/>
      <c r="N67" s="23"/>
      <c r="O67" s="23"/>
      <c r="P67" s="23"/>
      <c r="Q67" s="23"/>
      <c r="R67" s="23"/>
      <c r="S67" s="23"/>
      <c r="T67" s="23"/>
    </row>
    <row r="68" spans="1:20">
      <c r="A68" s="23"/>
      <c r="B68" s="23"/>
      <c r="C68" s="23"/>
      <c r="D68" s="23"/>
      <c r="E68" s="23"/>
      <c r="F68" s="23"/>
      <c r="G68" s="23"/>
      <c r="H68" s="23"/>
      <c r="I68" s="23"/>
      <c r="J68" s="23"/>
      <c r="K68" s="23"/>
      <c r="L68" s="23"/>
      <c r="M68" s="23"/>
      <c r="N68" s="23"/>
      <c r="O68" s="23"/>
      <c r="P68" s="23"/>
      <c r="Q68" s="23"/>
      <c r="R68" s="23"/>
      <c r="S68" s="23"/>
      <c r="T68" s="23"/>
    </row>
    <row r="69" spans="1:20">
      <c r="A69" s="23"/>
      <c r="B69" s="23"/>
      <c r="C69" s="23"/>
      <c r="D69" s="23"/>
      <c r="E69" s="23"/>
      <c r="F69" s="23"/>
      <c r="G69" s="23"/>
      <c r="H69" s="23"/>
      <c r="I69" s="23"/>
      <c r="J69" s="23"/>
      <c r="K69" s="23"/>
      <c r="L69" s="23"/>
      <c r="M69" s="23"/>
      <c r="N69" s="23"/>
      <c r="O69" s="23"/>
      <c r="P69" s="23"/>
      <c r="Q69" s="23"/>
      <c r="R69" s="23"/>
      <c r="S69" s="23"/>
      <c r="T69" s="23"/>
    </row>
    <row r="70" spans="1:20">
      <c r="A70" s="23"/>
      <c r="B70" s="23"/>
      <c r="C70" s="23"/>
      <c r="D70" s="23"/>
      <c r="E70" s="23"/>
      <c r="F70" s="23"/>
      <c r="G70" s="23"/>
      <c r="H70" s="23"/>
      <c r="I70" s="23"/>
      <c r="J70" s="23"/>
      <c r="K70" s="23"/>
      <c r="L70" s="23"/>
      <c r="M70" s="23"/>
      <c r="N70" s="23"/>
      <c r="O70" s="23"/>
      <c r="P70" s="23"/>
      <c r="Q70" s="23"/>
      <c r="R70" s="23"/>
      <c r="S70" s="23"/>
      <c r="T70" s="23"/>
    </row>
    <row r="71" spans="1:20">
      <c r="A71" s="23"/>
      <c r="B71" s="23"/>
      <c r="C71" s="23"/>
      <c r="D71" s="23"/>
      <c r="E71" s="23"/>
      <c r="F71" s="23"/>
      <c r="G71" s="23"/>
      <c r="H71" s="23"/>
      <c r="I71" s="23"/>
      <c r="J71" s="23"/>
      <c r="K71" s="23"/>
      <c r="L71" s="23"/>
      <c r="M71" s="23"/>
      <c r="N71" s="23"/>
      <c r="O71" s="23"/>
      <c r="P71" s="23"/>
      <c r="Q71" s="23"/>
      <c r="R71" s="23"/>
      <c r="S71" s="23"/>
      <c r="T71" s="23"/>
    </row>
    <row r="72" spans="1:20">
      <c r="A72" s="23"/>
      <c r="B72" s="23"/>
      <c r="C72" s="23"/>
      <c r="D72" s="23"/>
      <c r="E72" s="23"/>
      <c r="F72" s="23"/>
      <c r="G72" s="23"/>
      <c r="H72" s="23"/>
      <c r="I72" s="23"/>
      <c r="J72" s="23"/>
      <c r="K72" s="23"/>
      <c r="L72" s="23"/>
      <c r="M72" s="23"/>
      <c r="N72" s="23"/>
      <c r="O72" s="23"/>
      <c r="P72" s="23"/>
      <c r="Q72" s="23"/>
      <c r="R72" s="23"/>
      <c r="S72" s="23"/>
      <c r="T72" s="23"/>
    </row>
    <row r="73" spans="1:20">
      <c r="A73" s="23"/>
      <c r="B73" s="23"/>
      <c r="C73" s="23"/>
      <c r="D73" s="23"/>
      <c r="E73" s="23"/>
      <c r="F73" s="23"/>
      <c r="G73" s="23"/>
      <c r="H73" s="23"/>
      <c r="I73" s="23"/>
      <c r="J73" s="23"/>
      <c r="K73" s="23"/>
      <c r="L73" s="23"/>
      <c r="M73" s="23"/>
      <c r="N73" s="23"/>
      <c r="O73" s="23"/>
      <c r="P73" s="23"/>
      <c r="Q73" s="23"/>
      <c r="R73" s="23"/>
      <c r="S73" s="23"/>
      <c r="T73" s="23"/>
    </row>
    <row r="74" spans="1:20">
      <c r="A74" s="23"/>
      <c r="B74" s="23"/>
      <c r="C74" s="23"/>
      <c r="D74" s="23"/>
      <c r="E74" s="23"/>
      <c r="F74" s="23"/>
      <c r="G74" s="23"/>
      <c r="H74" s="23"/>
      <c r="I74" s="23"/>
      <c r="J74" s="23"/>
      <c r="K74" s="23"/>
      <c r="L74" s="23"/>
      <c r="M74" s="23"/>
      <c r="N74" s="23"/>
      <c r="O74" s="23"/>
      <c r="P74" s="23"/>
      <c r="Q74" s="23"/>
      <c r="R74" s="23"/>
      <c r="S74" s="23"/>
      <c r="T74" s="23"/>
    </row>
    <row r="75" spans="1:20">
      <c r="A75" s="23"/>
      <c r="B75" s="23"/>
      <c r="C75" s="23"/>
      <c r="D75" s="23"/>
      <c r="E75" s="23"/>
      <c r="F75" s="23"/>
      <c r="G75" s="23"/>
      <c r="H75" s="23"/>
      <c r="I75" s="23"/>
      <c r="J75" s="23"/>
      <c r="K75" s="23"/>
      <c r="L75" s="23"/>
      <c r="M75" s="23"/>
      <c r="N75" s="23"/>
      <c r="O75" s="23"/>
      <c r="P75" s="23"/>
      <c r="Q75" s="23"/>
      <c r="R75" s="23"/>
      <c r="S75" s="23"/>
      <c r="T75" s="23"/>
    </row>
    <row r="76" spans="1:20">
      <c r="A76" s="23"/>
      <c r="B76" s="23"/>
      <c r="C76" s="23"/>
      <c r="D76" s="23"/>
      <c r="E76" s="23"/>
      <c r="F76" s="23"/>
      <c r="G76" s="23"/>
      <c r="H76" s="23"/>
      <c r="I76" s="23"/>
      <c r="J76" s="23"/>
      <c r="K76" s="23"/>
      <c r="L76" s="23"/>
      <c r="M76" s="23"/>
      <c r="N76" s="23"/>
      <c r="O76" s="23"/>
      <c r="P76" s="23"/>
      <c r="Q76" s="23"/>
      <c r="R76" s="23"/>
      <c r="S76" s="23"/>
      <c r="T76" s="23"/>
    </row>
    <row r="77" spans="1:20">
      <c r="A77" s="23"/>
      <c r="B77" s="23"/>
      <c r="C77" s="23"/>
      <c r="D77" s="23"/>
      <c r="E77" s="23"/>
      <c r="F77" s="23"/>
      <c r="G77" s="23"/>
      <c r="H77" s="23"/>
      <c r="I77" s="23"/>
      <c r="J77" s="23"/>
      <c r="K77" s="23"/>
      <c r="L77" s="23"/>
      <c r="M77" s="23"/>
      <c r="N77" s="23"/>
      <c r="O77" s="23"/>
      <c r="P77" s="23"/>
      <c r="Q77" s="23"/>
      <c r="R77" s="23"/>
      <c r="S77" s="23"/>
      <c r="T77" s="23"/>
    </row>
    <row r="78" spans="1:20">
      <c r="A78" s="23"/>
      <c r="B78" s="23"/>
      <c r="C78" s="23"/>
      <c r="D78" s="23"/>
      <c r="E78" s="23"/>
      <c r="F78" s="23"/>
      <c r="G78" s="23"/>
      <c r="H78" s="23"/>
      <c r="I78" s="23"/>
      <c r="J78" s="23"/>
      <c r="K78" s="23"/>
      <c r="L78" s="23"/>
      <c r="M78" s="23"/>
      <c r="N78" s="23"/>
      <c r="O78" s="23"/>
      <c r="P78" s="23"/>
      <c r="Q78" s="23"/>
      <c r="R78" s="23"/>
      <c r="S78" s="23"/>
      <c r="T78" s="23"/>
    </row>
    <row r="79" spans="1:20">
      <c r="A79" s="23"/>
      <c r="B79" s="23"/>
      <c r="C79" s="23"/>
      <c r="D79" s="23"/>
      <c r="E79" s="23"/>
      <c r="F79" s="23"/>
      <c r="G79" s="23"/>
      <c r="H79" s="23"/>
      <c r="I79" s="23"/>
      <c r="J79" s="23"/>
      <c r="K79" s="23"/>
      <c r="L79" s="23"/>
      <c r="M79" s="23"/>
      <c r="N79" s="23"/>
      <c r="O79" s="23"/>
      <c r="P79" s="23"/>
      <c r="Q79" s="23"/>
      <c r="R79" s="23"/>
      <c r="S79" s="23"/>
      <c r="T79" s="23"/>
    </row>
    <row r="80" spans="1:20">
      <c r="A80" s="23"/>
      <c r="B80" s="23"/>
      <c r="C80" s="23"/>
      <c r="D80" s="23"/>
      <c r="E80" s="23"/>
      <c r="F80" s="23"/>
      <c r="G80" s="23"/>
      <c r="H80" s="23"/>
      <c r="I80" s="23"/>
      <c r="J80" s="23"/>
      <c r="K80" s="23"/>
      <c r="L80" s="23"/>
      <c r="M80" s="23"/>
      <c r="N80" s="23"/>
      <c r="O80" s="23"/>
      <c r="P80" s="23"/>
      <c r="Q80" s="23"/>
      <c r="R80" s="23"/>
      <c r="S80" s="23"/>
      <c r="T80" s="23"/>
    </row>
    <row r="81" spans="1:20">
      <c r="A81" s="23"/>
      <c r="B81" s="23"/>
      <c r="C81" s="23"/>
      <c r="D81" s="23"/>
      <c r="E81" s="23"/>
      <c r="F81" s="23"/>
      <c r="G81" s="23"/>
      <c r="H81" s="23"/>
      <c r="I81" s="23"/>
      <c r="J81" s="23"/>
      <c r="K81" s="23"/>
      <c r="L81" s="23"/>
      <c r="M81" s="23"/>
      <c r="N81" s="23"/>
      <c r="O81" s="23"/>
      <c r="P81" s="23"/>
      <c r="Q81" s="23"/>
      <c r="R81" s="23"/>
      <c r="S81" s="23"/>
      <c r="T81" s="23"/>
    </row>
    <row r="82" spans="1:20">
      <c r="A82" s="23"/>
      <c r="B82" s="23"/>
      <c r="C82" s="23"/>
      <c r="D82" s="23"/>
      <c r="E82" s="23"/>
      <c r="F82" s="23"/>
      <c r="G82" s="23"/>
      <c r="H82" s="23"/>
      <c r="I82" s="23"/>
      <c r="J82" s="23"/>
      <c r="K82" s="23"/>
      <c r="L82" s="23"/>
      <c r="M82" s="23"/>
      <c r="N82" s="23"/>
      <c r="O82" s="23"/>
      <c r="P82" s="23"/>
      <c r="Q82" s="23"/>
      <c r="R82" s="23"/>
      <c r="S82" s="23"/>
      <c r="T82" s="23"/>
    </row>
    <row r="83" spans="1:20">
      <c r="A83" s="23"/>
      <c r="B83" s="23"/>
      <c r="C83" s="23"/>
      <c r="D83" s="23"/>
      <c r="E83" s="23"/>
      <c r="F83" s="23"/>
      <c r="G83" s="23"/>
      <c r="H83" s="23"/>
      <c r="I83" s="23"/>
      <c r="J83" s="23"/>
      <c r="K83" s="23"/>
      <c r="L83" s="23"/>
      <c r="M83" s="23"/>
      <c r="N83" s="23"/>
      <c r="O83" s="23"/>
      <c r="P83" s="23"/>
      <c r="Q83" s="23"/>
      <c r="R83" s="23"/>
      <c r="S83" s="23"/>
      <c r="T83" s="23"/>
    </row>
    <row r="84" spans="1:20">
      <c r="A84" s="23"/>
      <c r="B84" s="23"/>
      <c r="C84" s="23"/>
      <c r="D84" s="23"/>
      <c r="E84" s="23"/>
      <c r="F84" s="23"/>
      <c r="G84" s="23"/>
      <c r="H84" s="23"/>
      <c r="I84" s="23"/>
      <c r="J84" s="23"/>
      <c r="K84" s="23"/>
      <c r="L84" s="23"/>
      <c r="M84" s="23"/>
      <c r="N84" s="23"/>
      <c r="O84" s="23"/>
      <c r="P84" s="23"/>
      <c r="Q84" s="23"/>
      <c r="R84" s="23"/>
      <c r="S84" s="23"/>
      <c r="T84" s="23"/>
    </row>
    <row r="85" spans="1:20">
      <c r="A85" s="23"/>
      <c r="B85" s="23"/>
      <c r="C85" s="23"/>
      <c r="D85" s="23"/>
      <c r="E85" s="23"/>
      <c r="F85" s="23"/>
      <c r="G85" s="23"/>
      <c r="H85" s="23"/>
      <c r="I85" s="23"/>
      <c r="J85" s="23"/>
      <c r="K85" s="23"/>
      <c r="L85" s="23"/>
      <c r="M85" s="23"/>
      <c r="N85" s="23"/>
      <c r="O85" s="23"/>
      <c r="P85" s="23"/>
      <c r="Q85" s="23"/>
      <c r="R85" s="23"/>
      <c r="S85" s="23"/>
      <c r="T85" s="23"/>
    </row>
    <row r="86" spans="1:20">
      <c r="A86" s="23"/>
      <c r="B86" s="23"/>
      <c r="C86" s="23"/>
      <c r="D86" s="23"/>
      <c r="E86" s="23"/>
      <c r="F86" s="23"/>
      <c r="G86" s="23"/>
      <c r="H86" s="23"/>
      <c r="I86" s="23"/>
      <c r="J86" s="23"/>
      <c r="K86" s="23"/>
      <c r="L86" s="23"/>
      <c r="M86" s="23"/>
      <c r="N86" s="23"/>
      <c r="O86" s="23"/>
      <c r="P86" s="23"/>
      <c r="Q86" s="23"/>
      <c r="R86" s="23"/>
      <c r="S86" s="23"/>
      <c r="T86" s="23"/>
    </row>
    <row r="87" spans="1:20">
      <c r="A87" s="23"/>
      <c r="B87" s="23"/>
      <c r="C87" s="23"/>
      <c r="D87" s="23"/>
      <c r="E87" s="23"/>
      <c r="F87" s="23"/>
      <c r="G87" s="23"/>
      <c r="H87" s="23"/>
      <c r="I87" s="23"/>
      <c r="J87" s="23"/>
      <c r="K87" s="23"/>
      <c r="L87" s="23"/>
      <c r="M87" s="23"/>
      <c r="N87" s="23"/>
      <c r="O87" s="23"/>
      <c r="P87" s="23"/>
      <c r="Q87" s="23"/>
      <c r="R87" s="23"/>
      <c r="S87" s="23"/>
      <c r="T87" s="23"/>
    </row>
    <row r="88" spans="1:20">
      <c r="A88" s="23"/>
      <c r="B88" s="23"/>
      <c r="C88" s="23"/>
      <c r="D88" s="23"/>
      <c r="E88" s="23"/>
      <c r="F88" s="23"/>
      <c r="G88" s="23"/>
      <c r="H88" s="23"/>
      <c r="I88" s="23"/>
      <c r="J88" s="23"/>
      <c r="K88" s="23"/>
      <c r="L88" s="23"/>
      <c r="M88" s="23"/>
      <c r="N88" s="23"/>
      <c r="O88" s="23"/>
      <c r="P88" s="23"/>
      <c r="Q88" s="23"/>
      <c r="R88" s="23"/>
      <c r="S88" s="23"/>
      <c r="T88" s="23"/>
    </row>
    <row r="89" spans="1:20">
      <c r="A89" s="23"/>
      <c r="B89" s="23"/>
      <c r="C89" s="23"/>
      <c r="D89" s="23"/>
      <c r="E89" s="23"/>
      <c r="F89" s="23"/>
      <c r="G89" s="23"/>
      <c r="H89" s="23"/>
      <c r="I89" s="23"/>
      <c r="J89" s="23"/>
      <c r="K89" s="23"/>
      <c r="L89" s="23"/>
      <c r="M89" s="23"/>
      <c r="N89" s="23"/>
      <c r="O89" s="23"/>
      <c r="P89" s="23"/>
      <c r="Q89" s="23"/>
      <c r="R89" s="23"/>
      <c r="S89" s="23"/>
      <c r="T89" s="23"/>
    </row>
    <row r="90" spans="1:20">
      <c r="A90" s="23"/>
      <c r="B90" s="23"/>
      <c r="C90" s="23"/>
      <c r="D90" s="23"/>
      <c r="E90" s="23"/>
      <c r="F90" s="23"/>
      <c r="G90" s="23"/>
      <c r="H90" s="23"/>
      <c r="I90" s="23"/>
      <c r="J90" s="23"/>
      <c r="K90" s="23"/>
      <c r="L90" s="23"/>
      <c r="M90" s="23"/>
      <c r="N90" s="23"/>
      <c r="O90" s="23"/>
      <c r="P90" s="23"/>
      <c r="Q90" s="23"/>
      <c r="R90" s="23"/>
      <c r="S90" s="23"/>
      <c r="T90" s="23"/>
    </row>
    <row r="91" spans="1:20">
      <c r="A91" s="23"/>
      <c r="B91" s="23"/>
      <c r="C91" s="23"/>
      <c r="D91" s="23"/>
      <c r="E91" s="23"/>
      <c r="F91" s="23"/>
      <c r="G91" s="23"/>
      <c r="H91" s="23"/>
      <c r="I91" s="23"/>
      <c r="J91" s="23"/>
      <c r="K91" s="23"/>
      <c r="L91" s="23"/>
      <c r="M91" s="23"/>
      <c r="N91" s="23"/>
      <c r="O91" s="23"/>
      <c r="P91" s="23"/>
      <c r="Q91" s="23"/>
      <c r="R91" s="23"/>
      <c r="S91" s="23"/>
      <c r="T91" s="23"/>
    </row>
    <row r="92" spans="1:20">
      <c r="A92" s="23"/>
      <c r="B92" s="23"/>
      <c r="C92" s="23"/>
      <c r="D92" s="23"/>
      <c r="E92" s="23"/>
      <c r="F92" s="23"/>
      <c r="G92" s="23"/>
      <c r="H92" s="23"/>
      <c r="I92" s="23"/>
      <c r="J92" s="23"/>
      <c r="K92" s="23"/>
      <c r="L92" s="23"/>
      <c r="M92" s="23"/>
      <c r="N92" s="23"/>
      <c r="O92" s="23"/>
      <c r="P92" s="23"/>
      <c r="Q92" s="23"/>
      <c r="R92" s="23"/>
      <c r="S92" s="23"/>
      <c r="T92" s="23"/>
    </row>
    <row r="93" spans="1:20">
      <c r="A93" s="23"/>
      <c r="B93" s="23"/>
      <c r="C93" s="23"/>
      <c r="D93" s="23"/>
      <c r="E93" s="23"/>
      <c r="F93" s="23"/>
      <c r="G93" s="23"/>
      <c r="H93" s="23"/>
      <c r="I93" s="23"/>
      <c r="J93" s="23"/>
      <c r="K93" s="23"/>
      <c r="L93" s="23"/>
      <c r="M93" s="23"/>
      <c r="N93" s="23"/>
      <c r="O93" s="23"/>
      <c r="P93" s="23"/>
      <c r="Q93" s="23"/>
      <c r="R93" s="23"/>
      <c r="S93" s="23"/>
      <c r="T93" s="23"/>
    </row>
    <row r="94" spans="1:20">
      <c r="A94" s="23"/>
      <c r="B94" s="23"/>
      <c r="C94" s="23"/>
      <c r="D94" s="23"/>
      <c r="E94" s="23"/>
      <c r="F94" s="23"/>
      <c r="G94" s="23"/>
      <c r="H94" s="23"/>
      <c r="I94" s="23"/>
      <c r="J94" s="23"/>
      <c r="K94" s="23"/>
      <c r="L94" s="23"/>
      <c r="M94" s="23"/>
      <c r="N94" s="23"/>
      <c r="O94" s="23"/>
      <c r="P94" s="23"/>
      <c r="Q94" s="23"/>
      <c r="R94" s="23"/>
      <c r="S94" s="23"/>
      <c r="T94" s="23"/>
    </row>
    <row r="95" spans="1:20">
      <c r="A95" s="23"/>
      <c r="B95" s="23"/>
      <c r="C95" s="23"/>
      <c r="D95" s="23"/>
      <c r="E95" s="23"/>
      <c r="F95" s="23"/>
      <c r="G95" s="23"/>
      <c r="H95" s="23"/>
      <c r="I95" s="23"/>
      <c r="J95" s="23"/>
      <c r="K95" s="23"/>
      <c r="L95" s="23"/>
      <c r="M95" s="23"/>
      <c r="N95" s="23"/>
      <c r="O95" s="23"/>
      <c r="P95" s="23"/>
      <c r="Q95" s="23"/>
      <c r="R95" s="23"/>
      <c r="S95" s="23"/>
      <c r="T95" s="23"/>
    </row>
    <row r="96" spans="1:20">
      <c r="A96" s="23"/>
      <c r="B96" s="23"/>
      <c r="C96" s="23"/>
      <c r="D96" s="23"/>
      <c r="E96" s="23"/>
      <c r="F96" s="23"/>
      <c r="G96" s="23"/>
      <c r="H96" s="23"/>
      <c r="I96" s="23"/>
      <c r="J96" s="23"/>
      <c r="K96" s="23"/>
      <c r="L96" s="23"/>
      <c r="M96" s="23"/>
      <c r="N96" s="23"/>
      <c r="O96" s="23"/>
      <c r="P96" s="23"/>
      <c r="Q96" s="23"/>
      <c r="R96" s="23"/>
      <c r="S96" s="23"/>
      <c r="T96" s="23"/>
    </row>
    <row r="97" spans="1:20">
      <c r="A97" s="23"/>
      <c r="B97" s="23"/>
      <c r="C97" s="23"/>
      <c r="D97" s="23"/>
      <c r="E97" s="23"/>
      <c r="F97" s="23"/>
      <c r="G97" s="23"/>
      <c r="H97" s="23"/>
      <c r="I97" s="23"/>
      <c r="J97" s="23"/>
      <c r="K97" s="23"/>
      <c r="L97" s="23"/>
      <c r="M97" s="23"/>
      <c r="N97" s="23"/>
      <c r="O97" s="23"/>
      <c r="P97" s="23"/>
      <c r="Q97" s="23"/>
      <c r="R97" s="23"/>
      <c r="S97" s="23"/>
      <c r="T97" s="23"/>
    </row>
    <row r="98" spans="1:20">
      <c r="A98" s="23"/>
      <c r="B98" s="23"/>
      <c r="C98" s="23"/>
      <c r="D98" s="23"/>
      <c r="E98" s="23"/>
      <c r="F98" s="23"/>
      <c r="G98" s="23"/>
      <c r="H98" s="23"/>
      <c r="I98" s="23"/>
      <c r="J98" s="23"/>
      <c r="K98" s="23"/>
      <c r="L98" s="23"/>
      <c r="M98" s="23"/>
      <c r="N98" s="23"/>
      <c r="O98" s="23"/>
      <c r="P98" s="23"/>
      <c r="Q98" s="23"/>
      <c r="R98" s="23"/>
      <c r="S98" s="23"/>
      <c r="T98" s="23"/>
    </row>
    <row r="99" spans="1:20">
      <c r="A99" s="23"/>
      <c r="B99" s="23"/>
      <c r="C99" s="23"/>
      <c r="D99" s="23"/>
      <c r="E99" s="23"/>
      <c r="F99" s="23"/>
      <c r="G99" s="23"/>
      <c r="H99" s="23"/>
      <c r="I99" s="23"/>
      <c r="J99" s="23"/>
      <c r="K99" s="23"/>
      <c r="L99" s="23"/>
      <c r="M99" s="23"/>
      <c r="N99" s="23"/>
      <c r="O99" s="23"/>
      <c r="P99" s="23"/>
      <c r="Q99" s="23"/>
      <c r="R99" s="23"/>
      <c r="S99" s="23"/>
      <c r="T99" s="23"/>
    </row>
    <row r="100" spans="1:20">
      <c r="A100" s="23"/>
      <c r="B100" s="23"/>
      <c r="C100" s="23"/>
      <c r="D100" s="23"/>
      <c r="E100" s="23"/>
      <c r="F100" s="23"/>
      <c r="G100" s="23"/>
      <c r="H100" s="23"/>
      <c r="I100" s="23"/>
      <c r="J100" s="23"/>
      <c r="K100" s="23"/>
      <c r="L100" s="23"/>
      <c r="M100" s="23"/>
      <c r="N100" s="23"/>
      <c r="O100" s="23"/>
      <c r="P100" s="23"/>
      <c r="Q100" s="23"/>
      <c r="R100" s="23"/>
      <c r="S100" s="23"/>
      <c r="T100" s="23"/>
    </row>
    <row r="101" spans="1:20">
      <c r="A101" s="23"/>
      <c r="B101" s="23"/>
      <c r="C101" s="23"/>
      <c r="D101" s="23"/>
      <c r="E101" s="23"/>
      <c r="F101" s="23"/>
      <c r="G101" s="23"/>
      <c r="H101" s="23"/>
      <c r="I101" s="23"/>
      <c r="J101" s="23"/>
      <c r="K101" s="23"/>
      <c r="L101" s="23"/>
      <c r="M101" s="23"/>
      <c r="N101" s="23"/>
      <c r="O101" s="23"/>
      <c r="P101" s="23"/>
      <c r="Q101" s="23"/>
      <c r="R101" s="23"/>
      <c r="S101" s="23"/>
      <c r="T101" s="23"/>
    </row>
    <row r="102" spans="1:20">
      <c r="A102" s="23"/>
      <c r="B102" s="23"/>
      <c r="C102" s="23"/>
      <c r="D102" s="23"/>
      <c r="E102" s="23"/>
      <c r="F102" s="23"/>
      <c r="G102" s="23"/>
      <c r="H102" s="23"/>
      <c r="I102" s="23"/>
      <c r="J102" s="23"/>
      <c r="K102" s="23"/>
      <c r="L102" s="23"/>
      <c r="M102" s="23"/>
      <c r="N102" s="23"/>
      <c r="O102" s="23"/>
      <c r="P102" s="23"/>
      <c r="Q102" s="23"/>
      <c r="R102" s="23"/>
      <c r="S102" s="23"/>
      <c r="T102" s="23"/>
    </row>
    <row r="103" spans="1:20">
      <c r="A103" s="23"/>
      <c r="B103" s="23"/>
      <c r="C103" s="23"/>
      <c r="D103" s="23"/>
      <c r="E103" s="23"/>
      <c r="F103" s="23"/>
      <c r="G103" s="23"/>
      <c r="H103" s="23"/>
      <c r="I103" s="23"/>
      <c r="J103" s="23"/>
      <c r="K103" s="23"/>
      <c r="L103" s="23"/>
      <c r="M103" s="23"/>
      <c r="N103" s="23"/>
      <c r="O103" s="23"/>
      <c r="P103" s="23"/>
      <c r="Q103" s="23"/>
      <c r="R103" s="23"/>
      <c r="S103" s="23"/>
      <c r="T103" s="23"/>
    </row>
    <row r="104" spans="1:20">
      <c r="A104" s="23"/>
      <c r="B104" s="23"/>
      <c r="C104" s="23"/>
      <c r="D104" s="23"/>
      <c r="E104" s="23"/>
      <c r="F104" s="23"/>
      <c r="G104" s="23"/>
      <c r="H104" s="23"/>
      <c r="I104" s="23"/>
      <c r="J104" s="23"/>
      <c r="K104" s="23"/>
      <c r="L104" s="23"/>
      <c r="M104" s="23"/>
      <c r="N104" s="23"/>
      <c r="O104" s="23"/>
      <c r="P104" s="23"/>
      <c r="Q104" s="23"/>
      <c r="R104" s="23"/>
      <c r="S104" s="23"/>
      <c r="T104" s="23"/>
    </row>
    <row r="105" spans="1:20">
      <c r="A105" s="23"/>
      <c r="B105" s="23"/>
      <c r="C105" s="23"/>
      <c r="D105" s="23"/>
      <c r="E105" s="23"/>
      <c r="F105" s="23"/>
      <c r="G105" s="23"/>
      <c r="H105" s="23"/>
      <c r="I105" s="23"/>
      <c r="J105" s="23"/>
      <c r="K105" s="23"/>
      <c r="L105" s="23"/>
      <c r="M105" s="23"/>
      <c r="N105" s="23"/>
      <c r="O105" s="23"/>
      <c r="P105" s="23"/>
      <c r="Q105" s="23"/>
      <c r="R105" s="23"/>
      <c r="S105" s="23"/>
      <c r="T105" s="23"/>
    </row>
    <row r="106" spans="1:20">
      <c r="A106" s="23"/>
      <c r="B106" s="23"/>
      <c r="C106" s="23"/>
      <c r="D106" s="23"/>
      <c r="E106" s="23"/>
      <c r="F106" s="23"/>
      <c r="G106" s="23"/>
      <c r="H106" s="23"/>
      <c r="I106" s="23"/>
      <c r="J106" s="23"/>
      <c r="K106" s="23"/>
      <c r="L106" s="23"/>
      <c r="M106" s="23"/>
      <c r="N106" s="23"/>
      <c r="O106" s="23"/>
      <c r="P106" s="23"/>
      <c r="Q106" s="23"/>
      <c r="R106" s="23"/>
      <c r="S106" s="23"/>
      <c r="T106" s="23"/>
    </row>
    <row r="107" spans="1:20">
      <c r="A107" s="23"/>
      <c r="B107" s="23"/>
      <c r="C107" s="23"/>
      <c r="D107" s="23"/>
      <c r="E107" s="23"/>
      <c r="F107" s="23"/>
      <c r="G107" s="23"/>
      <c r="H107" s="23"/>
      <c r="I107" s="23"/>
      <c r="J107" s="23"/>
      <c r="K107" s="23"/>
      <c r="L107" s="23"/>
      <c r="M107" s="23"/>
      <c r="N107" s="23"/>
      <c r="O107" s="23"/>
      <c r="P107" s="23"/>
      <c r="Q107" s="23"/>
      <c r="R107" s="23"/>
      <c r="S107" s="23"/>
      <c r="T107" s="23"/>
    </row>
    <row r="108" spans="1:20">
      <c r="A108" s="23"/>
      <c r="B108" s="23"/>
      <c r="C108" s="23"/>
      <c r="D108" s="23"/>
      <c r="E108" s="23"/>
      <c r="F108" s="23"/>
      <c r="G108" s="23"/>
      <c r="H108" s="23"/>
      <c r="I108" s="23"/>
      <c r="J108" s="23"/>
      <c r="K108" s="23"/>
      <c r="L108" s="23"/>
      <c r="M108" s="23"/>
      <c r="N108" s="23"/>
      <c r="O108" s="23"/>
      <c r="P108" s="23"/>
      <c r="Q108" s="23"/>
      <c r="R108" s="23"/>
      <c r="S108" s="23"/>
      <c r="T108" s="23"/>
    </row>
    <row r="109" spans="1:20">
      <c r="A109" s="23"/>
      <c r="B109" s="23"/>
      <c r="C109" s="23"/>
      <c r="D109" s="23"/>
      <c r="E109" s="23"/>
      <c r="F109" s="23"/>
      <c r="G109" s="23"/>
      <c r="H109" s="23"/>
      <c r="I109" s="23"/>
      <c r="J109" s="23"/>
      <c r="K109" s="23"/>
      <c r="L109" s="23"/>
      <c r="M109" s="23"/>
      <c r="N109" s="23"/>
      <c r="O109" s="23"/>
      <c r="P109" s="23"/>
      <c r="Q109" s="23"/>
      <c r="R109" s="23"/>
      <c r="S109" s="23"/>
      <c r="T109" s="23"/>
    </row>
    <row r="110" spans="1:20">
      <c r="A110" s="23"/>
      <c r="B110" s="23"/>
      <c r="C110" s="23"/>
      <c r="D110" s="23"/>
      <c r="E110" s="23"/>
      <c r="F110" s="23"/>
      <c r="G110" s="23"/>
      <c r="H110" s="23"/>
      <c r="I110" s="23"/>
      <c r="J110" s="23"/>
      <c r="K110" s="23"/>
      <c r="L110" s="23"/>
      <c r="M110" s="23"/>
      <c r="N110" s="23"/>
      <c r="O110" s="23"/>
      <c r="P110" s="23"/>
      <c r="Q110" s="23"/>
      <c r="R110" s="23"/>
      <c r="S110" s="23"/>
      <c r="T110" s="23"/>
    </row>
    <row r="111" spans="1:20">
      <c r="A111" s="23"/>
      <c r="B111" s="23"/>
      <c r="C111" s="23"/>
      <c r="D111" s="23"/>
      <c r="E111" s="23"/>
      <c r="F111" s="23"/>
      <c r="G111" s="23"/>
      <c r="H111" s="23"/>
      <c r="I111" s="23"/>
      <c r="J111" s="23"/>
      <c r="K111" s="23"/>
      <c r="L111" s="23"/>
      <c r="M111" s="23"/>
      <c r="N111" s="23"/>
      <c r="O111" s="23"/>
      <c r="P111" s="23"/>
      <c r="Q111" s="23"/>
      <c r="R111" s="23"/>
      <c r="S111" s="23"/>
      <c r="T111" s="23"/>
    </row>
    <row r="112" spans="1:20">
      <c r="A112" s="23"/>
      <c r="B112" s="23"/>
      <c r="C112" s="23"/>
      <c r="D112" s="23"/>
      <c r="E112" s="23"/>
      <c r="F112" s="23"/>
      <c r="G112" s="23"/>
      <c r="H112" s="23"/>
      <c r="I112" s="23"/>
      <c r="J112" s="23"/>
      <c r="K112" s="23"/>
      <c r="L112" s="23"/>
      <c r="M112" s="23"/>
      <c r="N112" s="23"/>
      <c r="O112" s="23"/>
      <c r="P112" s="23"/>
      <c r="Q112" s="23"/>
      <c r="R112" s="23"/>
      <c r="S112" s="23"/>
      <c r="T112" s="23"/>
    </row>
    <row r="113" spans="1:20">
      <c r="A113" s="23"/>
      <c r="B113" s="23"/>
      <c r="C113" s="23"/>
      <c r="D113" s="23"/>
      <c r="E113" s="23"/>
      <c r="F113" s="23"/>
      <c r="G113" s="23"/>
      <c r="H113" s="23"/>
      <c r="I113" s="23"/>
      <c r="J113" s="23"/>
      <c r="K113" s="23"/>
      <c r="L113" s="23"/>
      <c r="M113" s="23"/>
      <c r="N113" s="23"/>
      <c r="O113" s="23"/>
      <c r="P113" s="23"/>
      <c r="Q113" s="23"/>
      <c r="R113" s="23"/>
      <c r="S113" s="23"/>
      <c r="T113" s="2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97929-56C1-40D3-B4C3-8955A4D602A2}">
  <sheetPr>
    <tabColor rgb="FF00CC00"/>
  </sheetPr>
  <dimension ref="A2:Z23"/>
  <sheetViews>
    <sheetView tabSelected="1" topLeftCell="A6" workbookViewId="0">
      <selection activeCell="B12" sqref="B12"/>
    </sheetView>
  </sheetViews>
  <sheetFormatPr defaultRowHeight="12.75"/>
  <cols>
    <col min="1" max="1" width="12.28515625" customWidth="1"/>
  </cols>
  <sheetData>
    <row r="2" spans="1:26" ht="15">
      <c r="A2" s="131" t="s">
        <v>158</v>
      </c>
      <c r="B2" s="132"/>
      <c r="C2" s="132"/>
      <c r="D2" s="132"/>
      <c r="E2" s="132"/>
      <c r="F2" s="132"/>
      <c r="G2" s="132"/>
      <c r="H2" s="132"/>
      <c r="I2" s="132"/>
      <c r="J2" s="132"/>
      <c r="K2" s="132"/>
      <c r="L2" s="132"/>
      <c r="M2" s="132"/>
      <c r="N2" s="132"/>
      <c r="O2" s="132"/>
      <c r="P2" s="132"/>
      <c r="Q2" s="132"/>
      <c r="R2" s="132"/>
      <c r="S2" s="132"/>
      <c r="T2" s="132"/>
      <c r="U2" s="132"/>
      <c r="V2" s="132"/>
      <c r="W2" s="132"/>
      <c r="X2" s="132"/>
      <c r="Y2" s="132"/>
      <c r="Z2" s="132"/>
    </row>
    <row r="3" spans="1:26" ht="15" customHeight="1"/>
    <row r="4" spans="1:26" ht="15">
      <c r="A4" s="132" t="s">
        <v>159</v>
      </c>
      <c r="B4" s="132"/>
      <c r="C4" s="132"/>
      <c r="D4" s="132"/>
      <c r="E4" s="132"/>
      <c r="F4" s="132"/>
      <c r="G4" s="132"/>
      <c r="H4" s="132"/>
      <c r="J4" s="132"/>
      <c r="K4" s="132"/>
      <c r="L4" s="132"/>
      <c r="M4" s="132"/>
      <c r="N4" s="132"/>
      <c r="O4" s="132"/>
      <c r="P4" s="132"/>
      <c r="Q4" s="132"/>
      <c r="R4" s="132"/>
      <c r="S4" s="132"/>
      <c r="T4" s="132"/>
      <c r="U4" s="132"/>
      <c r="V4" s="132"/>
      <c r="W4" s="132"/>
      <c r="X4" s="132"/>
      <c r="Y4" s="132"/>
      <c r="Z4" s="132"/>
    </row>
    <row r="5" spans="1:26" ht="15" customHeight="1"/>
    <row r="6" spans="1:26" ht="14.25">
      <c r="A6" s="132" t="s">
        <v>160</v>
      </c>
    </row>
    <row r="7" spans="1:26" ht="15">
      <c r="A7" s="132" t="s">
        <v>161</v>
      </c>
      <c r="B7" s="133">
        <f>12*5+10</f>
        <v>70</v>
      </c>
    </row>
    <row r="8" spans="1:26" ht="15" customHeight="1"/>
    <row r="9" spans="1:26" ht="14.25">
      <c r="A9" s="132" t="s">
        <v>162</v>
      </c>
    </row>
    <row r="10" spans="1:26" ht="14.25">
      <c r="A10" s="132" t="s">
        <v>163</v>
      </c>
    </row>
    <row r="11" spans="1:26" ht="15">
      <c r="A11" s="132" t="s">
        <v>164</v>
      </c>
      <c r="B11" s="133">
        <v>70</v>
      </c>
    </row>
    <row r="12" spans="1:26" ht="15">
      <c r="A12" s="132" t="s">
        <v>165</v>
      </c>
      <c r="B12" s="133">
        <v>90</v>
      </c>
    </row>
    <row r="13" spans="1:26" ht="15" customHeight="1"/>
    <row r="14" spans="1:26" ht="14.25">
      <c r="A14" s="132" t="s">
        <v>166</v>
      </c>
    </row>
    <row r="15" spans="1:26" ht="30.75" thickBot="1">
      <c r="A15" s="134" t="s">
        <v>167</v>
      </c>
      <c r="B15" s="134" t="s">
        <v>168</v>
      </c>
      <c r="C15" s="134" t="s">
        <v>169</v>
      </c>
      <c r="D15" s="134" t="s">
        <v>170</v>
      </c>
      <c r="E15" s="134" t="s">
        <v>171</v>
      </c>
      <c r="F15" s="135" t="s">
        <v>172</v>
      </c>
      <c r="G15" s="136"/>
    </row>
    <row r="16" spans="1:26" ht="15.75" thickTop="1">
      <c r="A16" s="137">
        <v>45179</v>
      </c>
      <c r="B16" s="138">
        <v>55</v>
      </c>
      <c r="C16" s="139">
        <v>136</v>
      </c>
      <c r="D16" s="139">
        <v>36</v>
      </c>
      <c r="E16" s="139">
        <v>175</v>
      </c>
      <c r="F16" s="140">
        <v>10</v>
      </c>
      <c r="G16" s="140"/>
    </row>
    <row r="17" spans="1:7" ht="15">
      <c r="A17" s="141">
        <v>45208</v>
      </c>
      <c r="B17" s="142">
        <v>59</v>
      </c>
      <c r="C17" s="143"/>
      <c r="D17" s="143"/>
      <c r="E17" s="143"/>
      <c r="F17" s="143"/>
      <c r="G17" s="143"/>
    </row>
    <row r="18" spans="1:7" ht="15" customHeight="1"/>
    <row r="19" spans="1:7" ht="14.25">
      <c r="A19" s="132" t="s">
        <v>173</v>
      </c>
    </row>
    <row r="20" spans="1:7" ht="15.75" customHeight="1">
      <c r="A20" s="132" t="s">
        <v>174</v>
      </c>
    </row>
    <row r="21" spans="1:7" ht="15.75" customHeight="1">
      <c r="A21" s="132" t="s">
        <v>175</v>
      </c>
    </row>
    <row r="22" spans="1:7" ht="15.75" customHeight="1">
      <c r="A22" s="132" t="s">
        <v>176</v>
      </c>
    </row>
    <row r="23" spans="1:7" ht="15.75" customHeight="1">
      <c r="A23" s="132" t="s">
        <v>177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A24C-6540-4D45-88AF-F75EA1719377}">
  <sheetPr>
    <tabColor rgb="FF00CC00"/>
  </sheetPr>
  <dimension ref="A1:M12"/>
  <sheetViews>
    <sheetView workbookViewId="0">
      <selection activeCell="A2" sqref="A2:F12"/>
    </sheetView>
  </sheetViews>
  <sheetFormatPr defaultRowHeight="12.75"/>
  <cols>
    <col min="1" max="1" width="10.7109375" bestFit="1" customWidth="1"/>
    <col min="2" max="2" width="12" bestFit="1" customWidth="1"/>
    <col min="3" max="3" width="14.42578125" customWidth="1"/>
    <col min="4" max="4" width="12.7109375" customWidth="1"/>
    <col min="5" max="5" width="12.85546875" customWidth="1"/>
    <col min="6" max="6" width="13.85546875" customWidth="1"/>
    <col min="8" max="8" width="15.42578125" bestFit="1" customWidth="1"/>
    <col min="9" max="9" width="11.5703125" bestFit="1" customWidth="1"/>
    <col min="11" max="11" width="18.7109375" bestFit="1" customWidth="1"/>
    <col min="12" max="12" width="4.42578125" bestFit="1" customWidth="1"/>
  </cols>
  <sheetData>
    <row r="1" spans="1:13" ht="15">
      <c r="A1" s="144" t="s">
        <v>167</v>
      </c>
      <c r="B1" s="144" t="s">
        <v>168</v>
      </c>
      <c r="C1" s="144" t="s">
        <v>169</v>
      </c>
      <c r="D1" s="144" t="s">
        <v>170</v>
      </c>
      <c r="E1" s="144" t="s">
        <v>171</v>
      </c>
      <c r="F1" s="144" t="s">
        <v>172</v>
      </c>
      <c r="I1" s="143" t="s">
        <v>178</v>
      </c>
    </row>
    <row r="2" spans="1:13" ht="15">
      <c r="A2" s="145">
        <v>45179</v>
      </c>
      <c r="B2" s="146">
        <v>55</v>
      </c>
      <c r="C2" s="143">
        <v>136</v>
      </c>
      <c r="D2" s="143">
        <v>35</v>
      </c>
      <c r="E2" s="143">
        <f>IF(ISBLANK($I$4),"",$I$4)</f>
        <v>70</v>
      </c>
      <c r="F2" s="143">
        <f>IF($I$5-$I$4=0,"",$I$5-$I$4)</f>
        <v>20</v>
      </c>
      <c r="H2" s="132" t="s">
        <v>161</v>
      </c>
      <c r="I2" s="147">
        <v>70</v>
      </c>
    </row>
    <row r="3" spans="1:13" ht="15">
      <c r="A3" s="145">
        <v>45184</v>
      </c>
      <c r="B3" s="146">
        <v>55</v>
      </c>
      <c r="C3" s="143">
        <v>136</v>
      </c>
      <c r="D3" s="143">
        <v>35</v>
      </c>
      <c r="E3" s="143">
        <f t="shared" ref="E3:E12" si="0">IF(ISBLANK($I$4),"",$I$4)</f>
        <v>70</v>
      </c>
      <c r="F3" s="143">
        <f t="shared" ref="F3:F12" si="1">IF($I$5-$I$4=0,"",$I$5-$I$4)</f>
        <v>20</v>
      </c>
      <c r="H3" s="132" t="s">
        <v>163</v>
      </c>
      <c r="I3" s="143" t="str">
        <f>IF(ISNUMBER(I2),TRUNC(I2/12)&amp;" ft"&amp;" "&amp;I2-TRUNC(I2/12)*12&amp;" in","")</f>
        <v>5 ft 10 in</v>
      </c>
      <c r="K3" s="132" t="s">
        <v>179</v>
      </c>
    </row>
    <row r="4" spans="1:13" ht="15">
      <c r="A4" s="145">
        <v>45187</v>
      </c>
      <c r="B4" s="146">
        <v>55</v>
      </c>
      <c r="C4" s="143">
        <v>136</v>
      </c>
      <c r="D4" s="143">
        <v>35</v>
      </c>
      <c r="E4" s="143">
        <f t="shared" si="0"/>
        <v>70</v>
      </c>
      <c r="F4" s="143">
        <f t="shared" si="1"/>
        <v>20</v>
      </c>
      <c r="H4" s="143" t="s">
        <v>164</v>
      </c>
      <c r="I4" s="147">
        <v>70</v>
      </c>
      <c r="K4" s="143" t="s">
        <v>164</v>
      </c>
      <c r="L4" s="143">
        <f t="array" ref="L4">IF(AND(ISNUMBER(I2),I2&gt;58),INDEX(BMI,MATCH(I2,BMIList,0)+1,1),"")</f>
        <v>132</v>
      </c>
    </row>
    <row r="5" spans="1:13" ht="15">
      <c r="A5" s="145">
        <v>45189</v>
      </c>
      <c r="B5" s="146">
        <v>55</v>
      </c>
      <c r="C5" s="143">
        <v>136</v>
      </c>
      <c r="D5" s="143">
        <v>35</v>
      </c>
      <c r="E5" s="143">
        <f t="shared" si="0"/>
        <v>70</v>
      </c>
      <c r="F5" s="143">
        <f t="shared" si="1"/>
        <v>20</v>
      </c>
      <c r="H5" s="143" t="s">
        <v>165</v>
      </c>
      <c r="I5" s="147">
        <v>90</v>
      </c>
      <c r="K5" s="143" t="s">
        <v>165</v>
      </c>
      <c r="L5" s="143">
        <f t="array" ref="L5">IF(AND(ISNUMBER(I2),I2&gt;58),INDEX(BMI,MATCH(I2,BMIList,0)+1,6),"")</f>
        <v>167</v>
      </c>
    </row>
    <row r="6" spans="1:13" ht="15">
      <c r="A6" s="145">
        <v>45193</v>
      </c>
      <c r="B6" s="146">
        <v>55</v>
      </c>
      <c r="C6" s="143">
        <v>136</v>
      </c>
      <c r="D6" s="143">
        <v>35</v>
      </c>
      <c r="E6" s="143">
        <f t="shared" si="0"/>
        <v>70</v>
      </c>
      <c r="F6" s="143">
        <f t="shared" si="1"/>
        <v>20</v>
      </c>
    </row>
    <row r="7" spans="1:13" ht="15">
      <c r="A7" s="145">
        <v>45196</v>
      </c>
      <c r="B7" s="146">
        <v>55</v>
      </c>
      <c r="C7" s="143">
        <v>136</v>
      </c>
      <c r="D7" s="143">
        <v>35</v>
      </c>
      <c r="E7" s="143">
        <f t="shared" si="0"/>
        <v>70</v>
      </c>
      <c r="F7" s="143">
        <f t="shared" si="1"/>
        <v>20</v>
      </c>
      <c r="H7" s="132" t="s">
        <v>180</v>
      </c>
      <c r="I7" s="132">
        <f t="array" ref="I7">IF(ISNUMBER(B2),INDEX(B:B,COUNT(B:B)+1,),"")</f>
        <v>59</v>
      </c>
      <c r="K7" s="132" t="s">
        <v>180</v>
      </c>
      <c r="L7" s="132">
        <f>IF(ISNUMBER(I7),I7,"")</f>
        <v>59</v>
      </c>
    </row>
    <row r="8" spans="1:13" ht="15">
      <c r="A8" s="145">
        <v>45199</v>
      </c>
      <c r="B8" s="146">
        <v>57</v>
      </c>
      <c r="C8" s="143">
        <v>136</v>
      </c>
      <c r="D8" s="143">
        <v>35</v>
      </c>
      <c r="E8" s="143">
        <f t="shared" si="0"/>
        <v>70</v>
      </c>
      <c r="F8" s="143">
        <f t="shared" si="1"/>
        <v>20</v>
      </c>
      <c r="H8" s="132" t="s">
        <v>181</v>
      </c>
      <c r="I8" s="132">
        <f>IF($B$2=0,"",$B$2)</f>
        <v>55</v>
      </c>
      <c r="K8" s="132" t="s">
        <v>182</v>
      </c>
      <c r="L8" s="132">
        <f t="array" ref="L8">IF(ISNUMBER(L7),INDEX(B:B,COUNT(B:B),),"Please enter all data in Yellow (Height, Target Min and Max)")</f>
        <v>58</v>
      </c>
      <c r="M8" s="132"/>
    </row>
    <row r="9" spans="1:13" ht="15">
      <c r="A9" s="145">
        <v>45202</v>
      </c>
      <c r="B9" s="146">
        <v>57</v>
      </c>
      <c r="C9" s="143">
        <v>136</v>
      </c>
      <c r="D9" s="143">
        <v>35</v>
      </c>
      <c r="E9" s="143">
        <f t="shared" si="0"/>
        <v>70</v>
      </c>
      <c r="F9" s="143">
        <f t="shared" si="1"/>
        <v>20</v>
      </c>
      <c r="H9" s="132" t="s">
        <v>183</v>
      </c>
      <c r="I9" s="132">
        <f>IFERROR(I7-I8,"")</f>
        <v>4</v>
      </c>
      <c r="K9" s="132" t="s">
        <v>183</v>
      </c>
      <c r="L9" s="132">
        <f>IFERROR(L7-L8,"Please Put Weights in B2 and B3 to calculate this metric")</f>
        <v>1</v>
      </c>
      <c r="M9" s="132"/>
    </row>
    <row r="10" spans="1:13" ht="15">
      <c r="A10" s="145">
        <v>45204</v>
      </c>
      <c r="B10" s="146">
        <v>57</v>
      </c>
      <c r="C10" s="143">
        <v>136</v>
      </c>
      <c r="D10" s="143">
        <v>35</v>
      </c>
      <c r="E10" s="143">
        <f t="shared" si="0"/>
        <v>70</v>
      </c>
      <c r="F10" s="143">
        <f t="shared" si="1"/>
        <v>20</v>
      </c>
    </row>
    <row r="11" spans="1:13" ht="15">
      <c r="A11" s="145">
        <v>45206</v>
      </c>
      <c r="B11" s="146">
        <v>58</v>
      </c>
      <c r="C11" s="143">
        <v>136</v>
      </c>
      <c r="D11" s="143">
        <v>35</v>
      </c>
      <c r="E11" s="143">
        <f t="shared" si="0"/>
        <v>70</v>
      </c>
      <c r="F11" s="143">
        <f t="shared" si="1"/>
        <v>20</v>
      </c>
    </row>
    <row r="12" spans="1:13" ht="15">
      <c r="A12" s="145">
        <v>45208</v>
      </c>
      <c r="B12" s="146">
        <v>59</v>
      </c>
      <c r="C12" s="143">
        <v>136</v>
      </c>
      <c r="D12" s="143">
        <v>35</v>
      </c>
      <c r="E12" s="143">
        <f t="shared" si="0"/>
        <v>70</v>
      </c>
      <c r="F12" s="143">
        <f t="shared" si="1"/>
        <v>20</v>
      </c>
    </row>
  </sheetData>
  <conditionalFormatting sqref="L8:M9">
    <cfRule type="expression" dxfId="0" priority="1" stopIfTrue="1">
      <formula>IF(ISNUMBER($L$8),FALSE,TRUE)</formula>
    </cfRule>
  </conditionalFormatting>
  <dataValidations count="1">
    <dataValidation type="decimal" allowBlank="1" showInputMessage="1" showErrorMessage="1" prompt="Must be whole number in Inches - Between 58 and 76" sqref="I2" xr:uid="{00801D05-415E-4E1A-8062-ADE3FB054F8B}">
      <formula1>58</formula1>
      <formula2>76</formula2>
    </dataValidation>
  </dataValidations>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99CC-AC74-4688-839B-443B63DF77FB}">
  <sheetPr>
    <tabColor rgb="FF00CC00"/>
  </sheetPr>
  <dimension ref="A1:AL1000"/>
  <sheetViews>
    <sheetView workbookViewId="0">
      <selection activeCell="E18" sqref="E18"/>
    </sheetView>
  </sheetViews>
  <sheetFormatPr defaultColWidth="14.42578125" defaultRowHeight="12.75"/>
  <cols>
    <col min="1" max="1" width="8.7109375" customWidth="1"/>
    <col min="2" max="2" width="19.42578125" customWidth="1"/>
    <col min="3" max="38" width="8.7109375" customWidth="1"/>
  </cols>
  <sheetData>
    <row r="1" spans="1:38" ht="15" thickBot="1">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row>
    <row r="2" spans="1:38" ht="15">
      <c r="B2" s="149" t="s">
        <v>184</v>
      </c>
      <c r="C2" s="191" t="s">
        <v>185</v>
      </c>
      <c r="D2" s="192"/>
      <c r="E2" s="192"/>
      <c r="F2" s="192"/>
      <c r="G2" s="192"/>
      <c r="H2" s="192"/>
      <c r="I2" s="192"/>
      <c r="J2" s="192"/>
      <c r="K2" s="192"/>
      <c r="L2" s="192"/>
      <c r="M2" s="192"/>
      <c r="N2" s="192"/>
      <c r="O2" s="192"/>
      <c r="P2" s="192"/>
      <c r="Q2" s="192"/>
      <c r="R2" s="192"/>
      <c r="S2" s="192"/>
      <c r="T2" s="192"/>
      <c r="U2" s="192"/>
      <c r="V2" s="192"/>
      <c r="W2" s="192"/>
      <c r="X2" s="192"/>
      <c r="Y2" s="192"/>
      <c r="Z2" s="192"/>
      <c r="AA2" s="192"/>
      <c r="AB2" s="192"/>
      <c r="AC2" s="192"/>
      <c r="AD2" s="192"/>
      <c r="AE2" s="192"/>
      <c r="AF2" s="192"/>
      <c r="AG2" s="192"/>
      <c r="AH2" s="192"/>
      <c r="AI2" s="192"/>
      <c r="AJ2" s="192"/>
      <c r="AK2" s="192"/>
      <c r="AL2" s="193"/>
    </row>
    <row r="3" spans="1:38" ht="13.5" thickBot="1">
      <c r="C3" s="194"/>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c r="AD3" s="195"/>
      <c r="AE3" s="195"/>
      <c r="AF3" s="195"/>
      <c r="AG3" s="195"/>
      <c r="AH3" s="195"/>
      <c r="AI3" s="195"/>
      <c r="AJ3" s="195"/>
      <c r="AK3" s="195"/>
      <c r="AL3" s="196"/>
    </row>
    <row r="4" spans="1:38" ht="15" customHeight="1" thickBot="1">
      <c r="B4" s="150" t="s">
        <v>186</v>
      </c>
      <c r="C4" s="148" t="s">
        <v>187</v>
      </c>
      <c r="D4" s="151"/>
      <c r="E4" s="151"/>
      <c r="F4" s="151"/>
      <c r="G4" s="151"/>
      <c r="H4" s="151"/>
      <c r="I4" s="151"/>
      <c r="J4" s="151"/>
      <c r="K4" s="151"/>
      <c r="L4" s="151"/>
      <c r="M4" s="151"/>
      <c r="N4" s="151"/>
      <c r="O4" s="151"/>
      <c r="P4" s="151"/>
      <c r="Q4" s="151"/>
      <c r="R4" s="151"/>
      <c r="S4" s="151"/>
      <c r="T4" s="151"/>
      <c r="U4" s="151"/>
      <c r="V4" s="151"/>
      <c r="W4" s="151"/>
      <c r="X4" s="151"/>
      <c r="Y4" s="151"/>
      <c r="Z4" s="151"/>
      <c r="AA4" s="151"/>
      <c r="AB4" s="151"/>
      <c r="AC4" s="151"/>
      <c r="AD4" s="151"/>
      <c r="AE4" s="151"/>
      <c r="AF4" s="151"/>
      <c r="AG4" s="151"/>
      <c r="AH4" s="151"/>
      <c r="AI4" s="151"/>
      <c r="AJ4" s="151"/>
      <c r="AK4" s="151"/>
      <c r="AL4" s="152"/>
    </row>
    <row r="5" spans="1:38" ht="15" thickBot="1">
      <c r="B5" s="153" t="s">
        <v>188</v>
      </c>
      <c r="C5" s="148">
        <v>19</v>
      </c>
      <c r="D5" s="148">
        <v>20</v>
      </c>
      <c r="E5" s="148">
        <v>21</v>
      </c>
      <c r="F5" s="148">
        <v>22</v>
      </c>
      <c r="G5" s="148">
        <v>23</v>
      </c>
      <c r="H5" s="148">
        <v>24</v>
      </c>
      <c r="I5" s="148">
        <v>25</v>
      </c>
      <c r="J5" s="148">
        <v>26</v>
      </c>
      <c r="K5" s="148">
        <v>27</v>
      </c>
      <c r="L5" s="148">
        <v>28</v>
      </c>
      <c r="M5" s="148">
        <v>29</v>
      </c>
      <c r="N5" s="148">
        <v>30</v>
      </c>
      <c r="O5" s="148">
        <v>31</v>
      </c>
      <c r="P5" s="148">
        <v>32</v>
      </c>
      <c r="Q5" s="148">
        <v>33</v>
      </c>
      <c r="R5" s="148">
        <v>34</v>
      </c>
      <c r="S5" s="148">
        <v>35</v>
      </c>
      <c r="T5" s="148">
        <v>36</v>
      </c>
      <c r="U5" s="148">
        <v>37</v>
      </c>
      <c r="V5" s="148">
        <v>38</v>
      </c>
      <c r="W5" s="148">
        <v>39</v>
      </c>
      <c r="X5" s="148">
        <v>40</v>
      </c>
      <c r="Y5" s="148">
        <v>41</v>
      </c>
      <c r="Z5" s="148">
        <v>42</v>
      </c>
      <c r="AA5" s="148">
        <v>43</v>
      </c>
      <c r="AB5" s="148">
        <v>44</v>
      </c>
      <c r="AC5" s="148">
        <v>45</v>
      </c>
      <c r="AD5" s="148">
        <v>46</v>
      </c>
      <c r="AE5" s="148">
        <v>47</v>
      </c>
      <c r="AF5" s="148">
        <v>48</v>
      </c>
      <c r="AG5" s="148">
        <v>49</v>
      </c>
      <c r="AH5" s="148">
        <v>50</v>
      </c>
      <c r="AI5" s="148">
        <v>51</v>
      </c>
      <c r="AJ5" s="148">
        <v>52</v>
      </c>
      <c r="AK5" s="148">
        <v>53</v>
      </c>
      <c r="AL5" s="148">
        <v>54</v>
      </c>
    </row>
    <row r="6" spans="1:38" ht="15" thickBot="1">
      <c r="A6" s="132" t="str">
        <f t="shared" ref="A6:A24" si="0">TRUNC(B6/12)&amp;" FT"&amp;" "&amp;B6-TRUNC(B6/12)*12&amp;" in"</f>
        <v>4 FT 10 in</v>
      </c>
      <c r="B6" s="154">
        <v>58</v>
      </c>
      <c r="C6" s="155">
        <v>91</v>
      </c>
      <c r="D6" s="155">
        <v>96</v>
      </c>
      <c r="E6" s="155">
        <v>100</v>
      </c>
      <c r="F6" s="155">
        <v>105</v>
      </c>
      <c r="G6" s="155">
        <v>110</v>
      </c>
      <c r="H6" s="155">
        <v>115</v>
      </c>
      <c r="I6" s="156">
        <v>119</v>
      </c>
      <c r="J6" s="156">
        <v>124</v>
      </c>
      <c r="K6" s="156">
        <v>129</v>
      </c>
      <c r="L6" s="156">
        <v>134</v>
      </c>
      <c r="M6" s="156">
        <v>138</v>
      </c>
      <c r="N6" s="156">
        <v>143</v>
      </c>
      <c r="O6" s="157">
        <v>148</v>
      </c>
      <c r="P6" s="157">
        <v>153</v>
      </c>
      <c r="Q6" s="157">
        <v>158</v>
      </c>
      <c r="R6" s="157">
        <v>162</v>
      </c>
      <c r="S6" s="157">
        <v>167</v>
      </c>
      <c r="T6" s="157">
        <v>172</v>
      </c>
      <c r="U6" s="157">
        <v>177</v>
      </c>
      <c r="V6" s="157">
        <v>181</v>
      </c>
      <c r="W6" s="157">
        <v>186</v>
      </c>
      <c r="X6" s="157">
        <v>191</v>
      </c>
      <c r="Y6" s="157">
        <v>196</v>
      </c>
      <c r="Z6" s="157">
        <v>201</v>
      </c>
      <c r="AA6" s="157">
        <v>205</v>
      </c>
      <c r="AB6" s="157">
        <v>210</v>
      </c>
      <c r="AC6" s="157">
        <v>215</v>
      </c>
      <c r="AD6" s="157">
        <v>220</v>
      </c>
      <c r="AE6" s="157">
        <v>224</v>
      </c>
      <c r="AF6" s="157">
        <v>229</v>
      </c>
      <c r="AG6" s="157">
        <v>234</v>
      </c>
      <c r="AH6" s="157">
        <v>239</v>
      </c>
      <c r="AI6" s="157">
        <v>244</v>
      </c>
      <c r="AJ6" s="157">
        <v>248</v>
      </c>
      <c r="AK6" s="157">
        <v>253</v>
      </c>
      <c r="AL6" s="157">
        <v>258</v>
      </c>
    </row>
    <row r="7" spans="1:38" ht="15" thickBot="1">
      <c r="A7" s="132" t="str">
        <f t="shared" si="0"/>
        <v>4 FT 11 in</v>
      </c>
      <c r="B7" s="154">
        <v>59</v>
      </c>
      <c r="C7" s="155">
        <v>94</v>
      </c>
      <c r="D7" s="155">
        <v>99</v>
      </c>
      <c r="E7" s="155">
        <v>104</v>
      </c>
      <c r="F7" s="155">
        <v>109</v>
      </c>
      <c r="G7" s="155">
        <v>114</v>
      </c>
      <c r="H7" s="155">
        <v>119</v>
      </c>
      <c r="I7" s="156">
        <v>124</v>
      </c>
      <c r="J7" s="156">
        <v>128</v>
      </c>
      <c r="K7" s="156">
        <v>133</v>
      </c>
      <c r="L7" s="156">
        <v>138</v>
      </c>
      <c r="M7" s="156">
        <v>143</v>
      </c>
      <c r="N7" s="156">
        <v>148</v>
      </c>
      <c r="O7" s="157">
        <v>153</v>
      </c>
      <c r="P7" s="157">
        <v>158</v>
      </c>
      <c r="Q7" s="157">
        <v>163</v>
      </c>
      <c r="R7" s="157">
        <v>168</v>
      </c>
      <c r="S7" s="157">
        <v>173</v>
      </c>
      <c r="T7" s="157">
        <v>178</v>
      </c>
      <c r="U7" s="157">
        <v>183</v>
      </c>
      <c r="V7" s="157">
        <v>188</v>
      </c>
      <c r="W7" s="157">
        <v>193</v>
      </c>
      <c r="X7" s="157">
        <v>198</v>
      </c>
      <c r="Y7" s="157">
        <v>203</v>
      </c>
      <c r="Z7" s="157">
        <v>208</v>
      </c>
      <c r="AA7" s="157">
        <v>212</v>
      </c>
      <c r="AB7" s="157">
        <v>217</v>
      </c>
      <c r="AC7" s="157">
        <v>222</v>
      </c>
      <c r="AD7" s="157">
        <v>227</v>
      </c>
      <c r="AE7" s="157">
        <v>232</v>
      </c>
      <c r="AF7" s="157">
        <v>237</v>
      </c>
      <c r="AG7" s="157">
        <v>242</v>
      </c>
      <c r="AH7" s="157">
        <v>247</v>
      </c>
      <c r="AI7" s="157">
        <v>252</v>
      </c>
      <c r="AJ7" s="157">
        <v>257</v>
      </c>
      <c r="AK7" s="157">
        <v>262</v>
      </c>
      <c r="AL7" s="157">
        <v>267</v>
      </c>
    </row>
    <row r="8" spans="1:38" ht="15" thickBot="1">
      <c r="A8" s="132" t="str">
        <f t="shared" si="0"/>
        <v>5 FT 0 in</v>
      </c>
      <c r="B8" s="154">
        <v>60</v>
      </c>
      <c r="C8" s="155">
        <v>97</v>
      </c>
      <c r="D8" s="155">
        <v>102</v>
      </c>
      <c r="E8" s="155">
        <v>107</v>
      </c>
      <c r="F8" s="155">
        <v>112</v>
      </c>
      <c r="G8" s="155">
        <v>118</v>
      </c>
      <c r="H8" s="155">
        <v>123</v>
      </c>
      <c r="I8" s="156">
        <v>128</v>
      </c>
      <c r="J8" s="156">
        <v>133</v>
      </c>
      <c r="K8" s="156">
        <v>138</v>
      </c>
      <c r="L8" s="156">
        <v>143</v>
      </c>
      <c r="M8" s="156">
        <v>148</v>
      </c>
      <c r="N8" s="156">
        <v>153</v>
      </c>
      <c r="O8" s="157">
        <v>158</v>
      </c>
      <c r="P8" s="157">
        <v>163</v>
      </c>
      <c r="Q8" s="157">
        <v>168</v>
      </c>
      <c r="R8" s="157">
        <v>174</v>
      </c>
      <c r="S8" s="157">
        <v>179</v>
      </c>
      <c r="T8" s="157">
        <v>184</v>
      </c>
      <c r="U8" s="157">
        <v>189</v>
      </c>
      <c r="V8" s="157">
        <v>194</v>
      </c>
      <c r="W8" s="157">
        <v>199</v>
      </c>
      <c r="X8" s="157">
        <v>204</v>
      </c>
      <c r="Y8" s="157">
        <v>209</v>
      </c>
      <c r="Z8" s="157">
        <v>215</v>
      </c>
      <c r="AA8" s="157">
        <v>220</v>
      </c>
      <c r="AB8" s="157">
        <v>225</v>
      </c>
      <c r="AC8" s="157">
        <v>230</v>
      </c>
      <c r="AD8" s="157">
        <v>235</v>
      </c>
      <c r="AE8" s="157">
        <v>240</v>
      </c>
      <c r="AF8" s="157">
        <v>245</v>
      </c>
      <c r="AG8" s="157">
        <v>250</v>
      </c>
      <c r="AH8" s="157">
        <v>255</v>
      </c>
      <c r="AI8" s="157">
        <v>261</v>
      </c>
      <c r="AJ8" s="157">
        <v>266</v>
      </c>
      <c r="AK8" s="157">
        <v>271</v>
      </c>
      <c r="AL8" s="157">
        <v>276</v>
      </c>
    </row>
    <row r="9" spans="1:38" ht="15" thickBot="1">
      <c r="A9" s="132" t="str">
        <f t="shared" si="0"/>
        <v>5 FT 1 in</v>
      </c>
      <c r="B9" s="154">
        <v>61</v>
      </c>
      <c r="C9" s="155">
        <v>100</v>
      </c>
      <c r="D9" s="155">
        <v>106</v>
      </c>
      <c r="E9" s="155">
        <v>111</v>
      </c>
      <c r="F9" s="155">
        <v>116</v>
      </c>
      <c r="G9" s="155">
        <v>122</v>
      </c>
      <c r="H9" s="155">
        <v>127</v>
      </c>
      <c r="I9" s="156">
        <v>132</v>
      </c>
      <c r="J9" s="156">
        <v>137</v>
      </c>
      <c r="K9" s="156">
        <v>143</v>
      </c>
      <c r="L9" s="156">
        <v>148</v>
      </c>
      <c r="M9" s="156">
        <v>153</v>
      </c>
      <c r="N9" s="156">
        <v>158</v>
      </c>
      <c r="O9" s="157">
        <v>164</v>
      </c>
      <c r="P9" s="157">
        <v>169</v>
      </c>
      <c r="Q9" s="157">
        <v>174</v>
      </c>
      <c r="R9" s="157">
        <v>180</v>
      </c>
      <c r="S9" s="157">
        <v>185</v>
      </c>
      <c r="T9" s="157">
        <v>190</v>
      </c>
      <c r="U9" s="157">
        <v>195</v>
      </c>
      <c r="V9" s="157">
        <v>201</v>
      </c>
      <c r="W9" s="157">
        <v>206</v>
      </c>
      <c r="X9" s="157">
        <v>211</v>
      </c>
      <c r="Y9" s="157">
        <v>217</v>
      </c>
      <c r="Z9" s="157">
        <v>222</v>
      </c>
      <c r="AA9" s="157">
        <v>227</v>
      </c>
      <c r="AB9" s="157">
        <v>232</v>
      </c>
      <c r="AC9" s="157">
        <v>238</v>
      </c>
      <c r="AD9" s="157">
        <v>243</v>
      </c>
      <c r="AE9" s="157">
        <v>248</v>
      </c>
      <c r="AF9" s="157">
        <v>254</v>
      </c>
      <c r="AG9" s="157">
        <v>259</v>
      </c>
      <c r="AH9" s="157">
        <v>264</v>
      </c>
      <c r="AI9" s="157">
        <v>269</v>
      </c>
      <c r="AJ9" s="157">
        <v>275</v>
      </c>
      <c r="AK9" s="157">
        <v>280</v>
      </c>
      <c r="AL9" s="157">
        <v>285</v>
      </c>
    </row>
    <row r="10" spans="1:38" ht="15" thickBot="1">
      <c r="A10" s="132" t="str">
        <f t="shared" si="0"/>
        <v>5 FT 2 in</v>
      </c>
      <c r="B10" s="154">
        <v>62</v>
      </c>
      <c r="C10" s="155">
        <v>104</v>
      </c>
      <c r="D10" s="155">
        <v>109</v>
      </c>
      <c r="E10" s="155">
        <v>115</v>
      </c>
      <c r="F10" s="155">
        <v>120</v>
      </c>
      <c r="G10" s="155">
        <v>126</v>
      </c>
      <c r="H10" s="155">
        <v>131</v>
      </c>
      <c r="I10" s="156">
        <v>136</v>
      </c>
      <c r="J10" s="156">
        <v>142</v>
      </c>
      <c r="K10" s="156">
        <v>147</v>
      </c>
      <c r="L10" s="156">
        <v>153</v>
      </c>
      <c r="M10" s="156">
        <v>158</v>
      </c>
      <c r="N10" s="156">
        <v>164</v>
      </c>
      <c r="O10" s="157">
        <v>169</v>
      </c>
      <c r="P10" s="157">
        <v>175</v>
      </c>
      <c r="Q10" s="157">
        <v>180</v>
      </c>
      <c r="R10" s="157">
        <v>186</v>
      </c>
      <c r="S10" s="157">
        <v>191</v>
      </c>
      <c r="T10" s="157">
        <v>196</v>
      </c>
      <c r="U10" s="157">
        <v>202</v>
      </c>
      <c r="V10" s="157">
        <v>207</v>
      </c>
      <c r="W10" s="157">
        <v>213</v>
      </c>
      <c r="X10" s="157">
        <v>218</v>
      </c>
      <c r="Y10" s="157">
        <v>224</v>
      </c>
      <c r="Z10" s="157">
        <v>229</v>
      </c>
      <c r="AA10" s="157">
        <v>235</v>
      </c>
      <c r="AB10" s="157">
        <v>240</v>
      </c>
      <c r="AC10" s="157">
        <v>246</v>
      </c>
      <c r="AD10" s="157">
        <v>251</v>
      </c>
      <c r="AE10" s="157">
        <v>256</v>
      </c>
      <c r="AF10" s="157">
        <v>262</v>
      </c>
      <c r="AG10" s="157">
        <v>267</v>
      </c>
      <c r="AH10" s="157">
        <v>273</v>
      </c>
      <c r="AI10" s="157">
        <v>278</v>
      </c>
      <c r="AJ10" s="157">
        <v>284</v>
      </c>
      <c r="AK10" s="157">
        <v>289</v>
      </c>
      <c r="AL10" s="157">
        <v>295</v>
      </c>
    </row>
    <row r="11" spans="1:38" ht="15" thickBot="1">
      <c r="A11" s="132" t="str">
        <f t="shared" si="0"/>
        <v>5 FT 3 in</v>
      </c>
      <c r="B11" s="154">
        <v>63</v>
      </c>
      <c r="C11" s="155">
        <v>107</v>
      </c>
      <c r="D11" s="155">
        <v>113</v>
      </c>
      <c r="E11" s="155">
        <v>118</v>
      </c>
      <c r="F11" s="155">
        <v>124</v>
      </c>
      <c r="G11" s="155">
        <v>130</v>
      </c>
      <c r="H11" s="155">
        <v>135</v>
      </c>
      <c r="I11" s="156">
        <v>141</v>
      </c>
      <c r="J11" s="156">
        <v>146</v>
      </c>
      <c r="K11" s="156">
        <v>152</v>
      </c>
      <c r="L11" s="156">
        <v>158</v>
      </c>
      <c r="M11" s="156">
        <v>163</v>
      </c>
      <c r="N11" s="156">
        <v>169</v>
      </c>
      <c r="O11" s="157">
        <v>175</v>
      </c>
      <c r="P11" s="157">
        <v>180</v>
      </c>
      <c r="Q11" s="157">
        <v>186</v>
      </c>
      <c r="R11" s="157">
        <v>191</v>
      </c>
      <c r="S11" s="157">
        <v>197</v>
      </c>
      <c r="T11" s="157">
        <v>203</v>
      </c>
      <c r="U11" s="157">
        <v>208</v>
      </c>
      <c r="V11" s="157">
        <v>214</v>
      </c>
      <c r="W11" s="157">
        <v>220</v>
      </c>
      <c r="X11" s="157">
        <v>225</v>
      </c>
      <c r="Y11" s="157">
        <v>231</v>
      </c>
      <c r="Z11" s="157">
        <v>237</v>
      </c>
      <c r="AA11" s="157">
        <v>242</v>
      </c>
      <c r="AB11" s="157">
        <v>248</v>
      </c>
      <c r="AC11" s="157">
        <v>254</v>
      </c>
      <c r="AD11" s="157">
        <v>259</v>
      </c>
      <c r="AE11" s="157">
        <v>265</v>
      </c>
      <c r="AF11" s="157">
        <v>270</v>
      </c>
      <c r="AG11" s="157">
        <v>278</v>
      </c>
      <c r="AH11" s="157">
        <v>282</v>
      </c>
      <c r="AI11" s="157">
        <v>287</v>
      </c>
      <c r="AJ11" s="157">
        <v>293</v>
      </c>
      <c r="AK11" s="157">
        <v>299</v>
      </c>
      <c r="AL11" s="157">
        <v>304</v>
      </c>
    </row>
    <row r="12" spans="1:38" ht="15" thickBot="1">
      <c r="A12" s="132" t="str">
        <f t="shared" si="0"/>
        <v>5 FT 4 in</v>
      </c>
      <c r="B12" s="154">
        <v>64</v>
      </c>
      <c r="C12" s="155">
        <v>110</v>
      </c>
      <c r="D12" s="155">
        <v>116</v>
      </c>
      <c r="E12" s="155">
        <v>122</v>
      </c>
      <c r="F12" s="155">
        <v>128</v>
      </c>
      <c r="G12" s="155">
        <v>134</v>
      </c>
      <c r="H12" s="155">
        <v>140</v>
      </c>
      <c r="I12" s="156">
        <v>145</v>
      </c>
      <c r="J12" s="156">
        <v>151</v>
      </c>
      <c r="K12" s="156">
        <v>157</v>
      </c>
      <c r="L12" s="156">
        <v>163</v>
      </c>
      <c r="M12" s="156">
        <v>169</v>
      </c>
      <c r="N12" s="156">
        <v>174</v>
      </c>
      <c r="O12" s="157">
        <v>180</v>
      </c>
      <c r="P12" s="157">
        <v>186</v>
      </c>
      <c r="Q12" s="157">
        <v>192</v>
      </c>
      <c r="R12" s="157">
        <v>197</v>
      </c>
      <c r="S12" s="157">
        <v>204</v>
      </c>
      <c r="T12" s="157">
        <v>209</v>
      </c>
      <c r="U12" s="157">
        <v>215</v>
      </c>
      <c r="V12" s="157">
        <v>221</v>
      </c>
      <c r="W12" s="157">
        <v>227</v>
      </c>
      <c r="X12" s="157">
        <v>232</v>
      </c>
      <c r="Y12" s="157">
        <v>238</v>
      </c>
      <c r="Z12" s="157">
        <v>244</v>
      </c>
      <c r="AA12" s="157">
        <v>250</v>
      </c>
      <c r="AB12" s="157">
        <v>256</v>
      </c>
      <c r="AC12" s="157">
        <v>262</v>
      </c>
      <c r="AD12" s="157">
        <v>267</v>
      </c>
      <c r="AE12" s="157">
        <v>273</v>
      </c>
      <c r="AF12" s="157">
        <v>279</v>
      </c>
      <c r="AG12" s="157">
        <v>285</v>
      </c>
      <c r="AH12" s="157">
        <v>291</v>
      </c>
      <c r="AI12" s="157">
        <v>296</v>
      </c>
      <c r="AJ12" s="157">
        <v>302</v>
      </c>
      <c r="AK12" s="157">
        <v>308</v>
      </c>
      <c r="AL12" s="157">
        <v>314</v>
      </c>
    </row>
    <row r="13" spans="1:38" ht="15" thickBot="1">
      <c r="A13" s="132" t="str">
        <f t="shared" si="0"/>
        <v>5 FT 5 in</v>
      </c>
      <c r="B13" s="154">
        <v>65</v>
      </c>
      <c r="C13" s="155">
        <v>114</v>
      </c>
      <c r="D13" s="155">
        <v>120</v>
      </c>
      <c r="E13" s="155">
        <v>126</v>
      </c>
      <c r="F13" s="155">
        <v>132</v>
      </c>
      <c r="G13" s="155">
        <v>138</v>
      </c>
      <c r="H13" s="155">
        <v>144</v>
      </c>
      <c r="I13" s="156">
        <v>150</v>
      </c>
      <c r="J13" s="156">
        <v>156</v>
      </c>
      <c r="K13" s="156">
        <v>162</v>
      </c>
      <c r="L13" s="156">
        <v>168</v>
      </c>
      <c r="M13" s="156">
        <v>174</v>
      </c>
      <c r="N13" s="156">
        <v>180</v>
      </c>
      <c r="O13" s="157">
        <v>186</v>
      </c>
      <c r="P13" s="157">
        <v>192</v>
      </c>
      <c r="Q13" s="157">
        <v>198</v>
      </c>
      <c r="R13" s="157">
        <v>204</v>
      </c>
      <c r="S13" s="157">
        <v>210</v>
      </c>
      <c r="T13" s="157">
        <v>216</v>
      </c>
      <c r="U13" s="157">
        <v>222</v>
      </c>
      <c r="V13" s="157">
        <v>228</v>
      </c>
      <c r="W13" s="157">
        <v>234</v>
      </c>
      <c r="X13" s="157">
        <v>240</v>
      </c>
      <c r="Y13" s="157">
        <v>246</v>
      </c>
      <c r="Z13" s="157">
        <v>252</v>
      </c>
      <c r="AA13" s="157">
        <v>258</v>
      </c>
      <c r="AB13" s="157">
        <v>264</v>
      </c>
      <c r="AC13" s="157">
        <v>270</v>
      </c>
      <c r="AD13" s="157">
        <v>276</v>
      </c>
      <c r="AE13" s="157">
        <v>282</v>
      </c>
      <c r="AF13" s="157">
        <v>288</v>
      </c>
      <c r="AG13" s="157">
        <v>294</v>
      </c>
      <c r="AH13" s="157">
        <v>300</v>
      </c>
      <c r="AI13" s="157">
        <v>306</v>
      </c>
      <c r="AJ13" s="157">
        <v>312</v>
      </c>
      <c r="AK13" s="157">
        <v>318</v>
      </c>
      <c r="AL13" s="157">
        <v>324</v>
      </c>
    </row>
    <row r="14" spans="1:38" ht="15" thickBot="1">
      <c r="A14" s="132" t="str">
        <f t="shared" si="0"/>
        <v>5 FT 6 in</v>
      </c>
      <c r="B14" s="154">
        <v>66</v>
      </c>
      <c r="C14" s="155">
        <v>118</v>
      </c>
      <c r="D14" s="155">
        <v>124</v>
      </c>
      <c r="E14" s="155">
        <v>130</v>
      </c>
      <c r="F14" s="155">
        <v>136</v>
      </c>
      <c r="G14" s="155">
        <v>142</v>
      </c>
      <c r="H14" s="155">
        <v>148</v>
      </c>
      <c r="I14" s="156">
        <v>155</v>
      </c>
      <c r="J14" s="156">
        <v>161</v>
      </c>
      <c r="K14" s="156">
        <v>167</v>
      </c>
      <c r="L14" s="156">
        <v>173</v>
      </c>
      <c r="M14" s="156">
        <v>179</v>
      </c>
      <c r="N14" s="156">
        <v>186</v>
      </c>
      <c r="O14" s="157">
        <v>192</v>
      </c>
      <c r="P14" s="157">
        <v>198</v>
      </c>
      <c r="Q14" s="157">
        <v>204</v>
      </c>
      <c r="R14" s="157">
        <v>210</v>
      </c>
      <c r="S14" s="157">
        <v>216</v>
      </c>
      <c r="T14" s="157">
        <v>223</v>
      </c>
      <c r="U14" s="157">
        <v>229</v>
      </c>
      <c r="V14" s="157">
        <v>235</v>
      </c>
      <c r="W14" s="157">
        <v>241</v>
      </c>
      <c r="X14" s="157">
        <v>247</v>
      </c>
      <c r="Y14" s="157">
        <v>253</v>
      </c>
      <c r="Z14" s="157">
        <v>260</v>
      </c>
      <c r="AA14" s="157">
        <v>266</v>
      </c>
      <c r="AB14" s="157">
        <v>272</v>
      </c>
      <c r="AC14" s="157">
        <v>278</v>
      </c>
      <c r="AD14" s="157">
        <v>284</v>
      </c>
      <c r="AE14" s="157">
        <v>291</v>
      </c>
      <c r="AF14" s="157">
        <v>297</v>
      </c>
      <c r="AG14" s="157">
        <v>303</v>
      </c>
      <c r="AH14" s="157">
        <v>309</v>
      </c>
      <c r="AI14" s="157">
        <v>315</v>
      </c>
      <c r="AJ14" s="157">
        <v>322</v>
      </c>
      <c r="AK14" s="157">
        <v>328</v>
      </c>
      <c r="AL14" s="157">
        <v>334</v>
      </c>
    </row>
    <row r="15" spans="1:38" ht="15" thickBot="1">
      <c r="A15" s="132" t="str">
        <f t="shared" si="0"/>
        <v>5 FT 7 in</v>
      </c>
      <c r="B15" s="154">
        <v>67</v>
      </c>
      <c r="C15" s="155">
        <v>121</v>
      </c>
      <c r="D15" s="155">
        <v>127</v>
      </c>
      <c r="E15" s="155">
        <v>134</v>
      </c>
      <c r="F15" s="155">
        <v>140</v>
      </c>
      <c r="G15" s="155">
        <v>146</v>
      </c>
      <c r="H15" s="155">
        <v>153</v>
      </c>
      <c r="I15" s="156">
        <v>159</v>
      </c>
      <c r="J15" s="156">
        <v>166</v>
      </c>
      <c r="K15" s="156">
        <v>172</v>
      </c>
      <c r="L15" s="156">
        <v>178</v>
      </c>
      <c r="M15" s="156">
        <v>185</v>
      </c>
      <c r="N15" s="156">
        <v>191</v>
      </c>
      <c r="O15" s="157">
        <v>198</v>
      </c>
      <c r="P15" s="157">
        <v>204</v>
      </c>
      <c r="Q15" s="157">
        <v>211</v>
      </c>
      <c r="R15" s="157">
        <v>217</v>
      </c>
      <c r="S15" s="157">
        <v>223</v>
      </c>
      <c r="T15" s="157">
        <v>230</v>
      </c>
      <c r="U15" s="157">
        <v>236</v>
      </c>
      <c r="V15" s="157">
        <v>242</v>
      </c>
      <c r="W15" s="157">
        <v>249</v>
      </c>
      <c r="X15" s="157">
        <v>255</v>
      </c>
      <c r="Y15" s="157">
        <v>261</v>
      </c>
      <c r="Z15" s="157">
        <v>268</v>
      </c>
      <c r="AA15" s="157">
        <v>274</v>
      </c>
      <c r="AB15" s="157">
        <v>280</v>
      </c>
      <c r="AC15" s="157">
        <v>287</v>
      </c>
      <c r="AD15" s="157">
        <v>293</v>
      </c>
      <c r="AE15" s="157">
        <v>299</v>
      </c>
      <c r="AF15" s="157">
        <v>306</v>
      </c>
      <c r="AG15" s="157">
        <v>312</v>
      </c>
      <c r="AH15" s="157">
        <v>319</v>
      </c>
      <c r="AI15" s="157">
        <v>325</v>
      </c>
      <c r="AJ15" s="157">
        <v>331</v>
      </c>
      <c r="AK15" s="157">
        <v>338</v>
      </c>
      <c r="AL15" s="157">
        <v>344</v>
      </c>
    </row>
    <row r="16" spans="1:38" ht="15" thickBot="1">
      <c r="A16" s="132" t="str">
        <f t="shared" si="0"/>
        <v>5 FT 8 in</v>
      </c>
      <c r="B16" s="154">
        <v>68</v>
      </c>
      <c r="C16" s="155">
        <v>125</v>
      </c>
      <c r="D16" s="155">
        <v>131</v>
      </c>
      <c r="E16" s="155">
        <v>138</v>
      </c>
      <c r="F16" s="155">
        <v>144</v>
      </c>
      <c r="G16" s="155">
        <v>151</v>
      </c>
      <c r="H16" s="155">
        <v>158</v>
      </c>
      <c r="I16" s="156">
        <v>164</v>
      </c>
      <c r="J16" s="156">
        <v>171</v>
      </c>
      <c r="K16" s="156">
        <v>177</v>
      </c>
      <c r="L16" s="156">
        <v>184</v>
      </c>
      <c r="M16" s="156">
        <v>190</v>
      </c>
      <c r="N16" s="156">
        <v>197</v>
      </c>
      <c r="O16" s="157">
        <v>203</v>
      </c>
      <c r="P16" s="157">
        <v>210</v>
      </c>
      <c r="Q16" s="157">
        <v>216</v>
      </c>
      <c r="R16" s="157">
        <v>223</v>
      </c>
      <c r="S16" s="157">
        <v>230</v>
      </c>
      <c r="T16" s="157">
        <v>236</v>
      </c>
      <c r="U16" s="157">
        <v>243</v>
      </c>
      <c r="V16" s="157">
        <v>249</v>
      </c>
      <c r="W16" s="157">
        <v>256</v>
      </c>
      <c r="X16" s="157">
        <v>262</v>
      </c>
      <c r="Y16" s="157">
        <v>269</v>
      </c>
      <c r="Z16" s="157">
        <v>276</v>
      </c>
      <c r="AA16" s="157">
        <v>282</v>
      </c>
      <c r="AB16" s="157">
        <v>289</v>
      </c>
      <c r="AC16" s="157">
        <v>295</v>
      </c>
      <c r="AD16" s="157">
        <v>302</v>
      </c>
      <c r="AE16" s="157">
        <v>308</v>
      </c>
      <c r="AF16" s="157">
        <v>315</v>
      </c>
      <c r="AG16" s="157">
        <v>322</v>
      </c>
      <c r="AH16" s="157">
        <v>328</v>
      </c>
      <c r="AI16" s="157">
        <v>335</v>
      </c>
      <c r="AJ16" s="157">
        <v>341</v>
      </c>
      <c r="AK16" s="157">
        <v>348</v>
      </c>
      <c r="AL16" s="157">
        <v>354</v>
      </c>
    </row>
    <row r="17" spans="1:38" ht="15" thickBot="1">
      <c r="A17" s="132" t="str">
        <f t="shared" si="0"/>
        <v>5 FT 9 in</v>
      </c>
      <c r="B17" s="154">
        <v>69</v>
      </c>
      <c r="C17" s="155">
        <v>128</v>
      </c>
      <c r="D17" s="155">
        <v>135</v>
      </c>
      <c r="E17" s="155">
        <v>142</v>
      </c>
      <c r="F17" s="155">
        <v>149</v>
      </c>
      <c r="G17" s="155">
        <v>155</v>
      </c>
      <c r="H17" s="155">
        <v>162</v>
      </c>
      <c r="I17" s="156">
        <v>169</v>
      </c>
      <c r="J17" s="156">
        <v>176</v>
      </c>
      <c r="K17" s="156">
        <v>182</v>
      </c>
      <c r="L17" s="156">
        <v>189</v>
      </c>
      <c r="M17" s="156">
        <v>196</v>
      </c>
      <c r="N17" s="156">
        <v>203</v>
      </c>
      <c r="O17" s="157">
        <v>209</v>
      </c>
      <c r="P17" s="157">
        <v>216</v>
      </c>
      <c r="Q17" s="157">
        <v>223</v>
      </c>
      <c r="R17" s="157">
        <v>230</v>
      </c>
      <c r="S17" s="157">
        <v>236</v>
      </c>
      <c r="T17" s="157">
        <v>243</v>
      </c>
      <c r="U17" s="157">
        <v>250</v>
      </c>
      <c r="V17" s="157">
        <v>257</v>
      </c>
      <c r="W17" s="157">
        <v>263</v>
      </c>
      <c r="X17" s="157">
        <v>270</v>
      </c>
      <c r="Y17" s="157">
        <v>277</v>
      </c>
      <c r="Z17" s="157">
        <v>284</v>
      </c>
      <c r="AA17" s="157">
        <v>291</v>
      </c>
      <c r="AB17" s="157">
        <v>297</v>
      </c>
      <c r="AC17" s="157">
        <v>304</v>
      </c>
      <c r="AD17" s="157">
        <v>311</v>
      </c>
      <c r="AE17" s="157">
        <v>318</v>
      </c>
      <c r="AF17" s="157">
        <v>324</v>
      </c>
      <c r="AG17" s="157">
        <v>331</v>
      </c>
      <c r="AH17" s="157">
        <v>338</v>
      </c>
      <c r="AI17" s="157">
        <v>345</v>
      </c>
      <c r="AJ17" s="157">
        <v>351</v>
      </c>
      <c r="AK17" s="157">
        <v>358</v>
      </c>
      <c r="AL17" s="157">
        <v>365</v>
      </c>
    </row>
    <row r="18" spans="1:38" ht="15" thickBot="1">
      <c r="A18" s="132" t="str">
        <f t="shared" si="0"/>
        <v>5 FT 10 in</v>
      </c>
      <c r="B18" s="154">
        <v>70</v>
      </c>
      <c r="C18" s="155">
        <v>132</v>
      </c>
      <c r="D18" s="155">
        <v>139</v>
      </c>
      <c r="E18" s="155">
        <v>146</v>
      </c>
      <c r="F18" s="155">
        <v>153</v>
      </c>
      <c r="G18" s="155">
        <v>160</v>
      </c>
      <c r="H18" s="155">
        <v>167</v>
      </c>
      <c r="I18" s="156">
        <v>174</v>
      </c>
      <c r="J18" s="156">
        <v>181</v>
      </c>
      <c r="K18" s="156">
        <v>188</v>
      </c>
      <c r="L18" s="156">
        <v>195</v>
      </c>
      <c r="M18" s="156">
        <v>202</v>
      </c>
      <c r="N18" s="156">
        <v>209</v>
      </c>
      <c r="O18" s="157">
        <v>216</v>
      </c>
      <c r="P18" s="157">
        <v>222</v>
      </c>
      <c r="Q18" s="157">
        <v>229</v>
      </c>
      <c r="R18" s="157">
        <v>236</v>
      </c>
      <c r="S18" s="157">
        <v>243</v>
      </c>
      <c r="T18" s="157">
        <v>250</v>
      </c>
      <c r="U18" s="157">
        <v>257</v>
      </c>
      <c r="V18" s="157">
        <v>264</v>
      </c>
      <c r="W18" s="157">
        <v>271</v>
      </c>
      <c r="X18" s="157">
        <v>278</v>
      </c>
      <c r="Y18" s="157">
        <v>285</v>
      </c>
      <c r="Z18" s="157">
        <v>292</v>
      </c>
      <c r="AA18" s="157">
        <v>299</v>
      </c>
      <c r="AB18" s="157">
        <v>306</v>
      </c>
      <c r="AC18" s="157">
        <v>313</v>
      </c>
      <c r="AD18" s="157">
        <v>320</v>
      </c>
      <c r="AE18" s="157">
        <v>327</v>
      </c>
      <c r="AF18" s="157">
        <v>334</v>
      </c>
      <c r="AG18" s="157">
        <v>341</v>
      </c>
      <c r="AH18" s="157">
        <v>348</v>
      </c>
      <c r="AI18" s="157">
        <v>355</v>
      </c>
      <c r="AJ18" s="157">
        <v>362</v>
      </c>
      <c r="AK18" s="157">
        <v>369</v>
      </c>
      <c r="AL18" s="157">
        <v>376</v>
      </c>
    </row>
    <row r="19" spans="1:38" ht="15" thickBot="1">
      <c r="A19" s="132" t="str">
        <f t="shared" si="0"/>
        <v>5 FT 11 in</v>
      </c>
      <c r="B19" s="154">
        <v>71</v>
      </c>
      <c r="C19" s="155">
        <v>136</v>
      </c>
      <c r="D19" s="155">
        <v>143</v>
      </c>
      <c r="E19" s="155">
        <v>150</v>
      </c>
      <c r="F19" s="155">
        <v>157</v>
      </c>
      <c r="G19" s="155">
        <v>165</v>
      </c>
      <c r="H19" s="155">
        <v>172</v>
      </c>
      <c r="I19" s="156">
        <v>179</v>
      </c>
      <c r="J19" s="156">
        <v>186</v>
      </c>
      <c r="K19" s="156">
        <v>193</v>
      </c>
      <c r="L19" s="156">
        <v>200</v>
      </c>
      <c r="M19" s="156">
        <v>208</v>
      </c>
      <c r="N19" s="156">
        <v>215</v>
      </c>
      <c r="O19" s="157">
        <v>222</v>
      </c>
      <c r="P19" s="157">
        <v>229</v>
      </c>
      <c r="Q19" s="157">
        <v>236</v>
      </c>
      <c r="R19" s="157">
        <v>243</v>
      </c>
      <c r="S19" s="157">
        <v>250</v>
      </c>
      <c r="T19" s="157">
        <v>257</v>
      </c>
      <c r="U19" s="157">
        <v>265</v>
      </c>
      <c r="V19" s="157">
        <v>272</v>
      </c>
      <c r="W19" s="157">
        <v>279</v>
      </c>
      <c r="X19" s="157">
        <v>286</v>
      </c>
      <c r="Y19" s="157">
        <v>293</v>
      </c>
      <c r="Z19" s="157">
        <v>301</v>
      </c>
      <c r="AA19" s="157">
        <v>308</v>
      </c>
      <c r="AB19" s="157">
        <v>315</v>
      </c>
      <c r="AC19" s="157">
        <v>322</v>
      </c>
      <c r="AD19" s="157">
        <v>329</v>
      </c>
      <c r="AE19" s="157">
        <v>338</v>
      </c>
      <c r="AF19" s="157">
        <v>343</v>
      </c>
      <c r="AG19" s="157">
        <v>351</v>
      </c>
      <c r="AH19" s="157">
        <v>358</v>
      </c>
      <c r="AI19" s="157">
        <v>365</v>
      </c>
      <c r="AJ19" s="157">
        <v>372</v>
      </c>
      <c r="AK19" s="157">
        <v>379</v>
      </c>
      <c r="AL19" s="157">
        <v>386</v>
      </c>
    </row>
    <row r="20" spans="1:38" ht="15" thickBot="1">
      <c r="A20" s="132" t="str">
        <f t="shared" si="0"/>
        <v>6 FT 0 in</v>
      </c>
      <c r="B20" s="154">
        <v>72</v>
      </c>
      <c r="C20" s="155">
        <v>140</v>
      </c>
      <c r="D20" s="155">
        <v>147</v>
      </c>
      <c r="E20" s="155">
        <v>154</v>
      </c>
      <c r="F20" s="155">
        <v>162</v>
      </c>
      <c r="G20" s="155">
        <v>169</v>
      </c>
      <c r="H20" s="155">
        <v>177</v>
      </c>
      <c r="I20" s="156">
        <v>184</v>
      </c>
      <c r="J20" s="156">
        <v>191</v>
      </c>
      <c r="K20" s="156">
        <v>199</v>
      </c>
      <c r="L20" s="156">
        <v>206</v>
      </c>
      <c r="M20" s="156">
        <v>213</v>
      </c>
      <c r="N20" s="156">
        <v>221</v>
      </c>
      <c r="O20" s="157">
        <v>228</v>
      </c>
      <c r="P20" s="157">
        <v>235</v>
      </c>
      <c r="Q20" s="157">
        <v>242</v>
      </c>
      <c r="R20" s="157">
        <v>250</v>
      </c>
      <c r="S20" s="157">
        <v>258</v>
      </c>
      <c r="T20" s="157">
        <v>265</v>
      </c>
      <c r="U20" s="157">
        <v>272</v>
      </c>
      <c r="V20" s="157">
        <v>279</v>
      </c>
      <c r="W20" s="157">
        <v>287</v>
      </c>
      <c r="X20" s="157">
        <v>294</v>
      </c>
      <c r="Y20" s="157">
        <v>302</v>
      </c>
      <c r="Z20" s="157">
        <v>309</v>
      </c>
      <c r="AA20" s="157">
        <v>316</v>
      </c>
      <c r="AB20" s="157">
        <v>324</v>
      </c>
      <c r="AC20" s="157">
        <v>331</v>
      </c>
      <c r="AD20" s="157">
        <v>338</v>
      </c>
      <c r="AE20" s="157">
        <v>346</v>
      </c>
      <c r="AF20" s="157">
        <v>353</v>
      </c>
      <c r="AG20" s="157">
        <v>361</v>
      </c>
      <c r="AH20" s="157">
        <v>368</v>
      </c>
      <c r="AI20" s="157">
        <v>375</v>
      </c>
      <c r="AJ20" s="157">
        <v>383</v>
      </c>
      <c r="AK20" s="157">
        <v>390</v>
      </c>
      <c r="AL20" s="157">
        <v>397</v>
      </c>
    </row>
    <row r="21" spans="1:38" ht="15.75" customHeight="1" thickBot="1">
      <c r="A21" s="132" t="str">
        <f t="shared" si="0"/>
        <v>6 FT 1 in</v>
      </c>
      <c r="B21" s="154">
        <v>73</v>
      </c>
      <c r="C21" s="155">
        <v>144</v>
      </c>
      <c r="D21" s="155">
        <v>151</v>
      </c>
      <c r="E21" s="155">
        <v>159</v>
      </c>
      <c r="F21" s="155">
        <v>166</v>
      </c>
      <c r="G21" s="155">
        <v>174</v>
      </c>
      <c r="H21" s="155">
        <v>182</v>
      </c>
      <c r="I21" s="156">
        <v>189</v>
      </c>
      <c r="J21" s="156">
        <v>197</v>
      </c>
      <c r="K21" s="156">
        <v>204</v>
      </c>
      <c r="L21" s="156">
        <v>212</v>
      </c>
      <c r="M21" s="156">
        <v>219</v>
      </c>
      <c r="N21" s="156">
        <v>227</v>
      </c>
      <c r="O21" s="157">
        <v>235</v>
      </c>
      <c r="P21" s="157">
        <v>242</v>
      </c>
      <c r="Q21" s="157">
        <v>250</v>
      </c>
      <c r="R21" s="157">
        <v>257</v>
      </c>
      <c r="S21" s="157">
        <v>265</v>
      </c>
      <c r="T21" s="157">
        <v>272</v>
      </c>
      <c r="U21" s="157">
        <v>280</v>
      </c>
      <c r="V21" s="157">
        <v>288</v>
      </c>
      <c r="W21" s="157">
        <v>295</v>
      </c>
      <c r="X21" s="157">
        <v>302</v>
      </c>
      <c r="Y21" s="157">
        <v>310</v>
      </c>
      <c r="Z21" s="157">
        <v>318</v>
      </c>
      <c r="AA21" s="157">
        <v>325</v>
      </c>
      <c r="AB21" s="157">
        <v>333</v>
      </c>
      <c r="AC21" s="157">
        <v>340</v>
      </c>
      <c r="AD21" s="157">
        <v>348</v>
      </c>
      <c r="AE21" s="157">
        <v>355</v>
      </c>
      <c r="AF21" s="157">
        <v>363</v>
      </c>
      <c r="AG21" s="157">
        <v>371</v>
      </c>
      <c r="AH21" s="157">
        <v>378</v>
      </c>
      <c r="AI21" s="157">
        <v>386</v>
      </c>
      <c r="AJ21" s="157">
        <v>393</v>
      </c>
      <c r="AK21" s="157">
        <v>401</v>
      </c>
      <c r="AL21" s="157">
        <v>408</v>
      </c>
    </row>
    <row r="22" spans="1:38" ht="15.75" customHeight="1" thickBot="1">
      <c r="A22" s="132" t="str">
        <f t="shared" si="0"/>
        <v>6 FT 2 in</v>
      </c>
      <c r="B22" s="154">
        <v>74</v>
      </c>
      <c r="C22" s="155">
        <v>148</v>
      </c>
      <c r="D22" s="155">
        <v>155</v>
      </c>
      <c r="E22" s="155">
        <v>163</v>
      </c>
      <c r="F22" s="155">
        <v>171</v>
      </c>
      <c r="G22" s="155">
        <v>179</v>
      </c>
      <c r="H22" s="155">
        <v>186</v>
      </c>
      <c r="I22" s="156">
        <v>194</v>
      </c>
      <c r="J22" s="156">
        <v>202</v>
      </c>
      <c r="K22" s="156">
        <v>210</v>
      </c>
      <c r="L22" s="156">
        <v>218</v>
      </c>
      <c r="M22" s="156">
        <v>225</v>
      </c>
      <c r="N22" s="156">
        <v>233</v>
      </c>
      <c r="O22" s="157">
        <v>241</v>
      </c>
      <c r="P22" s="157">
        <v>249</v>
      </c>
      <c r="Q22" s="157">
        <v>256</v>
      </c>
      <c r="R22" s="157">
        <v>264</v>
      </c>
      <c r="S22" s="157">
        <v>272</v>
      </c>
      <c r="T22" s="157">
        <v>280</v>
      </c>
      <c r="U22" s="157">
        <v>287</v>
      </c>
      <c r="V22" s="157">
        <v>295</v>
      </c>
      <c r="W22" s="157">
        <v>303</v>
      </c>
      <c r="X22" s="157">
        <v>311</v>
      </c>
      <c r="Y22" s="157">
        <v>319</v>
      </c>
      <c r="Z22" s="157">
        <v>326</v>
      </c>
      <c r="AA22" s="157">
        <v>334</v>
      </c>
      <c r="AB22" s="157">
        <v>342</v>
      </c>
      <c r="AC22" s="157">
        <v>350</v>
      </c>
      <c r="AD22" s="157">
        <v>358</v>
      </c>
      <c r="AE22" s="157">
        <v>365</v>
      </c>
      <c r="AF22" s="157">
        <v>373</v>
      </c>
      <c r="AG22" s="157">
        <v>381</v>
      </c>
      <c r="AH22" s="157">
        <v>389</v>
      </c>
      <c r="AI22" s="157">
        <v>396</v>
      </c>
      <c r="AJ22" s="157">
        <v>404</v>
      </c>
      <c r="AK22" s="157">
        <v>412</v>
      </c>
      <c r="AL22" s="157">
        <v>420</v>
      </c>
    </row>
    <row r="23" spans="1:38" ht="15.75" customHeight="1" thickBot="1">
      <c r="A23" s="132" t="str">
        <f t="shared" si="0"/>
        <v>6 FT 3 in</v>
      </c>
      <c r="B23" s="154">
        <v>75</v>
      </c>
      <c r="C23" s="155">
        <v>152</v>
      </c>
      <c r="D23" s="155">
        <v>160</v>
      </c>
      <c r="E23" s="155">
        <v>168</v>
      </c>
      <c r="F23" s="155">
        <v>176</v>
      </c>
      <c r="G23" s="155">
        <v>184</v>
      </c>
      <c r="H23" s="155">
        <v>192</v>
      </c>
      <c r="I23" s="156">
        <v>200</v>
      </c>
      <c r="J23" s="156">
        <v>208</v>
      </c>
      <c r="K23" s="156">
        <v>216</v>
      </c>
      <c r="L23" s="156">
        <v>224</v>
      </c>
      <c r="M23" s="156">
        <v>232</v>
      </c>
      <c r="N23" s="156">
        <v>240</v>
      </c>
      <c r="O23" s="157">
        <v>248</v>
      </c>
      <c r="P23" s="157">
        <v>256</v>
      </c>
      <c r="Q23" s="157">
        <v>264</v>
      </c>
      <c r="R23" s="157">
        <v>272</v>
      </c>
      <c r="S23" s="157">
        <v>279</v>
      </c>
      <c r="T23" s="157">
        <v>287</v>
      </c>
      <c r="U23" s="157">
        <v>295</v>
      </c>
      <c r="V23" s="157">
        <v>303</v>
      </c>
      <c r="W23" s="157">
        <v>311</v>
      </c>
      <c r="X23" s="157">
        <v>319</v>
      </c>
      <c r="Y23" s="157">
        <v>327</v>
      </c>
      <c r="Z23" s="157">
        <v>335</v>
      </c>
      <c r="AA23" s="157">
        <v>343</v>
      </c>
      <c r="AB23" s="157">
        <v>351</v>
      </c>
      <c r="AC23" s="157">
        <v>359</v>
      </c>
      <c r="AD23" s="157">
        <v>367</v>
      </c>
      <c r="AE23" s="157">
        <v>375</v>
      </c>
      <c r="AF23" s="157">
        <v>383</v>
      </c>
      <c r="AG23" s="157">
        <v>391</v>
      </c>
      <c r="AH23" s="157">
        <v>399</v>
      </c>
      <c r="AI23" s="157">
        <v>407</v>
      </c>
      <c r="AJ23" s="157">
        <v>415</v>
      </c>
      <c r="AK23" s="157">
        <v>423</v>
      </c>
      <c r="AL23" s="157">
        <v>431</v>
      </c>
    </row>
    <row r="24" spans="1:38" ht="15.75" customHeight="1" thickBot="1">
      <c r="A24" s="132" t="str">
        <f t="shared" si="0"/>
        <v>6 FT 4 in</v>
      </c>
      <c r="B24" s="154">
        <v>76</v>
      </c>
      <c r="C24" s="155">
        <v>156</v>
      </c>
      <c r="D24" s="155">
        <v>164</v>
      </c>
      <c r="E24" s="155">
        <v>172</v>
      </c>
      <c r="F24" s="155">
        <v>180</v>
      </c>
      <c r="G24" s="155">
        <v>189</v>
      </c>
      <c r="H24" s="155">
        <v>197</v>
      </c>
      <c r="I24" s="156">
        <v>205</v>
      </c>
      <c r="J24" s="156">
        <v>213</v>
      </c>
      <c r="K24" s="156">
        <v>221</v>
      </c>
      <c r="L24" s="156">
        <v>230</v>
      </c>
      <c r="M24" s="156">
        <v>238</v>
      </c>
      <c r="N24" s="156">
        <v>246</v>
      </c>
      <c r="O24" s="157">
        <v>254</v>
      </c>
      <c r="P24" s="157">
        <v>263</v>
      </c>
      <c r="Q24" s="157">
        <v>271</v>
      </c>
      <c r="R24" s="157">
        <v>279</v>
      </c>
      <c r="S24" s="157">
        <v>287</v>
      </c>
      <c r="T24" s="157">
        <v>295</v>
      </c>
      <c r="U24" s="157">
        <v>304</v>
      </c>
      <c r="V24" s="157">
        <v>312</v>
      </c>
      <c r="W24" s="157">
        <v>320</v>
      </c>
      <c r="X24" s="157">
        <v>328</v>
      </c>
      <c r="Y24" s="157">
        <v>336</v>
      </c>
      <c r="Z24" s="157">
        <v>344</v>
      </c>
      <c r="AA24" s="157">
        <v>353</v>
      </c>
      <c r="AB24" s="157">
        <v>361</v>
      </c>
      <c r="AC24" s="157">
        <v>369</v>
      </c>
      <c r="AD24" s="157">
        <v>377</v>
      </c>
      <c r="AE24" s="157">
        <v>385</v>
      </c>
      <c r="AF24" s="157">
        <v>394</v>
      </c>
      <c r="AG24" s="157">
        <v>402</v>
      </c>
      <c r="AH24" s="157">
        <v>410</v>
      </c>
      <c r="AI24" s="157">
        <v>418</v>
      </c>
      <c r="AJ24" s="157">
        <v>426</v>
      </c>
      <c r="AK24" s="157">
        <v>435</v>
      </c>
      <c r="AL24" s="157">
        <v>443</v>
      </c>
    </row>
    <row r="25" spans="1:38" ht="15.75" customHeight="1"/>
    <row r="26" spans="1:38" ht="15.75" customHeight="1">
      <c r="B26" s="143" t="s">
        <v>189</v>
      </c>
    </row>
    <row r="27" spans="1:38" ht="15.75" customHeight="1">
      <c r="B27" s="143" t="s">
        <v>190</v>
      </c>
    </row>
    <row r="28" spans="1:38" ht="15.75" customHeight="1">
      <c r="B28" s="143" t="s">
        <v>191</v>
      </c>
    </row>
    <row r="29" spans="1:38" ht="15.75" customHeight="1">
      <c r="B29" s="143" t="s">
        <v>192</v>
      </c>
    </row>
    <row r="30" spans="1:38" ht="15.75" customHeight="1">
      <c r="B30" s="143"/>
    </row>
    <row r="31" spans="1:38" ht="15.75" customHeight="1">
      <c r="B31" s="143" t="s">
        <v>193</v>
      </c>
    </row>
    <row r="32" spans="1:3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2:A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0C08D-D53C-4A65-995B-9910604AB946}">
  <sheetPr>
    <tabColor rgb="FF00CC00"/>
  </sheetPr>
  <dimension ref="A1"/>
  <sheetViews>
    <sheetView workbookViewId="0">
      <selection activeCell="P11" sqref="P11"/>
    </sheetView>
  </sheetViews>
  <sheetFormatPr defaultRowHeight="12.7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E10E3-7748-44D5-B56D-B229B661F38D}">
  <sheetPr>
    <tabColor rgb="FF00CC00"/>
  </sheetPr>
  <dimension ref="A1:AM45"/>
  <sheetViews>
    <sheetView workbookViewId="0">
      <selection activeCell="I2" sqref="I2"/>
    </sheetView>
  </sheetViews>
  <sheetFormatPr defaultRowHeight="12.75"/>
  <sheetData>
    <row r="1" spans="1:39">
      <c r="A1" s="23"/>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row>
    <row r="2" spans="1:39">
      <c r="A2" s="2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row>
    <row r="3" spans="1:39">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row>
    <row r="4" spans="1:39">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spans="1:39">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row>
    <row r="6" spans="1:39">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row>
    <row r="10" spans="1:39">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row>
    <row r="11" spans="1:39">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row>
    <row r="12" spans="1:39">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row>
    <row r="13" spans="1:39">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row>
    <row r="14" spans="1:39">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row>
    <row r="15" spans="1:39">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row>
    <row r="16" spans="1:39">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row>
    <row r="17" spans="1:39">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row>
    <row r="18" spans="1:39">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row>
    <row r="19" spans="1:3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row>
    <row r="20" spans="1:39">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row>
    <row r="21" spans="1:39">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row>
    <row r="22" spans="1:39">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row>
    <row r="23" spans="1:39">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row>
    <row r="24" spans="1:39">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row>
    <row r="25" spans="1:39">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row>
    <row r="26" spans="1:39">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row>
    <row r="27" spans="1:39">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row>
    <row r="28" spans="1:39">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row>
    <row r="29" spans="1:3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row>
    <row r="30" spans="1:39">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row>
    <row r="31" spans="1:39">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row>
    <row r="32" spans="1:39">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row>
    <row r="33" spans="1:39">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row>
    <row r="34" spans="1:39">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row>
    <row r="35" spans="1:39">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row>
    <row r="36" spans="1:39">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row>
    <row r="37" spans="1:39">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row>
    <row r="38" spans="1:39">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row>
    <row r="39" spans="1: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row>
    <row r="40" spans="1:39">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row>
    <row r="41" spans="1:39">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row>
    <row r="42" spans="1:39">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row>
    <row r="43" spans="1:39">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row>
    <row r="44" spans="1:39">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row>
    <row r="45" spans="1:39">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SALES ANALYTICS</vt:lpstr>
      <vt:lpstr>DASHBOAD (SALES ANAYTICS)</vt:lpstr>
      <vt:lpstr>Q2,COVID_19 DATA</vt:lpstr>
      <vt:lpstr>RAW_DATA_COVID_19</vt:lpstr>
      <vt:lpstr>DASHBOAD(COVID19)</vt:lpstr>
      <vt:lpstr>Q1(BONUS DATA)</vt:lpstr>
      <vt:lpstr>Q1(Sheet2)</vt:lpstr>
      <vt:lpstr>DASHBOARDING(BONUS)</vt:lpstr>
      <vt:lpstr>BMI(INSTUCTION)</vt:lpstr>
      <vt:lpstr>WEIGHT DETAILS</vt:lpstr>
      <vt:lpstr>BMI TABLE</vt:lpstr>
      <vt:lpstr>WEIGHT CHART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 Computers</dc:creator>
  <cp:lastModifiedBy>Shaan Computers</cp:lastModifiedBy>
  <dcterms:created xsi:type="dcterms:W3CDTF">2023-10-12T12:04:22Z</dcterms:created>
  <dcterms:modified xsi:type="dcterms:W3CDTF">2024-01-14T14:20:44Z</dcterms:modified>
</cp:coreProperties>
</file>