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cktails" sheetId="1" r:id="rId4"/>
    <sheet state="visible" name="Ingredients" sheetId="2" r:id="rId5"/>
    <sheet state="visible" name="Wine Reviews" sheetId="3" r:id="rId6"/>
    <sheet state="visible" name="Form" sheetId="4" r:id="rId7"/>
  </sheets>
  <definedNames>
    <definedName hidden="1" localSheetId="0" name="_xlnm._FilterDatabase">Cocktails!$A$1:$E$97</definedName>
    <definedName hidden="1" localSheetId="1" name="_xlnm._FilterDatabase">Ingredients!$A$1:$F$52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6">
      <text>
        <t xml:space="preserve">Standard is relatively easy stuff to purchase and have on hand, but for "kits" that can make a variety of things with less ingredients I made the A, B, C, and D, and Z subcategories. Thats Gin, Whiskey, Rum, Brandy, etc, respectively.
	-Michael Sparks
Use the filter functionality and cross compare with cocktails to see what you can make!
	-Michael Sparks</t>
      </text>
    </comment>
  </commentList>
</comments>
</file>

<file path=xl/sharedStrings.xml><?xml version="1.0" encoding="utf-8"?>
<sst xmlns="http://schemas.openxmlformats.org/spreadsheetml/2006/main" count="765" uniqueCount="349">
  <si>
    <t>Cocktail</t>
  </si>
  <si>
    <t>Base</t>
  </si>
  <si>
    <t>Rating</t>
  </si>
  <si>
    <t>Ingredients</t>
  </si>
  <si>
    <t>Recipe</t>
  </si>
  <si>
    <t>Whiskey Sour</t>
  </si>
  <si>
    <t>Whiskey</t>
  </si>
  <si>
    <t>Bourbon Whiskey,Lemon Juice,Sugar</t>
  </si>
  <si>
    <t>Link</t>
  </si>
  <si>
    <t>Whiskey Fix</t>
  </si>
  <si>
    <t>Lemon Juice,Sugar,Bourbon Whiskey,Luxardo Cherry</t>
  </si>
  <si>
    <t>The Final Word</t>
  </si>
  <si>
    <t>Rye Whiskey,Maraschino Liqueur,Green Chartreues,Lemon Juice</t>
  </si>
  <si>
    <t>Sazerac</t>
  </si>
  <si>
    <t>Rye Whiskey,Sugar,Bitters,Absinthe</t>
  </si>
  <si>
    <t>Presbyterian</t>
  </si>
  <si>
    <t>Lime Juice,Ginger Juice,Rye Whiskey</t>
  </si>
  <si>
    <t>Paper Aiplane</t>
  </si>
  <si>
    <t>Lemon Juice,Aperol,Amaro,Bourbon Whiskey</t>
  </si>
  <si>
    <t>Old Fashion</t>
  </si>
  <si>
    <t>Bourbon Whiskey,Bitters,Oranges,Sugar</t>
  </si>
  <si>
    <t>New York Sour</t>
  </si>
  <si>
    <t>Lemon Juice,Sugar,Rye Whiskey,Dry Wine,Egg White</t>
  </si>
  <si>
    <t>Monte Carlo</t>
  </si>
  <si>
    <t>Bitters,Benedictine,Rye Whiskey,Lemons</t>
  </si>
  <si>
    <t>Mint Julep</t>
  </si>
  <si>
    <t>Bourbon Whiskey,Mint,Sugar</t>
  </si>
  <si>
    <t>Manhattan</t>
  </si>
  <si>
    <t>Rye Whiskey,Sweet Vermouth,Bitters</t>
  </si>
  <si>
    <t>Kentucky Mule</t>
  </si>
  <si>
    <t>Bourbon Whiskey,Ginger Beer,Limes</t>
  </si>
  <si>
    <t>Improved Whiskey Cocktail</t>
  </si>
  <si>
    <t>Peychaud's Bitters,Absinthe,Maraschino Liqueur,Rye Whiskey</t>
  </si>
  <si>
    <t>Brown Derby</t>
  </si>
  <si>
    <t>Honey,Bourbon Whiskey,Grapefruit Juice</t>
  </si>
  <si>
    <t>Boulevardier</t>
  </si>
  <si>
    <t>Rye Whiskey,Campari,Sweet Vermouth,Oranges</t>
  </si>
  <si>
    <t>Blinker</t>
  </si>
  <si>
    <t>Grenadine,Grapefruit Juice,Rye Whiskey</t>
  </si>
  <si>
    <t>Vodka Martini</t>
  </si>
  <si>
    <t>Vodka</t>
  </si>
  <si>
    <t>Dry Vermouth,Vodka,Olives</t>
  </si>
  <si>
    <t>Vodka Gimlet</t>
  </si>
  <si>
    <t>Vodka,Sugar,Lime Juice</t>
  </si>
  <si>
    <t>Vesper</t>
  </si>
  <si>
    <t>Cocchi Americano,Vodka,Gin,Lemons</t>
  </si>
  <si>
    <t>Moscow Mule</t>
  </si>
  <si>
    <t>Vodka,Ginger Beer,Lime Juice</t>
  </si>
  <si>
    <t>Headless Horseman</t>
  </si>
  <si>
    <t>Vodka,Ginger Beer,Lime Juice,Bitters</t>
  </si>
  <si>
    <t>Cosmopolitan</t>
  </si>
  <si>
    <t>Vodka,Cointreau,Lime Juice,Cranberry Juice</t>
  </si>
  <si>
    <t>Chi Chi</t>
  </si>
  <si>
    <t>Vodka,Pinapple Juice,Cream of Coconut,Pinapple</t>
  </si>
  <si>
    <t>Bay Breeze</t>
  </si>
  <si>
    <t>Vodka,Cranberry Juice,Pinapple Juice,Lime</t>
  </si>
  <si>
    <t>Chocolate Martini</t>
  </si>
  <si>
    <t>Cocoa Powder,Chocolate Liqueur,Creme de Cacao,Vodka,Half-and-Half</t>
  </si>
  <si>
    <t>Pom-Blood-Orange Old Fasion</t>
  </si>
  <si>
    <t>Blood Orange,Pomegranate Arils,Sugar,Angostura Bitters,Vodka</t>
  </si>
  <si>
    <t>A Friggin' Good Time</t>
  </si>
  <si>
    <t>Vodka,Espresso,Sambuca Syrup,Chocolate Bitters</t>
  </si>
  <si>
    <t>John Daly</t>
  </si>
  <si>
    <t>Vodka,Lemonade,Tea,Lemons</t>
  </si>
  <si>
    <t>Woo Woo</t>
  </si>
  <si>
    <t>Vodka,Peach Schnapps,Cranberry Juice,Limes</t>
  </si>
  <si>
    <t>Holiday at the Hive</t>
  </si>
  <si>
    <t>Vodka,Honey,Triple Sec,Lemon Juice,Orange Juice,Star Anise</t>
  </si>
  <si>
    <t>Anarchist's Pop Shoppe</t>
  </si>
  <si>
    <t>Vodka,Cherry Heering,Benedictine,Lemons,Club Soda</t>
  </si>
  <si>
    <t>Cherry Revolution</t>
  </si>
  <si>
    <t>Vodka,Orange Juice,Galliano,Apervito,Oranges,Maraschino Cherry</t>
  </si>
  <si>
    <t>Vodka Dry Martini</t>
  </si>
  <si>
    <t>Vodka,Dry Vermouth,Orange Bitters,Lemons</t>
  </si>
  <si>
    <t>Apple Cranberry Moscow Mule</t>
  </si>
  <si>
    <t>Vodka,Cran-Apple Juice,Lime Juice,Ginger Beer,Apples,Cranberries</t>
  </si>
  <si>
    <t>Vodka Tonic</t>
  </si>
  <si>
    <t>Vodka,Tonic Water,Lemons</t>
  </si>
  <si>
    <t>Cape Codder</t>
  </si>
  <si>
    <t>Vodka,Cranberry Juice,Limes</t>
  </si>
  <si>
    <t>Long Island Ice Tea</t>
  </si>
  <si>
    <t>Vodka,Rum,Silver Tequila,Gin,Triple Sec,Simple Syrup,Lemons,Coca-Cola</t>
  </si>
  <si>
    <t>Kamikaze</t>
  </si>
  <si>
    <t>Vodka,Orange Liqueur,Limes</t>
  </si>
  <si>
    <t>Cucumber Cleanse</t>
  </si>
  <si>
    <t>Vodka,Cucumber Juice,Lemons,Ginger Syrup,Honey,Lavender Bitters,Egg White,Cayenne</t>
  </si>
  <si>
    <t>Summerthyme Screwdriver</t>
  </si>
  <si>
    <t>Oranges,Lemons,Vodka,Aperol,Club Soda,Thyme</t>
  </si>
  <si>
    <t>New Year's Sparkler</t>
  </si>
  <si>
    <t>Berry Vodka,Cranberry Juice,Champagne,Raspberries</t>
  </si>
  <si>
    <t>Bloody Caeser</t>
  </si>
  <si>
    <t>Vodka,Tomato Juice,Worcestershire Sauce,Tabasco Sauce,Limes,Celery,Cucumber</t>
  </si>
  <si>
    <t>Butterbeer</t>
  </si>
  <si>
    <t>Vanilla Vodka,Butterscotch Schnapps,Creme Soda,Whipped Creme,Butterscotch Syrup</t>
  </si>
  <si>
    <t>French Martini</t>
  </si>
  <si>
    <t>Vodka,Creme de Cassis,Pinapple Juice</t>
  </si>
  <si>
    <t>Mexican Firing Squad Special</t>
  </si>
  <si>
    <t>Tequila</t>
  </si>
  <si>
    <t>Lime Juice,Grenadine,Bitters,Tequila,Club Soda,Oranges</t>
  </si>
  <si>
    <t>Margarita</t>
  </si>
  <si>
    <t>Tequila,Cointreau,Lime Juice,Salt</t>
  </si>
  <si>
    <t>La Paloma</t>
  </si>
  <si>
    <t>Tequila,Lime Juice,Grapefruit Soda</t>
  </si>
  <si>
    <t>The Penicillin</t>
  </si>
  <si>
    <t>Scotch</t>
  </si>
  <si>
    <t>Ginger Juice,Honey,Scotch</t>
  </si>
  <si>
    <t>Mojito</t>
  </si>
  <si>
    <t>Rum</t>
  </si>
  <si>
    <t>Mint,Light Rum,Lime Juice,Sugar</t>
  </si>
  <si>
    <t>Mai Tai</t>
  </si>
  <si>
    <t>Orgeat,Dry Curcao,Rhum Agricol,Mint,Dark Rum</t>
  </si>
  <si>
    <t>Hotel Nacional Special</t>
  </si>
  <si>
    <t>Lemon Juice,Apricot Brandy,Pinapple Juice,Dark Rum,Bitters</t>
  </si>
  <si>
    <t>Hemmingway Daiquiri</t>
  </si>
  <si>
    <t>Maraschino Liqueur,Grapefruit Juice,Light Rum</t>
  </si>
  <si>
    <t>Dark &amp; Stormy</t>
  </si>
  <si>
    <t>Dark Rum,Ginger Ale,Club Soda</t>
  </si>
  <si>
    <t>Daiquiri</t>
  </si>
  <si>
    <t>Light Rum,Sugar,Lime Juice</t>
  </si>
  <si>
    <t>Cuba Libre</t>
  </si>
  <si>
    <t>Rum,Coca-Cola,Limes</t>
  </si>
  <si>
    <t>Pisco Sour</t>
  </si>
  <si>
    <t>Misc</t>
  </si>
  <si>
    <t>Lemon Juice,Lime Juice,Pisco,Egg White</t>
  </si>
  <si>
    <t>Caipirinha</t>
  </si>
  <si>
    <t>Sugar,Lime,Leblon,Cachaca</t>
  </si>
  <si>
    <t>Bamboo</t>
  </si>
  <si>
    <t>Bitters,Orange Bitters,Dry Vermouth,Pinot Cherie,Lemons</t>
  </si>
  <si>
    <t>Aperol Spritz</t>
  </si>
  <si>
    <t>Aperol,Cinzano Prosecco,Club Soda,Oranges</t>
  </si>
  <si>
    <t>Americano</t>
  </si>
  <si>
    <t>Sweet Vermouth,Campari,Club Soda,Oranges</t>
  </si>
  <si>
    <t>Tom Collins</t>
  </si>
  <si>
    <t>Gin</t>
  </si>
  <si>
    <t>Lemon Juice,Sugar,Gin,Club Soda,Cherries</t>
  </si>
  <si>
    <t>The Last Word</t>
  </si>
  <si>
    <t>Gin,Maraschino Liqueur,Green Chartreues,Lime Juice,Cherries</t>
  </si>
  <si>
    <t>Southside</t>
  </si>
  <si>
    <t>Gin,Sugar,Limes,Mint</t>
  </si>
  <si>
    <t>Ramos Gin Fizz</t>
  </si>
  <si>
    <t>Lemon Juice,Lime Juice,Oranges,Sugar,Egg White,Milk/Creme,Club Soda,Gin</t>
  </si>
  <si>
    <t>Negroni</t>
  </si>
  <si>
    <t>Gin,Campari,Sweet Vermouth,Oranges</t>
  </si>
  <si>
    <t>Martinez</t>
  </si>
  <si>
    <t>Gin,Sweet Vermouth,Maraschino Liqueur,Bitters,Lemons</t>
  </si>
  <si>
    <t>Gin Rickey</t>
  </si>
  <si>
    <t>Lime Juice,Sugar,Gin,Club Soda</t>
  </si>
  <si>
    <t>Gin &amp; Tonic</t>
  </si>
  <si>
    <t>Gin,Tonic Water</t>
  </si>
  <si>
    <t>Gimlet</t>
  </si>
  <si>
    <t>Lime Juice,Sugar,Gin</t>
  </si>
  <si>
    <t>French 75</t>
  </si>
  <si>
    <t>Gin,Sugar,Lemon Juice,Champagne</t>
  </si>
  <si>
    <t>Dry Martini</t>
  </si>
  <si>
    <t>Gin,Dry Vermouth,Lemons</t>
  </si>
  <si>
    <t>Dirty Martini</t>
  </si>
  <si>
    <t>Gin,Dry Vermouth,Olives</t>
  </si>
  <si>
    <t>Corpse Reviver Number 2</t>
  </si>
  <si>
    <t>Lemon Juice,Triple Sec,Lillet Blanc,Gin,Absinthe</t>
  </si>
  <si>
    <t>Clover Club</t>
  </si>
  <si>
    <t>Gin,Raspberries,Sugar,Lemon Juice,Dry Vermouth</t>
  </si>
  <si>
    <t>Bramble</t>
  </si>
  <si>
    <t>Lemon Juice,Sugar,Gin,Raspberries</t>
  </si>
  <si>
    <t>Bee's Knees</t>
  </si>
  <si>
    <t>Honey,Lemon Juice,Gin</t>
  </si>
  <si>
    <t>Aviation #1</t>
  </si>
  <si>
    <t>Creme de Violette,Gin,Maraschino Liqueur,Cherries</t>
  </si>
  <si>
    <t>20th Century</t>
  </si>
  <si>
    <t>Lemon Juice,Creme de Cacao,Cocchi Americano,Gin,Lemons</t>
  </si>
  <si>
    <t>50/50 Martini</t>
  </si>
  <si>
    <t>Gin,Dry Vermouth,Orange Bitters,Lemons</t>
  </si>
  <si>
    <t>Mimosa</t>
  </si>
  <si>
    <t>Champagne</t>
  </si>
  <si>
    <t>Champagne,Orange Juice</t>
  </si>
  <si>
    <t>Champagne Cocktail</t>
  </si>
  <si>
    <t>Sugar,Bitters,Champagne</t>
  </si>
  <si>
    <t>Vieux Carre</t>
  </si>
  <si>
    <t>Brandy</t>
  </si>
  <si>
    <t>Benedictine,Sweet Vermouth,Bitters,Rye Whiskey,Brandy,Lemons</t>
  </si>
  <si>
    <t>Sidecar</t>
  </si>
  <si>
    <t>Brandy,Cointreau,Lemon Juice,Lemons</t>
  </si>
  <si>
    <t>Pink Lady</t>
  </si>
  <si>
    <t>Egg White,Lemon Juice,Grenadine,Gin,Apple Brandy</t>
  </si>
  <si>
    <t>Pan American Clipper</t>
  </si>
  <si>
    <t>Lime Juice,Grenadine,Apple Brandy,Absinthe</t>
  </si>
  <si>
    <t>Jack Rose</t>
  </si>
  <si>
    <t>Lime Juice,Grenadine,Apple Brandy</t>
  </si>
  <si>
    <t>French 75 (Cognac)</t>
  </si>
  <si>
    <t>Sugar,Champagne,Brandy,Lemons</t>
  </si>
  <si>
    <t>Delmonico</t>
  </si>
  <si>
    <t>Bitters,Dry Vermouth,Sweet Vermouth,Gin,Brandy,Lemons</t>
  </si>
  <si>
    <t>Brandy Alexander</t>
  </si>
  <si>
    <t>Brandy,Milk/Creme,Creme de Cacao</t>
  </si>
  <si>
    <t>All</t>
  </si>
  <si>
    <t>N/A</t>
  </si>
  <si>
    <t>Lincoln Club Cooler</t>
  </si>
  <si>
    <t>Rum,Ginger Ale</t>
  </si>
  <si>
    <t>Parisian Blonde</t>
  </si>
  <si>
    <t>Rum,Orange Curacao,Heavy Creme,Nutmeg</t>
  </si>
  <si>
    <t>Island Oasis</t>
  </si>
  <si>
    <t>Rum,Coconut Water,Pineapple Juice</t>
  </si>
  <si>
    <t>Frozen Daiquiri</t>
  </si>
  <si>
    <t>White Rum,Limes,Simple Syrup</t>
  </si>
  <si>
    <t>Gold Rush</t>
  </si>
  <si>
    <t>Bourbon Whiskey,Honey Syrup,Lemons</t>
  </si>
  <si>
    <t>Rum Punch</t>
  </si>
  <si>
    <t>Rum,Pinapple Juice,Oranges,Limes,Grenadine,Marachino Cherry</t>
  </si>
  <si>
    <t>Product</t>
  </si>
  <si>
    <t>Category</t>
  </si>
  <si>
    <t>Brand Name</t>
  </si>
  <si>
    <t>Estimated Price</t>
  </si>
  <si>
    <t>Size (Liters)</t>
  </si>
  <si>
    <t>Set</t>
  </si>
  <si>
    <t>Standard Total:</t>
  </si>
  <si>
    <t>Liquor</t>
  </si>
  <si>
    <t>Smirnoff</t>
  </si>
  <si>
    <t>Standard</t>
  </si>
  <si>
    <t>Sum:</t>
  </si>
  <si>
    <t>Beefeater</t>
  </si>
  <si>
    <t>Standard (A)</t>
  </si>
  <si>
    <t>Espolon</t>
  </si>
  <si>
    <t>Light Rum</t>
  </si>
  <si>
    <t>Bacardi Light</t>
  </si>
  <si>
    <t>Standard (C)</t>
  </si>
  <si>
    <t>Dark Rum</t>
  </si>
  <si>
    <t>Appleton Signature</t>
  </si>
  <si>
    <t>Note:</t>
  </si>
  <si>
    <t>Bourbon Whiskey</t>
  </si>
  <si>
    <t>Buffalo Trace</t>
  </si>
  <si>
    <t>Standard (B)</t>
  </si>
  <si>
    <t>Rye Whiskey</t>
  </si>
  <si>
    <t>Rittenhouse</t>
  </si>
  <si>
    <t>Paul Masson VSOP</t>
  </si>
  <si>
    <t>Standard (D)</t>
  </si>
  <si>
    <t>Apple Brandy</t>
  </si>
  <si>
    <t>Laird's strait apple Brandy</t>
  </si>
  <si>
    <t>Coffee Liqueur</t>
  </si>
  <si>
    <t>Liqueur</t>
  </si>
  <si>
    <t>Kahlua</t>
  </si>
  <si>
    <t>Dry Vermouth</t>
  </si>
  <si>
    <t>Dolin Dry</t>
  </si>
  <si>
    <t>Sweet Vermouth</t>
  </si>
  <si>
    <t>Dolin Sweet</t>
  </si>
  <si>
    <t>Cointreau</t>
  </si>
  <si>
    <t>Benedictine</t>
  </si>
  <si>
    <t>Secondary Liqueur</t>
  </si>
  <si>
    <t>Campari</t>
  </si>
  <si>
    <t>Maraschino Liqueur</t>
  </si>
  <si>
    <t>Luxardo</t>
  </si>
  <si>
    <t>Orgeat</t>
  </si>
  <si>
    <t>Small Hand Foods</t>
  </si>
  <si>
    <t>Lemon Juice</t>
  </si>
  <si>
    <t>Mixer</t>
  </si>
  <si>
    <t>Generic</t>
  </si>
  <si>
    <t>Standard (Z)</t>
  </si>
  <si>
    <t>Lime Juice</t>
  </si>
  <si>
    <t>Cranberry Juice</t>
  </si>
  <si>
    <t>Orange Juice</t>
  </si>
  <si>
    <t>Grapefruit Juice</t>
  </si>
  <si>
    <t>Pineapple Juice</t>
  </si>
  <si>
    <t>Tomato Juice</t>
  </si>
  <si>
    <t>Bitters</t>
  </si>
  <si>
    <t>Angosutra Bitters</t>
  </si>
  <si>
    <t>Orange Bitters</t>
  </si>
  <si>
    <t>Regan's</t>
  </si>
  <si>
    <t>Sugar</t>
  </si>
  <si>
    <t>Sour Mix</t>
  </si>
  <si>
    <t>Milk/Cream</t>
  </si>
  <si>
    <t>Coffee</t>
  </si>
  <si>
    <t>Honey</t>
  </si>
  <si>
    <t>Tea</t>
  </si>
  <si>
    <t>Tabasco and Worcestershire Sauce</t>
  </si>
  <si>
    <t>Club Soda</t>
  </si>
  <si>
    <t>Soda</t>
  </si>
  <si>
    <t>Tonic Water</t>
  </si>
  <si>
    <t>Ginger Beer</t>
  </si>
  <si>
    <t>Ginger Ale</t>
  </si>
  <si>
    <t>Cola</t>
  </si>
  <si>
    <t>Lemon-Lime Soda</t>
  </si>
  <si>
    <t>Lemons</t>
  </si>
  <si>
    <t>Garnish</t>
  </si>
  <si>
    <t>Limes</t>
  </si>
  <si>
    <t>Oranges</t>
  </si>
  <si>
    <t>Cherries</t>
  </si>
  <si>
    <t>Olives</t>
  </si>
  <si>
    <t>Egg White</t>
  </si>
  <si>
    <t>Mint</t>
  </si>
  <si>
    <t>Salt</t>
  </si>
  <si>
    <t>Cinnamon</t>
  </si>
  <si>
    <t>Nutmeg</t>
  </si>
  <si>
    <t>Celery</t>
  </si>
  <si>
    <t>Whipped Creme</t>
  </si>
  <si>
    <t>Bourbon Whisky</t>
  </si>
  <si>
    <t>Evan Williams Green</t>
  </si>
  <si>
    <t>Lowball Alt</t>
  </si>
  <si>
    <t>Bulleit</t>
  </si>
  <si>
    <t>Highball Alt</t>
  </si>
  <si>
    <t>Vya</t>
  </si>
  <si>
    <t>Carpano Antica</t>
  </si>
  <si>
    <t>Don Q Cristal</t>
  </si>
  <si>
    <t>BG Reynolds</t>
  </si>
  <si>
    <t>Specialty</t>
  </si>
  <si>
    <t>Pomegranate Juice</t>
  </si>
  <si>
    <t>Store</t>
  </si>
  <si>
    <t>El Dorado 8</t>
  </si>
  <si>
    <t>Falernum</t>
  </si>
  <si>
    <t>John D. Taylor</t>
  </si>
  <si>
    <t>Famous Grouse</t>
  </si>
  <si>
    <t>Drambuie</t>
  </si>
  <si>
    <t>Jose Cuervo Silver</t>
  </si>
  <si>
    <t>Grapefruit Soda</t>
  </si>
  <si>
    <t>Chambord</t>
  </si>
  <si>
    <t>Creme de Menthe</t>
  </si>
  <si>
    <t>Domaine de Canton Ginger Liquer</t>
  </si>
  <si>
    <t>Frangelico</t>
  </si>
  <si>
    <t>Galliano L'Autentico</t>
  </si>
  <si>
    <t>Amaretto</t>
  </si>
  <si>
    <t>Irish Creme Liquer</t>
  </si>
  <si>
    <t>Orange Liquer</t>
  </si>
  <si>
    <t>Midori</t>
  </si>
  <si>
    <t>Grenadine</t>
  </si>
  <si>
    <t>Aperol</t>
  </si>
  <si>
    <t>Amaro</t>
  </si>
  <si>
    <t>Nonino</t>
  </si>
  <si>
    <t>Ginger Juice</t>
  </si>
  <si>
    <t>Raspberries</t>
  </si>
  <si>
    <t>Dry Wine</t>
  </si>
  <si>
    <t>Luxardo Cherry</t>
  </si>
  <si>
    <t>Peychaud's Bitters</t>
  </si>
  <si>
    <t>Peychaud</t>
  </si>
  <si>
    <t>Absinthe</t>
  </si>
  <si>
    <t>Lillet Blanc</t>
  </si>
  <si>
    <t>Lillet</t>
  </si>
  <si>
    <t>Triple Sec</t>
  </si>
  <si>
    <t>Creme de Violette</t>
  </si>
  <si>
    <t>Haus Alpenz</t>
  </si>
  <si>
    <t>Creme de Cacao</t>
  </si>
  <si>
    <t>Cocchi Americano</t>
  </si>
  <si>
    <t>Cocchi</t>
  </si>
  <si>
    <t>Dry Curcao</t>
  </si>
  <si>
    <t>Rhum Agricole</t>
  </si>
  <si>
    <t>Apricot Brandy</t>
  </si>
  <si>
    <t>Aviation</t>
  </si>
  <si>
    <t>Name</t>
  </si>
  <si>
    <t>Review</t>
  </si>
  <si>
    <t>Notes</t>
  </si>
  <si>
    <t>Suggested Brand</t>
  </si>
  <si>
    <t>Price</t>
  </si>
  <si>
    <t>Total Shopping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</si>
</sst>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color rgb="FF000000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sz val="11.0"/>
      <color rgb="FF000000"/>
      <name val="Inconsolata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3" fontId="5" numFmtId="0" xfId="0" applyAlignment="1" applyFill="1" applyFont="1">
      <alignment horizontal="left" readingOrder="0"/>
    </xf>
    <xf borderId="0" fillId="4" fontId="6" numFmtId="0" xfId="0" applyAlignment="1" applyFill="1" applyFont="1">
      <alignment readingOrder="0"/>
    </xf>
    <xf borderId="0" fillId="4" fontId="6" numFmtId="164" xfId="0" applyAlignment="1" applyFont="1" applyNumberFormat="1">
      <alignment readingOrder="0"/>
    </xf>
    <xf borderId="0" fillId="0" fontId="2" numFmtId="164" xfId="0" applyFont="1" applyNumberFormat="1"/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8" numFmtId="0" xfId="0" applyAlignment="1" applyFont="1">
      <alignment vertical="bottom"/>
    </xf>
    <xf borderId="0" fillId="5" fontId="8" numFmtId="0" xfId="0" applyAlignment="1" applyFill="1" applyFont="1">
      <alignment vertical="bottom"/>
    </xf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8" numFmtId="0" xfId="0" applyAlignment="1" applyFont="1">
      <alignment horizontal="right" vertical="bottom"/>
    </xf>
    <xf borderId="0" fillId="0" fontId="7" numFmtId="0" xfId="0" applyFont="1"/>
    <xf borderId="0" fillId="6" fontId="2" numFmtId="0" xfId="0" applyFill="1" applyFont="1"/>
    <xf borderId="0" fillId="6" fontId="2" numFmtId="164" xfId="0" applyFont="1" applyNumberFormat="1"/>
    <xf borderId="0" fillId="5" fontId="8" numFmtId="0" xfId="0" applyAlignment="1" applyFont="1">
      <alignment vertical="bottom"/>
    </xf>
    <xf borderId="0" fillId="0" fontId="8" numFmtId="164" xfId="0" applyAlignment="1" applyFont="1" applyNumberFormat="1">
      <alignment readingOrder="0" vertical="bottom"/>
    </xf>
    <xf borderId="0" fillId="7" fontId="5" numFmtId="0" xfId="0" applyAlignment="1" applyFill="1" applyFont="1">
      <alignment readingOrder="0" vertical="bottom"/>
    </xf>
    <xf borderId="0" fillId="8" fontId="8" numFmtId="0" xfId="0" applyAlignment="1" applyFill="1" applyFont="1">
      <alignment vertical="bottom"/>
    </xf>
    <xf borderId="0" fillId="4" fontId="2" numFmtId="0" xfId="0" applyAlignment="1" applyFont="1">
      <alignment readingOrder="0"/>
    </xf>
    <xf borderId="0" fillId="3" fontId="0" numFmtId="0" xfId="0" applyAlignment="1" applyFont="1">
      <alignment readingOrder="0"/>
    </xf>
    <xf borderId="0" fillId="3" fontId="0" numFmtId="0" xfId="0" applyFont="1"/>
    <xf borderId="0" fillId="3" fontId="9" numFmtId="0" xfId="0" applyAlignment="1" applyFont="1">
      <alignment horizontal="left"/>
    </xf>
    <xf borderId="0" fillId="0" fontId="7" numFmtId="164" xfId="0" applyFont="1" applyNumberFormat="1"/>
    <xf borderId="0" fillId="3" fontId="9" numFmtId="0" xfId="0" applyAlignment="1" applyFont="1">
      <alignment horizontal="left" readingOrder="0"/>
    </xf>
  </cellXfs>
  <cellStyles count="1">
    <cellStyle xfId="0" name="Normal" builtinId="0"/>
  </cellStyles>
  <dxfs count="10">
    <dxf>
      <font/>
      <fill>
        <patternFill patternType="solid">
          <fgColor rgb="FFDD7E6B"/>
          <bgColor rgb="FFDD7E6B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A2C4C9"/>
          <bgColor rgb="FFA2C4C9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>
        <color rgb="FF000000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quor.com/recipes/summerthyme-screwdriver/" TargetMode="External"/><Relationship Id="rId84" Type="http://schemas.openxmlformats.org/officeDocument/2006/relationships/hyperlink" Target="https://www.youtube.com/watch?v=b0IuTL3Z-kk" TargetMode="External"/><Relationship Id="rId83" Type="http://schemas.openxmlformats.org/officeDocument/2006/relationships/hyperlink" Target="https://www.liquor.com/recipes/sidecar/" TargetMode="External"/><Relationship Id="rId42" Type="http://schemas.openxmlformats.org/officeDocument/2006/relationships/hyperlink" Target="https://www.liquor.com/recipes/bloody-caesar/" TargetMode="External"/><Relationship Id="rId86" Type="http://schemas.openxmlformats.org/officeDocument/2006/relationships/hyperlink" Target="https://www.liquor.com/recipes/jack-rose/" TargetMode="External"/><Relationship Id="rId41" Type="http://schemas.openxmlformats.org/officeDocument/2006/relationships/hyperlink" Target="https://www.liquor.com/recipes/summerthyme-screwdriver/" TargetMode="External"/><Relationship Id="rId85" Type="http://schemas.openxmlformats.org/officeDocument/2006/relationships/hyperlink" Target="https://www.youtube.com/watch?v=b0IuTL3Z-kk" TargetMode="External"/><Relationship Id="rId44" Type="http://schemas.openxmlformats.org/officeDocument/2006/relationships/hyperlink" Target="https://www.liquor.com/recipes/french-martini/" TargetMode="External"/><Relationship Id="rId88" Type="http://schemas.openxmlformats.org/officeDocument/2006/relationships/hyperlink" Target="https://www.youtube.com/watch?v=b0IuTL3Z-kk" TargetMode="External"/><Relationship Id="rId43" Type="http://schemas.openxmlformats.org/officeDocument/2006/relationships/hyperlink" Target="https://www.liquor.com/recipes/harry-potter-butterbeer/" TargetMode="External"/><Relationship Id="rId87" Type="http://schemas.openxmlformats.org/officeDocument/2006/relationships/hyperlink" Target="https://www.liquor.com/recipes/hennessy-french-75/" TargetMode="External"/><Relationship Id="rId46" Type="http://schemas.openxmlformats.org/officeDocument/2006/relationships/hyperlink" Target="https://www.liquor.com/recipes/margarita/" TargetMode="External"/><Relationship Id="rId45" Type="http://schemas.openxmlformats.org/officeDocument/2006/relationships/hyperlink" Target="https://www.youtube.com/watch?v=b0IuTL3Z-kk" TargetMode="External"/><Relationship Id="rId89" Type="http://schemas.openxmlformats.org/officeDocument/2006/relationships/hyperlink" Target="https://www.liquor.com/recipes/brandy-alexander/" TargetMode="External"/><Relationship Id="rId80" Type="http://schemas.openxmlformats.org/officeDocument/2006/relationships/hyperlink" Target="https://www.liquor.com/recipes/mimosa/" TargetMode="External"/><Relationship Id="rId82" Type="http://schemas.openxmlformats.org/officeDocument/2006/relationships/hyperlink" Target="https://www.liquor.com/recipes/vieux-carre/" TargetMode="External"/><Relationship Id="rId81" Type="http://schemas.openxmlformats.org/officeDocument/2006/relationships/hyperlink" Target="https://www.liquor.com/recipes/champagne-cocktail/" TargetMode="External"/><Relationship Id="rId1" Type="http://schemas.openxmlformats.org/officeDocument/2006/relationships/hyperlink" Target="https://www.liquor.com/recipes/whiskey-sour/" TargetMode="External"/><Relationship Id="rId2" Type="http://schemas.openxmlformats.org/officeDocument/2006/relationships/hyperlink" Target="https://www.youtube.com/watch?v=b0IuTL3Z-kk" TargetMode="External"/><Relationship Id="rId3" Type="http://schemas.openxmlformats.org/officeDocument/2006/relationships/hyperlink" Target="https://www.youtube.com/watch?v=h33yCo1Z6Ho" TargetMode="External"/><Relationship Id="rId4" Type="http://schemas.openxmlformats.org/officeDocument/2006/relationships/hyperlink" Target="https://www.liquor.com/recipes/sazerac/" TargetMode="External"/><Relationship Id="rId9" Type="http://schemas.openxmlformats.org/officeDocument/2006/relationships/hyperlink" Target="https://www.liquor.com/recipes/monte-carlo/" TargetMode="External"/><Relationship Id="rId48" Type="http://schemas.openxmlformats.org/officeDocument/2006/relationships/hyperlink" Target="https://www.liquor.com/recipes/penicillin/" TargetMode="External"/><Relationship Id="rId47" Type="http://schemas.openxmlformats.org/officeDocument/2006/relationships/hyperlink" Target="https://www.youtube.com/watch?v=b0IuTL3Z-kk" TargetMode="External"/><Relationship Id="rId49" Type="http://schemas.openxmlformats.org/officeDocument/2006/relationships/hyperlink" Target="https://www.liquor.com/recipes/mojito/" TargetMode="External"/><Relationship Id="rId5" Type="http://schemas.openxmlformats.org/officeDocument/2006/relationships/hyperlink" Target="https://www.liquor.com/recipes/presbyterian/" TargetMode="External"/><Relationship Id="rId6" Type="http://schemas.openxmlformats.org/officeDocument/2006/relationships/hyperlink" Target="https://www.youtube.com/watch?v=KetESaw8I4U" TargetMode="External"/><Relationship Id="rId7" Type="http://schemas.openxmlformats.org/officeDocument/2006/relationships/hyperlink" Target="https://www.liquor.com/recipes/bourbon-old-fashioned/" TargetMode="External"/><Relationship Id="rId8" Type="http://schemas.openxmlformats.org/officeDocument/2006/relationships/hyperlink" Target="https://www.liquor.com/recipes/new-york-sour/" TargetMode="External"/><Relationship Id="rId73" Type="http://schemas.openxmlformats.org/officeDocument/2006/relationships/hyperlink" Target="https://www.youtube.com/watch?v=b0IuTL3Z-kk" TargetMode="External"/><Relationship Id="rId72" Type="http://schemas.openxmlformats.org/officeDocument/2006/relationships/hyperlink" Target="https://www.liquor.com/recipes/dirty-martini/" TargetMode="External"/><Relationship Id="rId31" Type="http://schemas.openxmlformats.org/officeDocument/2006/relationships/hyperlink" Target="https://www.liquor.com/anarchists-pop-shoppe-cocktail-recipe-5087999" TargetMode="External"/><Relationship Id="rId75" Type="http://schemas.openxmlformats.org/officeDocument/2006/relationships/hyperlink" Target="https://www.liquor.com/recipes/bramble/" TargetMode="External"/><Relationship Id="rId30" Type="http://schemas.openxmlformats.org/officeDocument/2006/relationships/hyperlink" Target="https://www.liquor.com/holiday-at-the-hive-cocktail-recipe-5089992" TargetMode="External"/><Relationship Id="rId74" Type="http://schemas.openxmlformats.org/officeDocument/2006/relationships/hyperlink" Target="https://www.liquor.com/recipes/clover-club/" TargetMode="External"/><Relationship Id="rId33" Type="http://schemas.openxmlformats.org/officeDocument/2006/relationships/hyperlink" Target="https://www.liquor.com/vodka-martini-cocktail-recipe-5076791" TargetMode="External"/><Relationship Id="rId77" Type="http://schemas.openxmlformats.org/officeDocument/2006/relationships/hyperlink" Target="https://www.liquor.com/recipes/aviation/" TargetMode="External"/><Relationship Id="rId32" Type="http://schemas.openxmlformats.org/officeDocument/2006/relationships/hyperlink" Target="https://www.liquor.com/cherry-revolution-cocktail-recipe-5077541" TargetMode="External"/><Relationship Id="rId76" Type="http://schemas.openxmlformats.org/officeDocument/2006/relationships/hyperlink" Target="https://www.liquor.com/recipes/bees-knees/" TargetMode="External"/><Relationship Id="rId35" Type="http://schemas.openxmlformats.org/officeDocument/2006/relationships/hyperlink" Target="https://www.liquor.com/recipes/vodka-tonic/" TargetMode="External"/><Relationship Id="rId79" Type="http://schemas.openxmlformats.org/officeDocument/2006/relationships/hyperlink" Target="https://www.liquor.com/recipes/5050-martini/" TargetMode="External"/><Relationship Id="rId34" Type="http://schemas.openxmlformats.org/officeDocument/2006/relationships/hyperlink" Target="https://www.liquor.com/recipes/apple-cranberry-moscow-mule/" TargetMode="External"/><Relationship Id="rId78" Type="http://schemas.openxmlformats.org/officeDocument/2006/relationships/hyperlink" Target="https://www.liquor.com/recipes/20th-century/" TargetMode="External"/><Relationship Id="rId71" Type="http://schemas.openxmlformats.org/officeDocument/2006/relationships/hyperlink" Target="https://www.liquor.com/recipes/dry-martini/" TargetMode="External"/><Relationship Id="rId70" Type="http://schemas.openxmlformats.org/officeDocument/2006/relationships/hyperlink" Target="https://www.liquor.com/recipes/french-75-2/" TargetMode="External"/><Relationship Id="rId37" Type="http://schemas.openxmlformats.org/officeDocument/2006/relationships/hyperlink" Target="https://www.liquor.com/recipes/long-island-iced-tea/" TargetMode="External"/><Relationship Id="rId36" Type="http://schemas.openxmlformats.org/officeDocument/2006/relationships/hyperlink" Target="https://www.liquor.com/recipes/cape-codder/" TargetMode="External"/><Relationship Id="rId39" Type="http://schemas.openxmlformats.org/officeDocument/2006/relationships/hyperlink" Target="https://www.liquor.com/recipes/cucumber-cleanse/" TargetMode="External"/><Relationship Id="rId38" Type="http://schemas.openxmlformats.org/officeDocument/2006/relationships/hyperlink" Target="https://www.liquor.com/recipes/kamikaze/" TargetMode="External"/><Relationship Id="rId62" Type="http://schemas.openxmlformats.org/officeDocument/2006/relationships/hyperlink" Target="https://www.liquor.com/recipes/the-last-word/" TargetMode="External"/><Relationship Id="rId61" Type="http://schemas.openxmlformats.org/officeDocument/2006/relationships/hyperlink" Target="https://www.liquor.com/recipes/tom-collins-2/" TargetMode="External"/><Relationship Id="rId20" Type="http://schemas.openxmlformats.org/officeDocument/2006/relationships/hyperlink" Target="https://www.liquor.com/recipes/moscow-mule-cocktail-recipe/" TargetMode="External"/><Relationship Id="rId64" Type="http://schemas.openxmlformats.org/officeDocument/2006/relationships/hyperlink" Target="https://www.liquor.com/recipes/ramos-gin-fizz/" TargetMode="External"/><Relationship Id="rId63" Type="http://schemas.openxmlformats.org/officeDocument/2006/relationships/hyperlink" Target="https://www.liquor.com/recipes/south-side/" TargetMode="External"/><Relationship Id="rId22" Type="http://schemas.openxmlformats.org/officeDocument/2006/relationships/hyperlink" Target="https://www.liquor.com/recipes/cosmopolitan/" TargetMode="External"/><Relationship Id="rId66" Type="http://schemas.openxmlformats.org/officeDocument/2006/relationships/hyperlink" Target="https://www.liquor.com/recipes/martinez/" TargetMode="External"/><Relationship Id="rId21" Type="http://schemas.openxmlformats.org/officeDocument/2006/relationships/hyperlink" Target="https://www.youtube.com/watch?v=b0IuTL3Z-kk" TargetMode="External"/><Relationship Id="rId65" Type="http://schemas.openxmlformats.org/officeDocument/2006/relationships/hyperlink" Target="https://www.liquor.com/recipes/negroni/" TargetMode="External"/><Relationship Id="rId24" Type="http://schemas.openxmlformats.org/officeDocument/2006/relationships/hyperlink" Target="https://www.liquor.com/bay-breeze-cocktail-recipe-5181821" TargetMode="External"/><Relationship Id="rId68" Type="http://schemas.openxmlformats.org/officeDocument/2006/relationships/hyperlink" Target="https://www.liquor.com/recipes/gin-and-tonic/" TargetMode="External"/><Relationship Id="rId23" Type="http://schemas.openxmlformats.org/officeDocument/2006/relationships/hyperlink" Target="https://www.liquor.com/chi-chi-cocktail-recipe-5188137" TargetMode="External"/><Relationship Id="rId67" Type="http://schemas.openxmlformats.org/officeDocument/2006/relationships/hyperlink" Target="https://www.liquor.com/recipes/gin-rickey/" TargetMode="External"/><Relationship Id="rId60" Type="http://schemas.openxmlformats.org/officeDocument/2006/relationships/hyperlink" Target="https://www.liquor.com/recipes/americano/" TargetMode="External"/><Relationship Id="rId26" Type="http://schemas.openxmlformats.org/officeDocument/2006/relationships/hyperlink" Target="https://www.liquor.com/bay-breeze-cocktail-recipe-5181821" TargetMode="External"/><Relationship Id="rId25" Type="http://schemas.openxmlformats.org/officeDocument/2006/relationships/hyperlink" Target="https://www.liquor.com/bay-breeze-cocktail-recipe-5181821" TargetMode="External"/><Relationship Id="rId69" Type="http://schemas.openxmlformats.org/officeDocument/2006/relationships/hyperlink" Target="https://www.liquor.com/recipes/gimlet/" TargetMode="External"/><Relationship Id="rId28" Type="http://schemas.openxmlformats.org/officeDocument/2006/relationships/hyperlink" Target="https://www.liquor.com/bay-breeze-cocktail-recipe-5181821" TargetMode="External"/><Relationship Id="rId27" Type="http://schemas.openxmlformats.org/officeDocument/2006/relationships/hyperlink" Target="https://www.liquor.com/bay-breeze-cocktail-recipe-5181821" TargetMode="External"/><Relationship Id="rId29" Type="http://schemas.openxmlformats.org/officeDocument/2006/relationships/hyperlink" Target="https://www.liquor.com/bay-breeze-cocktail-recipe-5181821" TargetMode="External"/><Relationship Id="rId51" Type="http://schemas.openxmlformats.org/officeDocument/2006/relationships/hyperlink" Target="https://www.youtube.com/watch?v=b0IuTL3Z-kk" TargetMode="External"/><Relationship Id="rId95" Type="http://schemas.openxmlformats.org/officeDocument/2006/relationships/hyperlink" Target="https://www.liquor.com/recipes/rum-punch/" TargetMode="External"/><Relationship Id="rId50" Type="http://schemas.openxmlformats.org/officeDocument/2006/relationships/hyperlink" Target="https://www.liquor.com/recipes/traditional-mai-tai/" TargetMode="External"/><Relationship Id="rId94" Type="http://schemas.openxmlformats.org/officeDocument/2006/relationships/hyperlink" Target="https://www.liquor.com/recipes/gold-rush/" TargetMode="External"/><Relationship Id="rId53" Type="http://schemas.openxmlformats.org/officeDocument/2006/relationships/hyperlink" Target="https://www.youtube.com/watch?v=b0IuTL3Z-kk" TargetMode="External"/><Relationship Id="rId52" Type="http://schemas.openxmlformats.org/officeDocument/2006/relationships/hyperlink" Target="https://www.youtube.com/watch?v=b0IuTL3Z-kk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www.liquor.com/recipes/manhattan-2/" TargetMode="External"/><Relationship Id="rId55" Type="http://schemas.openxmlformats.org/officeDocument/2006/relationships/hyperlink" Target="https://www.liquor.com/recipes/cuba-libre/" TargetMode="External"/><Relationship Id="rId10" Type="http://schemas.openxmlformats.org/officeDocument/2006/relationships/hyperlink" Target="https://www.liquor.com/recipes/mint-julep/" TargetMode="External"/><Relationship Id="rId54" Type="http://schemas.openxmlformats.org/officeDocument/2006/relationships/hyperlink" Target="https://www.liquor.com/recipes/daiquiri/" TargetMode="External"/><Relationship Id="rId13" Type="http://schemas.openxmlformats.org/officeDocument/2006/relationships/hyperlink" Target="https://www.youtube.com/watch?v=b0IuTL3Z-kk" TargetMode="External"/><Relationship Id="rId57" Type="http://schemas.openxmlformats.org/officeDocument/2006/relationships/hyperlink" Target="https://www.liquor.com/recipes/caipirinha/" TargetMode="External"/><Relationship Id="rId12" Type="http://schemas.openxmlformats.org/officeDocument/2006/relationships/hyperlink" Target="https://www.liquor.com/recipes/kentucky-mule/" TargetMode="External"/><Relationship Id="rId56" Type="http://schemas.openxmlformats.org/officeDocument/2006/relationships/hyperlink" Target="https://www.liquor.com/recipes/pisco-sour/" TargetMode="External"/><Relationship Id="rId91" Type="http://schemas.openxmlformats.org/officeDocument/2006/relationships/hyperlink" Target="https://www.liquor.com/parisian-blonde-cocktail-recipe-5091868" TargetMode="External"/><Relationship Id="rId90" Type="http://schemas.openxmlformats.org/officeDocument/2006/relationships/hyperlink" Target="https://www.liquor.com/lincoln-club-cooler-cocktail-recipe-5112486" TargetMode="External"/><Relationship Id="rId93" Type="http://schemas.openxmlformats.org/officeDocument/2006/relationships/hyperlink" Target="https://www.liquor.com/frozen-daiquiri-cocktail-recipe-5077630" TargetMode="External"/><Relationship Id="rId92" Type="http://schemas.openxmlformats.org/officeDocument/2006/relationships/hyperlink" Target="https://www.liquor.com/island-oasis-cocktail-recipe-5077966" TargetMode="External"/><Relationship Id="rId15" Type="http://schemas.openxmlformats.org/officeDocument/2006/relationships/hyperlink" Target="https://www.liquor.com/recipes/boulevardier/" TargetMode="External"/><Relationship Id="rId59" Type="http://schemas.openxmlformats.org/officeDocument/2006/relationships/hyperlink" Target="https://www.liquor.com/recipes/aperol-spritz/" TargetMode="External"/><Relationship Id="rId14" Type="http://schemas.openxmlformats.org/officeDocument/2006/relationships/hyperlink" Target="https://www.liquor.com/recipes/brown-derby/" TargetMode="External"/><Relationship Id="rId58" Type="http://schemas.openxmlformats.org/officeDocument/2006/relationships/hyperlink" Target="https://www.liquor.com/recipes/bamboo/" TargetMode="External"/><Relationship Id="rId17" Type="http://schemas.openxmlformats.org/officeDocument/2006/relationships/hyperlink" Target="https://www.liquor.com/vodka-martini-cocktail-recipe-5076791" TargetMode="External"/><Relationship Id="rId16" Type="http://schemas.openxmlformats.org/officeDocument/2006/relationships/hyperlink" Target="https://www.youtube.com/watch?v=b0IuTL3Z-kk" TargetMode="External"/><Relationship Id="rId19" Type="http://schemas.openxmlformats.org/officeDocument/2006/relationships/hyperlink" Target="https://www.liquor.com/recipes/vesper/" TargetMode="External"/><Relationship Id="rId18" Type="http://schemas.openxmlformats.org/officeDocument/2006/relationships/hyperlink" Target="https://www.liquor.com/recipes/vodka-gimlet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1.13"/>
    <col customWidth="1" min="3" max="3" width="7.5"/>
    <col customWidth="1" min="4" max="4" width="71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>
        <v>10.0</v>
      </c>
      <c r="D2" s="3" t="s">
        <v>7</v>
      </c>
      <c r="E2" s="5" t="s">
        <v>8</v>
      </c>
      <c r="H2" s="6"/>
    </row>
    <row r="3">
      <c r="A3" s="3" t="s">
        <v>9</v>
      </c>
      <c r="B3" s="3" t="s">
        <v>6</v>
      </c>
      <c r="C3" s="7"/>
      <c r="D3" s="3" t="s">
        <v>10</v>
      </c>
      <c r="E3" s="5" t="s">
        <v>8</v>
      </c>
      <c r="H3" s="6"/>
    </row>
    <row r="4">
      <c r="A4" s="3" t="s">
        <v>11</v>
      </c>
      <c r="B4" s="3" t="s">
        <v>6</v>
      </c>
      <c r="C4" s="7"/>
      <c r="D4" s="3" t="s">
        <v>12</v>
      </c>
      <c r="E4" s="5" t="s">
        <v>8</v>
      </c>
      <c r="H4" s="6"/>
    </row>
    <row r="5">
      <c r="A5" s="3" t="s">
        <v>13</v>
      </c>
      <c r="B5" s="3" t="s">
        <v>6</v>
      </c>
      <c r="C5" s="4"/>
      <c r="D5" s="3" t="s">
        <v>14</v>
      </c>
      <c r="E5" s="5" t="s">
        <v>8</v>
      </c>
      <c r="H5" s="6"/>
    </row>
    <row r="6">
      <c r="A6" s="3" t="s">
        <v>15</v>
      </c>
      <c r="B6" s="3" t="s">
        <v>6</v>
      </c>
      <c r="C6" s="7"/>
      <c r="D6" s="3" t="s">
        <v>16</v>
      </c>
      <c r="E6" s="5" t="s">
        <v>8</v>
      </c>
      <c r="H6" s="6"/>
    </row>
    <row r="7">
      <c r="A7" s="3" t="s">
        <v>17</v>
      </c>
      <c r="B7" s="3" t="s">
        <v>6</v>
      </c>
      <c r="C7" s="7"/>
      <c r="D7" s="3" t="s">
        <v>18</v>
      </c>
      <c r="E7" s="5" t="s">
        <v>8</v>
      </c>
      <c r="H7" s="6"/>
    </row>
    <row r="8">
      <c r="A8" s="3" t="s">
        <v>19</v>
      </c>
      <c r="B8" s="3" t="s">
        <v>6</v>
      </c>
      <c r="C8" s="4">
        <v>8.0</v>
      </c>
      <c r="D8" s="3" t="s">
        <v>20</v>
      </c>
      <c r="E8" s="5" t="s">
        <v>8</v>
      </c>
      <c r="H8" s="6"/>
    </row>
    <row r="9">
      <c r="A9" s="3" t="s">
        <v>21</v>
      </c>
      <c r="B9" s="3" t="s">
        <v>6</v>
      </c>
      <c r="C9" s="7"/>
      <c r="D9" s="3" t="s">
        <v>22</v>
      </c>
      <c r="E9" s="5" t="s">
        <v>8</v>
      </c>
      <c r="H9" s="6"/>
    </row>
    <row r="10">
      <c r="A10" s="3" t="s">
        <v>23</v>
      </c>
      <c r="B10" s="3" t="s">
        <v>6</v>
      </c>
      <c r="C10" s="7"/>
      <c r="D10" s="3" t="s">
        <v>24</v>
      </c>
      <c r="E10" s="5" t="s">
        <v>8</v>
      </c>
      <c r="H10" s="6"/>
    </row>
    <row r="11">
      <c r="A11" s="3" t="s">
        <v>25</v>
      </c>
      <c r="B11" s="3" t="s">
        <v>6</v>
      </c>
      <c r="C11" s="4"/>
      <c r="D11" s="3" t="s">
        <v>26</v>
      </c>
      <c r="E11" s="5" t="s">
        <v>8</v>
      </c>
      <c r="H11" s="6"/>
    </row>
    <row r="12">
      <c r="A12" s="3" t="s">
        <v>27</v>
      </c>
      <c r="B12" s="3" t="s">
        <v>6</v>
      </c>
      <c r="C12" s="4">
        <v>7.0</v>
      </c>
      <c r="D12" s="3" t="s">
        <v>28</v>
      </c>
      <c r="E12" s="5" t="s">
        <v>8</v>
      </c>
      <c r="H12" s="6"/>
    </row>
    <row r="13">
      <c r="A13" s="3" t="s">
        <v>29</v>
      </c>
      <c r="B13" s="3" t="s">
        <v>6</v>
      </c>
      <c r="C13" s="7"/>
      <c r="D13" s="3" t="s">
        <v>30</v>
      </c>
      <c r="E13" s="5" t="s">
        <v>8</v>
      </c>
      <c r="H13" s="6"/>
    </row>
    <row r="14">
      <c r="A14" s="3" t="s">
        <v>31</v>
      </c>
      <c r="B14" s="3" t="s">
        <v>6</v>
      </c>
      <c r="C14" s="7"/>
      <c r="D14" s="3" t="s">
        <v>32</v>
      </c>
      <c r="E14" s="5" t="s">
        <v>8</v>
      </c>
      <c r="H14" s="6"/>
    </row>
    <row r="15">
      <c r="A15" s="3" t="s">
        <v>33</v>
      </c>
      <c r="B15" s="3" t="s">
        <v>6</v>
      </c>
      <c r="C15" s="4">
        <v>10.0</v>
      </c>
      <c r="D15" s="3" t="s">
        <v>34</v>
      </c>
      <c r="E15" s="5" t="s">
        <v>8</v>
      </c>
      <c r="H15" s="6"/>
    </row>
    <row r="16">
      <c r="A16" s="3" t="s">
        <v>35</v>
      </c>
      <c r="B16" s="3" t="s">
        <v>6</v>
      </c>
      <c r="C16" s="7"/>
      <c r="D16" s="3" t="s">
        <v>36</v>
      </c>
      <c r="E16" s="5" t="s">
        <v>8</v>
      </c>
      <c r="H16" s="6"/>
    </row>
    <row r="17">
      <c r="A17" s="3" t="s">
        <v>37</v>
      </c>
      <c r="B17" s="3" t="s">
        <v>6</v>
      </c>
      <c r="C17" s="7"/>
      <c r="D17" s="3" t="s">
        <v>38</v>
      </c>
      <c r="E17" s="5" t="s">
        <v>8</v>
      </c>
      <c r="H17" s="6"/>
    </row>
    <row r="18">
      <c r="A18" s="3" t="s">
        <v>39</v>
      </c>
      <c r="B18" s="3" t="s">
        <v>40</v>
      </c>
      <c r="C18" s="7"/>
      <c r="D18" s="3" t="s">
        <v>41</v>
      </c>
      <c r="E18" s="5" t="s">
        <v>8</v>
      </c>
    </row>
    <row r="19">
      <c r="A19" s="3" t="s">
        <v>42</v>
      </c>
      <c r="B19" s="3" t="s">
        <v>40</v>
      </c>
      <c r="C19" s="4">
        <v>5.0</v>
      </c>
      <c r="D19" s="3" t="s">
        <v>43</v>
      </c>
      <c r="E19" s="5" t="s">
        <v>8</v>
      </c>
    </row>
    <row r="20">
      <c r="A20" s="3" t="s">
        <v>44</v>
      </c>
      <c r="B20" s="3" t="s">
        <v>40</v>
      </c>
      <c r="C20" s="7"/>
      <c r="D20" s="3" t="s">
        <v>45</v>
      </c>
      <c r="E20" s="5" t="s">
        <v>8</v>
      </c>
    </row>
    <row r="21">
      <c r="A21" s="3" t="s">
        <v>46</v>
      </c>
      <c r="B21" s="3" t="s">
        <v>40</v>
      </c>
      <c r="C21" s="4">
        <v>7.0</v>
      </c>
      <c r="D21" s="3" t="s">
        <v>47</v>
      </c>
      <c r="E21" s="5" t="s">
        <v>8</v>
      </c>
    </row>
    <row r="22">
      <c r="A22" s="3" t="s">
        <v>48</v>
      </c>
      <c r="B22" s="3" t="s">
        <v>40</v>
      </c>
      <c r="C22" s="4">
        <v>6.0</v>
      </c>
      <c r="D22" s="3" t="s">
        <v>49</v>
      </c>
      <c r="E22" s="5" t="s">
        <v>8</v>
      </c>
    </row>
    <row r="23">
      <c r="A23" s="3" t="s">
        <v>50</v>
      </c>
      <c r="B23" s="3" t="s">
        <v>40</v>
      </c>
      <c r="C23" s="4"/>
      <c r="D23" s="3" t="s">
        <v>51</v>
      </c>
      <c r="E23" s="5" t="s">
        <v>8</v>
      </c>
    </row>
    <row r="24">
      <c r="A24" s="3" t="s">
        <v>52</v>
      </c>
      <c r="B24" s="3" t="s">
        <v>40</v>
      </c>
      <c r="C24" s="7"/>
      <c r="D24" s="3" t="s">
        <v>53</v>
      </c>
      <c r="E24" s="5" t="s">
        <v>8</v>
      </c>
    </row>
    <row r="25">
      <c r="A25" s="3" t="s">
        <v>54</v>
      </c>
      <c r="B25" s="3" t="s">
        <v>40</v>
      </c>
      <c r="C25" s="7"/>
      <c r="D25" s="3" t="s">
        <v>55</v>
      </c>
      <c r="E25" s="5" t="s">
        <v>8</v>
      </c>
    </row>
    <row r="26">
      <c r="A26" s="3" t="s">
        <v>56</v>
      </c>
      <c r="B26" s="3" t="s">
        <v>40</v>
      </c>
      <c r="C26" s="7"/>
      <c r="D26" s="3" t="s">
        <v>57</v>
      </c>
      <c r="E26" s="5" t="s">
        <v>8</v>
      </c>
    </row>
    <row r="27">
      <c r="A27" s="3" t="s">
        <v>58</v>
      </c>
      <c r="B27" s="3" t="s">
        <v>40</v>
      </c>
      <c r="C27" s="7"/>
      <c r="D27" s="3" t="s">
        <v>59</v>
      </c>
      <c r="E27" s="5" t="s">
        <v>8</v>
      </c>
    </row>
    <row r="28">
      <c r="A28" s="3" t="s">
        <v>60</v>
      </c>
      <c r="B28" s="3" t="s">
        <v>40</v>
      </c>
      <c r="C28" s="7"/>
      <c r="D28" s="3" t="s">
        <v>61</v>
      </c>
      <c r="E28" s="5" t="s">
        <v>8</v>
      </c>
    </row>
    <row r="29">
      <c r="A29" s="3" t="s">
        <v>62</v>
      </c>
      <c r="B29" s="3" t="s">
        <v>40</v>
      </c>
      <c r="C29" s="7"/>
      <c r="D29" s="3" t="s">
        <v>63</v>
      </c>
      <c r="E29" s="5" t="s">
        <v>8</v>
      </c>
    </row>
    <row r="30">
      <c r="A30" s="3" t="s">
        <v>64</v>
      </c>
      <c r="B30" s="3" t="s">
        <v>40</v>
      </c>
      <c r="C30" s="7"/>
      <c r="D30" s="3" t="s">
        <v>65</v>
      </c>
      <c r="E30" s="5" t="s">
        <v>8</v>
      </c>
    </row>
    <row r="31">
      <c r="A31" s="3" t="s">
        <v>66</v>
      </c>
      <c r="B31" s="3" t="s">
        <v>40</v>
      </c>
      <c r="C31" s="7"/>
      <c r="D31" s="3" t="s">
        <v>67</v>
      </c>
      <c r="E31" s="5" t="s">
        <v>8</v>
      </c>
    </row>
    <row r="32">
      <c r="A32" s="3" t="s">
        <v>68</v>
      </c>
      <c r="B32" s="3" t="s">
        <v>40</v>
      </c>
      <c r="C32" s="7"/>
      <c r="D32" s="3" t="s">
        <v>69</v>
      </c>
      <c r="E32" s="5" t="s">
        <v>8</v>
      </c>
    </row>
    <row r="33">
      <c r="A33" s="3" t="s">
        <v>70</v>
      </c>
      <c r="B33" s="3" t="s">
        <v>40</v>
      </c>
      <c r="C33" s="7"/>
      <c r="D33" s="3" t="s">
        <v>71</v>
      </c>
      <c r="E33" s="5" t="s">
        <v>8</v>
      </c>
    </row>
    <row r="34">
      <c r="A34" s="3" t="s">
        <v>72</v>
      </c>
      <c r="B34" s="3" t="s">
        <v>40</v>
      </c>
      <c r="C34" s="7"/>
      <c r="D34" s="3" t="s">
        <v>73</v>
      </c>
      <c r="E34" s="5" t="s">
        <v>8</v>
      </c>
    </row>
    <row r="35">
      <c r="A35" s="3" t="s">
        <v>74</v>
      </c>
      <c r="B35" s="3" t="s">
        <v>40</v>
      </c>
      <c r="C35" s="7"/>
      <c r="D35" s="3" t="s">
        <v>75</v>
      </c>
      <c r="E35" s="5" t="s">
        <v>8</v>
      </c>
    </row>
    <row r="36">
      <c r="A36" s="3" t="s">
        <v>76</v>
      </c>
      <c r="B36" s="3" t="s">
        <v>40</v>
      </c>
      <c r="C36" s="7"/>
      <c r="D36" s="3" t="s">
        <v>77</v>
      </c>
      <c r="E36" s="5" t="s">
        <v>8</v>
      </c>
    </row>
    <row r="37">
      <c r="A37" s="3" t="s">
        <v>78</v>
      </c>
      <c r="B37" s="3" t="s">
        <v>40</v>
      </c>
      <c r="C37" s="7"/>
      <c r="D37" s="3" t="s">
        <v>79</v>
      </c>
      <c r="E37" s="5" t="s">
        <v>8</v>
      </c>
    </row>
    <row r="38">
      <c r="A38" s="3" t="s">
        <v>80</v>
      </c>
      <c r="B38" s="3" t="s">
        <v>40</v>
      </c>
      <c r="C38" s="7"/>
      <c r="D38" s="3" t="s">
        <v>81</v>
      </c>
      <c r="E38" s="5" t="s">
        <v>8</v>
      </c>
    </row>
    <row r="39">
      <c r="A39" s="3" t="s">
        <v>82</v>
      </c>
      <c r="B39" s="3" t="s">
        <v>40</v>
      </c>
      <c r="C39" s="7"/>
      <c r="D39" s="3" t="s">
        <v>83</v>
      </c>
      <c r="E39" s="5" t="s">
        <v>8</v>
      </c>
    </row>
    <row r="40">
      <c r="A40" s="3" t="s">
        <v>84</v>
      </c>
      <c r="B40" s="3" t="s">
        <v>40</v>
      </c>
      <c r="C40" s="7"/>
      <c r="D40" s="3" t="s">
        <v>85</v>
      </c>
      <c r="E40" s="5" t="s">
        <v>8</v>
      </c>
    </row>
    <row r="41">
      <c r="A41" s="3" t="s">
        <v>86</v>
      </c>
      <c r="B41" s="3" t="s">
        <v>40</v>
      </c>
      <c r="C41" s="7"/>
      <c r="D41" s="3" t="s">
        <v>87</v>
      </c>
      <c r="E41" s="5" t="s">
        <v>8</v>
      </c>
    </row>
    <row r="42">
      <c r="A42" s="3" t="s">
        <v>88</v>
      </c>
      <c r="B42" s="3" t="s">
        <v>40</v>
      </c>
      <c r="C42" s="7"/>
      <c r="D42" s="3" t="s">
        <v>89</v>
      </c>
      <c r="E42" s="5" t="s">
        <v>8</v>
      </c>
    </row>
    <row r="43">
      <c r="A43" s="3" t="s">
        <v>90</v>
      </c>
      <c r="B43" s="3" t="s">
        <v>40</v>
      </c>
      <c r="C43" s="7"/>
      <c r="D43" s="3" t="s">
        <v>91</v>
      </c>
      <c r="E43" s="5" t="s">
        <v>8</v>
      </c>
    </row>
    <row r="44">
      <c r="A44" s="3" t="s">
        <v>92</v>
      </c>
      <c r="B44" s="3" t="s">
        <v>40</v>
      </c>
      <c r="C44" s="7"/>
      <c r="D44" s="3" t="s">
        <v>93</v>
      </c>
      <c r="E44" s="5" t="s">
        <v>8</v>
      </c>
    </row>
    <row r="45">
      <c r="A45" s="3" t="s">
        <v>94</v>
      </c>
      <c r="B45" s="3" t="s">
        <v>40</v>
      </c>
      <c r="C45" s="7"/>
      <c r="D45" s="3" t="s">
        <v>95</v>
      </c>
      <c r="E45" s="5" t="s">
        <v>8</v>
      </c>
    </row>
    <row r="46">
      <c r="A46" s="3" t="s">
        <v>96</v>
      </c>
      <c r="B46" s="3" t="s">
        <v>97</v>
      </c>
      <c r="C46" s="7"/>
      <c r="D46" s="3" t="s">
        <v>98</v>
      </c>
      <c r="E46" s="5" t="s">
        <v>8</v>
      </c>
    </row>
    <row r="47">
      <c r="A47" s="3" t="s">
        <v>99</v>
      </c>
      <c r="B47" s="8" t="s">
        <v>97</v>
      </c>
      <c r="C47" s="4">
        <v>9.0</v>
      </c>
      <c r="D47" s="3" t="s">
        <v>100</v>
      </c>
      <c r="E47" s="5" t="s">
        <v>8</v>
      </c>
    </row>
    <row r="48">
      <c r="A48" s="3" t="s">
        <v>101</v>
      </c>
      <c r="B48" s="3" t="s">
        <v>97</v>
      </c>
      <c r="C48" s="4"/>
      <c r="D48" s="3" t="s">
        <v>102</v>
      </c>
      <c r="E48" s="5" t="s">
        <v>8</v>
      </c>
    </row>
    <row r="49">
      <c r="A49" s="3" t="s">
        <v>103</v>
      </c>
      <c r="B49" s="3" t="s">
        <v>104</v>
      </c>
      <c r="C49" s="7"/>
      <c r="D49" s="3" t="s">
        <v>105</v>
      </c>
      <c r="E49" s="5" t="s">
        <v>8</v>
      </c>
    </row>
    <row r="50">
      <c r="A50" s="3" t="s">
        <v>106</v>
      </c>
      <c r="B50" s="3" t="s">
        <v>107</v>
      </c>
      <c r="C50" s="4">
        <v>6.0</v>
      </c>
      <c r="D50" s="3" t="s">
        <v>108</v>
      </c>
      <c r="E50" s="5" t="s">
        <v>8</v>
      </c>
    </row>
    <row r="51">
      <c r="A51" s="3" t="s">
        <v>109</v>
      </c>
      <c r="B51" s="3" t="s">
        <v>107</v>
      </c>
      <c r="C51" s="7"/>
      <c r="D51" s="3" t="s">
        <v>110</v>
      </c>
      <c r="E51" s="5" t="s">
        <v>8</v>
      </c>
    </row>
    <row r="52">
      <c r="A52" s="3" t="s">
        <v>111</v>
      </c>
      <c r="B52" s="3" t="s">
        <v>107</v>
      </c>
      <c r="C52" s="7"/>
      <c r="D52" s="3" t="s">
        <v>112</v>
      </c>
      <c r="E52" s="5" t="s">
        <v>8</v>
      </c>
    </row>
    <row r="53">
      <c r="A53" s="3" t="s">
        <v>113</v>
      </c>
      <c r="B53" s="3" t="s">
        <v>107</v>
      </c>
      <c r="C53" s="7"/>
      <c r="D53" s="3" t="s">
        <v>114</v>
      </c>
      <c r="E53" s="5" t="s">
        <v>8</v>
      </c>
    </row>
    <row r="54">
      <c r="A54" s="3" t="s">
        <v>115</v>
      </c>
      <c r="B54" s="3" t="s">
        <v>107</v>
      </c>
      <c r="C54" s="4">
        <v>10.0</v>
      </c>
      <c r="D54" s="3" t="s">
        <v>116</v>
      </c>
      <c r="E54" s="5" t="s">
        <v>8</v>
      </c>
    </row>
    <row r="55">
      <c r="A55" s="3" t="s">
        <v>117</v>
      </c>
      <c r="B55" s="3" t="s">
        <v>107</v>
      </c>
      <c r="C55" s="4">
        <v>6.0</v>
      </c>
      <c r="D55" s="3" t="s">
        <v>118</v>
      </c>
      <c r="E55" s="5" t="s">
        <v>8</v>
      </c>
    </row>
    <row r="56">
      <c r="A56" s="3" t="s">
        <v>119</v>
      </c>
      <c r="B56" s="3" t="s">
        <v>107</v>
      </c>
      <c r="C56" s="7"/>
      <c r="D56" s="3" t="s">
        <v>120</v>
      </c>
      <c r="E56" s="5" t="s">
        <v>8</v>
      </c>
    </row>
    <row r="57">
      <c r="A57" s="3" t="s">
        <v>121</v>
      </c>
      <c r="B57" s="3" t="s">
        <v>122</v>
      </c>
      <c r="C57" s="7"/>
      <c r="D57" s="3" t="s">
        <v>123</v>
      </c>
      <c r="E57" s="5" t="s">
        <v>8</v>
      </c>
    </row>
    <row r="58">
      <c r="A58" s="3" t="s">
        <v>124</v>
      </c>
      <c r="B58" s="3" t="s">
        <v>122</v>
      </c>
      <c r="C58" s="7"/>
      <c r="D58" s="3" t="s">
        <v>125</v>
      </c>
      <c r="E58" s="5" t="s">
        <v>8</v>
      </c>
    </row>
    <row r="59">
      <c r="A59" s="3" t="s">
        <v>126</v>
      </c>
      <c r="B59" s="3" t="s">
        <v>122</v>
      </c>
      <c r="C59" s="7"/>
      <c r="D59" s="3" t="s">
        <v>127</v>
      </c>
      <c r="E59" s="5" t="s">
        <v>8</v>
      </c>
    </row>
    <row r="60">
      <c r="A60" s="3" t="s">
        <v>128</v>
      </c>
      <c r="B60" s="3" t="s">
        <v>122</v>
      </c>
      <c r="C60" s="4"/>
      <c r="D60" s="3" t="s">
        <v>129</v>
      </c>
      <c r="E60" s="5" t="s">
        <v>8</v>
      </c>
    </row>
    <row r="61">
      <c r="A61" s="3" t="s">
        <v>130</v>
      </c>
      <c r="B61" s="3" t="s">
        <v>122</v>
      </c>
      <c r="C61" s="7"/>
      <c r="D61" s="3" t="s">
        <v>131</v>
      </c>
      <c r="E61" s="5" t="s">
        <v>8</v>
      </c>
    </row>
    <row r="62">
      <c r="A62" s="3" t="s">
        <v>132</v>
      </c>
      <c r="B62" s="3" t="s">
        <v>133</v>
      </c>
      <c r="C62" s="7"/>
      <c r="D62" s="3" t="s">
        <v>134</v>
      </c>
      <c r="E62" s="5" t="s">
        <v>8</v>
      </c>
    </row>
    <row r="63">
      <c r="A63" s="3" t="s">
        <v>135</v>
      </c>
      <c r="B63" s="3" t="s">
        <v>133</v>
      </c>
      <c r="C63" s="7"/>
      <c r="D63" s="3" t="s">
        <v>136</v>
      </c>
      <c r="E63" s="5" t="s">
        <v>8</v>
      </c>
    </row>
    <row r="64">
      <c r="A64" s="3" t="s">
        <v>137</v>
      </c>
      <c r="B64" s="3" t="s">
        <v>133</v>
      </c>
      <c r="C64" s="7"/>
      <c r="D64" s="3" t="s">
        <v>138</v>
      </c>
      <c r="E64" s="5" t="s">
        <v>8</v>
      </c>
    </row>
    <row r="65">
      <c r="A65" s="3" t="s">
        <v>139</v>
      </c>
      <c r="B65" s="3" t="s">
        <v>133</v>
      </c>
      <c r="C65" s="7"/>
      <c r="D65" s="3" t="s">
        <v>140</v>
      </c>
      <c r="E65" s="5" t="s">
        <v>8</v>
      </c>
    </row>
    <row r="66">
      <c r="A66" s="3" t="s">
        <v>141</v>
      </c>
      <c r="B66" s="3" t="s">
        <v>133</v>
      </c>
      <c r="C66" s="4"/>
      <c r="D66" s="3" t="s">
        <v>142</v>
      </c>
      <c r="E66" s="5" t="s">
        <v>8</v>
      </c>
    </row>
    <row r="67">
      <c r="A67" s="3" t="s">
        <v>143</v>
      </c>
      <c r="B67" s="3" t="s">
        <v>133</v>
      </c>
      <c r="C67" s="4"/>
      <c r="D67" s="3" t="s">
        <v>144</v>
      </c>
      <c r="E67" s="5" t="s">
        <v>8</v>
      </c>
    </row>
    <row r="68">
      <c r="A68" s="3" t="s">
        <v>145</v>
      </c>
      <c r="B68" s="3" t="s">
        <v>133</v>
      </c>
      <c r="C68" s="7"/>
      <c r="D68" s="3" t="s">
        <v>146</v>
      </c>
      <c r="E68" s="5" t="s">
        <v>8</v>
      </c>
    </row>
    <row r="69">
      <c r="A69" s="3" t="s">
        <v>147</v>
      </c>
      <c r="B69" s="3" t="s">
        <v>133</v>
      </c>
      <c r="C69" s="4">
        <v>10.0</v>
      </c>
      <c r="D69" s="3" t="s">
        <v>148</v>
      </c>
      <c r="E69" s="5" t="s">
        <v>8</v>
      </c>
    </row>
    <row r="70">
      <c r="A70" s="3" t="s">
        <v>149</v>
      </c>
      <c r="B70" s="3" t="s">
        <v>133</v>
      </c>
      <c r="C70" s="7"/>
      <c r="D70" s="3" t="s">
        <v>150</v>
      </c>
      <c r="E70" s="5" t="s">
        <v>8</v>
      </c>
    </row>
    <row r="71">
      <c r="A71" s="3" t="s">
        <v>151</v>
      </c>
      <c r="B71" s="3" t="s">
        <v>133</v>
      </c>
      <c r="C71" s="4"/>
      <c r="D71" s="3" t="s">
        <v>152</v>
      </c>
      <c r="E71" s="5" t="s">
        <v>8</v>
      </c>
    </row>
    <row r="72">
      <c r="A72" s="3" t="s">
        <v>153</v>
      </c>
      <c r="B72" s="3" t="s">
        <v>133</v>
      </c>
      <c r="C72" s="4"/>
      <c r="D72" s="3" t="s">
        <v>154</v>
      </c>
      <c r="E72" s="5" t="s">
        <v>8</v>
      </c>
    </row>
    <row r="73">
      <c r="A73" s="3" t="s">
        <v>155</v>
      </c>
      <c r="B73" s="3" t="s">
        <v>133</v>
      </c>
      <c r="C73" s="4"/>
      <c r="D73" s="3" t="s">
        <v>156</v>
      </c>
      <c r="E73" s="5" t="s">
        <v>8</v>
      </c>
    </row>
    <row r="74">
      <c r="A74" s="3" t="s">
        <v>157</v>
      </c>
      <c r="B74" s="3" t="s">
        <v>133</v>
      </c>
      <c r="C74" s="7"/>
      <c r="D74" s="3" t="s">
        <v>158</v>
      </c>
      <c r="E74" s="5" t="s">
        <v>8</v>
      </c>
    </row>
    <row r="75">
      <c r="A75" s="3" t="s">
        <v>159</v>
      </c>
      <c r="B75" s="3" t="s">
        <v>133</v>
      </c>
      <c r="C75" s="7"/>
      <c r="D75" s="3" t="s">
        <v>160</v>
      </c>
      <c r="E75" s="5" t="s">
        <v>8</v>
      </c>
    </row>
    <row r="76">
      <c r="A76" s="3" t="s">
        <v>161</v>
      </c>
      <c r="B76" s="3" t="s">
        <v>133</v>
      </c>
      <c r="C76" s="7"/>
      <c r="D76" s="3" t="s">
        <v>162</v>
      </c>
      <c r="E76" s="5" t="s">
        <v>8</v>
      </c>
    </row>
    <row r="77">
      <c r="A77" s="3" t="s">
        <v>163</v>
      </c>
      <c r="B77" s="3" t="s">
        <v>133</v>
      </c>
      <c r="C77" s="4">
        <v>10.0</v>
      </c>
      <c r="D77" s="3" t="s">
        <v>164</v>
      </c>
      <c r="E77" s="5" t="s">
        <v>8</v>
      </c>
    </row>
    <row r="78">
      <c r="A78" s="3" t="s">
        <v>165</v>
      </c>
      <c r="B78" s="3" t="s">
        <v>133</v>
      </c>
      <c r="C78" s="7"/>
      <c r="D78" s="3" t="s">
        <v>166</v>
      </c>
      <c r="E78" s="5" t="s">
        <v>8</v>
      </c>
    </row>
    <row r="79">
      <c r="A79" s="3" t="s">
        <v>167</v>
      </c>
      <c r="B79" s="3" t="s">
        <v>133</v>
      </c>
      <c r="C79" s="7"/>
      <c r="D79" s="3" t="s">
        <v>168</v>
      </c>
      <c r="E79" s="5" t="s">
        <v>8</v>
      </c>
    </row>
    <row r="80">
      <c r="A80" s="3" t="s">
        <v>169</v>
      </c>
      <c r="B80" s="3" t="s">
        <v>133</v>
      </c>
      <c r="C80" s="7"/>
      <c r="D80" s="3" t="s">
        <v>170</v>
      </c>
      <c r="E80" s="5" t="s">
        <v>8</v>
      </c>
    </row>
    <row r="81">
      <c r="A81" s="3" t="s">
        <v>171</v>
      </c>
      <c r="B81" s="3" t="s">
        <v>172</v>
      </c>
      <c r="C81" s="4"/>
      <c r="D81" s="3" t="s">
        <v>173</v>
      </c>
      <c r="E81" s="5" t="s">
        <v>8</v>
      </c>
    </row>
    <row r="82">
      <c r="A82" s="3" t="s">
        <v>174</v>
      </c>
      <c r="B82" s="3" t="s">
        <v>172</v>
      </c>
      <c r="C82" s="7"/>
      <c r="D82" s="3" t="s">
        <v>175</v>
      </c>
      <c r="E82" s="5" t="s">
        <v>8</v>
      </c>
    </row>
    <row r="83">
      <c r="A83" s="3" t="s">
        <v>176</v>
      </c>
      <c r="B83" s="3" t="s">
        <v>177</v>
      </c>
      <c r="C83" s="7"/>
      <c r="D83" s="3" t="s">
        <v>178</v>
      </c>
      <c r="E83" s="5" t="s">
        <v>8</v>
      </c>
    </row>
    <row r="84">
      <c r="A84" s="3" t="s">
        <v>179</v>
      </c>
      <c r="B84" s="3" t="s">
        <v>177</v>
      </c>
      <c r="C84" s="4"/>
      <c r="D84" s="3" t="s">
        <v>180</v>
      </c>
      <c r="E84" s="5" t="s">
        <v>8</v>
      </c>
    </row>
    <row r="85">
      <c r="A85" s="3" t="s">
        <v>181</v>
      </c>
      <c r="B85" s="3" t="s">
        <v>177</v>
      </c>
      <c r="C85" s="7"/>
      <c r="D85" s="3" t="s">
        <v>182</v>
      </c>
      <c r="E85" s="5" t="s">
        <v>8</v>
      </c>
    </row>
    <row r="86">
      <c r="A86" s="3" t="s">
        <v>183</v>
      </c>
      <c r="B86" s="3" t="s">
        <v>177</v>
      </c>
      <c r="C86" s="7"/>
      <c r="D86" s="3" t="s">
        <v>184</v>
      </c>
      <c r="E86" s="5" t="s">
        <v>8</v>
      </c>
    </row>
    <row r="87">
      <c r="A87" s="3" t="s">
        <v>185</v>
      </c>
      <c r="B87" s="3" t="s">
        <v>177</v>
      </c>
      <c r="C87" s="7"/>
      <c r="D87" s="3" t="s">
        <v>186</v>
      </c>
      <c r="E87" s="5" t="s">
        <v>8</v>
      </c>
    </row>
    <row r="88">
      <c r="A88" s="3" t="s">
        <v>187</v>
      </c>
      <c r="B88" s="3" t="s">
        <v>177</v>
      </c>
      <c r="C88" s="4"/>
      <c r="D88" s="3" t="s">
        <v>188</v>
      </c>
      <c r="E88" s="5" t="s">
        <v>8</v>
      </c>
    </row>
    <row r="89">
      <c r="A89" s="3" t="s">
        <v>189</v>
      </c>
      <c r="B89" s="3" t="s">
        <v>177</v>
      </c>
      <c r="C89" s="7"/>
      <c r="D89" s="3" t="s">
        <v>190</v>
      </c>
      <c r="E89" s="5" t="s">
        <v>8</v>
      </c>
    </row>
    <row r="90">
      <c r="A90" s="3" t="s">
        <v>191</v>
      </c>
      <c r="B90" s="3" t="s">
        <v>177</v>
      </c>
      <c r="C90" s="7"/>
      <c r="D90" s="3" t="s">
        <v>192</v>
      </c>
      <c r="E90" s="5" t="s">
        <v>8</v>
      </c>
    </row>
    <row r="91">
      <c r="A91" s="3" t="s">
        <v>193</v>
      </c>
      <c r="B91" s="3" t="s">
        <v>193</v>
      </c>
      <c r="C91" s="4">
        <v>0.0</v>
      </c>
      <c r="D91" s="3" t="s">
        <v>194</v>
      </c>
      <c r="E91" s="3" t="s">
        <v>8</v>
      </c>
    </row>
    <row r="92">
      <c r="A92" s="3" t="s">
        <v>195</v>
      </c>
      <c r="B92" s="3" t="s">
        <v>107</v>
      </c>
      <c r="C92" s="7"/>
      <c r="D92" s="3" t="s">
        <v>196</v>
      </c>
      <c r="E92" s="5" t="s">
        <v>8</v>
      </c>
    </row>
    <row r="93">
      <c r="A93" s="3" t="s">
        <v>197</v>
      </c>
      <c r="B93" s="3" t="s">
        <v>107</v>
      </c>
      <c r="C93" s="7"/>
      <c r="D93" s="3" t="s">
        <v>198</v>
      </c>
      <c r="E93" s="5" t="s">
        <v>8</v>
      </c>
    </row>
    <row r="94">
      <c r="A94" s="3" t="s">
        <v>199</v>
      </c>
      <c r="B94" s="3" t="s">
        <v>107</v>
      </c>
      <c r="C94" s="7"/>
      <c r="D94" s="3" t="s">
        <v>200</v>
      </c>
      <c r="E94" s="5" t="s">
        <v>8</v>
      </c>
    </row>
    <row r="95">
      <c r="A95" s="3" t="s">
        <v>201</v>
      </c>
      <c r="B95" s="3" t="s">
        <v>107</v>
      </c>
      <c r="C95" s="7"/>
      <c r="D95" s="3" t="s">
        <v>202</v>
      </c>
      <c r="E95" s="5" t="s">
        <v>8</v>
      </c>
    </row>
    <row r="96">
      <c r="A96" s="3" t="s">
        <v>203</v>
      </c>
      <c r="B96" s="3" t="s">
        <v>6</v>
      </c>
      <c r="C96" s="7"/>
      <c r="D96" s="8" t="s">
        <v>204</v>
      </c>
      <c r="E96" s="5" t="s">
        <v>8</v>
      </c>
    </row>
    <row r="97">
      <c r="A97" s="3" t="s">
        <v>205</v>
      </c>
      <c r="B97" s="3" t="s">
        <v>107</v>
      </c>
      <c r="C97" s="7"/>
      <c r="D97" s="3" t="s">
        <v>206</v>
      </c>
      <c r="E97" s="5" t="s">
        <v>8</v>
      </c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</sheetData>
  <autoFilter ref="$A$1:$E$97">
    <sortState ref="A1:E97">
      <sortCondition descending="1" ref="B1:B97"/>
      <sortCondition descending="1" ref="A1:A97"/>
    </sortState>
  </autoFilter>
  <conditionalFormatting sqref="C1:C999">
    <cfRule type="colorScale" priority="1">
      <colorScale>
        <cfvo type="min"/>
        <cfvo type="max"/>
        <color rgb="FFFFE599"/>
        <color rgb="FF93C47D"/>
      </colorScale>
    </cfRule>
  </conditionalFormatting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2"/>
    <hyperlink r:id="rId91" ref="E93"/>
    <hyperlink r:id="rId92" ref="E94"/>
    <hyperlink r:id="rId93" ref="E95"/>
    <hyperlink r:id="rId94" ref="E96"/>
    <hyperlink r:id="rId95" ref="E97"/>
  </hyperlinks>
  <drawing r:id="rId9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0.5"/>
    <col customWidth="1" min="3" max="3" width="16.63"/>
    <col customWidth="1" min="4" max="4" width="14.0"/>
  </cols>
  <sheetData>
    <row r="1">
      <c r="A1" s="9" t="s">
        <v>207</v>
      </c>
      <c r="B1" s="9" t="s">
        <v>208</v>
      </c>
      <c r="C1" s="9" t="s">
        <v>209</v>
      </c>
      <c r="D1" s="10" t="s">
        <v>210</v>
      </c>
      <c r="E1" s="9" t="s">
        <v>211</v>
      </c>
      <c r="F1" s="9" t="s">
        <v>212</v>
      </c>
      <c r="H1" s="3" t="s">
        <v>213</v>
      </c>
      <c r="I1" s="11">
        <f>SUMIF(F2:F100, "Standard", D2:D100) </f>
        <v>245.95</v>
      </c>
    </row>
    <row r="2">
      <c r="A2" s="12" t="s">
        <v>40</v>
      </c>
      <c r="B2" s="12" t="s">
        <v>214</v>
      </c>
      <c r="C2" s="12" t="s">
        <v>215</v>
      </c>
      <c r="D2" s="13">
        <v>12.95</v>
      </c>
      <c r="E2" s="12">
        <v>0.75</v>
      </c>
      <c r="F2" s="12" t="s">
        <v>216</v>
      </c>
      <c r="H2" s="3" t="s">
        <v>217</v>
      </c>
      <c r="I2" s="11">
        <f>SUM(D2:D17)</f>
        <v>317.43</v>
      </c>
    </row>
    <row r="3">
      <c r="A3" s="12" t="s">
        <v>133</v>
      </c>
      <c r="B3" s="12" t="s">
        <v>214</v>
      </c>
      <c r="C3" s="12" t="s">
        <v>218</v>
      </c>
      <c r="D3" s="13">
        <v>19.99</v>
      </c>
      <c r="E3" s="12">
        <v>0.75</v>
      </c>
      <c r="F3" s="12" t="s">
        <v>219</v>
      </c>
    </row>
    <row r="4">
      <c r="A4" s="12" t="s">
        <v>97</v>
      </c>
      <c r="B4" s="12" t="s">
        <v>214</v>
      </c>
      <c r="C4" s="12" t="s">
        <v>220</v>
      </c>
      <c r="D4" s="13">
        <v>20.0</v>
      </c>
      <c r="E4" s="12">
        <v>0.75</v>
      </c>
      <c r="F4" s="12" t="s">
        <v>216</v>
      </c>
    </row>
    <row r="5">
      <c r="A5" s="12" t="s">
        <v>221</v>
      </c>
      <c r="B5" s="12" t="s">
        <v>214</v>
      </c>
      <c r="C5" s="12" t="s">
        <v>222</v>
      </c>
      <c r="D5" s="13">
        <v>12.99</v>
      </c>
      <c r="E5" s="12">
        <v>0.75</v>
      </c>
      <c r="F5" s="12" t="s">
        <v>223</v>
      </c>
    </row>
    <row r="6">
      <c r="A6" s="12" t="s">
        <v>224</v>
      </c>
      <c r="B6" s="12" t="s">
        <v>214</v>
      </c>
      <c r="C6" s="12" t="s">
        <v>225</v>
      </c>
      <c r="D6" s="13">
        <v>20.0</v>
      </c>
      <c r="E6" s="12">
        <v>0.75</v>
      </c>
      <c r="F6" s="12" t="s">
        <v>216</v>
      </c>
      <c r="H6" s="3" t="s">
        <v>226</v>
      </c>
    </row>
    <row r="7">
      <c r="A7" s="12" t="s">
        <v>227</v>
      </c>
      <c r="B7" s="12" t="s">
        <v>214</v>
      </c>
      <c r="C7" s="12" t="s">
        <v>228</v>
      </c>
      <c r="D7" s="13">
        <v>19.5</v>
      </c>
      <c r="E7" s="12">
        <v>0.75</v>
      </c>
      <c r="F7" s="12" t="s">
        <v>229</v>
      </c>
    </row>
    <row r="8">
      <c r="A8" s="12" t="s">
        <v>230</v>
      </c>
      <c r="B8" s="12" t="s">
        <v>214</v>
      </c>
      <c r="C8" s="12" t="s">
        <v>231</v>
      </c>
      <c r="D8" s="13">
        <v>25.0</v>
      </c>
      <c r="E8" s="12">
        <v>0.75</v>
      </c>
      <c r="F8" s="12" t="s">
        <v>216</v>
      </c>
    </row>
    <row r="9">
      <c r="A9" s="12" t="s">
        <v>177</v>
      </c>
      <c r="B9" s="12" t="s">
        <v>214</v>
      </c>
      <c r="C9" s="12" t="s">
        <v>232</v>
      </c>
      <c r="D9" s="13">
        <v>15.0</v>
      </c>
      <c r="E9" s="12">
        <v>0.75</v>
      </c>
      <c r="F9" s="12" t="s">
        <v>233</v>
      </c>
    </row>
    <row r="10">
      <c r="A10" s="3" t="s">
        <v>234</v>
      </c>
      <c r="B10" s="3" t="s">
        <v>214</v>
      </c>
      <c r="C10" s="3" t="s">
        <v>235</v>
      </c>
      <c r="D10" s="14">
        <v>30.0</v>
      </c>
      <c r="E10" s="3">
        <v>0.75</v>
      </c>
      <c r="F10" s="3" t="s">
        <v>233</v>
      </c>
    </row>
    <row r="11">
      <c r="A11" s="12" t="s">
        <v>236</v>
      </c>
      <c r="B11" s="12" t="s">
        <v>237</v>
      </c>
      <c r="C11" s="12" t="s">
        <v>238</v>
      </c>
      <c r="D11" s="13">
        <v>10.0</v>
      </c>
      <c r="E11" s="12">
        <v>0.375</v>
      </c>
      <c r="F11" s="12" t="s">
        <v>216</v>
      </c>
    </row>
    <row r="12">
      <c r="A12" s="12" t="s">
        <v>239</v>
      </c>
      <c r="B12" s="12" t="s">
        <v>237</v>
      </c>
      <c r="C12" s="12" t="s">
        <v>240</v>
      </c>
      <c r="D12" s="13">
        <v>10.0</v>
      </c>
      <c r="E12" s="12">
        <v>0.375</v>
      </c>
      <c r="F12" s="12" t="s">
        <v>219</v>
      </c>
    </row>
    <row r="13">
      <c r="A13" s="12" t="s">
        <v>241</v>
      </c>
      <c r="B13" s="12" t="s">
        <v>237</v>
      </c>
      <c r="C13" s="12" t="s">
        <v>242</v>
      </c>
      <c r="D13" s="13">
        <v>10.0</v>
      </c>
      <c r="E13" s="12">
        <v>0.375</v>
      </c>
      <c r="F13" s="12" t="s">
        <v>229</v>
      </c>
    </row>
    <row r="14">
      <c r="A14" s="15" t="s">
        <v>243</v>
      </c>
      <c r="B14" s="16" t="s">
        <v>237</v>
      </c>
      <c r="C14" s="17" t="s">
        <v>243</v>
      </c>
      <c r="D14" s="18">
        <v>35.0</v>
      </c>
      <c r="E14" s="19">
        <v>0.75</v>
      </c>
      <c r="F14" s="3" t="s">
        <v>233</v>
      </c>
    </row>
    <row r="15">
      <c r="A15" s="12" t="s">
        <v>244</v>
      </c>
      <c r="B15" s="12" t="s">
        <v>245</v>
      </c>
      <c r="C15" s="12" t="s">
        <v>244</v>
      </c>
      <c r="D15" s="13">
        <v>35.0</v>
      </c>
      <c r="E15" s="12">
        <v>0.75</v>
      </c>
      <c r="F15" s="12" t="s">
        <v>216</v>
      </c>
    </row>
    <row r="16">
      <c r="A16" s="12" t="s">
        <v>246</v>
      </c>
      <c r="B16" s="12" t="s">
        <v>245</v>
      </c>
      <c r="C16" s="12" t="s">
        <v>246</v>
      </c>
      <c r="D16" s="13">
        <v>25.0</v>
      </c>
      <c r="E16" s="12">
        <v>0.75</v>
      </c>
      <c r="F16" s="12" t="s">
        <v>216</v>
      </c>
    </row>
    <row r="17">
      <c r="A17" s="12" t="s">
        <v>247</v>
      </c>
      <c r="B17" s="12" t="s">
        <v>245</v>
      </c>
      <c r="C17" s="12" t="s">
        <v>248</v>
      </c>
      <c r="D17" s="13">
        <v>17.0</v>
      </c>
      <c r="E17" s="12">
        <v>0.375</v>
      </c>
      <c r="F17" s="12" t="s">
        <v>216</v>
      </c>
    </row>
    <row r="18">
      <c r="A18" s="12" t="s">
        <v>249</v>
      </c>
      <c r="B18" s="12" t="s">
        <v>245</v>
      </c>
      <c r="C18" s="12" t="s">
        <v>250</v>
      </c>
      <c r="D18" s="13">
        <v>12.0</v>
      </c>
      <c r="E18" s="12">
        <v>0.25</v>
      </c>
      <c r="F18" s="12" t="s">
        <v>216</v>
      </c>
    </row>
    <row r="19">
      <c r="A19" s="12" t="s">
        <v>251</v>
      </c>
      <c r="B19" s="12" t="s">
        <v>252</v>
      </c>
      <c r="C19" s="12" t="s">
        <v>253</v>
      </c>
      <c r="D19" s="13">
        <v>5.0</v>
      </c>
      <c r="E19" s="20"/>
      <c r="F19" s="12" t="s">
        <v>254</v>
      </c>
    </row>
    <row r="20">
      <c r="A20" s="12" t="s">
        <v>255</v>
      </c>
      <c r="B20" s="12" t="s">
        <v>252</v>
      </c>
      <c r="C20" s="12" t="s">
        <v>253</v>
      </c>
      <c r="D20" s="13">
        <v>5.0</v>
      </c>
      <c r="E20" s="20"/>
      <c r="F20" s="12" t="s">
        <v>254</v>
      </c>
    </row>
    <row r="21">
      <c r="A21" s="12" t="s">
        <v>256</v>
      </c>
      <c r="B21" s="12" t="s">
        <v>252</v>
      </c>
      <c r="C21" s="12" t="s">
        <v>253</v>
      </c>
      <c r="D21" s="13">
        <v>5.0</v>
      </c>
      <c r="E21" s="20"/>
      <c r="F21" s="12" t="s">
        <v>216</v>
      </c>
    </row>
    <row r="22">
      <c r="A22" s="12" t="s">
        <v>257</v>
      </c>
      <c r="B22" s="12" t="s">
        <v>252</v>
      </c>
      <c r="C22" s="12" t="s">
        <v>253</v>
      </c>
      <c r="D22" s="13">
        <v>5.0</v>
      </c>
      <c r="E22" s="20"/>
      <c r="F22" s="12" t="s">
        <v>216</v>
      </c>
    </row>
    <row r="23">
      <c r="A23" s="12" t="s">
        <v>258</v>
      </c>
      <c r="B23" s="12" t="s">
        <v>252</v>
      </c>
      <c r="C23" s="12" t="s">
        <v>253</v>
      </c>
      <c r="D23" s="13">
        <v>5.0</v>
      </c>
      <c r="E23" s="20"/>
      <c r="F23" s="12" t="s">
        <v>216</v>
      </c>
    </row>
    <row r="24">
      <c r="A24" s="12" t="s">
        <v>259</v>
      </c>
      <c r="B24" s="12" t="s">
        <v>252</v>
      </c>
      <c r="C24" s="12" t="s">
        <v>253</v>
      </c>
      <c r="D24" s="13">
        <v>5.0</v>
      </c>
      <c r="E24" s="20"/>
      <c r="F24" s="12" t="s">
        <v>216</v>
      </c>
    </row>
    <row r="25">
      <c r="A25" s="12" t="s">
        <v>260</v>
      </c>
      <c r="B25" s="12" t="s">
        <v>252</v>
      </c>
      <c r="C25" s="12" t="s">
        <v>253</v>
      </c>
      <c r="D25" s="13">
        <v>5.0</v>
      </c>
      <c r="E25" s="20"/>
      <c r="F25" s="12" t="s">
        <v>216</v>
      </c>
    </row>
    <row r="26">
      <c r="A26" s="12" t="s">
        <v>261</v>
      </c>
      <c r="B26" s="12" t="s">
        <v>252</v>
      </c>
      <c r="C26" s="12" t="s">
        <v>262</v>
      </c>
      <c r="D26" s="13">
        <v>8.0</v>
      </c>
      <c r="E26" s="12">
        <v>0.1</v>
      </c>
      <c r="F26" s="12" t="s">
        <v>254</v>
      </c>
    </row>
    <row r="27">
      <c r="A27" s="12" t="s">
        <v>263</v>
      </c>
      <c r="B27" s="12" t="s">
        <v>252</v>
      </c>
      <c r="C27" s="12" t="s">
        <v>264</v>
      </c>
      <c r="D27" s="13">
        <v>10.0</v>
      </c>
      <c r="E27" s="12">
        <v>0.3</v>
      </c>
      <c r="F27" s="12" t="s">
        <v>216</v>
      </c>
    </row>
    <row r="28">
      <c r="A28" s="12" t="s">
        <v>265</v>
      </c>
      <c r="B28" s="12" t="s">
        <v>252</v>
      </c>
      <c r="C28" s="12" t="s">
        <v>253</v>
      </c>
      <c r="D28" s="13">
        <v>2.0</v>
      </c>
      <c r="E28" s="20"/>
      <c r="F28" s="12" t="s">
        <v>254</v>
      </c>
    </row>
    <row r="29">
      <c r="A29" s="12" t="s">
        <v>266</v>
      </c>
      <c r="B29" s="12" t="s">
        <v>252</v>
      </c>
      <c r="C29" s="12" t="s">
        <v>253</v>
      </c>
      <c r="D29" s="13">
        <v>4.0</v>
      </c>
      <c r="E29" s="20"/>
      <c r="F29" s="12" t="s">
        <v>216</v>
      </c>
    </row>
    <row r="30">
      <c r="A30" s="12" t="s">
        <v>267</v>
      </c>
      <c r="B30" s="12" t="s">
        <v>252</v>
      </c>
      <c r="C30" s="12" t="s">
        <v>253</v>
      </c>
      <c r="D30" s="13">
        <v>3.0</v>
      </c>
      <c r="E30" s="20"/>
      <c r="F30" s="12" t="s">
        <v>254</v>
      </c>
    </row>
    <row r="31">
      <c r="A31" s="12" t="s">
        <v>268</v>
      </c>
      <c r="B31" s="12" t="s">
        <v>252</v>
      </c>
      <c r="C31" s="12" t="s">
        <v>253</v>
      </c>
      <c r="D31" s="13">
        <v>3.0</v>
      </c>
      <c r="E31" s="20"/>
      <c r="F31" s="12" t="s">
        <v>216</v>
      </c>
    </row>
    <row r="32">
      <c r="A32" s="3" t="s">
        <v>269</v>
      </c>
      <c r="B32" s="3" t="s">
        <v>252</v>
      </c>
      <c r="C32" s="3" t="s">
        <v>253</v>
      </c>
      <c r="D32" s="14">
        <v>5.0</v>
      </c>
      <c r="F32" s="3" t="s">
        <v>254</v>
      </c>
    </row>
    <row r="33">
      <c r="A33" s="12" t="s">
        <v>270</v>
      </c>
      <c r="B33" s="12" t="s">
        <v>252</v>
      </c>
      <c r="C33" s="12" t="s">
        <v>253</v>
      </c>
      <c r="D33" s="13">
        <v>3.0</v>
      </c>
      <c r="E33" s="20"/>
      <c r="F33" s="12" t="s">
        <v>216</v>
      </c>
    </row>
    <row r="34">
      <c r="A34" s="12" t="s">
        <v>271</v>
      </c>
      <c r="B34" s="12" t="s">
        <v>252</v>
      </c>
      <c r="C34" s="12" t="s">
        <v>253</v>
      </c>
      <c r="D34" s="13">
        <v>3.0</v>
      </c>
      <c r="E34" s="20"/>
      <c r="F34" s="12" t="s">
        <v>254</v>
      </c>
    </row>
    <row r="35">
      <c r="A35" s="12" t="s">
        <v>272</v>
      </c>
      <c r="B35" s="12" t="s">
        <v>273</v>
      </c>
      <c r="C35" s="12" t="s">
        <v>253</v>
      </c>
      <c r="D35" s="13">
        <v>1.0</v>
      </c>
      <c r="E35" s="20"/>
      <c r="F35" s="12" t="s">
        <v>254</v>
      </c>
    </row>
    <row r="36">
      <c r="A36" s="12" t="s">
        <v>274</v>
      </c>
      <c r="B36" s="12" t="s">
        <v>273</v>
      </c>
      <c r="C36" s="12" t="s">
        <v>253</v>
      </c>
      <c r="D36" s="13">
        <v>1.0</v>
      </c>
      <c r="E36" s="20"/>
      <c r="F36" s="12" t="s">
        <v>254</v>
      </c>
    </row>
    <row r="37">
      <c r="A37" s="12" t="s">
        <v>275</v>
      </c>
      <c r="B37" s="12" t="s">
        <v>273</v>
      </c>
      <c r="C37" s="12" t="s">
        <v>253</v>
      </c>
      <c r="D37" s="13">
        <v>5.0</v>
      </c>
      <c r="E37" s="20"/>
      <c r="F37" s="12" t="s">
        <v>216</v>
      </c>
    </row>
    <row r="38">
      <c r="A38" s="12" t="s">
        <v>276</v>
      </c>
      <c r="B38" s="12" t="s">
        <v>273</v>
      </c>
      <c r="C38" s="12" t="s">
        <v>253</v>
      </c>
      <c r="D38" s="13">
        <v>5.0</v>
      </c>
      <c r="E38" s="20"/>
      <c r="F38" s="12" t="s">
        <v>254</v>
      </c>
    </row>
    <row r="39">
      <c r="A39" s="12" t="s">
        <v>277</v>
      </c>
      <c r="B39" s="12" t="s">
        <v>273</v>
      </c>
      <c r="C39" s="12" t="s">
        <v>253</v>
      </c>
      <c r="D39" s="13">
        <v>5.0</v>
      </c>
      <c r="E39" s="20"/>
      <c r="F39" s="12" t="s">
        <v>254</v>
      </c>
    </row>
    <row r="40">
      <c r="A40" s="12" t="s">
        <v>278</v>
      </c>
      <c r="B40" s="12" t="s">
        <v>273</v>
      </c>
      <c r="C40" s="12" t="s">
        <v>253</v>
      </c>
      <c r="D40" s="13">
        <v>5.0</v>
      </c>
      <c r="E40" s="20"/>
      <c r="F40" s="12" t="s">
        <v>216</v>
      </c>
    </row>
    <row r="41">
      <c r="A41" s="12" t="s">
        <v>279</v>
      </c>
      <c r="B41" s="12" t="s">
        <v>280</v>
      </c>
      <c r="C41" s="12" t="s">
        <v>253</v>
      </c>
      <c r="D41" s="13">
        <v>2.0</v>
      </c>
      <c r="E41" s="20"/>
      <c r="F41" s="12" t="s">
        <v>254</v>
      </c>
    </row>
    <row r="42">
      <c r="A42" s="12" t="s">
        <v>281</v>
      </c>
      <c r="B42" s="12" t="s">
        <v>280</v>
      </c>
      <c r="C42" s="12" t="s">
        <v>253</v>
      </c>
      <c r="D42" s="13">
        <v>2.0</v>
      </c>
      <c r="E42" s="20"/>
      <c r="F42" s="12" t="s">
        <v>254</v>
      </c>
    </row>
    <row r="43">
      <c r="A43" s="12" t="s">
        <v>282</v>
      </c>
      <c r="B43" s="12" t="s">
        <v>280</v>
      </c>
      <c r="C43" s="12" t="s">
        <v>253</v>
      </c>
      <c r="D43" s="13">
        <v>2.0</v>
      </c>
      <c r="E43" s="20"/>
      <c r="F43" s="12" t="s">
        <v>216</v>
      </c>
    </row>
    <row r="44">
      <c r="A44" s="12" t="s">
        <v>283</v>
      </c>
      <c r="B44" s="12" t="s">
        <v>280</v>
      </c>
      <c r="C44" s="12" t="s">
        <v>253</v>
      </c>
      <c r="D44" s="13">
        <v>2.0</v>
      </c>
      <c r="E44" s="20"/>
      <c r="F44" s="12" t="s">
        <v>216</v>
      </c>
    </row>
    <row r="45">
      <c r="A45" s="12" t="s">
        <v>284</v>
      </c>
      <c r="B45" s="12" t="s">
        <v>280</v>
      </c>
      <c r="C45" s="12" t="s">
        <v>253</v>
      </c>
      <c r="D45" s="13">
        <v>2.0</v>
      </c>
      <c r="E45" s="20"/>
      <c r="F45" s="12" t="s">
        <v>216</v>
      </c>
    </row>
    <row r="46">
      <c r="A46" s="12" t="s">
        <v>285</v>
      </c>
      <c r="B46" s="12" t="s">
        <v>280</v>
      </c>
      <c r="C46" s="12" t="s">
        <v>253</v>
      </c>
      <c r="D46" s="13">
        <v>2.0</v>
      </c>
      <c r="E46" s="20"/>
      <c r="F46" s="12" t="s">
        <v>254</v>
      </c>
    </row>
    <row r="47">
      <c r="A47" s="12" t="s">
        <v>286</v>
      </c>
      <c r="B47" s="12" t="s">
        <v>280</v>
      </c>
      <c r="C47" s="12" t="s">
        <v>253</v>
      </c>
      <c r="D47" s="13">
        <v>2.0</v>
      </c>
      <c r="E47" s="20"/>
      <c r="F47" s="12" t="s">
        <v>254</v>
      </c>
    </row>
    <row r="48">
      <c r="A48" s="12" t="s">
        <v>287</v>
      </c>
      <c r="B48" s="12" t="s">
        <v>280</v>
      </c>
      <c r="C48" s="12" t="s">
        <v>253</v>
      </c>
      <c r="D48" s="13">
        <v>2.0</v>
      </c>
      <c r="E48" s="20"/>
      <c r="F48" s="12" t="s">
        <v>254</v>
      </c>
    </row>
    <row r="49">
      <c r="A49" s="12" t="s">
        <v>288</v>
      </c>
      <c r="B49" s="12" t="s">
        <v>280</v>
      </c>
      <c r="C49" s="12" t="s">
        <v>253</v>
      </c>
      <c r="D49" s="13">
        <v>2.0</v>
      </c>
      <c r="E49" s="20"/>
      <c r="F49" s="12" t="s">
        <v>216</v>
      </c>
    </row>
    <row r="50">
      <c r="A50" s="12" t="s">
        <v>289</v>
      </c>
      <c r="B50" s="12" t="s">
        <v>280</v>
      </c>
      <c r="C50" s="12" t="s">
        <v>253</v>
      </c>
      <c r="D50" s="13">
        <v>2.0</v>
      </c>
      <c r="E50" s="20"/>
      <c r="F50" s="12" t="s">
        <v>216</v>
      </c>
    </row>
    <row r="51">
      <c r="A51" s="12" t="s">
        <v>290</v>
      </c>
      <c r="B51" s="12" t="s">
        <v>280</v>
      </c>
      <c r="C51" s="12" t="s">
        <v>253</v>
      </c>
      <c r="D51" s="13">
        <v>2.0</v>
      </c>
      <c r="E51" s="20"/>
      <c r="F51" s="12" t="s">
        <v>216</v>
      </c>
    </row>
    <row r="52">
      <c r="A52" s="12" t="s">
        <v>291</v>
      </c>
      <c r="B52" s="12" t="s">
        <v>280</v>
      </c>
      <c r="C52" s="12" t="s">
        <v>253</v>
      </c>
      <c r="D52" s="13">
        <v>2.0</v>
      </c>
      <c r="E52" s="20"/>
      <c r="F52" s="12" t="s">
        <v>216</v>
      </c>
    </row>
    <row r="53">
      <c r="A53" s="21"/>
      <c r="B53" s="21"/>
      <c r="C53" s="21"/>
      <c r="D53" s="22"/>
      <c r="E53" s="21"/>
      <c r="F53" s="21"/>
      <c r="G53" s="21"/>
      <c r="H53" s="21"/>
      <c r="I53" s="21"/>
      <c r="J53" s="21"/>
      <c r="K53" s="21"/>
      <c r="L53" s="21"/>
      <c r="M53" s="21"/>
    </row>
    <row r="54">
      <c r="A54" s="3" t="s">
        <v>292</v>
      </c>
      <c r="B54" s="3" t="s">
        <v>214</v>
      </c>
      <c r="C54" s="3" t="s">
        <v>293</v>
      </c>
      <c r="D54" s="14">
        <v>10.99</v>
      </c>
      <c r="E54" s="3">
        <v>0.75</v>
      </c>
      <c r="F54" s="3" t="s">
        <v>294</v>
      </c>
    </row>
    <row r="55">
      <c r="A55" s="3" t="s">
        <v>227</v>
      </c>
      <c r="B55" s="3" t="s">
        <v>214</v>
      </c>
      <c r="C55" s="3" t="s">
        <v>295</v>
      </c>
      <c r="D55" s="14">
        <v>20.0</v>
      </c>
      <c r="E55" s="3">
        <v>0.75</v>
      </c>
      <c r="F55" s="3" t="s">
        <v>296</v>
      </c>
    </row>
    <row r="56">
      <c r="A56" s="3" t="s">
        <v>239</v>
      </c>
      <c r="B56" s="3" t="s">
        <v>237</v>
      </c>
      <c r="C56" s="3" t="s">
        <v>297</v>
      </c>
      <c r="D56" s="14">
        <v>20.0</v>
      </c>
      <c r="E56" s="3">
        <v>0.75</v>
      </c>
      <c r="F56" s="3" t="s">
        <v>296</v>
      </c>
    </row>
    <row r="57">
      <c r="A57" s="3" t="s">
        <v>241</v>
      </c>
      <c r="B57" s="3" t="s">
        <v>237</v>
      </c>
      <c r="C57" s="3" t="s">
        <v>298</v>
      </c>
      <c r="D57" s="14">
        <v>13.99</v>
      </c>
      <c r="E57" s="3">
        <v>0.75</v>
      </c>
      <c r="F57" s="3" t="s">
        <v>294</v>
      </c>
    </row>
    <row r="58">
      <c r="A58" s="3" t="s">
        <v>221</v>
      </c>
      <c r="B58" s="3" t="s">
        <v>214</v>
      </c>
      <c r="C58" s="3" t="s">
        <v>299</v>
      </c>
      <c r="D58" s="14">
        <v>12.99</v>
      </c>
      <c r="E58" s="3">
        <v>0.75</v>
      </c>
      <c r="F58" s="3" t="s">
        <v>294</v>
      </c>
    </row>
    <row r="59">
      <c r="A59" s="3" t="s">
        <v>249</v>
      </c>
      <c r="B59" s="3" t="s">
        <v>245</v>
      </c>
      <c r="C59" s="3" t="s">
        <v>300</v>
      </c>
      <c r="D59" s="14">
        <v>12.0</v>
      </c>
      <c r="E59" s="3">
        <v>0.25</v>
      </c>
      <c r="F59" s="3" t="s">
        <v>301</v>
      </c>
    </row>
    <row r="60">
      <c r="A60" s="3" t="s">
        <v>302</v>
      </c>
      <c r="B60" s="3" t="s">
        <v>252</v>
      </c>
      <c r="C60" s="3" t="s">
        <v>303</v>
      </c>
      <c r="D60" s="14">
        <v>5.0</v>
      </c>
      <c r="E60" s="3"/>
      <c r="F60" s="3" t="s">
        <v>301</v>
      </c>
    </row>
    <row r="61">
      <c r="A61" s="3" t="s">
        <v>224</v>
      </c>
      <c r="B61" s="3" t="s">
        <v>214</v>
      </c>
      <c r="C61" s="3" t="s">
        <v>304</v>
      </c>
      <c r="D61" s="14">
        <v>22.0</v>
      </c>
      <c r="E61" s="3">
        <v>0.75</v>
      </c>
      <c r="F61" s="3" t="s">
        <v>296</v>
      </c>
    </row>
    <row r="62">
      <c r="A62" s="3" t="s">
        <v>305</v>
      </c>
      <c r="B62" s="3" t="s">
        <v>214</v>
      </c>
      <c r="C62" s="3" t="s">
        <v>306</v>
      </c>
      <c r="D62" s="14">
        <v>17.0</v>
      </c>
      <c r="E62" s="3">
        <v>0.75</v>
      </c>
      <c r="F62" s="3" t="s">
        <v>301</v>
      </c>
    </row>
    <row r="63">
      <c r="A63" s="3" t="s">
        <v>104</v>
      </c>
      <c r="B63" s="3" t="s">
        <v>214</v>
      </c>
      <c r="C63" s="3" t="s">
        <v>307</v>
      </c>
      <c r="D63" s="14">
        <v>20.0</v>
      </c>
      <c r="E63" s="3">
        <v>0.75</v>
      </c>
      <c r="F63" s="3" t="s">
        <v>301</v>
      </c>
    </row>
    <row r="64">
      <c r="A64" s="3" t="s">
        <v>308</v>
      </c>
      <c r="B64" s="3" t="s">
        <v>214</v>
      </c>
      <c r="C64" s="3" t="s">
        <v>308</v>
      </c>
      <c r="D64" s="14">
        <v>30.0</v>
      </c>
      <c r="E64" s="3">
        <v>0.75</v>
      </c>
      <c r="F64" s="3" t="s">
        <v>301</v>
      </c>
    </row>
    <row r="65">
      <c r="A65" s="3" t="s">
        <v>97</v>
      </c>
      <c r="B65" s="3" t="s">
        <v>214</v>
      </c>
      <c r="C65" s="3" t="s">
        <v>309</v>
      </c>
      <c r="D65" s="14">
        <v>14.99</v>
      </c>
      <c r="E65" s="3">
        <v>0.75</v>
      </c>
      <c r="F65" s="3" t="s">
        <v>294</v>
      </c>
    </row>
    <row r="66">
      <c r="A66" s="3" t="s">
        <v>172</v>
      </c>
      <c r="B66" s="3" t="s">
        <v>214</v>
      </c>
      <c r="D66" s="14">
        <v>15.0</v>
      </c>
      <c r="F66" s="3" t="s">
        <v>301</v>
      </c>
    </row>
    <row r="67">
      <c r="A67" s="3" t="s">
        <v>310</v>
      </c>
      <c r="B67" s="3" t="s">
        <v>252</v>
      </c>
      <c r="C67" s="3" t="s">
        <v>253</v>
      </c>
      <c r="D67" s="14">
        <v>5.0</v>
      </c>
      <c r="F67" s="3" t="s">
        <v>301</v>
      </c>
    </row>
    <row r="68">
      <c r="A68" s="17" t="s">
        <v>311</v>
      </c>
      <c r="B68" s="23" t="s">
        <v>245</v>
      </c>
      <c r="C68" s="17"/>
      <c r="D68" s="24">
        <v>15.0</v>
      </c>
      <c r="E68" s="17"/>
      <c r="F68" s="25" t="s">
        <v>301</v>
      </c>
    </row>
    <row r="69">
      <c r="A69" s="17" t="s">
        <v>312</v>
      </c>
      <c r="B69" s="23" t="s">
        <v>245</v>
      </c>
      <c r="C69" s="17"/>
      <c r="D69" s="24">
        <v>15.0</v>
      </c>
      <c r="E69" s="17"/>
      <c r="F69" s="25" t="s">
        <v>301</v>
      </c>
    </row>
    <row r="70">
      <c r="A70" s="17" t="s">
        <v>313</v>
      </c>
      <c r="B70" s="23" t="s">
        <v>245</v>
      </c>
      <c r="C70" s="17"/>
      <c r="D70" s="24">
        <v>15.0</v>
      </c>
      <c r="E70" s="17"/>
      <c r="F70" s="25" t="s">
        <v>301</v>
      </c>
    </row>
    <row r="71">
      <c r="A71" s="17" t="s">
        <v>308</v>
      </c>
      <c r="B71" s="23" t="s">
        <v>245</v>
      </c>
      <c r="C71" s="17"/>
      <c r="D71" s="24">
        <v>15.0</v>
      </c>
      <c r="E71" s="17"/>
      <c r="F71" s="25" t="s">
        <v>301</v>
      </c>
    </row>
    <row r="72">
      <c r="A72" s="17" t="s">
        <v>314</v>
      </c>
      <c r="B72" s="23" t="s">
        <v>245</v>
      </c>
      <c r="C72" s="17"/>
      <c r="D72" s="24">
        <v>15.0</v>
      </c>
      <c r="E72" s="17"/>
      <c r="F72" s="25" t="s">
        <v>301</v>
      </c>
    </row>
    <row r="73">
      <c r="A73" s="17" t="s">
        <v>315</v>
      </c>
      <c r="B73" s="23" t="s">
        <v>245</v>
      </c>
      <c r="C73" s="17"/>
      <c r="D73" s="24">
        <v>15.0</v>
      </c>
      <c r="E73" s="17"/>
      <c r="F73" s="25" t="s">
        <v>301</v>
      </c>
    </row>
    <row r="74">
      <c r="A74" s="17" t="s">
        <v>316</v>
      </c>
      <c r="B74" s="26" t="s">
        <v>237</v>
      </c>
      <c r="C74" s="17"/>
      <c r="D74" s="24">
        <v>15.0</v>
      </c>
      <c r="E74" s="17"/>
      <c r="F74" s="25" t="s">
        <v>301</v>
      </c>
    </row>
    <row r="75">
      <c r="A75" s="17" t="s">
        <v>317</v>
      </c>
      <c r="B75" s="26" t="s">
        <v>237</v>
      </c>
      <c r="C75" s="17"/>
      <c r="D75" s="24">
        <v>15.0</v>
      </c>
      <c r="E75" s="17"/>
      <c r="F75" s="25" t="s">
        <v>301</v>
      </c>
    </row>
    <row r="76">
      <c r="A76" s="17" t="s">
        <v>318</v>
      </c>
      <c r="B76" s="26" t="s">
        <v>237</v>
      </c>
      <c r="C76" s="17"/>
      <c r="D76" s="24">
        <v>15.0</v>
      </c>
      <c r="E76" s="17"/>
      <c r="F76" s="25" t="s">
        <v>301</v>
      </c>
    </row>
    <row r="77">
      <c r="A77" s="17" t="s">
        <v>319</v>
      </c>
      <c r="B77" s="23" t="s">
        <v>245</v>
      </c>
      <c r="C77" s="17"/>
      <c r="D77" s="24">
        <v>15.0</v>
      </c>
      <c r="E77" s="17"/>
      <c r="F77" s="25" t="s">
        <v>301</v>
      </c>
    </row>
    <row r="78">
      <c r="A78" s="12" t="s">
        <v>320</v>
      </c>
      <c r="B78" s="12" t="s">
        <v>252</v>
      </c>
      <c r="C78" s="20"/>
      <c r="D78" s="24">
        <v>15.0</v>
      </c>
      <c r="E78" s="20"/>
      <c r="F78" s="12" t="s">
        <v>301</v>
      </c>
    </row>
    <row r="79">
      <c r="A79" s="12" t="s">
        <v>321</v>
      </c>
      <c r="B79" s="12" t="s">
        <v>245</v>
      </c>
      <c r="C79" s="12" t="s">
        <v>246</v>
      </c>
      <c r="D79" s="13">
        <v>20.0</v>
      </c>
      <c r="E79" s="12">
        <v>0.75</v>
      </c>
      <c r="F79" s="12" t="s">
        <v>301</v>
      </c>
    </row>
    <row r="80">
      <c r="A80" s="3" t="s">
        <v>322</v>
      </c>
      <c r="B80" s="12" t="s">
        <v>245</v>
      </c>
      <c r="C80" s="3" t="s">
        <v>323</v>
      </c>
      <c r="D80" s="14">
        <v>45.0</v>
      </c>
      <c r="E80" s="3">
        <v>0.75</v>
      </c>
      <c r="F80" s="3" t="s">
        <v>301</v>
      </c>
    </row>
    <row r="81">
      <c r="A81" s="3" t="s">
        <v>324</v>
      </c>
      <c r="B81" s="3" t="s">
        <v>252</v>
      </c>
      <c r="C81" s="3" t="s">
        <v>253</v>
      </c>
      <c r="D81" s="14">
        <v>10.0</v>
      </c>
      <c r="F81" s="3" t="s">
        <v>301</v>
      </c>
    </row>
    <row r="82">
      <c r="A82" s="3" t="s">
        <v>325</v>
      </c>
      <c r="B82" s="3" t="s">
        <v>252</v>
      </c>
      <c r="C82" s="3" t="s">
        <v>253</v>
      </c>
      <c r="D82" s="14">
        <v>4.0</v>
      </c>
      <c r="F82" s="3" t="s">
        <v>301</v>
      </c>
    </row>
    <row r="83">
      <c r="A83" s="3" t="s">
        <v>326</v>
      </c>
      <c r="B83" s="3" t="s">
        <v>214</v>
      </c>
      <c r="D83" s="11"/>
      <c r="F83" s="3" t="s">
        <v>301</v>
      </c>
    </row>
    <row r="84">
      <c r="A84" s="3" t="s">
        <v>327</v>
      </c>
      <c r="B84" s="3" t="s">
        <v>280</v>
      </c>
      <c r="C84" s="3" t="s">
        <v>253</v>
      </c>
      <c r="D84" s="14">
        <v>5.0</v>
      </c>
      <c r="F84" s="3" t="s">
        <v>301</v>
      </c>
    </row>
    <row r="85">
      <c r="A85" s="3" t="s">
        <v>328</v>
      </c>
      <c r="B85" s="3" t="s">
        <v>252</v>
      </c>
      <c r="C85" s="3" t="s">
        <v>329</v>
      </c>
      <c r="D85" s="14">
        <v>8.0</v>
      </c>
      <c r="F85" s="3" t="s">
        <v>301</v>
      </c>
    </row>
    <row r="86">
      <c r="A86" s="3" t="s">
        <v>330</v>
      </c>
      <c r="B86" s="3" t="s">
        <v>245</v>
      </c>
      <c r="D86" s="14">
        <v>10.0</v>
      </c>
      <c r="F86" s="3" t="s">
        <v>301</v>
      </c>
    </row>
    <row r="87">
      <c r="A87" s="3" t="s">
        <v>331</v>
      </c>
      <c r="B87" s="3" t="s">
        <v>245</v>
      </c>
      <c r="C87" s="3" t="s">
        <v>332</v>
      </c>
      <c r="D87" s="14">
        <v>20.0</v>
      </c>
      <c r="F87" s="3" t="s">
        <v>301</v>
      </c>
    </row>
    <row r="88">
      <c r="A88" s="3" t="s">
        <v>333</v>
      </c>
      <c r="B88" s="3" t="s">
        <v>245</v>
      </c>
      <c r="D88" s="14">
        <v>15.0</v>
      </c>
      <c r="F88" s="3" t="s">
        <v>301</v>
      </c>
    </row>
    <row r="89">
      <c r="A89" s="3" t="s">
        <v>334</v>
      </c>
      <c r="B89" s="3" t="s">
        <v>245</v>
      </c>
      <c r="C89" s="3" t="s">
        <v>335</v>
      </c>
      <c r="D89" s="14">
        <v>20.0</v>
      </c>
      <c r="F89" s="3" t="s">
        <v>301</v>
      </c>
    </row>
    <row r="90">
      <c r="A90" s="3" t="s">
        <v>336</v>
      </c>
      <c r="B90" s="3" t="s">
        <v>245</v>
      </c>
      <c r="C90" s="3" t="s">
        <v>253</v>
      </c>
      <c r="D90" s="14">
        <v>10.0</v>
      </c>
      <c r="F90" s="3" t="s">
        <v>301</v>
      </c>
    </row>
    <row r="91">
      <c r="A91" s="3" t="s">
        <v>337</v>
      </c>
      <c r="B91" s="3" t="s">
        <v>245</v>
      </c>
      <c r="C91" s="3" t="s">
        <v>338</v>
      </c>
      <c r="D91" s="14">
        <v>15.0</v>
      </c>
      <c r="F91" s="3" t="s">
        <v>301</v>
      </c>
    </row>
    <row r="92">
      <c r="A92" s="3" t="s">
        <v>339</v>
      </c>
      <c r="B92" s="3" t="s">
        <v>245</v>
      </c>
      <c r="D92" s="14">
        <v>15.0</v>
      </c>
      <c r="F92" s="3" t="s">
        <v>301</v>
      </c>
    </row>
    <row r="93">
      <c r="A93" s="3" t="s">
        <v>340</v>
      </c>
      <c r="B93" s="3" t="s">
        <v>245</v>
      </c>
      <c r="D93" s="14">
        <v>15.0</v>
      </c>
      <c r="F93" s="3" t="s">
        <v>301</v>
      </c>
    </row>
    <row r="94">
      <c r="A94" s="8" t="s">
        <v>341</v>
      </c>
      <c r="B94" s="3" t="s">
        <v>214</v>
      </c>
      <c r="D94" s="11"/>
      <c r="F94" s="3" t="s">
        <v>301</v>
      </c>
    </row>
    <row r="95">
      <c r="A95" s="3" t="s">
        <v>133</v>
      </c>
      <c r="B95" s="3" t="s">
        <v>214</v>
      </c>
      <c r="C95" s="3" t="s">
        <v>342</v>
      </c>
      <c r="D95" s="14">
        <v>30.0</v>
      </c>
      <c r="F95" s="3" t="s">
        <v>296</v>
      </c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</sheetData>
  <autoFilter ref="$A$1:$F$52"/>
  <conditionalFormatting sqref="B1:B994">
    <cfRule type="containsText" dxfId="0" priority="1" operator="containsText" text="Liquor">
      <formula>NOT(ISERROR(SEARCH(("Liquor"),(B1))))</formula>
    </cfRule>
  </conditionalFormatting>
  <conditionalFormatting sqref="B1:B994">
    <cfRule type="cellIs" dxfId="1" priority="2" operator="equal">
      <formula>"Liqueur"</formula>
    </cfRule>
  </conditionalFormatting>
  <conditionalFormatting sqref="B1:B994">
    <cfRule type="containsText" dxfId="2" priority="3" operator="containsText" text="Secondary Liqueur">
      <formula>NOT(ISERROR(SEARCH(("Secondary Liqueur"),(B1))))</formula>
    </cfRule>
  </conditionalFormatting>
  <conditionalFormatting sqref="B1:B994">
    <cfRule type="cellIs" dxfId="3" priority="4" operator="equal">
      <formula>"Mixer"</formula>
    </cfRule>
  </conditionalFormatting>
  <conditionalFormatting sqref="B1:B994">
    <cfRule type="containsText" dxfId="4" priority="5" operator="containsText" text="Soda">
      <formula>NOT(ISERROR(SEARCH(("Soda"),(B1))))</formula>
    </cfRule>
  </conditionalFormatting>
  <conditionalFormatting sqref="B1:B994">
    <cfRule type="containsText" dxfId="5" priority="6" operator="containsText" text="Garnish">
      <formula>NOT(ISERROR(SEARCH(("Garnish"),(B1))))</formula>
    </cfRule>
  </conditionalFormatting>
  <conditionalFormatting sqref="F1:F994">
    <cfRule type="containsText" dxfId="6" priority="7" operator="containsText" text="Standard">
      <formula>NOT(ISERROR(SEARCH(("Standard"),(F1))))</formula>
    </cfRule>
  </conditionalFormatting>
  <conditionalFormatting sqref="F1:F994">
    <cfRule type="cellIs" dxfId="7" priority="8" operator="equal">
      <formula>"Highball Alt"</formula>
    </cfRule>
  </conditionalFormatting>
  <conditionalFormatting sqref="F1:F994">
    <cfRule type="cellIs" dxfId="8" priority="9" operator="equal">
      <formula>"Lowball Alt"</formula>
    </cfRule>
  </conditionalFormatting>
  <conditionalFormatting sqref="F1:F994">
    <cfRule type="cellIs" dxfId="9" priority="10" operator="equal">
      <formula>"Specialty"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343</v>
      </c>
      <c r="B1" s="27" t="s">
        <v>208</v>
      </c>
      <c r="C1" s="27" t="s">
        <v>344</v>
      </c>
      <c r="D1" s="27" t="s">
        <v>345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5.75"/>
    <col customWidth="1" min="3" max="3" width="16.5"/>
    <col customWidth="1" min="4" max="4" width="20.5"/>
    <col customWidth="1" min="5" max="5" width="15.38"/>
  </cols>
  <sheetData>
    <row r="1">
      <c r="A1" s="9" t="s">
        <v>0</v>
      </c>
      <c r="B1" s="9"/>
      <c r="C1" s="9" t="s">
        <v>3</v>
      </c>
      <c r="D1" s="9" t="s">
        <v>208</v>
      </c>
      <c r="E1" s="9" t="s">
        <v>346</v>
      </c>
      <c r="F1" s="9" t="s">
        <v>347</v>
      </c>
      <c r="G1" s="9" t="s">
        <v>212</v>
      </c>
      <c r="H1" s="9" t="s">
        <v>348</v>
      </c>
      <c r="I1" s="9" t="s">
        <v>2</v>
      </c>
      <c r="J1" s="20"/>
      <c r="K1" s="12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12" t="s">
        <v>23</v>
      </c>
      <c r="B2" s="28"/>
      <c r="C2" s="29" t="str">
        <f>IFERROR(__xludf.DUMMYFUNCTION("TRANSPOSE(SPLIT(VLOOKUP(A2, Cocktails!A3:D99, 4, 0), "",""))"),"Bitters")</f>
        <v>Bitters</v>
      </c>
      <c r="D2" s="30" t="str">
        <f t="array" ref="D2">IF(ISBLANK(C2), ,OFFSET(INDIRECT(ADDRESS(MATCH(C2, Ingredients!$A$1:$A$92, 0), 1, 1, TRUE, "Ingredients")), 0, 1))</f>
        <v>Mixer</v>
      </c>
      <c r="E2" s="20" t="str">
        <f t="array" ref="E2">IF(ISBLANK(C2), ,OFFSET(INDIRECT(ADDRESS(MATCH(C2, Ingredients!$A$1:$A$92, 0), 1, 1, TRUE, "Ingredients")), 0, 2))</f>
        <v>Angosutra Bitters</v>
      </c>
      <c r="F2" s="31">
        <f t="array" ref="F2">IF(ISBLANK(C2), ,OFFSET(INDIRECT(ADDRESS(MATCH(C2, Ingredients!$A$1:$A$92, 0), 1, 1, TRUE, "Ingredients")), 0, 3))</f>
        <v>8</v>
      </c>
      <c r="G2" s="12" t="str">
        <f t="array" ref="G2">IF(ISBLANK(C2), ,OFFSET(INDIRECT(ADDRESS(MATCH(C2, Ingredients!$A$1:$A$92, 0), 1, 1, TRUE, "Ingredients")), 0, 5))</f>
        <v>Standard (Z)</v>
      </c>
      <c r="H2" s="13">
        <f>SUM(F1:F1000)</f>
        <v>70</v>
      </c>
      <c r="I2" s="32" t="str">
        <f>VLOOKUP(A2, Cocktails!A3:D99, 3, 0)</f>
        <v/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12"/>
      <c r="B3" s="20"/>
      <c r="C3" s="20" t="str">
        <f>IFERROR(__xludf.DUMMYFUNCTION("""COMPUTED_VALUE"""),"Benedictine")</f>
        <v>Benedictine</v>
      </c>
      <c r="D3" s="30" t="str">
        <f t="array" ref="D3">IF(ISBLANK(C3), ,OFFSET(INDIRECT(ADDRESS(MATCH(C3, Ingredients!$A$1:$A$92, 0), 1, 1, TRUE, "Ingredients")), 0, 1))</f>
        <v>Secondary Liqueur</v>
      </c>
      <c r="E3" s="20" t="str">
        <f t="array" ref="E3">IF(ISBLANK(C3), ,OFFSET(INDIRECT(ADDRESS(MATCH(C3, Ingredients!$A$1:$A$92, 0), 1, 1, TRUE, "Ingredients")), 0, 2))</f>
        <v>Benedictine</v>
      </c>
      <c r="F3" s="31">
        <f t="array" ref="F3">IF(ISBLANK(C3), ,OFFSET(INDIRECT(ADDRESS(MATCH(C3, Ingredients!$A$1:$A$92, 0), 1, 1, TRUE, "Ingredients")), 0, 3))</f>
        <v>35</v>
      </c>
      <c r="G3" s="12" t="str">
        <f t="array" ref="G3">IF(ISBLANK(C3), ,OFFSET(INDIRECT(ADDRESS(MATCH(C3, Ingredients!$A$1:$A$92, 0), 1, 1, TRUE, "Ingredients")), 0, 5))</f>
        <v>Standard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/>
      <c r="B4" s="20"/>
      <c r="C4" s="20" t="str">
        <f>IFERROR(__xludf.DUMMYFUNCTION("""COMPUTED_VALUE"""),"Rye Whiskey")</f>
        <v>Rye Whiskey</v>
      </c>
      <c r="D4" s="30" t="str">
        <f t="array" ref="D4">IF(ISBLANK(C4), ,OFFSET(INDIRECT(ADDRESS(MATCH(C4, Ingredients!$A$1:$A$92, 0), 1, 1, TRUE, "Ingredients")), 0, 1))</f>
        <v>Liquor</v>
      </c>
      <c r="E4" s="20" t="str">
        <f t="array" ref="E4">IF(ISBLANK(C4), ,OFFSET(INDIRECT(ADDRESS(MATCH(C4, Ingredients!$A$1:$A$92, 0), 1, 1, TRUE, "Ingredients")), 0, 2))</f>
        <v>Rittenhouse</v>
      </c>
      <c r="F4" s="31">
        <f t="array" ref="F4">IF(ISBLANK(C4), ,OFFSET(INDIRECT(ADDRESS(MATCH(C4, Ingredients!$A$1:$A$92, 0), 1, 1, TRUE, "Ingredients")), 0, 3))</f>
        <v>25</v>
      </c>
      <c r="G4" s="12" t="str">
        <f t="array" ref="G4">IF(ISBLANK(C4), ,OFFSET(INDIRECT(ADDRESS(MATCH(C4, Ingredients!$A$1:$A$92, 0), 1, 1, TRUE, "Ingredients")), 0, 5))</f>
        <v>Standard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0"/>
      <c r="C5" s="20" t="str">
        <f>IFERROR(__xludf.DUMMYFUNCTION("""COMPUTED_VALUE"""),"Lemons")</f>
        <v>Lemons</v>
      </c>
      <c r="D5" s="30" t="str">
        <f t="array" ref="D5">IF(ISBLANK(C5), ,OFFSET(INDIRECT(ADDRESS(MATCH(C5, Ingredients!$A$1:$A$92, 0), 1, 1, TRUE, "Ingredients")), 0, 1))</f>
        <v>Garnish</v>
      </c>
      <c r="E5" s="20" t="str">
        <f t="array" ref="E5">IF(ISBLANK(C5), ,OFFSET(INDIRECT(ADDRESS(MATCH(C5, Ingredients!$A$1:$A$92, 0), 1, 1, TRUE, "Ingredients")), 0, 2))</f>
        <v>Generic</v>
      </c>
      <c r="F5" s="31">
        <f t="array" ref="F5">IF(ISBLANK(C5), ,OFFSET(INDIRECT(ADDRESS(MATCH(C5, Ingredients!$A$1:$A$92, 0), 1, 1, TRUE, "Ingredients")), 0, 3))</f>
        <v>2</v>
      </c>
      <c r="G5" s="12" t="str">
        <f t="array" ref="G5">IF(ISBLANK(C5), ,OFFSET(INDIRECT(ADDRESS(MATCH(C5, Ingredients!$A$1:$A$92, 0), 1, 1, TRUE, "Ingredients")), 0, 5))</f>
        <v>Standard (Z)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20"/>
      <c r="C6" s="20"/>
      <c r="D6" s="30" t="str">
        <f t="array" ref="D6">IF(ISBLANK(C6), ,OFFSET(INDIRECT(ADDRESS(MATCH(C6, Ingredients!$A$1:$A$92, 0), 1, 1, TRUE, "StandardStock")), 0, 1))</f>
        <v/>
      </c>
      <c r="E6" s="20" t="str">
        <f t="array" ref="E6">IF(ISBLANK(C6), ,OFFSET(INDIRECT(ADDRESS(MATCH(C6, Ingredients!$A$1:$A$92, 0), 1, 1, TRUE, "StandardStock")), 0, 2))</f>
        <v/>
      </c>
      <c r="F6" s="20" t="str">
        <f t="array" ref="F6">IF(ISBLANK(C6), ,OFFSET(INDIRECT(ADDRESS(MATCH(C6, Ingredients!$A$1:$A$92, 0), 1, 1, TRUE, "StandardStock")), 0, 3))</f>
        <v/>
      </c>
      <c r="G6" s="12" t="str">
        <f t="array" ref="G6">IF(ISBLANK(C6), ,OFFSET(INDIRECT(ADDRESS(MATCH(C6, Ingredients!$A$1:$A$92, 0), 1, 1, TRUE, "StandardStock")), 0, 5))</f>
        <v/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20"/>
      <c r="C7" s="20"/>
      <c r="D7" s="30" t="str">
        <f t="array" ref="D7">IF(ISBLANK(C7), ,OFFSET(INDIRECT(ADDRESS(MATCH(C7, Ingredients!$A$1:$A$92, 0), 1, 1, TRUE, "StandardStock")), 0, 1))</f>
        <v/>
      </c>
      <c r="E7" s="20" t="str">
        <f t="array" ref="E7">IF(ISBLANK(C7), ,OFFSET(INDIRECT(ADDRESS(MATCH(C7, Ingredients!$A$1:$A$92, 0), 1, 1, TRUE, "StandardStock")), 0, 2))</f>
        <v/>
      </c>
      <c r="F7" s="20" t="str">
        <f t="array" ref="F7">IF(ISBLANK(C7), ,OFFSET(INDIRECT(ADDRESS(MATCH(C7, Ingredients!$A$1:$A$92, 0), 1, 1, TRUE, "StandardStock")), 0, 3))</f>
        <v/>
      </c>
      <c r="G7" s="12" t="str">
        <f t="array" ref="G7">IF(ISBLANK(C7), ,OFFSET(INDIRECT(ADDRESS(MATCH(C7, Ingredients!$A$1:$A$92, 0), 1, 1, TRUE, "StandardStock")), 0, 5))</f>
        <v/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20"/>
      <c r="D8" s="30" t="str">
        <f t="array" ref="D8">IF(ISBLANK(C8), ,OFFSET(INDIRECT(ADDRESS(MATCH(C8, Ingredients!$A$1:$A$92, 0), 1, 1, TRUE, "StandardStock")), 0, 1))</f>
        <v/>
      </c>
      <c r="E8" s="20" t="str">
        <f t="array" ref="E8">IF(ISBLANK(C8), ,OFFSET(INDIRECT(ADDRESS(MATCH(C8, Ingredients!$A$1:$A$92, 0), 1, 1, TRUE, "StandardStock")), 0, 2))</f>
        <v/>
      </c>
      <c r="F8" s="20" t="str">
        <f t="array" ref="F8">IF(ISBLANK(C8), ,OFFSET(INDIRECT(ADDRESS(MATCH(C8, Ingredients!$A$1:$A$92, 0), 1, 1, TRUE, "StandardStock")), 0, 3))</f>
        <v/>
      </c>
      <c r="G8" s="12" t="str">
        <f t="array" ref="G8">IF(ISBLANK(C8), ,OFFSET(INDIRECT(ADDRESS(MATCH(C8, Ingredients!$A$1:$A$92, 0), 1, 1, TRUE, "StandardStock")), 0, 5))</f>
        <v/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30" t="str">
        <f t="array" ref="D9">IF(ISBLANK(C9), ,OFFSET(INDIRECT(ADDRESS(MATCH(C9, Ingredients!$A$1:$A$92, 0), 1, 1, TRUE, "StandardStock")), 0, 1))</f>
        <v/>
      </c>
      <c r="E9" s="20" t="str">
        <f t="array" ref="E9">IF(ISBLANK(C9), ,OFFSET(INDIRECT(ADDRESS(MATCH(C9, Ingredients!$A$1:$A$92, 0), 1, 1, TRUE, "StandardStock")), 0, 2))</f>
        <v/>
      </c>
      <c r="F9" s="20" t="str">
        <f t="array" ref="F9">IF(ISBLANK(C9), ,OFFSET(INDIRECT(ADDRESS(MATCH(C9, Ingredients!$A$1:$A$92, 0), 1, 1, TRUE, "StandardStock")), 0, 3))</f>
        <v/>
      </c>
      <c r="G9" s="12" t="str">
        <f t="array" ref="G9">IF(ISBLANK(C9), ,OFFSET(INDIRECT(ADDRESS(MATCH(C9, Ingredients!$A$1:$A$92, 0), 1, 1, TRUE, "StandardStock")), 0, 5))</f>
        <v/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0"/>
      <c r="C10" s="20"/>
      <c r="D10" s="30"/>
      <c r="E10" s="20" t="str">
        <f t="array" ref="E10">IF(ISBLANK(C10), ,OFFSET(INDIRECT(ADDRESS(MATCH(C10, Ingredients!$A$1:$A$92, 0), 1, 1, TRUE, "StandardStock")), 0, 2))</f>
        <v/>
      </c>
      <c r="F10" s="20" t="str">
        <f t="array" ref="F10">IF(ISBLANK(C10), ,OFFSET(INDIRECT(ADDRESS(MATCH(C10, Ingredients!$A$1:$A$92, 0), 1, 1, TRUE, "StandardStock")), 0, 3))</f>
        <v/>
      </c>
      <c r="G10" s="12" t="str">
        <f t="array" ref="G10">IF(ISBLANK(C10), ,OFFSET(INDIRECT(ADDRESS(MATCH(C10, Ingredients!$A$1:$A$92, 0), 1, 1, TRUE, "StandardStock")), 0, 5))</f>
        <v/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30" t="str">
        <f t="array" ref="D11">IF(ISBLANK(C11), ,OFFSET(INDIRECT(ADDRESS(MATCH(C11, Ingredients!$A$1:$A$92, 0), 1, 1, TRUE, "StandardStock")), 0, 1))</f>
        <v/>
      </c>
      <c r="E11" s="20" t="str">
        <f t="array" ref="E11">IF(ISBLANK(C11), ,OFFSET(INDIRECT(ADDRESS(MATCH(C11, Ingredients!$A$1:$A$92, 0), 1, 1, TRUE, "StandardStock")), 0, 2))</f>
        <v/>
      </c>
      <c r="F11" s="20" t="str">
        <f t="array" ref="F11">IF(ISBLANK(C11), ,OFFSET(INDIRECT(ADDRESS(MATCH(C11, Ingredients!$A$1:$A$92, 0), 1, 1, TRUE, "StandardStock")), 0, 3))</f>
        <v/>
      </c>
      <c r="G11" s="12" t="str">
        <f t="array" ref="G11">IF(ISBLANK(C11), ,OFFSET(INDIRECT(ADDRESS(MATCH(C11, Ingredients!$A$1:$A$92, 0), 1, 1, TRUE, "StandardStock")), 0, 5))</f>
        <v/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30" t="str">
        <f t="array" ref="D12">IF(ISBLANK(C12), ,OFFSET(INDIRECT(ADDRESS(MATCH(C12, Ingredients!$A$1:$A$92, 0), 1, 1, TRUE, "StandardStock")), 0, 1))</f>
        <v/>
      </c>
      <c r="E12" s="20" t="str">
        <f t="array" ref="E12">IF(ISBLANK(C12), ,OFFSET(INDIRECT(ADDRESS(MATCH(C12, Ingredients!$A$1:$A$92, 0), 1, 1, TRUE, "StandardStock")), 0, 2))</f>
        <v/>
      </c>
      <c r="F12" s="20" t="str">
        <f t="array" ref="F12">IF(ISBLANK(C12), ,OFFSET(INDIRECT(ADDRESS(MATCH(C12, Ingredients!$A$1:$A$92, 0), 1, 1, TRUE, "StandardStock")), 0, 3))</f>
        <v/>
      </c>
      <c r="G12" s="12" t="str">
        <f t="array" ref="G12">IF(ISBLANK(C12), ,OFFSET(INDIRECT(ADDRESS(MATCH(C12, Ingredients!$A$1:$A$92, 0), 1, 1, TRUE, "StandardStock")), 0, 5))</f>
        <v/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30" t="str">
        <f t="array" ref="D13">IF(ISBLANK(C13), ,OFFSET(INDIRECT(ADDRESS(MATCH(C13, Ingredients!$A$1:$A$92, 0), 1, 1, TRUE, "StandardStock")), 0, 1))</f>
        <v/>
      </c>
      <c r="E13" s="20" t="str">
        <f t="array" ref="E13">IF(ISBLANK(C13), ,OFFSET(INDIRECT(ADDRESS(MATCH(C13, Ingredients!$A$1:$A$92, 0), 1, 1, TRUE, "StandardStock")), 0, 2))</f>
        <v/>
      </c>
      <c r="F13" s="20" t="str">
        <f t="array" ref="F13">IF(ISBLANK(C13), ,OFFSET(INDIRECT(ADDRESS(MATCH(C13, Ingredients!$A$1:$A$92, 0), 1, 1, TRUE, "StandardStock")), 0, 3))</f>
        <v/>
      </c>
      <c r="G13" s="12" t="str">
        <f t="array" ref="G13">IF(ISBLANK(C13), ,OFFSET(INDIRECT(ADDRESS(MATCH(C13, Ingredients!$A$1:$A$92, 0), 1, 1, TRUE, "StandardStock")), 0, 5))</f>
        <v/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30" t="str">
        <f t="array" ref="D14">IF(ISBLANK(C14), ,OFFSET(INDIRECT(ADDRESS(MATCH(C14, Ingredients!$A$1:$A$92, 0), 1, 1, TRUE, "StandardStock")), 0, 1))</f>
        <v/>
      </c>
      <c r="E14" s="20" t="str">
        <f t="array" ref="E14">IF(ISBLANK(C14), ,OFFSET(INDIRECT(ADDRESS(MATCH(C14, Ingredients!$A$1:$A$92, 0), 1, 1, TRUE, "StandardStock")), 0, 2))</f>
        <v/>
      </c>
      <c r="F14" s="20" t="str">
        <f t="array" ref="F14">IF(ISBLANK(C14), ,OFFSET(INDIRECT(ADDRESS(MATCH(C14, Ingredients!$A$1:$A$92, 0), 1, 1, TRUE, "StandardStock")), 0, 3))</f>
        <v/>
      </c>
      <c r="G14" s="12" t="str">
        <f t="array" ref="G14">IF(ISBLANK(C14), ,OFFSET(INDIRECT(ADDRESS(MATCH(C14, Ingredients!$A$1:$A$92, 0), 1, 1, TRUE, "StandardStock")), 0, 5))</f>
        <v/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30" t="str">
        <f t="array" ref="D15">IF(ISBLANK(C15), ,OFFSET(INDIRECT(ADDRESS(MATCH(C15, Ingredients!$A$1:$A$92, 0), 1, 1, TRUE, "StandardStock")), 0, 1))</f>
        <v/>
      </c>
      <c r="E15" s="20" t="str">
        <f t="array" ref="E15">IF(ISBLANK(C15), ,OFFSET(INDIRECT(ADDRESS(MATCH(C15, Ingredients!$A$1:$A$92, 0), 1, 1, TRUE, "StandardStock")), 0, 2))</f>
        <v/>
      </c>
      <c r="F15" s="20" t="str">
        <f t="array" ref="F15">IF(ISBLANK(C15), ,OFFSET(INDIRECT(ADDRESS(MATCH(C15, Ingredients!$A$1:$A$92, 0), 1, 1, TRUE, "StandardStock")), 0, 3))</f>
        <v/>
      </c>
      <c r="G15" s="12" t="str">
        <f t="array" ref="G15">IF(ISBLANK(C15), ,OFFSET(INDIRECT(ADDRESS(MATCH(C15, Ingredients!$A$1:$A$92, 0), 1, 1, TRUE, "StandardStock")), 0, 5))</f>
        <v/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30" t="str">
        <f t="array" ref="D16">IF(ISBLANK(C16), ,OFFSET(INDIRECT(ADDRESS(MATCH(C16, Ingredients!$A$1:$A$92, 0), 1, 1, TRUE, "StandardStock")), 0, 1))</f>
        <v/>
      </c>
      <c r="E16" s="20" t="str">
        <f t="array" ref="E16">IF(ISBLANK(C16), ,OFFSET(INDIRECT(ADDRESS(MATCH(C16, Ingredients!$A$1:$A$92, 0), 1, 1, TRUE, "StandardStock")), 0, 2))</f>
        <v/>
      </c>
      <c r="F16" s="20" t="str">
        <f t="array" ref="F16">IF(ISBLANK(C16), ,OFFSET(INDIRECT(ADDRESS(MATCH(C16, Ingredients!$A$1:$A$92, 0), 1, 1, TRUE, "StandardStock")), 0, 3))</f>
        <v/>
      </c>
      <c r="G16" s="12" t="str">
        <f t="array" ref="G16">IF(ISBLANK(C16), ,OFFSET(INDIRECT(ADDRESS(MATCH(C16, Ingredients!$A$1:$A$92, 0), 1, 1, TRUE, "StandardStock")), 0, 5))</f>
        <v/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30" t="str">
        <f t="array" ref="D17">IF(ISBLANK(C17), ,OFFSET(INDIRECT(ADDRESS(MATCH(C17, Ingredients!$A$1:$A$92, 0), 1, 1, TRUE, "StandardStock")), 0, 1))</f>
        <v/>
      </c>
      <c r="E17" s="20" t="str">
        <f t="array" ref="E17">IF(ISBLANK(C17), ,OFFSET(INDIRECT(ADDRESS(MATCH(C17, Ingredients!$A$1:$A$92, 0), 1, 1, TRUE, "StandardStock")), 0, 2))</f>
        <v/>
      </c>
      <c r="F17" s="20" t="str">
        <f t="array" ref="F17">IF(ISBLANK(C17), ,OFFSET(INDIRECT(ADDRESS(MATCH(C17, Ingredients!$A$1:$A$92, 0), 1, 1, TRUE, "StandardStock")), 0, 3))</f>
        <v/>
      </c>
      <c r="G17" s="12" t="str">
        <f t="array" ref="G17">IF(ISBLANK(C17), ,OFFSET(INDIRECT(ADDRESS(MATCH(C17, Ingredients!$A$1:$A$92, 0), 1, 1, TRUE, "StandardStock")), 0, 5))</f>
        <v/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30" t="str">
        <f t="array" ref="D18">IF(ISBLANK(C18), ,OFFSET(INDIRECT(ADDRESS(MATCH(C18, Ingredients!$A$1:$A$92, 0), 1, 1, TRUE, "StandardStock")), 0, 1))</f>
        <v/>
      </c>
      <c r="E18" s="20" t="str">
        <f t="array" ref="E18">IF(ISBLANK(C18), ,OFFSET(INDIRECT(ADDRESS(MATCH(C18, Ingredients!$A$1:$A$92, 0), 1, 1, TRUE, "StandardStock")), 0, 2))</f>
        <v/>
      </c>
      <c r="F18" s="20" t="str">
        <f t="array" ref="F18">IF(ISBLANK(C18), ,OFFSET(INDIRECT(ADDRESS(MATCH(C18, Ingredients!$A$1:$A$92, 0), 1, 1, TRUE, "StandardStock")), 0, 3))</f>
        <v/>
      </c>
      <c r="G18" s="12" t="str">
        <f t="array" ref="G18">IF(ISBLANK(C18), ,OFFSET(INDIRECT(ADDRESS(MATCH(C18, Ingredients!$A$1:$A$92, 0), 1, 1, TRUE, "StandardStock")), 0, 5))</f>
        <v/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30" t="str">
        <f t="array" ref="D19">IF(ISBLANK(C19), ,OFFSET(INDIRECT(ADDRESS(MATCH(C19, Ingredients!$A$1:$A$92, 0), 1, 1, TRUE, "StandardStock")), 0, 1))</f>
        <v/>
      </c>
      <c r="E19" s="20" t="str">
        <f t="array" ref="E19">IF(ISBLANK(C19), ,OFFSET(INDIRECT(ADDRESS(MATCH(C19, Ingredients!$A$1:$A$92, 0), 1, 1, TRUE, "StandardStock")), 0, 2))</f>
        <v/>
      </c>
      <c r="F19" s="20" t="str">
        <f t="array" ref="F19">IF(ISBLANK(C19), ,OFFSET(INDIRECT(ADDRESS(MATCH(C19, Ingredients!$A$1:$A$92, 0), 1, 1, TRUE, "StandardStock")), 0, 3))</f>
        <v/>
      </c>
      <c r="G19" s="12" t="str">
        <f t="array" ref="G19">IF(ISBLANK(C19), ,OFFSET(INDIRECT(ADDRESS(MATCH(C19, Ingredients!$A$1:$A$92, 0), 1, 1, TRUE, "StandardStock")), 0, 5))</f>
        <v/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30" t="str">
        <f t="array" ref="D20">IF(ISBLANK(C20), ,OFFSET(INDIRECT(ADDRESS(MATCH(C20, Ingredients!$A$1:$A$92, 0), 1, 1, TRUE, "StandardStock")), 0, 1))</f>
        <v/>
      </c>
      <c r="E20" s="20" t="str">
        <f t="array" ref="E20">IF(ISBLANK(C20), ,OFFSET(INDIRECT(ADDRESS(MATCH(C20, Ingredients!$A$1:$A$92, 0), 1, 1, TRUE, "StandardStock")), 0, 2))</f>
        <v/>
      </c>
      <c r="F20" s="20" t="str">
        <f t="array" ref="F20">IF(ISBLANK(C20), ,OFFSET(INDIRECT(ADDRESS(MATCH(C20, Ingredients!$A$1:$A$92, 0), 1, 1, TRUE, "StandardStock")), 0, 3))</f>
        <v/>
      </c>
      <c r="G20" s="12" t="str">
        <f t="array" ref="G20">IF(ISBLANK(C20), ,OFFSET(INDIRECT(ADDRESS(MATCH(C20, Ingredients!$A$1:$A$92, 0), 1, 1, TRUE, "StandardStock")), 0, 5))</f>
        <v/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30" t="str">
        <f t="array" ref="D21">IF(ISBLANK(C21), ,OFFSET(INDIRECT(ADDRESS(MATCH(C21, Ingredients!$A$1:$A$92, 0), 1, 1, TRUE, "StandardStock")), 0, 1))</f>
        <v/>
      </c>
      <c r="E21" s="20" t="str">
        <f t="array" ref="E21">IF(ISBLANK(C21), ,OFFSET(INDIRECT(ADDRESS(MATCH(C21, Ingredients!$A$1:$A$92, 0), 1, 1, TRUE, "StandardStock")), 0, 2))</f>
        <v/>
      </c>
      <c r="F21" s="20" t="str">
        <f t="array" ref="F21">IF(ISBLANK(C21), ,OFFSET(INDIRECT(ADDRESS(MATCH(C21, Ingredients!$A$1:$A$92, 0), 1, 1, TRUE, "StandardStock")), 0, 3))</f>
        <v/>
      </c>
      <c r="G21" s="12" t="str">
        <f t="array" ref="G21">IF(ISBLANK(C21), ,OFFSET(INDIRECT(ADDRESS(MATCH(C21, Ingredients!$A$1:$A$92, 0), 1, 1, TRUE, "StandardStock")), 0, 5))</f>
        <v/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30" t="str">
        <f t="array" ref="D22">IF(ISBLANK(C22), ,OFFSET(INDIRECT(ADDRESS(MATCH(C22, Ingredients!$A$1:$A$92, 0), 1, 1, TRUE, "StandardStock")), 0, 1))</f>
        <v/>
      </c>
      <c r="E22" s="20" t="str">
        <f t="array" ref="E22">IF(ISBLANK(C22), ,OFFSET(INDIRECT(ADDRESS(MATCH(C22, Ingredients!$A$1:$A$92, 0), 1, 1, TRUE, "StandardStock")), 0, 2))</f>
        <v/>
      </c>
      <c r="F22" s="20" t="str">
        <f t="array" ref="F22">IF(ISBLANK(C22), ,OFFSET(INDIRECT(ADDRESS(MATCH(C22, Ingredients!$A$1:$A$92, 0), 1, 1, TRUE, "StandardStock")), 0, 3))</f>
        <v/>
      </c>
      <c r="G22" s="12" t="str">
        <f t="array" ref="G22">IF(ISBLANK(C22), ,OFFSET(INDIRECT(ADDRESS(MATCH(C22, Ingredients!$A$1:$A$92, 0), 1, 1, TRUE, "StandardStock")), 0, 5))</f>
        <v/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30" t="str">
        <f t="array" ref="D23">IF(ISBLANK(C23), ,OFFSET(INDIRECT(ADDRESS(MATCH(C23, Ingredients!$A$1:$A$92, 0), 1, 1, TRUE, "StandardStock")), 0, 1))</f>
        <v/>
      </c>
      <c r="E23" s="20" t="str">
        <f t="array" ref="E23">IF(ISBLANK(C23), ,OFFSET(INDIRECT(ADDRESS(MATCH(C23, Ingredients!$A$1:$A$92, 0), 1, 1, TRUE, "StandardStock")), 0, 2))</f>
        <v/>
      </c>
      <c r="F23" s="20" t="str">
        <f t="array" ref="F23">IF(ISBLANK(C23), ,OFFSET(INDIRECT(ADDRESS(MATCH(C23, Ingredients!$A$1:$A$92, 0), 1, 1, TRUE, "StandardStock")), 0, 3))</f>
        <v/>
      </c>
      <c r="G23" s="12" t="str">
        <f t="array" ref="G23">IF(ISBLANK(C23), ,OFFSET(INDIRECT(ADDRESS(MATCH(C23, Ingredients!$A$1:$A$92, 0), 1, 1, TRUE, "StandardStock")), 0, 5))</f>
        <v/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30" t="str">
        <f t="array" ref="D24">IF(ISBLANK(C24), ,OFFSET(INDIRECT(ADDRESS(MATCH(C24, Ingredients!$A$1:$A$92, 0), 1, 1, TRUE, "StandardStock")), 0, 1))</f>
        <v/>
      </c>
      <c r="E24" s="20" t="str">
        <f t="array" ref="E24">IF(ISBLANK(C24), ,OFFSET(INDIRECT(ADDRESS(MATCH(C24, Ingredients!$A$1:$A$92, 0), 1, 1, TRUE, "StandardStock")), 0, 2))</f>
        <v/>
      </c>
      <c r="F24" s="20" t="str">
        <f t="array" ref="F24">IF(ISBLANK(C24), ,OFFSET(INDIRECT(ADDRESS(MATCH(C24, Ingredients!$A$1:$A$92, 0), 1, 1, TRUE, "StandardStock")), 0, 3))</f>
        <v/>
      </c>
      <c r="G24" s="12" t="str">
        <f t="array" ref="G24">IF(ISBLANK(C24), ,OFFSET(INDIRECT(ADDRESS(MATCH(C24, Ingredients!$A$1:$A$92, 0), 1, 1, TRUE, "StandardStock")), 0, 5))</f>
        <v/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30" t="str">
        <f t="array" ref="D25">IF(ISBLANK(C25), ,OFFSET(INDIRECT(ADDRESS(MATCH(C25, Ingredients!$A$1:$A$92, 0), 1, 1, TRUE, "StandardStock")), 0, 1))</f>
        <v/>
      </c>
      <c r="E25" s="20" t="str">
        <f t="array" ref="E25">IF(ISBLANK(C25), ,OFFSET(INDIRECT(ADDRESS(MATCH(C25, Ingredients!$A$1:$A$92, 0), 1, 1, TRUE, "StandardStock")), 0, 2))</f>
        <v/>
      </c>
      <c r="F25" s="20" t="str">
        <f t="array" ref="F25">IF(ISBLANK(C25), ,OFFSET(INDIRECT(ADDRESS(MATCH(C25, Ingredients!$A$1:$A$92, 0), 1, 1, TRUE, "StandardStock")), 0, 3))</f>
        <v/>
      </c>
      <c r="G25" s="12" t="str">
        <f t="array" ref="G25">IF(ISBLANK(C25), ,OFFSET(INDIRECT(ADDRESS(MATCH(C25, Ingredients!$A$1:$A$92, 0), 1, 1, TRUE, "StandardStock")), 0, 5))</f>
        <v/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30" t="str">
        <f t="array" ref="D26">IF(ISBLANK(C26), ,OFFSET(INDIRECT(ADDRESS(MATCH(C26, Ingredients!$A$1:$A$92, 0), 1, 1, TRUE, "StandardStock")), 0, 1))</f>
        <v/>
      </c>
      <c r="E26" s="20" t="str">
        <f t="array" ref="E26">IF(ISBLANK(C26), ,OFFSET(INDIRECT(ADDRESS(MATCH(C26, Ingredients!$A$1:$A$92, 0), 1, 1, TRUE, "StandardStock")), 0, 2))</f>
        <v/>
      </c>
      <c r="F26" s="20" t="str">
        <f t="array" ref="F26">IF(ISBLANK(C26), ,OFFSET(INDIRECT(ADDRESS(MATCH(C26, Ingredients!$A$1:$A$92, 0), 1, 1, TRUE, "StandardStock")), 0, 3))</f>
        <v/>
      </c>
      <c r="G26" s="12" t="str">
        <f t="array" ref="G26">IF(ISBLANK(C26), ,OFFSET(INDIRECT(ADDRESS(MATCH(C26, Ingredients!$A$1:$A$92, 0), 1, 1, TRUE, "StandardStock")), 0, 5))</f>
        <v/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30" t="str">
        <f t="array" ref="D27">IF(ISBLANK(C27), ,OFFSET(INDIRECT(ADDRESS(MATCH(C27, Ingredients!$A$1:$A$92, 0), 1, 1, TRUE, "StandardStock")), 0, 1))</f>
        <v/>
      </c>
      <c r="E27" s="20" t="str">
        <f t="array" ref="E27">IF(ISBLANK(C27), ,OFFSET(INDIRECT(ADDRESS(MATCH(C27, Ingredients!$A$1:$A$92, 0), 1, 1, TRUE, "StandardStock")), 0, 2))</f>
        <v/>
      </c>
      <c r="F27" s="20" t="str">
        <f t="array" ref="F27">IF(ISBLANK(C27), ,OFFSET(INDIRECT(ADDRESS(MATCH(C27, Ingredients!$A$1:$A$92, 0), 1, 1, TRUE, "StandardStock")), 0, 3))</f>
        <v/>
      </c>
      <c r="G27" s="12" t="str">
        <f t="array" ref="G27">IF(ISBLANK(C27), ,OFFSET(INDIRECT(ADDRESS(MATCH(C27, Ingredients!$A$1:$A$92, 0), 1, 1, TRUE, "StandardStock")), 0, 5))</f>
        <v/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30" t="str">
        <f t="array" ref="D28">IF(ISBLANK(C28), ,OFFSET(INDIRECT(ADDRESS(MATCH(C28, Ingredients!$A$1:$A$92, 0), 1, 1, TRUE, "StandardStock")), 0, 1))</f>
        <v/>
      </c>
      <c r="E28" s="20" t="str">
        <f t="array" ref="E28">IF(ISBLANK(C28), ,OFFSET(INDIRECT(ADDRESS(MATCH(C28, Ingredients!$A$1:$A$92, 0), 1, 1, TRUE, "StandardStock")), 0, 2))</f>
        <v/>
      </c>
      <c r="F28" s="20" t="str">
        <f t="array" ref="F28">IF(ISBLANK(C28), ,OFFSET(INDIRECT(ADDRESS(MATCH(C28, Ingredients!$A$1:$A$92, 0), 1, 1, TRUE, "StandardStock")), 0, 3))</f>
        <v/>
      </c>
      <c r="G28" s="12" t="str">
        <f t="array" ref="G28">IF(ISBLANK(C28), ,OFFSET(INDIRECT(ADDRESS(MATCH(C28, Ingredients!$A$1:$A$92, 0), 1, 1, TRUE, "StandardStock")), 0, 5))</f>
        <v/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2"/>
      <c r="B29" s="20"/>
      <c r="C29" s="20"/>
      <c r="D29" s="30" t="str">
        <f t="array" ref="D29">IF(ISBLANK(C29), ,OFFSET(INDIRECT(ADDRESS(MATCH(C29, Ingredients!$A$1:$A$92, 0), 1, 1, TRUE, "StandardStock")), 0, 1))</f>
        <v/>
      </c>
      <c r="E29" s="20" t="str">
        <f t="array" ref="E29">IF(ISBLANK(C29), ,OFFSET(INDIRECT(ADDRESS(MATCH(C29, Ingredients!$A$1:$A$92, 0), 1, 1, TRUE, "StandardStock")), 0, 2))</f>
        <v/>
      </c>
      <c r="F29" s="20"/>
      <c r="G29" s="12" t="str">
        <f t="array" ref="G29">IF(ISBLANK(C29), ,OFFSET(INDIRECT(ADDRESS(MATCH(C29, Ingredients!$A$1:$A$92, 0), 1, 1, TRUE, "StandardStock")), 0, 5))</f>
        <v/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30" t="str">
        <f t="array" ref="D30">IF(ISBLANK(C30), ,OFFSET(INDIRECT(ADDRESS(MATCH(C30, Ingredients!$A$1:$A$92, 0), 1, 1, TRUE, "StandardStock")), 0, 1))</f>
        <v/>
      </c>
      <c r="E30" s="20" t="str">
        <f t="array" ref="E30">IF(ISBLANK(C30), ,OFFSET(INDIRECT(ADDRESS(MATCH(C30, Ingredients!$A$1:$A$92, 0), 1, 1, TRUE, "StandardStock")), 0, 2))</f>
        <v/>
      </c>
      <c r="F30" s="20"/>
      <c r="G30" s="12" t="str">
        <f t="array" ref="G30">IF(ISBLANK(C30), ,OFFSET(INDIRECT(ADDRESS(MATCH(C30, Ingredients!$A$1:$A$92, 0), 1, 1, TRUE, "StandardStock")), 0, 5))</f>
        <v/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30" t="str">
        <f t="array" ref="D31">IF(ISBLANK(C31), ,OFFSET(INDIRECT(ADDRESS(MATCH(C31, Ingredients!$A$1:$A$92, 0), 1, 1, TRUE, "StandardStock")), 0, 1))</f>
        <v/>
      </c>
      <c r="E31" s="20" t="str">
        <f t="array" ref="E31">IF(ISBLANK(C31), ,OFFSET(INDIRECT(ADDRESS(MATCH(C31, Ingredients!$A$1:$A$92, 0), 1, 1, TRUE, "StandardStock")), 0, 2))</f>
        <v/>
      </c>
      <c r="F31" s="20"/>
      <c r="G31" s="12" t="str">
        <f t="array" ref="G31">IF(ISBLANK(C31), ,OFFSET(INDIRECT(ADDRESS(MATCH(C31, Ingredients!$A$1:$A$92, 0), 1, 1, TRUE, "StandardStock")), 0, 5))</f>
        <v/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30" t="str">
        <f t="array" ref="D32">IF(ISBLANK(C32), ,OFFSET(INDIRECT(ADDRESS(MATCH(C32, Ingredients!$A$1:$A$92, 0), 1, 1, TRUE, "StandardStock")), 0, 1))</f>
        <v/>
      </c>
      <c r="E32" s="20" t="str">
        <f t="array" ref="E32">IF(ISBLANK(C32), ,OFFSET(INDIRECT(ADDRESS(MATCH(C32, Ingredients!$A$1:$A$92, 0), 1, 1, TRUE, "StandardStock")), 0, 2))</f>
        <v/>
      </c>
      <c r="F32" s="20"/>
      <c r="G32" s="12" t="str">
        <f t="array" ref="G32">IF(ISBLANK(C32), ,OFFSET(INDIRECT(ADDRESS(MATCH(C32, Ingredients!$A$1:$A$92, 0), 1, 1, TRUE, "StandardStock")), 0, 5))</f>
        <v/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30" t="str">
        <f t="array" ref="D33">IF(ISBLANK(C33), ,OFFSET(INDIRECT(ADDRESS(MATCH(C33, Ingredients!$A$1:$A$92, 0), 1, 1, TRUE, "StandardStock")), 0, 1))</f>
        <v/>
      </c>
      <c r="E33" s="20"/>
      <c r="F33" s="20"/>
      <c r="G33" s="12" t="str">
        <f t="array" ref="G33">IF(ISBLANK(C33), ,OFFSET(INDIRECT(ADDRESS(MATCH(C33, Ingredients!$A$1:$A$92, 0), 1, 1, TRUE, "StandardStock")), 0, 5))</f>
        <v/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12"/>
      <c r="E34" s="20"/>
      <c r="F34" s="20"/>
      <c r="G34" s="12" t="str">
        <f t="array" ref="G34">IF(ISBLANK(C34), ,OFFSET(INDIRECT(ADDRESS(MATCH(C34, Ingredients!$A$1:$A$92, 0), 1, 1, TRUE, "StandardStock")), 0, 5))</f>
        <v/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12"/>
      <c r="E35" s="20"/>
      <c r="F35" s="20"/>
      <c r="G35" s="12" t="str">
        <f t="array" ref="G35">IF(ISBLANK(C35), ,OFFSET(INDIRECT(ADDRESS(MATCH(C35, Ingredients!$A$1:$A$92, 0), 1, 1, TRUE, "StandardStock")), 0, 5))</f>
        <v/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12"/>
      <c r="E36" s="20"/>
      <c r="F36" s="20"/>
      <c r="G36" s="12" t="str">
        <f t="array" ref="G36">IF(ISBLANK(C36), ,OFFSET(INDIRECT(ADDRESS(MATCH(C36, Ingredients!$A$1:$A$92, 0), 1, 1, TRUE, "StandardStock")), 0, 5))</f>
        <v/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12"/>
      <c r="E37" s="20"/>
      <c r="F37" s="20"/>
      <c r="G37" s="12" t="str">
        <f t="array" ref="G37">IF(ISBLANK(C37), ,OFFSET(INDIRECT(ADDRESS(MATCH(C37, Ingredients!$A$1:$A$92, 0), 1, 1, TRUE, "StandardStock")), 0, 5))</f>
        <v/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12"/>
      <c r="E38" s="20"/>
      <c r="F38" s="20"/>
      <c r="G38" s="12" t="str">
        <f t="array" ref="G38">IF(ISBLANK(C38), ,OFFSET(INDIRECT(ADDRESS(MATCH(C38, Ingredients!$A$1:$A$92, 0), 1, 1, TRUE, "StandardStock")), 0, 5))</f>
        <v/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12"/>
      <c r="E39" s="20"/>
      <c r="F39" s="20"/>
      <c r="G39" s="12" t="str">
        <f t="array" ref="G39">IF(ISBLANK(C39), ,OFFSET(INDIRECT(ADDRESS(MATCH(C39, Ingredients!$A$1:$A$92, 0), 1, 1, TRUE, "StandardStock")), 0, 5))</f>
        <v/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12"/>
      <c r="E40" s="20"/>
      <c r="F40" s="20"/>
      <c r="G40" s="12" t="str">
        <f t="array" ref="G40">IF(ISBLANK(C40), ,OFFSET(INDIRECT(ADDRESS(MATCH(C40, Ingredients!$A$1:$A$92, 0), 1, 1, TRUE, "StandardStock")), 0, 5))</f>
        <v/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12"/>
      <c r="E41" s="20"/>
      <c r="F41" s="20"/>
      <c r="G41" s="12" t="str">
        <f t="array" ref="G41">IF(ISBLANK(C41), ,OFFSET(INDIRECT(ADDRESS(MATCH(C41, Ingredients!$A$1:$A$92, 0), 1, 1, TRUE, "StandardStock")), 0, 5))</f>
        <v/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12"/>
      <c r="E42" s="20"/>
      <c r="F42" s="20"/>
      <c r="G42" s="12" t="str">
        <f t="array" ref="G42">IF(ISBLANK(C42), ,OFFSET(INDIRECT(ADDRESS(MATCH(C42, Ingredients!$A$1:$A$92, 0), 1, 1, TRUE, "StandardStock")), 0, 5))</f>
        <v/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12"/>
      <c r="E43" s="20"/>
      <c r="F43" s="20"/>
      <c r="G43" s="12" t="str">
        <f t="array" ref="G43">IF(ISBLANK(C43), ,OFFSET(INDIRECT(ADDRESS(MATCH(C43, Ingredients!$A$1:$A$92, 0), 1, 1, TRUE, "StandardStock")), 0, 5))</f>
        <v/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12"/>
      <c r="E44" s="20"/>
      <c r="F44" s="20"/>
      <c r="G44" s="12" t="str">
        <f t="array" ref="G44">IF(ISBLANK(C44), ,OFFSET(INDIRECT(ADDRESS(MATCH(C44, Ingredients!$A$1:$A$92, 0), 1, 1, TRUE, "StandardStock")), 0, 5))</f>
        <v/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12"/>
      <c r="E45" s="20"/>
      <c r="F45" s="20"/>
      <c r="G45" s="12" t="str">
        <f t="array" ref="G45">IF(ISBLANK(C45), ,OFFSET(INDIRECT(ADDRESS(MATCH(C45, Ingredients!$A$1:$A$92, 0), 1, 1, TRUE, "StandardStock")), 0, 5))</f>
        <v/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12"/>
      <c r="E46" s="20"/>
      <c r="F46" s="20"/>
      <c r="G46" s="12" t="str">
        <f t="array" ref="G46">IF(ISBLANK(C46), ,OFFSET(INDIRECT(ADDRESS(MATCH(C46, Ingredients!$A$1:$A$92, 0), 1, 1, TRUE, "StandardStock")), 0, 5))</f>
        <v/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12"/>
      <c r="E47" s="20"/>
      <c r="F47" s="20"/>
      <c r="G47" s="12" t="str">
        <f t="array" ref="G47">IF(ISBLANK(C47), ,OFFSET(INDIRECT(ADDRESS(MATCH(C47, Ingredients!$A$1:$A$92, 0), 1, 1, TRUE, "StandardStock")), 0, 5))</f>
        <v/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12"/>
      <c r="E48" s="20"/>
      <c r="F48" s="20"/>
      <c r="G48" s="12" t="str">
        <f t="array" ref="G48">IF(ISBLANK(C48), ,OFFSET(INDIRECT(ADDRESS(MATCH(C48, Ingredients!$A$1:$A$92, 0), 1, 1, TRUE, "StandardStock")), 0, 5))</f>
        <v/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12"/>
      <c r="E49" s="20"/>
      <c r="F49" s="20"/>
      <c r="G49" s="12" t="str">
        <f t="array" ref="G49">IF(ISBLANK(C49), ,OFFSET(INDIRECT(ADDRESS(MATCH(C49, Ingredients!$A$1:$A$92, 0), 1, 1, TRUE, "StandardStock")), 0, 5))</f>
        <v/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12"/>
      <c r="E50" s="20"/>
      <c r="F50" s="20"/>
      <c r="G50" s="12" t="str">
        <f t="array" ref="G50">IF(ISBLANK(C50), ,OFFSET(INDIRECT(ADDRESS(MATCH(C50, Ingredients!$A$1:$A$92, 0), 1, 1, TRUE, "StandardStock")), 0, 5))</f>
        <v/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12"/>
      <c r="E51" s="20"/>
      <c r="F51" s="20"/>
      <c r="G51" s="12" t="str">
        <f t="array" ref="G51">IF(ISBLANK(C51), ,OFFSET(INDIRECT(ADDRESS(MATCH(C51, Ingredients!$A$1:$A$92, 0), 1, 1, TRUE, "StandardStock")), 0, 5))</f>
        <v/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12"/>
      <c r="E52" s="20"/>
      <c r="F52" s="20"/>
      <c r="G52" s="12" t="str">
        <f t="array" ref="G52">IF(ISBLANK(C52), ,OFFSET(INDIRECT(ADDRESS(MATCH(C52, Ingredients!$A$1:$A$92, 0), 1, 1, TRUE, "StandardStock")), 0, 5))</f>
        <v/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12"/>
      <c r="E53" s="20"/>
      <c r="F53" s="20"/>
      <c r="G53" s="12" t="str">
        <f t="array" ref="G53">IF(ISBLANK(C53), ,OFFSET(INDIRECT(ADDRESS(MATCH(C53, Ingredients!$A$1:$A$92, 0), 1, 1, TRUE, "StandardStock")), 0, 5))</f>
        <v/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12"/>
      <c r="E54" s="20"/>
      <c r="F54" s="20"/>
      <c r="G54" s="12" t="str">
        <f t="array" ref="G54">IF(ISBLANK(C54), ,OFFSET(INDIRECT(ADDRESS(MATCH(C54, Ingredients!$A$1:$A$92, 0), 1, 1, TRUE, "StandardStock")), 0, 5))</f>
        <v/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12"/>
      <c r="E55" s="20"/>
      <c r="F55" s="20"/>
      <c r="G55" s="12" t="str">
        <f t="array" ref="G55">IF(ISBLANK(C55), ,OFFSET(INDIRECT(ADDRESS(MATCH(C55, Ingredients!$A$1:$A$92, 0), 1, 1, TRUE, "StandardStock")), 0, 5))</f>
        <v/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12"/>
      <c r="E56" s="20"/>
      <c r="F56" s="20"/>
      <c r="G56" s="12" t="str">
        <f t="array" ref="G56">IF(ISBLANK(C56), ,OFFSET(INDIRECT(ADDRESS(MATCH(C56, Ingredients!$A$1:$A$92, 0), 1, 1, TRUE, "StandardStock")), 0, 5))</f>
        <v/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12"/>
      <c r="E57" s="20"/>
      <c r="F57" s="20"/>
      <c r="G57" s="12" t="str">
        <f t="array" ref="G57">IF(ISBLANK(C57), ,OFFSET(INDIRECT(ADDRESS(MATCH(C57, Ingredients!$A$1:$A$92, 0), 1, 1, TRUE, "StandardStock")), 0, 5))</f>
        <v/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12"/>
      <c r="E58" s="20"/>
      <c r="F58" s="20"/>
      <c r="G58" s="12" t="str">
        <f t="array" ref="G58">IF(ISBLANK(C58), ,OFFSET(INDIRECT(ADDRESS(MATCH(C58, Ingredients!$A$1:$A$92, 0), 1, 1, TRUE, "StandardStock")), 0, 5))</f>
        <v/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12"/>
      <c r="E59" s="20"/>
      <c r="F59" s="20"/>
      <c r="G59" s="12" t="str">
        <f t="array" ref="G59">IF(ISBLANK(C59), ,OFFSET(INDIRECT(ADDRESS(MATCH(C59, Ingredients!$A$1:$A$92, 0), 1, 1, TRUE, "StandardStock")), 0, 5))</f>
        <v/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12"/>
      <c r="E60" s="20"/>
      <c r="F60" s="20"/>
      <c r="G60" s="12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12"/>
      <c r="E61" s="20"/>
      <c r="F61" s="20"/>
      <c r="G61" s="12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E62" s="20"/>
      <c r="F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E63" s="20"/>
      <c r="F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E64" s="20"/>
      <c r="F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E65" s="20"/>
      <c r="F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E66" s="20"/>
      <c r="F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E67" s="20"/>
      <c r="F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E68" s="20"/>
      <c r="F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E69" s="20"/>
      <c r="F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E70" s="20"/>
      <c r="F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E71" s="20"/>
      <c r="F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E72" s="20"/>
      <c r="F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E73" s="20"/>
      <c r="F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E74" s="20"/>
      <c r="F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E75" s="20"/>
      <c r="F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E76" s="20"/>
      <c r="F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E77" s="20"/>
      <c r="F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E78" s="20"/>
      <c r="F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E79" s="20"/>
      <c r="F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E80" s="20"/>
      <c r="F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E81" s="20"/>
      <c r="F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E82" s="20"/>
      <c r="F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E83" s="20"/>
      <c r="F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E84" s="20"/>
      <c r="F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E85" s="20"/>
      <c r="F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E86" s="20"/>
      <c r="F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E87" s="20"/>
      <c r="F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E88" s="20"/>
      <c r="F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E89" s="20"/>
      <c r="F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E90" s="20"/>
      <c r="F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E91" s="20"/>
      <c r="F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E92" s="20"/>
      <c r="F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E93" s="20"/>
      <c r="F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E94" s="20"/>
      <c r="F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E95" s="20"/>
      <c r="F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E96" s="20"/>
      <c r="F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E97" s="20"/>
      <c r="F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E98" s="20"/>
      <c r="F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E99" s="20"/>
      <c r="F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E100" s="20"/>
      <c r="F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E101" s="20"/>
      <c r="F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E102" s="20"/>
      <c r="F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E103" s="20"/>
      <c r="F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E104" s="20"/>
      <c r="F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E105" s="20"/>
      <c r="F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E106" s="20"/>
      <c r="F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E107" s="20"/>
      <c r="F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E108" s="20"/>
      <c r="F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E109" s="20"/>
      <c r="F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E110" s="20"/>
      <c r="F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E111" s="20"/>
      <c r="F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E112" s="20"/>
      <c r="F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E113" s="20"/>
      <c r="F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E114" s="20"/>
      <c r="F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E115" s="20"/>
      <c r="F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E116" s="20"/>
      <c r="F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E117" s="20"/>
      <c r="F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E118" s="20"/>
      <c r="F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E119" s="20"/>
      <c r="F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E120" s="20"/>
      <c r="F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E121" s="20"/>
      <c r="F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E122" s="20"/>
      <c r="F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E123" s="20"/>
      <c r="F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E124" s="20"/>
      <c r="F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E125" s="20"/>
      <c r="F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E126" s="20"/>
      <c r="F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E127" s="20"/>
      <c r="F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E128" s="20"/>
      <c r="F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E129" s="20"/>
      <c r="F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E130" s="20"/>
      <c r="F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E131" s="20"/>
      <c r="F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E132" s="20"/>
      <c r="F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E133" s="20"/>
      <c r="F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E134" s="20"/>
      <c r="F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E135" s="20"/>
      <c r="F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E136" s="20"/>
      <c r="F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E137" s="20"/>
      <c r="F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E138" s="20"/>
      <c r="F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E139" s="20"/>
      <c r="F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E140" s="20"/>
      <c r="F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E141" s="20"/>
      <c r="F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E142" s="20"/>
      <c r="F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E143" s="20"/>
      <c r="F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E144" s="20"/>
      <c r="F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E145" s="20"/>
      <c r="F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E146" s="20"/>
      <c r="F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E147" s="20"/>
      <c r="F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E148" s="20"/>
      <c r="F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E149" s="20"/>
      <c r="F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E150" s="20"/>
      <c r="F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E151" s="20"/>
      <c r="F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E152" s="20"/>
      <c r="F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E153" s="20"/>
      <c r="F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E154" s="20"/>
      <c r="F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E155" s="20"/>
      <c r="F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E156" s="20"/>
      <c r="F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E157" s="20"/>
      <c r="F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E158" s="20"/>
      <c r="F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E159" s="20"/>
      <c r="F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E160" s="20"/>
      <c r="F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E161" s="20"/>
      <c r="F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E162" s="20"/>
      <c r="F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E163" s="20"/>
      <c r="F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E164" s="20"/>
      <c r="F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E165" s="20"/>
      <c r="F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E166" s="20"/>
      <c r="F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E167" s="20"/>
      <c r="F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E168" s="20"/>
      <c r="F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E169" s="20"/>
      <c r="F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E170" s="20"/>
      <c r="F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E171" s="20"/>
      <c r="F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E172" s="20"/>
      <c r="F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E173" s="20"/>
      <c r="F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E174" s="20"/>
      <c r="F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E175" s="20"/>
      <c r="F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E176" s="20"/>
      <c r="F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E177" s="20"/>
      <c r="F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E178" s="20"/>
      <c r="F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E179" s="20"/>
      <c r="F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E180" s="20"/>
      <c r="F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E181" s="20"/>
      <c r="F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E182" s="20"/>
      <c r="F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E183" s="20"/>
      <c r="F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E184" s="20"/>
      <c r="F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E185" s="20"/>
      <c r="F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E186" s="20"/>
      <c r="F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E187" s="20"/>
      <c r="F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E188" s="20"/>
      <c r="F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E189" s="20"/>
      <c r="F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E190" s="20"/>
      <c r="F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E191" s="20"/>
      <c r="F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E192" s="20"/>
      <c r="F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E193" s="20"/>
      <c r="F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E194" s="20"/>
      <c r="F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E195" s="20"/>
      <c r="F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E196" s="20"/>
      <c r="F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E197" s="20"/>
      <c r="F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E198" s="20"/>
      <c r="F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E199" s="20"/>
      <c r="F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E200" s="20"/>
      <c r="F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E201" s="20"/>
      <c r="F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E202" s="20"/>
      <c r="F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E203" s="20"/>
      <c r="F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E204" s="20"/>
      <c r="F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E205" s="20"/>
      <c r="F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E206" s="20"/>
      <c r="F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E207" s="20"/>
      <c r="F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E208" s="20"/>
      <c r="F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E209" s="20"/>
      <c r="F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E210" s="20"/>
      <c r="F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E211" s="20"/>
      <c r="F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E212" s="20"/>
      <c r="F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E213" s="20"/>
      <c r="F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E214" s="20"/>
      <c r="F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E215" s="20"/>
      <c r="F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E216" s="20"/>
      <c r="F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E217" s="20"/>
      <c r="F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E218" s="20"/>
      <c r="F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E219" s="20"/>
      <c r="F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E220" s="20"/>
      <c r="F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E221" s="20"/>
      <c r="F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E222" s="20"/>
      <c r="F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E223" s="20"/>
      <c r="F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E224" s="20"/>
      <c r="F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E225" s="20"/>
      <c r="F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E226" s="20"/>
      <c r="F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E227" s="20"/>
      <c r="F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E228" s="20"/>
      <c r="F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E229" s="20"/>
      <c r="F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E230" s="20"/>
      <c r="F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E231" s="20"/>
      <c r="F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E232" s="20"/>
      <c r="F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E233" s="20"/>
      <c r="F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E234" s="20"/>
      <c r="F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E235" s="20"/>
      <c r="F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E236" s="20"/>
      <c r="F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E237" s="20"/>
      <c r="F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E238" s="20"/>
      <c r="F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E239" s="20"/>
      <c r="F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E240" s="20"/>
      <c r="F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E241" s="20"/>
      <c r="F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E242" s="20"/>
      <c r="F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E243" s="20"/>
      <c r="F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E244" s="20"/>
      <c r="F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E245" s="20"/>
      <c r="F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E246" s="20"/>
      <c r="F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E247" s="20"/>
      <c r="F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E248" s="20"/>
      <c r="F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E249" s="20"/>
      <c r="F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E250" s="20"/>
      <c r="F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E251" s="20"/>
      <c r="F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E252" s="20"/>
      <c r="F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E253" s="20"/>
      <c r="F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E254" s="20"/>
      <c r="F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E255" s="20"/>
      <c r="F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E256" s="20"/>
      <c r="F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E257" s="20"/>
      <c r="F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E258" s="20"/>
      <c r="F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E259" s="20"/>
      <c r="F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E260" s="20"/>
      <c r="F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E261" s="20"/>
      <c r="F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E262" s="20"/>
      <c r="F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E263" s="20"/>
      <c r="F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E264" s="20"/>
      <c r="F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E265" s="20"/>
      <c r="F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E266" s="20"/>
      <c r="F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E267" s="20"/>
      <c r="F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E268" s="20"/>
      <c r="F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E269" s="20"/>
      <c r="F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E270" s="20"/>
      <c r="F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E271" s="20"/>
      <c r="F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E272" s="20"/>
      <c r="F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E273" s="20"/>
      <c r="F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E274" s="20"/>
      <c r="F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E275" s="20"/>
      <c r="F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E276" s="20"/>
      <c r="F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E277" s="20"/>
      <c r="F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E278" s="20"/>
      <c r="F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E279" s="20"/>
      <c r="F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E280" s="20"/>
      <c r="F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E281" s="20"/>
      <c r="F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E282" s="20"/>
      <c r="F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E283" s="20"/>
      <c r="F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E284" s="20"/>
      <c r="F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E285" s="20"/>
      <c r="F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E286" s="20"/>
      <c r="F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E287" s="20"/>
      <c r="F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E288" s="20"/>
      <c r="F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E289" s="20"/>
      <c r="F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E290" s="20"/>
      <c r="F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E291" s="20"/>
      <c r="F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E292" s="20"/>
      <c r="F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E293" s="20"/>
      <c r="F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E294" s="20"/>
      <c r="F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E295" s="20"/>
      <c r="F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E296" s="20"/>
      <c r="F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E297" s="20"/>
      <c r="F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E298" s="20"/>
      <c r="F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E299" s="20"/>
      <c r="F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E300" s="20"/>
      <c r="F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E301" s="20"/>
      <c r="F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E302" s="20"/>
      <c r="F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E303" s="20"/>
      <c r="F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E304" s="20"/>
      <c r="F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E305" s="20"/>
      <c r="F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E306" s="20"/>
      <c r="F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E307" s="20"/>
      <c r="F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E308" s="20"/>
      <c r="F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E309" s="20"/>
      <c r="F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E310" s="20"/>
      <c r="F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E311" s="20"/>
      <c r="F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E312" s="20"/>
      <c r="F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E313" s="20"/>
      <c r="F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E314" s="20"/>
      <c r="F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E315" s="20"/>
      <c r="F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E316" s="20"/>
      <c r="F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E317" s="20"/>
      <c r="F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E318" s="20"/>
      <c r="F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E319" s="20"/>
      <c r="F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E320" s="20"/>
      <c r="F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E321" s="20"/>
      <c r="F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E322" s="20"/>
      <c r="F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E323" s="20"/>
      <c r="F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E324" s="20"/>
      <c r="F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E325" s="20"/>
      <c r="F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E326" s="20"/>
      <c r="F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E327" s="20"/>
      <c r="F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E328" s="20"/>
      <c r="F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E329" s="20"/>
      <c r="F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E330" s="20"/>
      <c r="F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E331" s="20"/>
      <c r="F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E332" s="20"/>
      <c r="F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E333" s="20"/>
      <c r="F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E334" s="20"/>
      <c r="F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E335" s="20"/>
      <c r="F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E336" s="20"/>
      <c r="F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E337" s="20"/>
      <c r="F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E338" s="20"/>
      <c r="F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E339" s="20"/>
      <c r="F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E340" s="20"/>
      <c r="F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E341" s="20"/>
      <c r="F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E342" s="20"/>
      <c r="F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E343" s="20"/>
      <c r="F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E344" s="20"/>
      <c r="F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E345" s="20"/>
      <c r="F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E346" s="20"/>
      <c r="F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E347" s="20"/>
      <c r="F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E348" s="20"/>
      <c r="F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E349" s="20"/>
      <c r="F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E350" s="20"/>
      <c r="F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E351" s="20"/>
      <c r="F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E352" s="20"/>
      <c r="F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E353" s="20"/>
      <c r="F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E354" s="20"/>
      <c r="F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E355" s="20"/>
      <c r="F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E356" s="20"/>
      <c r="F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E357" s="20"/>
      <c r="F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E358" s="20"/>
      <c r="F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E359" s="20"/>
      <c r="F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E360" s="20"/>
      <c r="F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E361" s="20"/>
      <c r="F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E362" s="20"/>
      <c r="F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E363" s="20"/>
      <c r="F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E364" s="20"/>
      <c r="F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E365" s="20"/>
      <c r="F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E366" s="20"/>
      <c r="F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E367" s="20"/>
      <c r="F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E368" s="20"/>
      <c r="F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E369" s="20"/>
      <c r="F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E370" s="20"/>
      <c r="F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E371" s="20"/>
      <c r="F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E372" s="20"/>
      <c r="F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E373" s="20"/>
      <c r="F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E374" s="20"/>
      <c r="F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E375" s="20"/>
      <c r="F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E376" s="20"/>
      <c r="F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E377" s="20"/>
      <c r="F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E378" s="20"/>
      <c r="F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E379" s="20"/>
      <c r="F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E380" s="20"/>
      <c r="F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E381" s="20"/>
      <c r="F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E382" s="20"/>
      <c r="F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E383" s="20"/>
      <c r="F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E384" s="20"/>
      <c r="F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E385" s="20"/>
      <c r="F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E386" s="20"/>
      <c r="F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E387" s="20"/>
      <c r="F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E388" s="20"/>
      <c r="F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E389" s="20"/>
      <c r="F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E390" s="20"/>
      <c r="F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E391" s="20"/>
      <c r="F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E392" s="20"/>
      <c r="F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E393" s="20"/>
      <c r="F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E394" s="20"/>
      <c r="F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E395" s="20"/>
      <c r="F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E396" s="20"/>
      <c r="F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E397" s="20"/>
      <c r="F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E398" s="20"/>
      <c r="F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E399" s="20"/>
      <c r="F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E400" s="20"/>
      <c r="F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E401" s="20"/>
      <c r="F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E402" s="20"/>
      <c r="F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E403" s="20"/>
      <c r="F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E404" s="20"/>
      <c r="F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E405" s="20"/>
      <c r="F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E406" s="20"/>
      <c r="F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E407" s="20"/>
      <c r="F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E408" s="20"/>
      <c r="F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E409" s="20"/>
      <c r="F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E410" s="20"/>
      <c r="F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E411" s="20"/>
      <c r="F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E412" s="20"/>
      <c r="F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E413" s="20"/>
      <c r="F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E414" s="20"/>
      <c r="F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E415" s="20"/>
      <c r="F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E416" s="20"/>
      <c r="F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E417" s="20"/>
      <c r="F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E418" s="20"/>
      <c r="F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E419" s="20"/>
      <c r="F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E420" s="20"/>
      <c r="F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E421" s="20"/>
      <c r="F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E422" s="20"/>
      <c r="F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E423" s="20"/>
      <c r="F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E424" s="20"/>
      <c r="F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E425" s="20"/>
      <c r="F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E426" s="20"/>
      <c r="F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E427" s="20"/>
      <c r="F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E428" s="20"/>
      <c r="F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E429" s="20"/>
      <c r="F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E430" s="20"/>
      <c r="F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E431" s="20"/>
      <c r="F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E432" s="20"/>
      <c r="F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E433" s="20"/>
      <c r="F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E434" s="20"/>
      <c r="F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E435" s="20"/>
      <c r="F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E436" s="20"/>
      <c r="F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E437" s="20"/>
      <c r="F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E438" s="20"/>
      <c r="F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E439" s="20"/>
      <c r="F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E440" s="20"/>
      <c r="F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E441" s="20"/>
      <c r="F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E442" s="20"/>
      <c r="F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E443" s="20"/>
      <c r="F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E444" s="20"/>
      <c r="F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E445" s="20"/>
      <c r="F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E446" s="20"/>
      <c r="F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E447" s="20"/>
      <c r="F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E448" s="20"/>
      <c r="F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E449" s="20"/>
      <c r="F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E450" s="20"/>
      <c r="F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E451" s="20"/>
      <c r="F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E452" s="20"/>
      <c r="F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E453" s="20"/>
      <c r="F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E454" s="20"/>
      <c r="F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E455" s="20"/>
      <c r="F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E456" s="20"/>
      <c r="F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E457" s="20"/>
      <c r="F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E458" s="20"/>
      <c r="F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E459" s="20"/>
      <c r="F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E460" s="20"/>
      <c r="F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E461" s="20"/>
      <c r="F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E462" s="20"/>
      <c r="F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E463" s="20"/>
      <c r="F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E464" s="20"/>
      <c r="F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E465" s="20"/>
      <c r="F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E466" s="20"/>
      <c r="F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E467" s="20"/>
      <c r="F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E468" s="20"/>
      <c r="F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E469" s="20"/>
      <c r="F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E470" s="20"/>
      <c r="F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E471" s="20"/>
      <c r="F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E472" s="20"/>
      <c r="F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E473" s="20"/>
      <c r="F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E474" s="20"/>
      <c r="F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E475" s="20"/>
      <c r="F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E476" s="20"/>
      <c r="F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E477" s="20"/>
      <c r="F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E478" s="20"/>
      <c r="F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E479" s="20"/>
      <c r="F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E480" s="20"/>
      <c r="F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E481" s="20"/>
      <c r="F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E482" s="20"/>
      <c r="F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E483" s="20"/>
      <c r="F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E484" s="20"/>
      <c r="F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E485" s="20"/>
      <c r="F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E486" s="20"/>
      <c r="F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E487" s="20"/>
      <c r="F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E488" s="20"/>
      <c r="F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E489" s="20"/>
      <c r="F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E490" s="20"/>
      <c r="F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E491" s="20"/>
      <c r="F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E492" s="20"/>
      <c r="F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E493" s="20"/>
      <c r="F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E494" s="20"/>
      <c r="F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E495" s="20"/>
      <c r="F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E496" s="20"/>
      <c r="F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E497" s="20"/>
      <c r="F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E498" s="20"/>
      <c r="F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E499" s="20"/>
      <c r="F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E500" s="20"/>
      <c r="F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E501" s="20"/>
      <c r="F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E502" s="20"/>
      <c r="F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E503" s="20"/>
      <c r="F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E504" s="20"/>
      <c r="F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E505" s="20"/>
      <c r="F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E506" s="20"/>
      <c r="F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E507" s="20"/>
      <c r="F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E508" s="20"/>
      <c r="F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E509" s="20"/>
      <c r="F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E510" s="20"/>
      <c r="F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E511" s="20"/>
      <c r="F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E512" s="20"/>
      <c r="F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E513" s="20"/>
      <c r="F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E514" s="20"/>
      <c r="F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E515" s="20"/>
      <c r="F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E516" s="20"/>
      <c r="F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E517" s="20"/>
      <c r="F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E518" s="20"/>
      <c r="F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E519" s="20"/>
      <c r="F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E520" s="20"/>
      <c r="F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E521" s="20"/>
      <c r="F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E522" s="20"/>
      <c r="F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E523" s="20"/>
      <c r="F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E524" s="20"/>
      <c r="F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E525" s="20"/>
      <c r="F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E526" s="20"/>
      <c r="F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E527" s="20"/>
      <c r="F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E528" s="20"/>
      <c r="F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E529" s="20"/>
      <c r="F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E530" s="20"/>
      <c r="F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E531" s="20"/>
      <c r="F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E532" s="20"/>
      <c r="F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E533" s="20"/>
      <c r="F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E534" s="20"/>
      <c r="F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E535" s="20"/>
      <c r="F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E536" s="20"/>
      <c r="F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E537" s="20"/>
      <c r="F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E538" s="20"/>
      <c r="F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E539" s="20"/>
      <c r="F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E540" s="20"/>
      <c r="F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E541" s="20"/>
      <c r="F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E542" s="20"/>
      <c r="F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E543" s="20"/>
      <c r="F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E544" s="20"/>
      <c r="F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E545" s="20"/>
      <c r="F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E546" s="20"/>
      <c r="F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E547" s="20"/>
      <c r="F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E548" s="20"/>
      <c r="F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E549" s="20"/>
      <c r="F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E550" s="20"/>
      <c r="F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E551" s="20"/>
      <c r="F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E552" s="20"/>
      <c r="F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E553" s="20"/>
      <c r="F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E554" s="20"/>
      <c r="F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E555" s="20"/>
      <c r="F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E556" s="20"/>
      <c r="F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E557" s="20"/>
      <c r="F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E558" s="20"/>
      <c r="F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E559" s="20"/>
      <c r="F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E560" s="20"/>
      <c r="F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E561" s="20"/>
      <c r="F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E562" s="20"/>
      <c r="F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E563" s="20"/>
      <c r="F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E564" s="20"/>
      <c r="F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E565" s="20"/>
      <c r="F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E566" s="20"/>
      <c r="F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E567" s="20"/>
      <c r="F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E568" s="20"/>
      <c r="F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E569" s="20"/>
      <c r="F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E570" s="20"/>
      <c r="F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E571" s="20"/>
      <c r="F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E572" s="20"/>
      <c r="F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E573" s="20"/>
      <c r="F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E574" s="20"/>
      <c r="F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E575" s="20"/>
      <c r="F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E576" s="20"/>
      <c r="F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E577" s="20"/>
      <c r="F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E578" s="20"/>
      <c r="F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E579" s="20"/>
      <c r="F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E580" s="20"/>
      <c r="F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E581" s="20"/>
      <c r="F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E582" s="20"/>
      <c r="F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E583" s="20"/>
      <c r="F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E584" s="20"/>
      <c r="F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E585" s="20"/>
      <c r="F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E586" s="20"/>
      <c r="F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E587" s="20"/>
      <c r="F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E588" s="20"/>
      <c r="F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E589" s="20"/>
      <c r="F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E590" s="20"/>
      <c r="F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E591" s="20"/>
      <c r="F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E592" s="20"/>
      <c r="F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E593" s="20"/>
      <c r="F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E594" s="20"/>
      <c r="F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E595" s="20"/>
      <c r="F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E596" s="20"/>
      <c r="F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E597" s="20"/>
      <c r="F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E598" s="20"/>
      <c r="F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E599" s="20"/>
      <c r="F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E600" s="20"/>
      <c r="F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E601" s="20"/>
      <c r="F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E602" s="20"/>
      <c r="F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E603" s="20"/>
      <c r="F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E604" s="20"/>
      <c r="F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E605" s="20"/>
      <c r="F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E606" s="20"/>
      <c r="F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E607" s="20"/>
      <c r="F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E608" s="20"/>
      <c r="F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E609" s="20"/>
      <c r="F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E610" s="20"/>
      <c r="F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E611" s="20"/>
      <c r="F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E612" s="20"/>
      <c r="F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E613" s="20"/>
      <c r="F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E614" s="20"/>
      <c r="F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E615" s="20"/>
      <c r="F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E616" s="20"/>
      <c r="F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E617" s="20"/>
      <c r="F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E618" s="20"/>
      <c r="F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E619" s="20"/>
      <c r="F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E620" s="20"/>
      <c r="F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E621" s="20"/>
      <c r="F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E622" s="20"/>
      <c r="F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E623" s="20"/>
      <c r="F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E624" s="20"/>
      <c r="F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E625" s="20"/>
      <c r="F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E626" s="20"/>
      <c r="F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E627" s="20"/>
      <c r="F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E628" s="20"/>
      <c r="F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E629" s="20"/>
      <c r="F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E630" s="20"/>
      <c r="F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E631" s="20"/>
      <c r="F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E632" s="20"/>
      <c r="F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E633" s="20"/>
      <c r="F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E634" s="20"/>
      <c r="F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E635" s="20"/>
      <c r="F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E636" s="20"/>
      <c r="F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E637" s="20"/>
      <c r="F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E638" s="20"/>
      <c r="F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E639" s="20"/>
      <c r="F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E640" s="20"/>
      <c r="F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E641" s="20"/>
      <c r="F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E642" s="20"/>
      <c r="F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E643" s="20"/>
      <c r="F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E644" s="20"/>
      <c r="F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E645" s="20"/>
      <c r="F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E646" s="20"/>
      <c r="F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E647" s="20"/>
      <c r="F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E648" s="20"/>
      <c r="F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E649" s="20"/>
      <c r="F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E650" s="20"/>
      <c r="F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E651" s="20"/>
      <c r="F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E652" s="20"/>
      <c r="F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E653" s="20"/>
      <c r="F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E654" s="20"/>
      <c r="F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E655" s="20"/>
      <c r="F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E656" s="20"/>
      <c r="F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E657" s="20"/>
      <c r="F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E658" s="20"/>
      <c r="F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E659" s="20"/>
      <c r="F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E660" s="20"/>
      <c r="F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E661" s="20"/>
      <c r="F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E662" s="20"/>
      <c r="F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E663" s="20"/>
      <c r="F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E664" s="20"/>
      <c r="F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E665" s="20"/>
      <c r="F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E666" s="20"/>
      <c r="F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E667" s="20"/>
      <c r="F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E668" s="20"/>
      <c r="F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E669" s="20"/>
      <c r="F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E670" s="20"/>
      <c r="F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E671" s="20"/>
      <c r="F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E672" s="20"/>
      <c r="F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E673" s="20"/>
      <c r="F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E674" s="20"/>
      <c r="F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E675" s="20"/>
      <c r="F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E676" s="20"/>
      <c r="F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E677" s="20"/>
      <c r="F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E678" s="20"/>
      <c r="F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E679" s="20"/>
      <c r="F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E680" s="20"/>
      <c r="F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E681" s="20"/>
      <c r="F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E682" s="20"/>
      <c r="F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E683" s="20"/>
      <c r="F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E684" s="20"/>
      <c r="F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E685" s="20"/>
      <c r="F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E686" s="20"/>
      <c r="F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E687" s="20"/>
      <c r="F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E688" s="20"/>
      <c r="F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E689" s="20"/>
      <c r="F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E690" s="20"/>
      <c r="F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E691" s="20"/>
      <c r="F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E692" s="20"/>
      <c r="F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E693" s="20"/>
      <c r="F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E694" s="20"/>
      <c r="F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E695" s="20"/>
      <c r="F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E696" s="20"/>
      <c r="F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E697" s="20"/>
      <c r="F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E698" s="20"/>
      <c r="F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E699" s="20"/>
      <c r="F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E700" s="20"/>
      <c r="F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E701" s="20"/>
      <c r="F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E702" s="20"/>
      <c r="F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E703" s="20"/>
      <c r="F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E704" s="20"/>
      <c r="F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E705" s="20"/>
      <c r="F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E706" s="20"/>
      <c r="F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E707" s="20"/>
      <c r="F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E708" s="20"/>
      <c r="F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E709" s="20"/>
      <c r="F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E710" s="20"/>
      <c r="F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E711" s="20"/>
      <c r="F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E712" s="20"/>
      <c r="F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E713" s="20"/>
      <c r="F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E714" s="20"/>
      <c r="F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E715" s="20"/>
      <c r="F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E716" s="20"/>
      <c r="F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E717" s="20"/>
      <c r="F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E718" s="20"/>
      <c r="F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E719" s="20"/>
      <c r="F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E720" s="20"/>
      <c r="F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E721" s="20"/>
      <c r="F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E722" s="20"/>
      <c r="F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E723" s="20"/>
      <c r="F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E724" s="20"/>
      <c r="F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E725" s="20"/>
      <c r="F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E726" s="20"/>
      <c r="F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E727" s="20"/>
      <c r="F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E728" s="20"/>
      <c r="F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E729" s="20"/>
      <c r="F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E730" s="20"/>
      <c r="F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E731" s="20"/>
      <c r="F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E732" s="20"/>
      <c r="F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E733" s="20"/>
      <c r="F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E734" s="20"/>
      <c r="F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E735" s="20"/>
      <c r="F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E736" s="20"/>
      <c r="F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E737" s="20"/>
      <c r="F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E738" s="20"/>
      <c r="F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E739" s="20"/>
      <c r="F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E740" s="20"/>
      <c r="F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E741" s="20"/>
      <c r="F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E742" s="20"/>
      <c r="F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E743" s="20"/>
      <c r="F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E744" s="20"/>
      <c r="F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E745" s="20"/>
      <c r="F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E746" s="20"/>
      <c r="F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E747" s="20"/>
      <c r="F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E748" s="20"/>
      <c r="F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E749" s="20"/>
      <c r="F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E750" s="20"/>
      <c r="F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E751" s="20"/>
      <c r="F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E752" s="20"/>
      <c r="F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E753" s="20"/>
      <c r="F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E754" s="20"/>
      <c r="F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E755" s="20"/>
      <c r="F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E756" s="20"/>
      <c r="F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E757" s="20"/>
      <c r="F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E758" s="20"/>
      <c r="F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E759" s="20"/>
      <c r="F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E760" s="20"/>
      <c r="F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E761" s="20"/>
      <c r="F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E762" s="20"/>
      <c r="F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E763" s="20"/>
      <c r="F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E764" s="20"/>
      <c r="F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E765" s="20"/>
      <c r="F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E766" s="20"/>
      <c r="F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E767" s="20"/>
      <c r="F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E768" s="20"/>
      <c r="F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E769" s="20"/>
      <c r="F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E770" s="20"/>
      <c r="F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E771" s="20"/>
      <c r="F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E772" s="20"/>
      <c r="F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E773" s="20"/>
      <c r="F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E774" s="20"/>
      <c r="F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E775" s="20"/>
      <c r="F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E776" s="20"/>
      <c r="F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E777" s="20"/>
      <c r="F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E778" s="20"/>
      <c r="F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E779" s="20"/>
      <c r="F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E780" s="20"/>
      <c r="F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E781" s="20"/>
      <c r="F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E782" s="20"/>
      <c r="F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E783" s="20"/>
      <c r="F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E784" s="20"/>
      <c r="F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E785" s="20"/>
      <c r="F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E786" s="20"/>
      <c r="F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E787" s="20"/>
      <c r="F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E788" s="20"/>
      <c r="F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E789" s="20"/>
      <c r="F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E790" s="20"/>
      <c r="F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E791" s="20"/>
      <c r="F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E792" s="20"/>
      <c r="F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E793" s="20"/>
      <c r="F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E794" s="20"/>
      <c r="F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E795" s="20"/>
      <c r="F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E796" s="20"/>
      <c r="F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E797" s="20"/>
      <c r="F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E798" s="20"/>
      <c r="F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E799" s="20"/>
      <c r="F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E800" s="20"/>
      <c r="F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E801" s="20"/>
      <c r="F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E802" s="20"/>
      <c r="F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E803" s="20"/>
      <c r="F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E804" s="20"/>
      <c r="F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E805" s="20"/>
      <c r="F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E806" s="20"/>
      <c r="F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E807" s="20"/>
      <c r="F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E808" s="20"/>
      <c r="F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E809" s="20"/>
      <c r="F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E810" s="20"/>
      <c r="F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E811" s="20"/>
      <c r="F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E812" s="20"/>
      <c r="F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E813" s="20"/>
      <c r="F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E814" s="20"/>
      <c r="F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E815" s="20"/>
      <c r="F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E816" s="20"/>
      <c r="F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E817" s="20"/>
      <c r="F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E818" s="20"/>
      <c r="F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E819" s="20"/>
      <c r="F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E820" s="20"/>
      <c r="F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E821" s="20"/>
      <c r="F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E822" s="20"/>
      <c r="F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E823" s="20"/>
      <c r="F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E824" s="20"/>
      <c r="F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E825" s="20"/>
      <c r="F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E826" s="20"/>
      <c r="F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E827" s="20"/>
      <c r="F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E828" s="20"/>
      <c r="F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E829" s="20"/>
      <c r="F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E830" s="20"/>
      <c r="F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E831" s="20"/>
      <c r="F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E832" s="20"/>
      <c r="F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E833" s="20"/>
      <c r="F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E834" s="20"/>
      <c r="F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E835" s="20"/>
      <c r="F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E836" s="20"/>
      <c r="F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E837" s="20"/>
      <c r="F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E838" s="20"/>
      <c r="F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E839" s="20"/>
      <c r="F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E840" s="20"/>
      <c r="F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E841" s="20"/>
      <c r="F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E842" s="20"/>
      <c r="F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E843" s="20"/>
      <c r="F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E844" s="20"/>
      <c r="F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E845" s="20"/>
      <c r="F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E846" s="20"/>
      <c r="F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E847" s="20"/>
      <c r="F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E848" s="20"/>
      <c r="F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E849" s="20"/>
      <c r="F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E850" s="20"/>
      <c r="F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E851" s="20"/>
      <c r="F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E852" s="20"/>
      <c r="F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E853" s="20"/>
      <c r="F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E854" s="20"/>
      <c r="F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E855" s="20"/>
      <c r="F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E856" s="20"/>
      <c r="F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E857" s="20"/>
      <c r="F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E858" s="20"/>
      <c r="F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E859" s="20"/>
      <c r="F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E860" s="20"/>
      <c r="F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E861" s="20"/>
      <c r="F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E862" s="20"/>
      <c r="F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E863" s="20"/>
      <c r="F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E864" s="20"/>
      <c r="F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E865" s="20"/>
      <c r="F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E866" s="20"/>
      <c r="F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E867" s="20"/>
      <c r="F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E868" s="20"/>
      <c r="F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E869" s="20"/>
      <c r="F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E870" s="20"/>
      <c r="F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E871" s="20"/>
      <c r="F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E872" s="20"/>
      <c r="F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E873" s="20"/>
      <c r="F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E874" s="20"/>
      <c r="F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E875" s="20"/>
      <c r="F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E876" s="20"/>
      <c r="F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E877" s="20"/>
      <c r="F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E878" s="20"/>
      <c r="F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E879" s="20"/>
      <c r="F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E880" s="20"/>
      <c r="F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E881" s="20"/>
      <c r="F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E882" s="20"/>
      <c r="F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E883" s="20"/>
      <c r="F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E884" s="20"/>
      <c r="F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E885" s="20"/>
      <c r="F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E886" s="20"/>
      <c r="F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E887" s="20"/>
      <c r="F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E888" s="20"/>
      <c r="F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E889" s="20"/>
      <c r="F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E890" s="20"/>
      <c r="F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E891" s="20"/>
      <c r="F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E892" s="20"/>
      <c r="F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E893" s="20"/>
      <c r="F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E894" s="20"/>
      <c r="F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E895" s="20"/>
      <c r="F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E896" s="20"/>
      <c r="F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E897" s="20"/>
      <c r="F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E898" s="20"/>
      <c r="F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E899" s="20"/>
      <c r="F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E900" s="20"/>
      <c r="F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E901" s="20"/>
      <c r="F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E902" s="20"/>
      <c r="F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E903" s="20"/>
      <c r="F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E904" s="20"/>
      <c r="F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E905" s="20"/>
      <c r="F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E906" s="20"/>
      <c r="F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E907" s="20"/>
      <c r="F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E908" s="20"/>
      <c r="F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E909" s="20"/>
      <c r="F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E910" s="20"/>
      <c r="F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E911" s="20"/>
      <c r="F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E912" s="20"/>
      <c r="F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E913" s="20"/>
      <c r="F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E914" s="20"/>
      <c r="F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E915" s="20"/>
      <c r="F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E916" s="20"/>
      <c r="F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E917" s="20"/>
      <c r="F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E918" s="20"/>
      <c r="F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E919" s="20"/>
      <c r="F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E920" s="20"/>
      <c r="F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E921" s="20"/>
      <c r="F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E922" s="20"/>
      <c r="F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E923" s="20"/>
      <c r="F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E924" s="20"/>
      <c r="F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E925" s="20"/>
      <c r="F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E926" s="20"/>
      <c r="F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E927" s="20"/>
      <c r="F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E928" s="20"/>
      <c r="F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E929" s="20"/>
      <c r="F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E930" s="20"/>
      <c r="F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E931" s="20"/>
      <c r="F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E932" s="20"/>
      <c r="F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E933" s="20"/>
      <c r="F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E934" s="20"/>
      <c r="F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E935" s="20"/>
      <c r="F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E936" s="20"/>
      <c r="F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E937" s="20"/>
      <c r="F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E938" s="20"/>
      <c r="F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E939" s="20"/>
      <c r="F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E940" s="20"/>
      <c r="F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E941" s="20"/>
      <c r="F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E942" s="20"/>
      <c r="F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E943" s="20"/>
      <c r="F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E944" s="20"/>
      <c r="F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E945" s="20"/>
      <c r="F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E946" s="20"/>
      <c r="F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E947" s="20"/>
      <c r="F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E948" s="20"/>
      <c r="F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E949" s="20"/>
      <c r="F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E950" s="20"/>
      <c r="F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E951" s="20"/>
      <c r="F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E952" s="20"/>
      <c r="F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E953" s="20"/>
      <c r="F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E954" s="20"/>
      <c r="F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E955" s="20"/>
      <c r="F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E956" s="20"/>
      <c r="F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E957" s="20"/>
      <c r="F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E958" s="20"/>
      <c r="F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E959" s="20"/>
      <c r="F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E960" s="20"/>
      <c r="F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E961" s="20"/>
      <c r="F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E962" s="20"/>
      <c r="F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E963" s="20"/>
      <c r="F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E964" s="20"/>
      <c r="F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E965" s="20"/>
      <c r="F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E966" s="20"/>
      <c r="F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E967" s="20"/>
      <c r="F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E968" s="20"/>
      <c r="F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E969" s="20"/>
      <c r="F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E970" s="20"/>
      <c r="F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E971" s="20"/>
      <c r="F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E972" s="20"/>
      <c r="F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E973" s="20"/>
      <c r="F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E974" s="20"/>
      <c r="F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E975" s="20"/>
      <c r="F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E976" s="20"/>
      <c r="F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E977" s="20"/>
      <c r="F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E978" s="20"/>
      <c r="F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E979" s="20"/>
      <c r="F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E980" s="20"/>
      <c r="F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E981" s="20"/>
      <c r="F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E982" s="20"/>
      <c r="F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E983" s="20"/>
      <c r="F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E984" s="20"/>
      <c r="F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E985" s="20"/>
      <c r="F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E986" s="20"/>
      <c r="F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E987" s="20"/>
      <c r="F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E988" s="20"/>
      <c r="F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E989" s="20"/>
      <c r="F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E990" s="20"/>
      <c r="F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E991" s="20"/>
      <c r="F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E992" s="20"/>
      <c r="F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E993" s="20"/>
      <c r="F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E994" s="20"/>
      <c r="F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E995" s="20"/>
      <c r="F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E996" s="20"/>
      <c r="F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E997" s="20"/>
      <c r="F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E998" s="20"/>
      <c r="F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E999" s="20"/>
      <c r="F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E1000" s="20"/>
      <c r="F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20"/>
      <c r="B1001" s="20"/>
      <c r="C1001" s="20"/>
      <c r="E1001" s="20"/>
      <c r="F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20"/>
      <c r="B1002" s="20"/>
      <c r="C1002" s="20"/>
      <c r="E1002" s="20"/>
      <c r="F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>
      <c r="A1003" s="20"/>
      <c r="B1003" s="20"/>
      <c r="C1003" s="20"/>
      <c r="E1003" s="20"/>
      <c r="F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>
      <c r="A1004" s="20"/>
      <c r="B1004" s="20"/>
      <c r="C1004" s="20"/>
      <c r="E1004" s="20"/>
      <c r="F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>
      <c r="A1005" s="20"/>
      <c r="B1005" s="20"/>
      <c r="C1005" s="20"/>
      <c r="E1005" s="20"/>
      <c r="F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>
      <c r="A1006" s="20"/>
      <c r="B1006" s="20"/>
      <c r="C1006" s="20"/>
      <c r="E1006" s="20"/>
      <c r="F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</sheetData>
  <conditionalFormatting sqref="G1:G1006">
    <cfRule type="containsText" dxfId="6" priority="1" operator="containsText" text="Standard">
      <formula>NOT(ISERROR(SEARCH(("Standard"),(G1))))</formula>
    </cfRule>
  </conditionalFormatting>
  <conditionalFormatting sqref="G1:G1006">
    <cfRule type="cellIs" dxfId="7" priority="2" operator="equal">
      <formula>"Highball Alt"</formula>
    </cfRule>
  </conditionalFormatting>
  <conditionalFormatting sqref="G1:G1006">
    <cfRule type="cellIs" dxfId="8" priority="3" operator="equal">
      <formula>"Lowball Alt"</formula>
    </cfRule>
  </conditionalFormatting>
  <conditionalFormatting sqref="G1:G1006">
    <cfRule type="cellIs" dxfId="9" priority="4" operator="equal">
      <formula>"Specialty"</formula>
    </cfRule>
  </conditionalFormatting>
  <conditionalFormatting sqref="D1:D1006">
    <cfRule type="containsText" dxfId="0" priority="5" operator="containsText" text="Liquor">
      <formula>NOT(ISERROR(SEARCH(("Liquor"),(D1))))</formula>
    </cfRule>
  </conditionalFormatting>
  <conditionalFormatting sqref="D1:D1006">
    <cfRule type="cellIs" dxfId="1" priority="6" operator="equal">
      <formula>"Liqueur"</formula>
    </cfRule>
  </conditionalFormatting>
  <conditionalFormatting sqref="D1:D1006">
    <cfRule type="containsText" dxfId="2" priority="7" operator="containsText" text="Secondary Liqueur">
      <formula>NOT(ISERROR(SEARCH(("Secondary Liqueur"),(D1))))</formula>
    </cfRule>
  </conditionalFormatting>
  <conditionalFormatting sqref="D1:D1006">
    <cfRule type="cellIs" dxfId="3" priority="8" operator="equal">
      <formula>"Mixer"</formula>
    </cfRule>
  </conditionalFormatting>
  <conditionalFormatting sqref="D1:D1006">
    <cfRule type="containsText" dxfId="4" priority="9" operator="containsText" text="Soda">
      <formula>NOT(ISERROR(SEARCH(("Soda"),(D1))))</formula>
    </cfRule>
  </conditionalFormatting>
  <conditionalFormatting sqref="D1:D1006">
    <cfRule type="containsText" dxfId="5" priority="10" operator="containsText" text="Garnish">
      <formula>NOT(ISERROR(SEARCH(("Garnish"),(D1))))</formula>
    </cfRule>
  </conditionalFormatting>
  <conditionalFormatting sqref="I2">
    <cfRule type="colorScale" priority="11">
      <colorScale>
        <cfvo type="min"/>
        <cfvo type="formula" val="5"/>
        <cfvo type="max"/>
        <color rgb="FFFFE599"/>
        <color rgb="FFC9D58B"/>
        <color rgb="FF93C47D"/>
      </colorScale>
    </cfRule>
  </conditionalFormatting>
  <dataValidations>
    <dataValidation type="list" allowBlank="1" sqref="A2">
      <formula1>Cocktails!$A$3:$A$99</formula1>
    </dataValidation>
  </dataValidations>
  <drawing r:id="rId1"/>
</worksheet>
</file>