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 Eler\Downloads\"/>
    </mc:Choice>
  </mc:AlternateContent>
  <bookViews>
    <workbookView xWindow="0" yWindow="0" windowWidth="14655" windowHeight="6855"/>
  </bookViews>
  <sheets>
    <sheet name="Planilha de teste" sheetId="1" r:id="rId1"/>
    <sheet name="Log dos testes" sheetId="3" r:id="rId2"/>
    <sheet name="Resum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M6" i="4" l="1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8" i="4" s="1"/>
  <c r="E6" i="4"/>
  <c r="I8" i="4" l="1"/>
  <c r="Q8" i="4"/>
</calcChain>
</file>

<file path=xl/sharedStrings.xml><?xml version="1.0" encoding="utf-8"?>
<sst xmlns="http://schemas.openxmlformats.org/spreadsheetml/2006/main" count="442" uniqueCount="233">
  <si>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</si>
  <si>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</si>
  <si>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</si>
  <si>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</si>
  <si>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</si>
  <si>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</si>
  <si>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</si>
  <si>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</si>
  <si>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</si>
  <si>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</si>
  <si>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</si>
  <si>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</si>
  <si>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</si>
  <si>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</si>
  <si>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</si>
  <si>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</si>
  <si>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</si>
  <si>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</si>
  <si>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</si>
  <si>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</si>
  <si>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</si>
  <si>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</si>
  <si>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</si>
  <si>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</si>
  <si>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</si>
  <si>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</si>
  <si>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</si>
  <si>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</si>
  <si>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</si>
  <si>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</si>
  <si>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</si>
  <si>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</si>
  <si>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</si>
  <si>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</si>
  <si>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</si>
  <si>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</si>
  <si>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</si>
  <si>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</si>
  <si>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</si>
  <si>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</si>
  <si>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</si>
  <si>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</si>
  <si>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</si>
  <si>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</si>
  <si>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</si>
  <si>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</si>
  <si>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</si>
  <si>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</si>
  <si>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</si>
  <si>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</si>
  <si>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</si>
  <si>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</si>
  <si>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</si>
  <si>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</si>
  <si>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</si>
  <si>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</si>
  <si>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</si>
  <si>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</si>
  <si>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</si>
  <si>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</si>
  <si>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</si>
  <si>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</si>
  <si>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</si>
  <si>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</si>
  <si>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</si>
  <si>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</si>
  <si>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</si>
  <si>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</si>
  <si>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</si>
  <si>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</si>
  <si>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</si>
  <si>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</si>
  <si>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</si>
  <si>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</si>
  <si>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</si>
  <si>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</si>
  <si>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</si>
  <si>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</si>
  <si>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</si>
  <si>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</si>
  <si>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</si>
  <si>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</si>
  <si>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</si>
  <si>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</si>
  <si>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</si>
  <si>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</si>
  <si>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</si>
  <si>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</si>
  <si>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</si>
  <si>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</si>
  <si>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</si>
  <si>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</si>
  <si>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</si>
  <si>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</si>
  <si>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</si>
  <si>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</si>
  <si>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</si>
  <si>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</si>
  <si>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</si>
  <si>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</si>
  <si>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</si>
  <si>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</si>
  <si>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</si>
  <si>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</si>
  <si>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</si>
  <si>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</si>
  <si>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</si>
  <si>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</si>
  <si>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</si>
  <si>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</si>
  <si>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</si>
  <si>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</si>
  <si>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</si>
  <si>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</si>
  <si>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</si>
  <si>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</si>
  <si>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</si>
  <si>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</si>
  <si>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</si>
  <si>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</si>
  <si>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</si>
  <si>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</si>
  <si>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</si>
  <si>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</si>
  <si>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</si>
  <si>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</si>
  <si>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</si>
  <si>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</si>
  <si>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</si>
  <si>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</si>
  <si>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</si>
  <si>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</si>
  <si>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</si>
  <si>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</si>
  <si>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</si>
  <si>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</si>
  <si>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</si>
  <si>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</si>
  <si>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</si>
  <si>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</si>
  <si>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</si>
  <si>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</si>
  <si>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</si>
  <si>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</si>
  <si>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</si>
  <si>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</si>
  <si>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</si>
  <si>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</si>
  <si>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</si>
  <si>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</si>
  <si>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</si>
  <si>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</si>
  <si>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</si>
  <si>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</si>
  <si>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</si>
  <si>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</si>
  <si>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</si>
  <si>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</si>
  <si>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</si>
  <si>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</si>
  <si>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</si>
  <si>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</si>
  <si>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</si>
  <si>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</si>
  <si>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</si>
  <si>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</si>
  <si>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</si>
  <si>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</si>
  <si>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</si>
  <si>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</si>
  <si>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</si>
  <si>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</si>
  <si>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</si>
  <si>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</si>
  <si>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</si>
  <si>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</si>
  <si>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</si>
  <si>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</si>
  <si>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</si>
  <si>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</si>
  <si>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</si>
  <si>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</si>
  <si>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</si>
  <si>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</si>
  <si>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</si>
  <si>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 xml:space="preserve"> </t>
  </si>
  <si>
    <t>T49 - Aceitar a carona</t>
  </si>
  <si>
    <t>T50 - Acessar a tela de historico de caronas</t>
  </si>
  <si>
    <t>ET27</t>
  </si>
  <si>
    <t>ET28</t>
  </si>
  <si>
    <t>Recomendação realizada com sucesso!</t>
  </si>
  <si>
    <t>T51 - Acessar a tela de historico de caronas a mesma que deseja recomendar</t>
  </si>
  <si>
    <t xml:space="preserve">T52 - Selecionar o botão "Pedir Carona" </t>
  </si>
  <si>
    <t>T53 - Aceitar a carona soilcitada anteriormente</t>
  </si>
  <si>
    <t>ET29</t>
  </si>
  <si>
    <t>ET30</t>
  </si>
  <si>
    <t xml:space="preserve">T54 - Selecionar o botão "Pedir Carona" </t>
  </si>
  <si>
    <t>T55 - Clicar em Enviar o pedido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</si>
  <si>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</si>
  <si>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</si>
  <si>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</si>
  <si>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</si>
  <si>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</si>
  <si>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</si>
  <si>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T56 - Clicar em Enviar o pedido (para motoristas sem recomendações)</t>
  </si>
  <si>
    <t>ET33</t>
  </si>
  <si>
    <t>ET34</t>
  </si>
  <si>
    <t>ET35</t>
  </si>
  <si>
    <t>T57 - Tentar avançar sem indicar origem</t>
  </si>
  <si>
    <t>T58 - Tentar avançar clicando em localização</t>
  </si>
  <si>
    <t>T59 - Tentar avançar sem indicar destino</t>
  </si>
  <si>
    <t>T60 - Tentar avançar indicando o destino</t>
  </si>
  <si>
    <t>T61 - Solicitar carona e verificar se após 20 minutos a solicitação será cancelada</t>
  </si>
  <si>
    <t>T62 - Tentar indicar número de vagas 0</t>
  </si>
  <si>
    <t>T63 - Tentar indicar numero de vagas maior que 4</t>
  </si>
  <si>
    <t>T64 - Tentar indicar numero de vagas entre 1 ate 4</t>
  </si>
  <si>
    <t>ET27 - T49</t>
  </si>
  <si>
    <t>ET27 - T50</t>
  </si>
  <si>
    <t>ET28 - T51</t>
  </si>
  <si>
    <t>ET29 - T52</t>
  </si>
  <si>
    <t>ET29 - T53</t>
  </si>
  <si>
    <t>ET30 - T54</t>
  </si>
  <si>
    <t>ET30 - T55</t>
  </si>
  <si>
    <t>ET31 - T56</t>
  </si>
  <si>
    <t>ET32 - T57</t>
  </si>
  <si>
    <t>ET32 - T58</t>
  </si>
  <si>
    <t>ET33 - T59</t>
  </si>
  <si>
    <t>ET33 - T60</t>
  </si>
  <si>
    <t>ET34 - T61</t>
  </si>
  <si>
    <t>ET35 - T62</t>
  </si>
  <si>
    <t>ET35 - T63</t>
  </si>
  <si>
    <t>ET35 - T64</t>
  </si>
  <si>
    <t>David Eler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</si>
</sst>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408184"/>
        <c:axId val="177411320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08576"/>
        <c:axId val="177409360"/>
      </c:lineChart>
      <c:catAx>
        <c:axId val="17740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11320"/>
        <c:crosses val="autoZero"/>
        <c:auto val="1"/>
        <c:lblAlgn val="ctr"/>
        <c:lblOffset val="100"/>
        <c:noMultiLvlLbl val="0"/>
      </c:catAx>
      <c:valAx>
        <c:axId val="1774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184"/>
        <c:crosses val="autoZero"/>
        <c:crossBetween val="between"/>
      </c:valAx>
      <c:valAx>
        <c:axId val="1774093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576"/>
        <c:crosses val="max"/>
        <c:crossBetween val="between"/>
      </c:valAx>
      <c:catAx>
        <c:axId val="177408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40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869008"/>
        <c:axId val="228869792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870968"/>
        <c:axId val="228868616"/>
      </c:lineChart>
      <c:catAx>
        <c:axId val="2288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792"/>
        <c:crosses val="autoZero"/>
        <c:auto val="1"/>
        <c:lblAlgn val="ctr"/>
        <c:lblOffset val="100"/>
        <c:noMultiLvlLbl val="0"/>
      </c:catAx>
      <c:valAx>
        <c:axId val="22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008"/>
        <c:crosses val="autoZero"/>
        <c:crossBetween val="between"/>
      </c:valAx>
      <c:valAx>
        <c:axId val="2288686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70968"/>
        <c:crosses val="max"/>
        <c:crossBetween val="between"/>
      </c:valAx>
      <c:catAx>
        <c:axId val="228870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8868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020136"/>
        <c:axId val="233023664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096552"/>
        <c:axId val="142097728"/>
      </c:lineChart>
      <c:catAx>
        <c:axId val="2330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3664"/>
        <c:crosses val="autoZero"/>
        <c:auto val="1"/>
        <c:lblAlgn val="ctr"/>
        <c:lblOffset val="100"/>
        <c:noMultiLvlLbl val="0"/>
      </c:catAx>
      <c:valAx>
        <c:axId val="233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0136"/>
        <c:crosses val="autoZero"/>
        <c:crossBetween val="between"/>
      </c:valAx>
      <c:valAx>
        <c:axId val="1420977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96552"/>
        <c:crosses val="max"/>
        <c:crossBetween val="between"/>
      </c:valAx>
      <c:catAx>
        <c:axId val="142096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09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883440"/>
        <c:axId val="323883048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883440"/>
        <c:axId val="323883048"/>
      </c:lineChart>
      <c:catAx>
        <c:axId val="3238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048"/>
        <c:crosses val="autoZero"/>
        <c:auto val="1"/>
        <c:lblAlgn val="ctr"/>
        <c:lblOffset val="100"/>
        <c:noMultiLvlLbl val="0"/>
      </c:catAx>
      <c:valAx>
        <c:axId val="3238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tabSelected="1" topLeftCell="A59" workbookViewId="0">
      <selection activeCell="B64" sqref="B64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34" t="s">
        <v>0</v>
      </c>
      <c r="B2" s="7" t="s">
        <v>14</v>
      </c>
      <c r="C2" s="7" t="s">
        <v>16</v>
      </c>
    </row>
    <row r="3" spans="1:4" ht="27" customHeight="1" x14ac:dyDescent="0.25">
      <c r="A3" s="36"/>
      <c r="B3" s="7" t="s">
        <v>15</v>
      </c>
      <c r="C3" s="7" t="s">
        <v>16</v>
      </c>
    </row>
    <row r="4" spans="1:4" ht="27" customHeight="1" x14ac:dyDescent="0.25">
      <c r="A4" s="36"/>
      <c r="B4" s="7" t="s">
        <v>11</v>
      </c>
      <c r="C4" s="7" t="s">
        <v>26</v>
      </c>
    </row>
    <row r="5" spans="1:4" ht="27" customHeight="1" x14ac:dyDescent="0.25">
      <c r="A5" s="35"/>
      <c r="B5" s="7" t="s">
        <v>12</v>
      </c>
      <c r="C5" s="7" t="s">
        <v>16</v>
      </c>
    </row>
    <row r="6" spans="1:4" ht="38.25" customHeight="1" x14ac:dyDescent="0.25">
      <c r="A6" s="34" t="s">
        <v>27</v>
      </c>
      <c r="B6" s="7" t="s">
        <v>28</v>
      </c>
      <c r="C6" s="7" t="s">
        <v>16</v>
      </c>
    </row>
    <row r="7" spans="1:4" ht="27" customHeight="1" x14ac:dyDescent="0.25">
      <c r="A7" s="35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34" t="s">
        <v>2</v>
      </c>
      <c r="B9" s="7" t="s">
        <v>30</v>
      </c>
      <c r="C9" s="7" t="s">
        <v>35</v>
      </c>
    </row>
    <row r="10" spans="1:4" ht="33.75" customHeight="1" x14ac:dyDescent="0.25">
      <c r="A10" s="35"/>
      <c r="B10" s="7" t="s">
        <v>32</v>
      </c>
      <c r="C10" s="7" t="s">
        <v>10</v>
      </c>
    </row>
    <row r="11" spans="1:4" ht="31.5" x14ac:dyDescent="0.25">
      <c r="A11" s="31" t="s">
        <v>36</v>
      </c>
      <c r="B11" s="3" t="s">
        <v>58</v>
      </c>
      <c r="C11" s="2" t="s">
        <v>57</v>
      </c>
    </row>
    <row r="12" spans="1:4" ht="15.75" x14ac:dyDescent="0.25">
      <c r="A12" s="33"/>
      <c r="B12" s="3" t="s">
        <v>59</v>
      </c>
      <c r="C12" s="3" t="s">
        <v>40</v>
      </c>
    </row>
    <row r="13" spans="1:4" ht="15.75" x14ac:dyDescent="0.25">
      <c r="A13" s="31" t="s">
        <v>37</v>
      </c>
      <c r="B13" s="2" t="s">
        <v>60</v>
      </c>
      <c r="C13" s="2" t="s">
        <v>57</v>
      </c>
    </row>
    <row r="14" spans="1:4" ht="31.5" x14ac:dyDescent="0.25">
      <c r="A14" s="32"/>
      <c r="B14" s="3" t="s">
        <v>61</v>
      </c>
      <c r="C14" s="3" t="s">
        <v>40</v>
      </c>
    </row>
    <row r="15" spans="1:4" ht="15.75" x14ac:dyDescent="0.25">
      <c r="A15" s="32"/>
      <c r="B15" s="2" t="s">
        <v>62</v>
      </c>
      <c r="C15" s="2" t="s">
        <v>57</v>
      </c>
    </row>
    <row r="16" spans="1:4" ht="31.5" x14ac:dyDescent="0.25">
      <c r="A16" s="33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30" t="s">
        <v>41</v>
      </c>
      <c r="B19" s="3" t="s">
        <v>70</v>
      </c>
      <c r="C19" s="3" t="s">
        <v>45</v>
      </c>
    </row>
    <row r="20" spans="1:3" ht="31.5" x14ac:dyDescent="0.25">
      <c r="A20" s="30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30" t="s">
        <v>43</v>
      </c>
      <c r="B22" s="3" t="s">
        <v>73</v>
      </c>
      <c r="C22" s="12" t="s">
        <v>55</v>
      </c>
    </row>
    <row r="23" spans="1:3" ht="31.5" x14ac:dyDescent="0.25">
      <c r="A23" s="30"/>
      <c r="B23" s="3" t="s">
        <v>74</v>
      </c>
      <c r="C23" s="12" t="s">
        <v>56</v>
      </c>
    </row>
    <row r="24" spans="1:3" ht="15.75" x14ac:dyDescent="0.25">
      <c r="A24" s="30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31" t="s">
        <v>88</v>
      </c>
      <c r="B27" s="3" t="s">
        <v>89</v>
      </c>
      <c r="C27" s="14" t="s">
        <v>90</v>
      </c>
    </row>
    <row r="28" spans="1:3" ht="31.5" x14ac:dyDescent="0.25">
      <c r="A28" s="33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31" t="s">
        <v>96</v>
      </c>
      <c r="B30" s="3" t="s">
        <v>102</v>
      </c>
      <c r="C30" s="15" t="s">
        <v>99</v>
      </c>
    </row>
    <row r="31" spans="1:3" ht="15.75" x14ac:dyDescent="0.25">
      <c r="A31" s="33"/>
      <c r="B31" s="3" t="s">
        <v>103</v>
      </c>
      <c r="C31" s="15" t="s">
        <v>100</v>
      </c>
    </row>
    <row r="32" spans="1:3" ht="15.75" x14ac:dyDescent="0.25">
      <c r="A32" s="31" t="s">
        <v>97</v>
      </c>
      <c r="B32" s="3" t="s">
        <v>104</v>
      </c>
      <c r="C32" s="15" t="s">
        <v>99</v>
      </c>
    </row>
    <row r="33" spans="1:3" ht="15.75" x14ac:dyDescent="0.25">
      <c r="A33" s="33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31" t="s">
        <v>106</v>
      </c>
      <c r="B35" s="3" t="s">
        <v>123</v>
      </c>
      <c r="C35" s="16" t="s">
        <v>107</v>
      </c>
    </row>
    <row r="36" spans="1:3" ht="15.75" x14ac:dyDescent="0.25">
      <c r="A36" s="32"/>
      <c r="B36" s="3" t="s">
        <v>124</v>
      </c>
      <c r="C36" s="16" t="s">
        <v>108</v>
      </c>
    </row>
    <row r="37" spans="1:3" ht="31.5" x14ac:dyDescent="0.25">
      <c r="A37" s="33"/>
      <c r="B37" s="3" t="s">
        <v>125</v>
      </c>
      <c r="C37" s="16" t="s">
        <v>109</v>
      </c>
    </row>
    <row r="38" spans="1:3" ht="15.75" x14ac:dyDescent="0.25">
      <c r="A38" s="31" t="s">
        <v>110</v>
      </c>
      <c r="B38" s="3" t="s">
        <v>126</v>
      </c>
      <c r="C38" s="16" t="s">
        <v>111</v>
      </c>
    </row>
    <row r="39" spans="1:3" ht="15.75" x14ac:dyDescent="0.25">
      <c r="A39" s="33"/>
      <c r="B39" s="3" t="s">
        <v>127</v>
      </c>
      <c r="C39" s="16" t="s">
        <v>112</v>
      </c>
    </row>
    <row r="40" spans="1:3" ht="15.75" x14ac:dyDescent="0.25">
      <c r="A40" s="30" t="s">
        <v>128</v>
      </c>
      <c r="B40" s="3" t="s">
        <v>135</v>
      </c>
      <c r="C40" s="17" t="s">
        <v>129</v>
      </c>
    </row>
    <row r="41" spans="1:3" ht="15.75" x14ac:dyDescent="0.25">
      <c r="A41" s="30"/>
      <c r="B41" s="3" t="s">
        <v>134</v>
      </c>
      <c r="C41" s="17" t="s">
        <v>130</v>
      </c>
    </row>
    <row r="42" spans="1:3" ht="15.75" x14ac:dyDescent="0.25">
      <c r="A42" s="30" t="s">
        <v>131</v>
      </c>
      <c r="B42" s="3" t="s">
        <v>132</v>
      </c>
      <c r="C42" s="17" t="s">
        <v>129</v>
      </c>
    </row>
    <row r="43" spans="1:3" ht="15.75" x14ac:dyDescent="0.25">
      <c r="A43" s="30"/>
      <c r="B43" s="3" t="s">
        <v>133</v>
      </c>
      <c r="C43" s="17" t="s">
        <v>130</v>
      </c>
    </row>
    <row r="44" spans="1:3" ht="31.5" x14ac:dyDescent="0.25">
      <c r="A44" s="30" t="s">
        <v>136</v>
      </c>
      <c r="B44" s="3" t="s">
        <v>138</v>
      </c>
      <c r="C44" s="17" t="s">
        <v>129</v>
      </c>
    </row>
    <row r="45" spans="1:3" ht="15.75" x14ac:dyDescent="0.25">
      <c r="A45" s="30"/>
      <c r="B45" s="3" t="s">
        <v>139</v>
      </c>
      <c r="C45" s="3" t="s">
        <v>137</v>
      </c>
    </row>
    <row r="46" spans="1:3" ht="31.5" x14ac:dyDescent="0.25">
      <c r="A46" s="30" t="s">
        <v>140</v>
      </c>
      <c r="B46" s="3" t="s">
        <v>141</v>
      </c>
      <c r="C46" s="17" t="s">
        <v>143</v>
      </c>
    </row>
    <row r="47" spans="1:3" ht="31.5" x14ac:dyDescent="0.25">
      <c r="A47" s="30"/>
      <c r="B47" s="3" t="s">
        <v>142</v>
      </c>
      <c r="C47" s="17" t="s">
        <v>143</v>
      </c>
    </row>
    <row r="48" spans="1:3" ht="31.5" x14ac:dyDescent="0.25">
      <c r="A48" s="30" t="s">
        <v>144</v>
      </c>
      <c r="B48" s="3" t="s">
        <v>148</v>
      </c>
      <c r="C48" s="17" t="s">
        <v>145</v>
      </c>
    </row>
    <row r="49" spans="1:3" ht="15.75" x14ac:dyDescent="0.25">
      <c r="A49" s="30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30" t="s">
        <v>188</v>
      </c>
      <c r="B51" s="3" t="s">
        <v>186</v>
      </c>
      <c r="C51" s="20" t="s">
        <v>108</v>
      </c>
    </row>
    <row r="52" spans="1:3" ht="31.5" x14ac:dyDescent="0.25">
      <c r="A52" s="30"/>
      <c r="B52" s="3" t="s">
        <v>187</v>
      </c>
      <c r="C52" s="20" t="s">
        <v>109</v>
      </c>
    </row>
    <row r="53" spans="1:3" ht="15.75" x14ac:dyDescent="0.25">
      <c r="A53" s="20" t="s">
        <v>189</v>
      </c>
      <c r="B53" s="3" t="s">
        <v>191</v>
      </c>
      <c r="C53" s="20" t="s">
        <v>190</v>
      </c>
    </row>
    <row r="54" spans="1:3" ht="31.5" x14ac:dyDescent="0.25">
      <c r="A54" s="31" t="s">
        <v>194</v>
      </c>
      <c r="B54" s="3" t="s">
        <v>192</v>
      </c>
      <c r="C54" s="20" t="s">
        <v>44</v>
      </c>
    </row>
    <row r="55" spans="1:3" x14ac:dyDescent="0.25">
      <c r="A55" s="33"/>
      <c r="B55" s="11" t="s">
        <v>193</v>
      </c>
      <c r="C55" s="11" t="s">
        <v>108</v>
      </c>
    </row>
    <row r="56" spans="1:3" ht="31.5" x14ac:dyDescent="0.25">
      <c r="A56" s="32" t="s">
        <v>195</v>
      </c>
      <c r="B56" s="3" t="s">
        <v>196</v>
      </c>
      <c r="C56" s="20" t="s">
        <v>44</v>
      </c>
    </row>
    <row r="57" spans="1:3" ht="31.5" x14ac:dyDescent="0.25">
      <c r="A57" s="33"/>
      <c r="B57" s="3" t="s">
        <v>197</v>
      </c>
      <c r="C57" s="20" t="s">
        <v>200</v>
      </c>
    </row>
    <row r="58" spans="1:3" ht="31.5" x14ac:dyDescent="0.25">
      <c r="A58" s="20" t="s">
        <v>198</v>
      </c>
      <c r="B58" s="3" t="s">
        <v>204</v>
      </c>
      <c r="C58" s="20" t="s">
        <v>199</v>
      </c>
    </row>
    <row r="59" spans="1:3" ht="31.5" x14ac:dyDescent="0.25">
      <c r="A59" s="30" t="s">
        <v>201</v>
      </c>
      <c r="B59" s="3" t="s">
        <v>208</v>
      </c>
      <c r="C59" s="3" t="s">
        <v>45</v>
      </c>
    </row>
    <row r="60" spans="1:3" ht="47.25" x14ac:dyDescent="0.25">
      <c r="A60" s="30"/>
      <c r="B60" s="3" t="s">
        <v>209</v>
      </c>
      <c r="C60" s="3" t="s">
        <v>202</v>
      </c>
    </row>
    <row r="61" spans="1:3" ht="31.5" x14ac:dyDescent="0.25">
      <c r="A61" s="31" t="s">
        <v>205</v>
      </c>
      <c r="B61" s="3" t="s">
        <v>210</v>
      </c>
      <c r="C61" s="3" t="s">
        <v>45</v>
      </c>
    </row>
    <row r="62" spans="1:3" ht="15.75" x14ac:dyDescent="0.25">
      <c r="A62" s="33"/>
      <c r="B62" s="3" t="s">
        <v>211</v>
      </c>
      <c r="C62" s="3" t="s">
        <v>203</v>
      </c>
    </row>
    <row r="63" spans="1:3" ht="47.25" x14ac:dyDescent="0.25">
      <c r="A63" s="20" t="s">
        <v>206</v>
      </c>
      <c r="B63" s="3" t="s">
        <v>212</v>
      </c>
      <c r="C63" s="20" t="s">
        <v>54</v>
      </c>
    </row>
    <row r="64" spans="1:3" ht="31.5" x14ac:dyDescent="0.25">
      <c r="A64" s="30" t="s">
        <v>207</v>
      </c>
      <c r="B64" s="3" t="s">
        <v>213</v>
      </c>
      <c r="C64" s="20" t="s">
        <v>55</v>
      </c>
    </row>
    <row r="65" spans="1:3" ht="31.5" x14ac:dyDescent="0.25">
      <c r="A65" s="30"/>
      <c r="B65" s="3" t="s">
        <v>214</v>
      </c>
      <c r="C65" s="20" t="s">
        <v>56</v>
      </c>
    </row>
    <row r="66" spans="1:3" ht="15.75" x14ac:dyDescent="0.25">
      <c r="A66" s="30"/>
      <c r="B66" s="3" t="s">
        <v>215</v>
      </c>
      <c r="C66" s="11" t="s">
        <v>47</v>
      </c>
    </row>
  </sheetData>
  <mergeCells count="23">
    <mergeCell ref="A59:A60"/>
    <mergeCell ref="A64:A66"/>
    <mergeCell ref="A61:A62"/>
    <mergeCell ref="A51:A52"/>
    <mergeCell ref="A54:A55"/>
    <mergeCell ref="A56:A57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48:A49"/>
    <mergeCell ref="A40:A41"/>
    <mergeCell ref="A42:A43"/>
    <mergeCell ref="A44:A45"/>
    <mergeCell ref="A46:A4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62" zoomScaleSheetLayoutView="100" zoomScalePageLayoutView="90" workbookViewId="0">
      <selection activeCell="A68" sqref="A68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8" max="8" width="255.7109375" bestFit="1" customWidth="1"/>
    <col min="9" max="20" width="10.42578125" customWidth="1"/>
  </cols>
  <sheetData>
    <row r="1" spans="1:7" x14ac:dyDescent="0.25">
      <c r="A1" s="49" t="s">
        <v>3</v>
      </c>
      <c r="B1" s="50" t="s">
        <v>7</v>
      </c>
      <c r="C1" s="49" t="s">
        <v>8</v>
      </c>
      <c r="D1" s="49" t="s">
        <v>6</v>
      </c>
      <c r="E1" s="49" t="s">
        <v>9</v>
      </c>
      <c r="F1" s="49" t="s">
        <v>172</v>
      </c>
    </row>
    <row r="2" spans="1:7" x14ac:dyDescent="0.25">
      <c r="A2" s="51" t="s">
        <v>17</v>
      </c>
      <c r="B2" s="52" t="s">
        <v>170</v>
      </c>
      <c r="C2" s="51" t="s">
        <v>34</v>
      </c>
      <c r="D2" s="51" t="s">
        <v>18</v>
      </c>
      <c r="E2" s="53">
        <v>42445</v>
      </c>
      <c r="F2" s="51">
        <v>3</v>
      </c>
    </row>
    <row r="3" spans="1:7" x14ac:dyDescent="0.25">
      <c r="A3" s="51" t="s">
        <v>19</v>
      </c>
      <c r="B3" s="52" t="s">
        <v>170</v>
      </c>
      <c r="C3" s="51" t="s">
        <v>34</v>
      </c>
      <c r="D3" s="51" t="s">
        <v>18</v>
      </c>
      <c r="E3" s="53">
        <v>42445</v>
      </c>
      <c r="F3" s="51">
        <v>3</v>
      </c>
    </row>
    <row r="4" spans="1:7" x14ac:dyDescent="0.25">
      <c r="A4" s="51" t="s">
        <v>20</v>
      </c>
      <c r="B4" s="52" t="s">
        <v>170</v>
      </c>
      <c r="C4" s="51" t="s">
        <v>34</v>
      </c>
      <c r="D4" s="51" t="s">
        <v>18</v>
      </c>
      <c r="E4" s="53">
        <v>42445</v>
      </c>
      <c r="F4" s="51">
        <v>3</v>
      </c>
    </row>
    <row r="5" spans="1:7" x14ac:dyDescent="0.25">
      <c r="A5" s="51" t="s">
        <v>21</v>
      </c>
      <c r="B5" s="52" t="s">
        <v>170</v>
      </c>
      <c r="C5" s="51" t="s">
        <v>34</v>
      </c>
      <c r="D5" s="51" t="s">
        <v>18</v>
      </c>
      <c r="E5" s="53">
        <v>42445</v>
      </c>
      <c r="F5" s="51">
        <v>3</v>
      </c>
    </row>
    <row r="6" spans="1:7" x14ac:dyDescent="0.25">
      <c r="A6" s="51" t="s">
        <v>22</v>
      </c>
      <c r="B6" s="52" t="s">
        <v>170</v>
      </c>
      <c r="C6" s="51" t="s">
        <v>34</v>
      </c>
      <c r="D6" s="51" t="s">
        <v>18</v>
      </c>
      <c r="E6" s="53">
        <v>42445</v>
      </c>
      <c r="F6" s="51">
        <v>3</v>
      </c>
    </row>
    <row r="7" spans="1:7" s="6" customFormat="1" x14ac:dyDescent="0.25">
      <c r="A7" s="51" t="s">
        <v>23</v>
      </c>
      <c r="B7" s="52" t="s">
        <v>170</v>
      </c>
      <c r="C7" s="51" t="s">
        <v>34</v>
      </c>
      <c r="D7" s="51" t="s">
        <v>18</v>
      </c>
      <c r="E7" s="53">
        <v>42445</v>
      </c>
      <c r="F7" s="51">
        <v>3</v>
      </c>
      <c r="G7"/>
    </row>
    <row r="8" spans="1:7" s="6" customFormat="1" x14ac:dyDescent="0.25">
      <c r="A8" s="51" t="s">
        <v>25</v>
      </c>
      <c r="B8" s="52" t="s">
        <v>170</v>
      </c>
      <c r="C8" s="51" t="s">
        <v>34</v>
      </c>
      <c r="D8" s="51" t="s">
        <v>18</v>
      </c>
      <c r="E8" s="53">
        <v>42445</v>
      </c>
      <c r="F8" s="51">
        <v>3</v>
      </c>
      <c r="G8"/>
    </row>
    <row r="9" spans="1:7" x14ac:dyDescent="0.25">
      <c r="A9" s="51" t="s">
        <v>33</v>
      </c>
      <c r="B9" s="52" t="s">
        <v>170</v>
      </c>
      <c r="C9" s="51" t="s">
        <v>34</v>
      </c>
      <c r="D9" s="51" t="s">
        <v>18</v>
      </c>
      <c r="E9" s="53">
        <v>42445</v>
      </c>
      <c r="F9" s="51">
        <v>3</v>
      </c>
    </row>
    <row r="10" spans="1:7" x14ac:dyDescent="0.25">
      <c r="A10" s="51" t="s">
        <v>24</v>
      </c>
      <c r="B10" s="54" t="s">
        <v>171</v>
      </c>
      <c r="C10" s="51" t="s">
        <v>34</v>
      </c>
      <c r="D10" s="51" t="s">
        <v>18</v>
      </c>
      <c r="E10" s="53">
        <v>42445</v>
      </c>
      <c r="F10" s="51">
        <v>3</v>
      </c>
    </row>
    <row r="11" spans="1:7" x14ac:dyDescent="0.25">
      <c r="A11" s="51" t="s">
        <v>24</v>
      </c>
      <c r="B11" s="52" t="s">
        <v>170</v>
      </c>
      <c r="C11" s="51" t="s">
        <v>34</v>
      </c>
      <c r="D11" s="51" t="s">
        <v>18</v>
      </c>
      <c r="E11" s="53">
        <v>42445</v>
      </c>
      <c r="F11" s="51">
        <v>3</v>
      </c>
    </row>
    <row r="12" spans="1:7" x14ac:dyDescent="0.25">
      <c r="A12" s="55" t="s">
        <v>48</v>
      </c>
      <c r="B12" s="56" t="s">
        <v>170</v>
      </c>
      <c r="C12" s="55" t="s">
        <v>52</v>
      </c>
      <c r="D12" s="55" t="s">
        <v>18</v>
      </c>
      <c r="E12" s="57">
        <v>42466</v>
      </c>
      <c r="F12" s="55">
        <v>4</v>
      </c>
    </row>
    <row r="13" spans="1:7" x14ac:dyDescent="0.25">
      <c r="A13" s="55" t="s">
        <v>49</v>
      </c>
      <c r="B13" s="56" t="s">
        <v>170</v>
      </c>
      <c r="C13" s="55" t="s">
        <v>52</v>
      </c>
      <c r="D13" s="55" t="s">
        <v>18</v>
      </c>
      <c r="E13" s="57">
        <v>42466</v>
      </c>
      <c r="F13" s="55">
        <v>4</v>
      </c>
    </row>
    <row r="14" spans="1:7" x14ac:dyDescent="0.25">
      <c r="A14" s="55" t="s">
        <v>50</v>
      </c>
      <c r="B14" s="56" t="s">
        <v>170</v>
      </c>
      <c r="C14" s="55" t="s">
        <v>52</v>
      </c>
      <c r="D14" s="55" t="s">
        <v>18</v>
      </c>
      <c r="E14" s="57">
        <v>42466</v>
      </c>
      <c r="F14" s="55">
        <v>4</v>
      </c>
    </row>
    <row r="15" spans="1:7" x14ac:dyDescent="0.25">
      <c r="A15" s="55" t="s">
        <v>51</v>
      </c>
      <c r="B15" s="56" t="s">
        <v>170</v>
      </c>
      <c r="C15" s="55" t="s">
        <v>52</v>
      </c>
      <c r="D15" s="55" t="s">
        <v>18</v>
      </c>
      <c r="E15" s="57">
        <v>42466</v>
      </c>
      <c r="F15" s="55">
        <v>4</v>
      </c>
    </row>
    <row r="16" spans="1:7" x14ac:dyDescent="0.25">
      <c r="A16" s="55" t="s">
        <v>63</v>
      </c>
      <c r="B16" s="56" t="s">
        <v>170</v>
      </c>
      <c r="C16" s="55" t="s">
        <v>52</v>
      </c>
      <c r="D16" s="55" t="s">
        <v>18</v>
      </c>
      <c r="E16" s="57">
        <v>42466</v>
      </c>
      <c r="F16" s="55">
        <v>4</v>
      </c>
    </row>
    <row r="17" spans="1:6" x14ac:dyDescent="0.25">
      <c r="A17" s="55" t="s">
        <v>76</v>
      </c>
      <c r="B17" s="58"/>
      <c r="C17" s="55"/>
      <c r="D17" s="55"/>
      <c r="E17" s="57"/>
      <c r="F17" s="55"/>
    </row>
    <row r="18" spans="1:6" x14ac:dyDescent="0.25">
      <c r="A18" s="55" t="s">
        <v>77</v>
      </c>
      <c r="B18" s="56" t="s">
        <v>170</v>
      </c>
      <c r="C18" s="55" t="s">
        <v>52</v>
      </c>
      <c r="D18" s="55" t="s">
        <v>53</v>
      </c>
      <c r="E18" s="57">
        <v>42465</v>
      </c>
      <c r="F18" s="55">
        <v>4</v>
      </c>
    </row>
    <row r="19" spans="1:6" x14ac:dyDescent="0.25">
      <c r="A19" s="55" t="s">
        <v>78</v>
      </c>
      <c r="B19" s="59" t="s">
        <v>171</v>
      </c>
      <c r="C19" s="55" t="s">
        <v>52</v>
      </c>
      <c r="D19" s="55" t="s">
        <v>53</v>
      </c>
      <c r="E19" s="57">
        <v>42465</v>
      </c>
      <c r="F19" s="55">
        <v>4</v>
      </c>
    </row>
    <row r="20" spans="1:6" x14ac:dyDescent="0.25">
      <c r="A20" s="55" t="s">
        <v>78</v>
      </c>
      <c r="B20" s="56" t="s">
        <v>170</v>
      </c>
      <c r="C20" s="55" t="s">
        <v>52</v>
      </c>
      <c r="D20" s="55" t="s">
        <v>53</v>
      </c>
      <c r="E20" s="57">
        <v>42465</v>
      </c>
      <c r="F20" s="55">
        <v>4</v>
      </c>
    </row>
    <row r="21" spans="1:6" x14ac:dyDescent="0.25">
      <c r="A21" s="55" t="s">
        <v>64</v>
      </c>
      <c r="B21" s="59" t="s">
        <v>171</v>
      </c>
      <c r="C21" s="55" t="s">
        <v>52</v>
      </c>
      <c r="D21" s="55" t="s">
        <v>18</v>
      </c>
      <c r="E21" s="57">
        <v>42465</v>
      </c>
      <c r="F21" s="55">
        <v>4</v>
      </c>
    </row>
    <row r="22" spans="1:6" x14ac:dyDescent="0.25">
      <c r="A22" s="55" t="s">
        <v>79</v>
      </c>
      <c r="B22" s="59" t="s">
        <v>171</v>
      </c>
      <c r="C22" s="55" t="s">
        <v>52</v>
      </c>
      <c r="D22" s="55" t="s">
        <v>18</v>
      </c>
      <c r="E22" s="57">
        <v>42465</v>
      </c>
      <c r="F22" s="55">
        <v>4</v>
      </c>
    </row>
    <row r="23" spans="1:6" x14ac:dyDescent="0.25">
      <c r="A23" s="55" t="s">
        <v>64</v>
      </c>
      <c r="B23" s="56" t="s">
        <v>170</v>
      </c>
      <c r="C23" s="55" t="s">
        <v>52</v>
      </c>
      <c r="D23" s="55" t="s">
        <v>53</v>
      </c>
      <c r="E23" s="57">
        <v>42466</v>
      </c>
      <c r="F23" s="55">
        <v>4</v>
      </c>
    </row>
    <row r="24" spans="1:6" x14ac:dyDescent="0.25">
      <c r="A24" s="55" t="s">
        <v>79</v>
      </c>
      <c r="B24" s="56" t="s">
        <v>170</v>
      </c>
      <c r="C24" s="55" t="s">
        <v>52</v>
      </c>
      <c r="D24" s="55" t="s">
        <v>53</v>
      </c>
      <c r="E24" s="57">
        <v>42466</v>
      </c>
      <c r="F24" s="55">
        <v>4</v>
      </c>
    </row>
    <row r="25" spans="1:6" x14ac:dyDescent="0.25">
      <c r="A25" s="55" t="s">
        <v>80</v>
      </c>
      <c r="B25" s="56" t="s">
        <v>170</v>
      </c>
      <c r="C25" s="55" t="s">
        <v>52</v>
      </c>
      <c r="D25" s="55" t="s">
        <v>232</v>
      </c>
      <c r="E25" s="57">
        <v>42465</v>
      </c>
      <c r="F25" s="55">
        <v>4</v>
      </c>
    </row>
    <row r="26" spans="1:6" x14ac:dyDescent="0.25">
      <c r="A26" s="55" t="s">
        <v>65</v>
      </c>
      <c r="B26" s="56" t="s">
        <v>170</v>
      </c>
      <c r="C26" s="55" t="s">
        <v>52</v>
      </c>
      <c r="D26" s="55" t="s">
        <v>232</v>
      </c>
      <c r="E26" s="57">
        <v>42465</v>
      </c>
      <c r="F26" s="55">
        <v>4</v>
      </c>
    </row>
    <row r="27" spans="1:6" x14ac:dyDescent="0.25">
      <c r="A27" s="55" t="s">
        <v>81</v>
      </c>
      <c r="B27" s="56" t="s">
        <v>170</v>
      </c>
      <c r="C27" s="55" t="s">
        <v>52</v>
      </c>
      <c r="D27" s="55" t="s">
        <v>232</v>
      </c>
      <c r="E27" s="57">
        <v>42465</v>
      </c>
      <c r="F27" s="55">
        <v>4</v>
      </c>
    </row>
    <row r="28" spans="1:6" x14ac:dyDescent="0.25">
      <c r="A28" s="55" t="s">
        <v>163</v>
      </c>
      <c r="B28" s="58"/>
      <c r="C28" s="55"/>
      <c r="D28" s="55"/>
      <c r="E28" s="57"/>
      <c r="F28" s="60"/>
    </row>
    <row r="29" spans="1:6" x14ac:dyDescent="0.25">
      <c r="A29" s="55" t="s">
        <v>164</v>
      </c>
      <c r="B29" s="58"/>
      <c r="C29" s="55"/>
      <c r="D29" s="55"/>
      <c r="E29" s="57"/>
      <c r="F29" s="60"/>
    </row>
    <row r="30" spans="1:6" x14ac:dyDescent="0.25">
      <c r="A30" s="55" t="s">
        <v>165</v>
      </c>
      <c r="B30" s="58"/>
      <c r="C30" s="55"/>
      <c r="D30" s="55"/>
      <c r="E30" s="57"/>
      <c r="F30" s="60"/>
    </row>
    <row r="31" spans="1:6" x14ac:dyDescent="0.25">
      <c r="A31" s="55" t="s">
        <v>166</v>
      </c>
      <c r="B31" s="58"/>
      <c r="C31" s="55"/>
      <c r="D31" s="55"/>
      <c r="E31" s="57"/>
      <c r="F31" s="60"/>
    </row>
    <row r="32" spans="1:6" x14ac:dyDescent="0.25">
      <c r="A32" s="55" t="s">
        <v>167</v>
      </c>
      <c r="B32" s="58"/>
      <c r="C32" s="55"/>
      <c r="D32" s="55"/>
      <c r="E32" s="57"/>
      <c r="F32" s="60"/>
    </row>
    <row r="33" spans="1:8" x14ac:dyDescent="0.25">
      <c r="A33" s="55" t="s">
        <v>120</v>
      </c>
      <c r="B33" s="56" t="s">
        <v>170</v>
      </c>
      <c r="C33" s="55" t="s">
        <v>183</v>
      </c>
      <c r="D33" s="55" t="s">
        <v>232</v>
      </c>
      <c r="E33" s="57">
        <v>42493</v>
      </c>
      <c r="F33" s="60">
        <v>5</v>
      </c>
    </row>
    <row r="34" spans="1:8" x14ac:dyDescent="0.25">
      <c r="A34" s="55" t="s">
        <v>121</v>
      </c>
      <c r="B34" s="56" t="s">
        <v>170</v>
      </c>
      <c r="C34" s="55" t="s">
        <v>52</v>
      </c>
      <c r="D34" s="55" t="s">
        <v>232</v>
      </c>
      <c r="E34" s="57">
        <v>42493</v>
      </c>
      <c r="F34" s="60">
        <v>5</v>
      </c>
    </row>
    <row r="35" spans="1:8" x14ac:dyDescent="0.25">
      <c r="A35" s="55" t="s">
        <v>116</v>
      </c>
      <c r="B35" s="56" t="s">
        <v>170</v>
      </c>
      <c r="C35" s="55" t="s">
        <v>183</v>
      </c>
      <c r="D35" s="55" t="s">
        <v>232</v>
      </c>
      <c r="E35" s="57">
        <v>42493</v>
      </c>
      <c r="F35" s="60">
        <v>5</v>
      </c>
    </row>
    <row r="36" spans="1:8" x14ac:dyDescent="0.25">
      <c r="A36" s="55" t="s">
        <v>118</v>
      </c>
      <c r="B36" s="56" t="s">
        <v>170</v>
      </c>
      <c r="C36" s="55" t="s">
        <v>52</v>
      </c>
      <c r="D36" s="55" t="s">
        <v>232</v>
      </c>
      <c r="E36" s="57">
        <v>42493</v>
      </c>
      <c r="F36" s="60">
        <v>5</v>
      </c>
      <c r="H36" s="23"/>
    </row>
    <row r="37" spans="1:8" x14ac:dyDescent="0.25">
      <c r="A37" s="55" t="s">
        <v>113</v>
      </c>
      <c r="B37" s="56" t="s">
        <v>170</v>
      </c>
      <c r="C37" s="55" t="s">
        <v>183</v>
      </c>
      <c r="D37" s="55" t="s">
        <v>232</v>
      </c>
      <c r="E37" s="57">
        <v>42493</v>
      </c>
      <c r="F37" s="60">
        <v>5</v>
      </c>
    </row>
    <row r="38" spans="1:8" x14ac:dyDescent="0.25">
      <c r="A38" s="55" t="s">
        <v>114</v>
      </c>
      <c r="B38" s="56" t="s">
        <v>170</v>
      </c>
      <c r="C38" s="55" t="s">
        <v>183</v>
      </c>
      <c r="D38" s="55" t="s">
        <v>232</v>
      </c>
      <c r="E38" s="57">
        <v>42493</v>
      </c>
      <c r="F38" s="60">
        <v>5</v>
      </c>
    </row>
    <row r="39" spans="1:8" x14ac:dyDescent="0.25">
      <c r="A39" s="55" t="s">
        <v>117</v>
      </c>
      <c r="B39" s="59" t="s">
        <v>171</v>
      </c>
      <c r="C39" s="55" t="s">
        <v>183</v>
      </c>
      <c r="D39" s="55" t="s">
        <v>232</v>
      </c>
      <c r="E39" s="57">
        <v>42493</v>
      </c>
      <c r="F39" s="60">
        <v>5</v>
      </c>
    </row>
    <row r="40" spans="1:8" x14ac:dyDescent="0.25">
      <c r="A40" s="55" t="s">
        <v>117</v>
      </c>
      <c r="B40" s="56" t="s">
        <v>170</v>
      </c>
      <c r="C40" s="55" t="s">
        <v>52</v>
      </c>
      <c r="D40" s="55" t="s">
        <v>232</v>
      </c>
      <c r="E40" s="57">
        <v>42494</v>
      </c>
      <c r="F40" s="60">
        <v>5</v>
      </c>
    </row>
    <row r="41" spans="1:8" x14ac:dyDescent="0.25">
      <c r="A41" s="55" t="s">
        <v>115</v>
      </c>
      <c r="B41" s="56" t="s">
        <v>170</v>
      </c>
      <c r="C41" s="55" t="s">
        <v>52</v>
      </c>
      <c r="D41" s="55" t="s">
        <v>232</v>
      </c>
      <c r="E41" s="57">
        <v>42493</v>
      </c>
      <c r="F41" s="60">
        <v>5</v>
      </c>
    </row>
    <row r="42" spans="1:8" x14ac:dyDescent="0.25">
      <c r="A42" s="55" t="s">
        <v>119</v>
      </c>
      <c r="B42" s="56" t="s">
        <v>170</v>
      </c>
      <c r="C42" s="55" t="s">
        <v>52</v>
      </c>
      <c r="D42" s="55" t="s">
        <v>232</v>
      </c>
      <c r="E42" s="57">
        <v>42493</v>
      </c>
      <c r="F42" s="60">
        <v>5</v>
      </c>
    </row>
    <row r="43" spans="1:8" x14ac:dyDescent="0.25">
      <c r="A43" s="55" t="s">
        <v>152</v>
      </c>
      <c r="B43" s="56" t="s">
        <v>170</v>
      </c>
      <c r="C43" s="55" t="s">
        <v>34</v>
      </c>
      <c r="D43" s="55" t="s">
        <v>232</v>
      </c>
      <c r="E43" s="57">
        <v>42513</v>
      </c>
      <c r="F43" s="60">
        <v>7</v>
      </c>
    </row>
    <row r="44" spans="1:8" x14ac:dyDescent="0.25">
      <c r="A44" s="55" t="s">
        <v>153</v>
      </c>
      <c r="B44" s="56" t="s">
        <v>170</v>
      </c>
      <c r="C44" s="55" t="s">
        <v>34</v>
      </c>
      <c r="D44" s="55" t="s">
        <v>232</v>
      </c>
      <c r="E44" s="57">
        <v>42513</v>
      </c>
      <c r="F44" s="60">
        <v>7</v>
      </c>
    </row>
    <row r="45" spans="1:8" x14ac:dyDescent="0.25">
      <c r="A45" s="55" t="s">
        <v>154</v>
      </c>
      <c r="B45" s="56" t="s">
        <v>170</v>
      </c>
      <c r="C45" s="55" t="s">
        <v>34</v>
      </c>
      <c r="D45" s="55" t="s">
        <v>232</v>
      </c>
      <c r="E45" s="57">
        <v>42513</v>
      </c>
      <c r="F45" s="60">
        <v>7</v>
      </c>
    </row>
    <row r="46" spans="1:8" x14ac:dyDescent="0.25">
      <c r="A46" s="55" t="s">
        <v>155</v>
      </c>
      <c r="B46" s="56" t="s">
        <v>170</v>
      </c>
      <c r="C46" s="55" t="s">
        <v>34</v>
      </c>
      <c r="D46" s="55" t="s">
        <v>232</v>
      </c>
      <c r="E46" s="57">
        <v>42513</v>
      </c>
      <c r="F46" s="60">
        <v>7</v>
      </c>
    </row>
    <row r="47" spans="1:8" x14ac:dyDescent="0.25">
      <c r="A47" s="55" t="s">
        <v>156</v>
      </c>
      <c r="B47" s="56" t="s">
        <v>170</v>
      </c>
      <c r="C47" s="55" t="s">
        <v>34</v>
      </c>
      <c r="D47" s="55" t="s">
        <v>232</v>
      </c>
      <c r="E47" s="57">
        <v>42513</v>
      </c>
      <c r="F47" s="60">
        <v>7</v>
      </c>
    </row>
    <row r="48" spans="1:8" x14ac:dyDescent="0.25">
      <c r="A48" s="55" t="s">
        <v>161</v>
      </c>
      <c r="B48" s="56" t="s">
        <v>170</v>
      </c>
      <c r="C48" s="55" t="s">
        <v>34</v>
      </c>
      <c r="D48" s="55" t="s">
        <v>232</v>
      </c>
      <c r="E48" s="57">
        <v>42513</v>
      </c>
      <c r="F48" s="60">
        <v>7</v>
      </c>
    </row>
    <row r="49" spans="1:6" x14ac:dyDescent="0.25">
      <c r="A49" s="55" t="s">
        <v>157</v>
      </c>
      <c r="B49" s="56" t="s">
        <v>170</v>
      </c>
      <c r="C49" s="55" t="s">
        <v>34</v>
      </c>
      <c r="D49" s="55" t="s">
        <v>232</v>
      </c>
      <c r="E49" s="57">
        <v>42513</v>
      </c>
      <c r="F49" s="60">
        <v>7</v>
      </c>
    </row>
    <row r="50" spans="1:6" x14ac:dyDescent="0.25">
      <c r="A50" s="55" t="s">
        <v>158</v>
      </c>
      <c r="B50" s="56" t="s">
        <v>170</v>
      </c>
      <c r="C50" s="55" t="s">
        <v>34</v>
      </c>
      <c r="D50" s="55" t="s">
        <v>232</v>
      </c>
      <c r="E50" s="57">
        <v>42513</v>
      </c>
      <c r="F50" s="60">
        <v>7</v>
      </c>
    </row>
    <row r="51" spans="1:6" x14ac:dyDescent="0.25">
      <c r="A51" s="55" t="s">
        <v>159</v>
      </c>
      <c r="B51" s="56" t="s">
        <v>170</v>
      </c>
      <c r="C51" s="55" t="s">
        <v>183</v>
      </c>
      <c r="D51" s="55" t="s">
        <v>232</v>
      </c>
      <c r="E51" s="57">
        <v>42513</v>
      </c>
      <c r="F51" s="60">
        <v>7</v>
      </c>
    </row>
    <row r="52" spans="1:6" x14ac:dyDescent="0.25">
      <c r="A52" s="55" t="s">
        <v>160</v>
      </c>
      <c r="B52" s="56" t="s">
        <v>170</v>
      </c>
      <c r="C52" s="55" t="s">
        <v>52</v>
      </c>
      <c r="D52" s="55" t="s">
        <v>232</v>
      </c>
      <c r="E52" s="57">
        <v>42513</v>
      </c>
      <c r="F52" s="60">
        <v>7</v>
      </c>
    </row>
    <row r="53" spans="1:6" x14ac:dyDescent="0.25">
      <c r="A53" s="55" t="s">
        <v>162</v>
      </c>
      <c r="B53" s="56" t="s">
        <v>170</v>
      </c>
      <c r="C53" s="55" t="s">
        <v>183</v>
      </c>
      <c r="D53" s="55" t="s">
        <v>232</v>
      </c>
      <c r="E53" s="57">
        <v>42513</v>
      </c>
      <c r="F53" s="60">
        <v>7</v>
      </c>
    </row>
    <row r="54" spans="1:6" x14ac:dyDescent="0.25">
      <c r="A54" s="55" t="s">
        <v>216</v>
      </c>
      <c r="B54" s="61"/>
      <c r="C54" s="55" t="s">
        <v>52</v>
      </c>
      <c r="D54" s="55" t="s">
        <v>232</v>
      </c>
      <c r="E54" s="62">
        <v>42527</v>
      </c>
      <c r="F54" s="55">
        <v>8</v>
      </c>
    </row>
    <row r="55" spans="1:6" x14ac:dyDescent="0.25">
      <c r="A55" s="55" t="s">
        <v>217</v>
      </c>
      <c r="B55" s="61"/>
      <c r="C55" s="55" t="s">
        <v>52</v>
      </c>
      <c r="D55" s="55" t="s">
        <v>232</v>
      </c>
      <c r="E55" s="62">
        <v>42527</v>
      </c>
      <c r="F55" s="55">
        <v>8</v>
      </c>
    </row>
    <row r="56" spans="1:6" x14ac:dyDescent="0.25">
      <c r="A56" s="55" t="s">
        <v>218</v>
      </c>
      <c r="B56" s="61"/>
      <c r="C56" s="55" t="s">
        <v>52</v>
      </c>
      <c r="D56" s="55" t="s">
        <v>232</v>
      </c>
      <c r="E56" s="62">
        <v>42527</v>
      </c>
      <c r="F56" s="55">
        <v>8</v>
      </c>
    </row>
    <row r="57" spans="1:6" x14ac:dyDescent="0.25">
      <c r="A57" s="55" t="s">
        <v>219</v>
      </c>
      <c r="B57" s="61"/>
      <c r="C57" s="55" t="s">
        <v>52</v>
      </c>
      <c r="D57" s="55" t="s">
        <v>232</v>
      </c>
      <c r="E57" s="62">
        <v>42527</v>
      </c>
      <c r="F57" s="55">
        <v>8</v>
      </c>
    </row>
    <row r="58" spans="1:6" x14ac:dyDescent="0.25">
      <c r="A58" s="55" t="s">
        <v>220</v>
      </c>
      <c r="B58" s="61"/>
      <c r="C58" s="55" t="s">
        <v>52</v>
      </c>
      <c r="D58" s="55" t="s">
        <v>232</v>
      </c>
      <c r="E58" s="62">
        <v>42527</v>
      </c>
      <c r="F58" s="55">
        <v>8</v>
      </c>
    </row>
    <row r="59" spans="1:6" x14ac:dyDescent="0.25">
      <c r="A59" s="55" t="s">
        <v>221</v>
      </c>
      <c r="B59" s="61"/>
      <c r="C59" s="55" t="s">
        <v>52</v>
      </c>
      <c r="D59" s="55" t="s">
        <v>232</v>
      </c>
      <c r="E59" s="62">
        <v>42527</v>
      </c>
      <c r="F59" s="55">
        <v>8</v>
      </c>
    </row>
    <row r="60" spans="1:6" x14ac:dyDescent="0.25">
      <c r="A60" s="55" t="s">
        <v>222</v>
      </c>
      <c r="B60" s="61"/>
      <c r="C60" s="55" t="s">
        <v>52</v>
      </c>
      <c r="D60" s="55" t="s">
        <v>232</v>
      </c>
      <c r="E60" s="62">
        <v>42527</v>
      </c>
      <c r="F60" s="55">
        <v>8</v>
      </c>
    </row>
    <row r="61" spans="1:6" x14ac:dyDescent="0.25">
      <c r="A61" s="55" t="s">
        <v>223</v>
      </c>
      <c r="B61" s="61"/>
      <c r="C61" s="55" t="s">
        <v>52</v>
      </c>
      <c r="D61" s="55" t="s">
        <v>232</v>
      </c>
      <c r="E61" s="62">
        <v>42527</v>
      </c>
      <c r="F61" s="55">
        <v>8</v>
      </c>
    </row>
    <row r="62" spans="1:6" x14ac:dyDescent="0.25">
      <c r="A62" s="55" t="s">
        <v>224</v>
      </c>
      <c r="B62" s="61"/>
      <c r="C62" s="60" t="s">
        <v>183</v>
      </c>
      <c r="D62" s="55" t="s">
        <v>232</v>
      </c>
      <c r="E62" s="62">
        <v>42527</v>
      </c>
      <c r="F62" s="55">
        <v>8</v>
      </c>
    </row>
    <row r="63" spans="1:6" x14ac:dyDescent="0.25">
      <c r="A63" s="55" t="s">
        <v>225</v>
      </c>
      <c r="B63" s="61"/>
      <c r="C63" s="60" t="s">
        <v>183</v>
      </c>
      <c r="D63" s="55" t="s">
        <v>232</v>
      </c>
      <c r="E63" s="62">
        <v>42527</v>
      </c>
      <c r="F63" s="55">
        <v>8</v>
      </c>
    </row>
    <row r="64" spans="1:6" x14ac:dyDescent="0.25">
      <c r="A64" s="55" t="s">
        <v>226</v>
      </c>
      <c r="B64" s="61"/>
      <c r="C64" s="60" t="s">
        <v>183</v>
      </c>
      <c r="D64" s="55" t="s">
        <v>232</v>
      </c>
      <c r="E64" s="62">
        <v>42527</v>
      </c>
      <c r="F64" s="55">
        <v>8</v>
      </c>
    </row>
    <row r="65" spans="1:6" x14ac:dyDescent="0.25">
      <c r="A65" s="55" t="s">
        <v>227</v>
      </c>
      <c r="B65" s="61"/>
      <c r="C65" s="60" t="s">
        <v>183</v>
      </c>
      <c r="D65" s="55" t="s">
        <v>232</v>
      </c>
      <c r="E65" s="62">
        <v>42527</v>
      </c>
      <c r="F65" s="55">
        <v>8</v>
      </c>
    </row>
    <row r="66" spans="1:6" x14ac:dyDescent="0.25">
      <c r="A66" s="55" t="s">
        <v>228</v>
      </c>
      <c r="B66" s="61"/>
      <c r="C66" s="60" t="s">
        <v>183</v>
      </c>
      <c r="D66" s="55" t="s">
        <v>232</v>
      </c>
      <c r="E66" s="62">
        <v>42527</v>
      </c>
      <c r="F66" s="55">
        <v>8</v>
      </c>
    </row>
    <row r="67" spans="1:6" x14ac:dyDescent="0.25">
      <c r="A67" s="55" t="s">
        <v>229</v>
      </c>
      <c r="B67" s="61"/>
      <c r="C67" s="60" t="s">
        <v>183</v>
      </c>
      <c r="D67" s="55" t="s">
        <v>232</v>
      </c>
      <c r="E67" s="62">
        <v>42527</v>
      </c>
      <c r="F67" s="55">
        <v>8</v>
      </c>
    </row>
    <row r="68" spans="1:6" x14ac:dyDescent="0.25">
      <c r="A68" s="55" t="s">
        <v>230</v>
      </c>
      <c r="B68" s="61"/>
      <c r="C68" s="60" t="s">
        <v>183</v>
      </c>
      <c r="D68" s="55" t="s">
        <v>232</v>
      </c>
      <c r="E68" s="62">
        <v>42527</v>
      </c>
      <c r="F68" s="55">
        <v>8</v>
      </c>
    </row>
    <row r="69" spans="1:6" x14ac:dyDescent="0.25">
      <c r="A69" s="55" t="s">
        <v>231</v>
      </c>
      <c r="B69" s="61"/>
      <c r="C69" s="60" t="s">
        <v>183</v>
      </c>
      <c r="D69" s="55" t="s">
        <v>232</v>
      </c>
      <c r="E69" s="62">
        <v>42527</v>
      </c>
      <c r="F69" s="55"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R2" sqref="R2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17" x14ac:dyDescent="0.25">
      <c r="A1" s="39" t="s">
        <v>175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x14ac:dyDescent="0.25">
      <c r="A2" s="46" t="s">
        <v>8</v>
      </c>
      <c r="B2" s="40" t="s">
        <v>169</v>
      </c>
      <c r="C2" s="41"/>
      <c r="D2" s="41"/>
      <c r="E2" s="42"/>
      <c r="F2" s="43" t="s">
        <v>173</v>
      </c>
      <c r="G2" s="44"/>
      <c r="H2" s="44"/>
      <c r="I2" s="45"/>
      <c r="J2" s="40" t="s">
        <v>182</v>
      </c>
      <c r="K2" s="41"/>
      <c r="L2" s="41"/>
      <c r="M2" s="42"/>
      <c r="N2" s="43" t="s">
        <v>174</v>
      </c>
      <c r="O2" s="44"/>
      <c r="P2" s="44"/>
      <c r="Q2" s="45"/>
    </row>
    <row r="3" spans="1:17" ht="15" hidden="1" customHeight="1" x14ac:dyDescent="0.25">
      <c r="A3" s="47"/>
      <c r="B3" s="37" t="s">
        <v>185</v>
      </c>
      <c r="C3" s="37"/>
      <c r="D3" s="37"/>
      <c r="E3" s="37"/>
      <c r="F3" s="38" t="s">
        <v>185</v>
      </c>
      <c r="G3" s="38"/>
      <c r="H3" s="38"/>
      <c r="I3" s="38"/>
      <c r="J3" s="37" t="s">
        <v>185</v>
      </c>
      <c r="K3" s="37"/>
      <c r="L3" s="37"/>
      <c r="M3" s="37"/>
      <c r="N3" s="38" t="s">
        <v>185</v>
      </c>
      <c r="O3" s="38"/>
      <c r="P3" s="38"/>
      <c r="Q3" s="38"/>
    </row>
    <row r="4" spans="1:17" x14ac:dyDescent="0.25">
      <c r="A4" s="48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</row>
    <row r="5" spans="1:17" x14ac:dyDescent="0.25">
      <c r="A5" s="27" t="s">
        <v>180</v>
      </c>
      <c r="B5" s="26">
        <f>COUNTIFS('Log dos testes'!$C$2:$C$94,"Jessica",'Log dos testes'!$B$2:$B$94,"Ok",'Log dos testes'!$F$2:$F$94,3)</f>
        <v>9</v>
      </c>
      <c r="C5" s="26">
        <f>COUNTIFS('Log dos testes'!$C$2:$C$94,"Jessica",'Log dos testes'!$B$2:$B$94,"Erro",'Log dos testes'!$F$2:$F$94,3)</f>
        <v>1</v>
      </c>
      <c r="D5" s="26">
        <v>2</v>
      </c>
      <c r="E5" s="25">
        <f>IFERROR(100%-C5/B5,0)</f>
        <v>0.88888888888888884</v>
      </c>
      <c r="F5" s="19">
        <f>COUNTIFS('Log dos testes'!$C$2:$C$94,"Jessica",'Log dos testes'!$B$2:$B$94,"Ok",'Log dos testes'!$F$2:$F$94,4)</f>
        <v>0</v>
      </c>
      <c r="G5" s="19">
        <f>COUNTIFS('Log dos testes'!$C$2:$C$94,"Jessica",'Log dos testes'!$B$2:$B$94,"Erro",'Log dos testes'!$F$2:$F$94,4)</f>
        <v>0</v>
      </c>
      <c r="H5" s="19">
        <v>0</v>
      </c>
      <c r="I5" s="22">
        <f>IFERROR(100%-G5/F5,0)</f>
        <v>0</v>
      </c>
      <c r="J5" s="26">
        <f>COUNTIFS('Log dos testes'!$C$2:$C$94,"Jessica",'Log dos testes'!$B$2:$B$94,"Ok",'Log dos testes'!$F$2:$F$94,5)</f>
        <v>0</v>
      </c>
      <c r="K5" s="26">
        <f>COUNTIFS('Log dos testes'!$C$2:$C$94,"Jessica",'Log dos testes'!$B$2:$B$94,"Erro",'Log dos testes'!$F$2:$F$94,5)</f>
        <v>0</v>
      </c>
      <c r="L5" s="26">
        <v>0</v>
      </c>
      <c r="M5" s="25">
        <f>IFERROR(100%-K5/J5,0)</f>
        <v>0</v>
      </c>
      <c r="N5" s="19">
        <f>COUNTIFS('Log dos testes'!$C$2:$C$94,"Jessica",'Log dos testes'!$B$2:$B$94,"Ok",'Log dos testes'!$F$2:$F$94,7)</f>
        <v>8</v>
      </c>
      <c r="O5" s="19">
        <f>COUNTIFS('Log dos testes'!$C$2:$C$94,"Jessica",'Log dos testes'!$B$2:$B$94,"Erro",'Log dos testes'!$F$2:$F$94,7)</f>
        <v>0</v>
      </c>
      <c r="P5" s="19">
        <v>0</v>
      </c>
      <c r="Q5" s="22">
        <f>IFERROR(100%-O5/N5,0)</f>
        <v>1</v>
      </c>
    </row>
    <row r="6" spans="1:17" x14ac:dyDescent="0.25">
      <c r="A6" s="27" t="s">
        <v>179</v>
      </c>
      <c r="B6" s="26">
        <f>COUNTIFS('Log dos testes'!$C$2:$C$53,"Irineu",'Log dos testes'!$B$2:$B$53,"Ok",'Log dos testes'!$F$2:$F$53,3)</f>
        <v>0</v>
      </c>
      <c r="C6" s="26">
        <f>COUNTIFS('Log dos testes'!$C$2:$C$94,"Irineu",'Log dos testes'!$B$2:$B$94,"Erro",'Log dos testes'!$F$2:$F$94,3)</f>
        <v>0</v>
      </c>
      <c r="D6" s="26">
        <v>0</v>
      </c>
      <c r="E6" s="25">
        <f>IFERROR(100%-C6/B6,0)</f>
        <v>0</v>
      </c>
      <c r="F6" s="19">
        <f>COUNTIFS('Log dos testes'!$C$2:$C$94,"Irineu",'Log dos testes'!$B$2:$B$94,"Ok",'Log dos testes'!$F$2:$F$94,4)</f>
        <v>12</v>
      </c>
      <c r="G6" s="19">
        <f>COUNTIFS('Log dos testes'!$C$2:$C$94,"Irineu",'Log dos testes'!$B$2:$B$94,"Erro",'Log dos testes'!$F$2:$F$94,4)</f>
        <v>3</v>
      </c>
      <c r="H6" s="19">
        <v>4</v>
      </c>
      <c r="I6" s="22">
        <f>IFERROR(100%-G6/F6,0)</f>
        <v>0.75</v>
      </c>
      <c r="J6" s="26">
        <f>COUNTIFS('Log dos testes'!$C$2:$C$53,"Irineu",'Log dos testes'!$B$2:$B$53,"Ok",'Log dos testes'!$F$2:$F$53,5)</f>
        <v>5</v>
      </c>
      <c r="K6" s="26">
        <f>COUNTIFS('Log dos testes'!$C$2:$C$94,"Irineu",'Log dos testes'!$B$2:$B$94,"Erro",'Log dos testes'!$F$2:$F$94,5)</f>
        <v>0</v>
      </c>
      <c r="L6" s="26">
        <v>0</v>
      </c>
      <c r="M6" s="25">
        <f>IFERROR(100%-K6/J6,0)</f>
        <v>1</v>
      </c>
      <c r="N6" s="19">
        <f>COUNTIFS('Log dos testes'!$C$2:$C$94,"Irineu",'Log dos testes'!$B$2:$B$94,"Ok",'Log dos testes'!$F$2:$F$94,7)</f>
        <v>1</v>
      </c>
      <c r="O6" s="19">
        <f>COUNTIFS('Log dos testes'!$C$2:$C$94,"Irineu",'Log dos testes'!$B$2:$B$94,"Erro",'Log dos testes'!$F$2:$F$94,7)</f>
        <v>0</v>
      </c>
      <c r="P6" s="19">
        <v>0</v>
      </c>
      <c r="Q6" s="22">
        <f>IFERROR(100%-O6/N6,0)</f>
        <v>1</v>
      </c>
    </row>
    <row r="7" spans="1:17" x14ac:dyDescent="0.25">
      <c r="A7" s="27" t="s">
        <v>178</v>
      </c>
      <c r="B7" s="26">
        <f>COUNTIFS('Log dos testes'!$C$2:$C$53,"Lucas",'Log dos testes'!$B$2:$B$53,"Ok",'Log dos testes'!$F$2:$F$53,3)</f>
        <v>0</v>
      </c>
      <c r="C7" s="26">
        <f>COUNTIFS('Log dos testes'!$C$2:$C$94,"Lucas",'Log dos testes'!$B$2:$B$94,"Erro",'Log dos testes'!$F$2:$F$94,3)</f>
        <v>0</v>
      </c>
      <c r="D7" s="26">
        <v>0</v>
      </c>
      <c r="E7" s="25">
        <f>IFERROR(100%-C7/B7,0)</f>
        <v>0</v>
      </c>
      <c r="F7" s="19">
        <f>COUNTIFS('Log dos testes'!$C$2:$C$94,"Lucas",'Log dos testes'!$B$2:$B$94,"Ok",'Log dos testes'!$F$2:$F$94,4)</f>
        <v>0</v>
      </c>
      <c r="G7" s="19">
        <f>COUNTIFS('Log dos testes'!$C$2:$C$94,"Lucas",'Log dos testes'!$B$2:$B$94,"Erro",'Log dos testes'!$F$2:$F$94,4)</f>
        <v>0</v>
      </c>
      <c r="H7" s="19">
        <v>0</v>
      </c>
      <c r="I7" s="22">
        <f>IFERROR(100%-G7/F7,0)</f>
        <v>0</v>
      </c>
      <c r="J7" s="26">
        <f>COUNTIFS('Log dos testes'!$C$2:$C$53,"Lucas",'Log dos testes'!$B$2:$B$53,"Ok",'Log dos testes'!$F$2:$F$53,5)</f>
        <v>4</v>
      </c>
      <c r="K7" s="26">
        <f>COUNTIFS('Log dos testes'!$C$2:$C$94,"Lucas",'Log dos testes'!$B$2:$B$94,"Erro",'Log dos testes'!$F$2:$F$94,5)</f>
        <v>1</v>
      </c>
      <c r="L7" s="26">
        <v>2</v>
      </c>
      <c r="M7" s="25">
        <f>IFERROR(100%-K7/J7,0)</f>
        <v>0.75</v>
      </c>
      <c r="N7" s="19">
        <f>COUNTIFS('Log dos testes'!$C$2:$C$94,"Lucas",'Log dos testes'!$B$2:$B$94,"Ok",'Log dos testes'!$F$2:$F$94,7)</f>
        <v>2</v>
      </c>
      <c r="O7" s="19">
        <f>COUNTIFS('Log dos testes'!$C$2:$C$94,"Lucas",'Log dos testes'!$B$2:$B$94,"Erro",'Log dos testes'!$F$2:$F$94,7)</f>
        <v>0</v>
      </c>
      <c r="P7" s="19">
        <v>0</v>
      </c>
      <c r="Q7" s="22">
        <f>IFERROR(100%-O7/N7,0)</f>
        <v>1</v>
      </c>
    </row>
    <row r="8" spans="1:17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9</v>
      </c>
      <c r="K8" s="21">
        <f t="shared" si="0"/>
        <v>1</v>
      </c>
      <c r="L8" s="21">
        <f t="shared" si="0"/>
        <v>2</v>
      </c>
      <c r="M8" s="29">
        <f>IFERROR(100%-K8/J8,0)</f>
        <v>0.88888888888888884</v>
      </c>
      <c r="N8" s="21">
        <f t="shared" si="0"/>
        <v>11</v>
      </c>
      <c r="O8" s="21">
        <f t="shared" si="0"/>
        <v>0</v>
      </c>
      <c r="P8" s="21">
        <f t="shared" si="0"/>
        <v>0</v>
      </c>
      <c r="Q8" s="29">
        <f>IFERROR(100%-O8/N8,0)</f>
        <v>1</v>
      </c>
    </row>
  </sheetData>
  <mergeCells count="10">
    <mergeCell ref="B3:E3"/>
    <mergeCell ref="F3:I3"/>
    <mergeCell ref="J3:M3"/>
    <mergeCell ref="N3:Q3"/>
    <mergeCell ref="A1:Q1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David Eler</cp:lastModifiedBy>
  <cp:lastPrinted>2015-11-05T01:56:20Z</cp:lastPrinted>
  <dcterms:created xsi:type="dcterms:W3CDTF">2015-10-03T19:39:01Z</dcterms:created>
  <dcterms:modified xsi:type="dcterms:W3CDTF">2016-06-05T23:07:37Z</dcterms:modified>
</cp:coreProperties>
</file>