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éssica\Dropbox\MeLeva\"/>
    </mc:Choice>
  </mc:AlternateContent>
  <bookViews>
    <workbookView xWindow="0" yWindow="0" windowWidth="20490" windowHeight="7755" firstSheet="1" activeTab="5"/>
  </bookViews>
  <sheets>
    <sheet name="SPRINT #3" sheetId="2" r:id="rId1"/>
    <sheet name="SPRINT #4" sheetId="3" r:id="rId2"/>
    <sheet name="SPRINT #5" sheetId="4" r:id="rId3"/>
    <sheet name="SPRINT #6" sheetId="5" r:id="rId4"/>
    <sheet name="SPRINT #7" sheetId="6" r:id="rId5"/>
    <sheet name="SPRINT #8" sheetId="7" r:id="rId6"/>
    <sheet name="Tarefas" sheetId="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7" l="1"/>
  <c r="H4" i="7"/>
  <c r="H3" i="7"/>
  <c r="G5" i="7"/>
  <c r="F5" i="7"/>
  <c r="E5" i="7"/>
  <c r="D5" i="7"/>
  <c r="C5" i="7"/>
  <c r="B5" i="7"/>
  <c r="G5" i="6" l="1"/>
  <c r="H3" i="6"/>
  <c r="H4" i="6"/>
  <c r="F5" i="6"/>
  <c r="E5" i="6"/>
  <c r="D5" i="6"/>
  <c r="C5" i="6"/>
  <c r="B5" i="6"/>
  <c r="H5" i="6" l="1"/>
  <c r="G5" i="5"/>
  <c r="F5" i="5"/>
  <c r="E5" i="5"/>
  <c r="D5" i="5"/>
  <c r="C5" i="5"/>
  <c r="B5" i="5"/>
  <c r="H4" i="5"/>
  <c r="H3" i="5"/>
  <c r="H5" i="5" l="1"/>
  <c r="H4" i="4"/>
  <c r="H5" i="4" s="1"/>
  <c r="H3" i="4"/>
  <c r="C5" i="4"/>
  <c r="J4" i="3"/>
  <c r="J3" i="3"/>
  <c r="G5" i="4"/>
  <c r="F5" i="4"/>
  <c r="E5" i="4"/>
  <c r="D5" i="4"/>
  <c r="B5" i="4"/>
  <c r="J5" i="3"/>
  <c r="I5" i="3"/>
  <c r="H5" i="3"/>
  <c r="G5" i="3"/>
  <c r="F5" i="3"/>
  <c r="E5" i="3"/>
  <c r="D5" i="3"/>
  <c r="C5" i="3"/>
  <c r="B5" i="3"/>
  <c r="B5" i="2" l="1"/>
  <c r="C5" i="2"/>
  <c r="D5" i="2"/>
  <c r="E5" i="2"/>
  <c r="F5" i="2"/>
  <c r="I5" i="2"/>
  <c r="H5" i="2"/>
  <c r="G5" i="2"/>
  <c r="J3" i="2" l="1"/>
  <c r="J4" i="2"/>
  <c r="J5" i="2" s="1"/>
</calcChain>
</file>

<file path=xl/sharedStrings.xml><?xml version="1.0" encoding="utf-8"?>
<sst xmlns="http://schemas.openxmlformats.org/spreadsheetml/2006/main" count="269" uniqueCount="120">
  <si>
    <t>Tarefa</t>
  </si>
  <si>
    <t>Responsável</t>
  </si>
  <si>
    <t>Tempo estimado</t>
  </si>
  <si>
    <t>Tempo gasto</t>
  </si>
  <si>
    <t>#28</t>
  </si>
  <si>
    <t>David</t>
  </si>
  <si>
    <t>Teste das telas implementadas</t>
  </si>
  <si>
    <t>#29</t>
  </si>
  <si>
    <t>Verificar conformidade com o MPS.BR</t>
  </si>
  <si>
    <t>Michel</t>
  </si>
  <si>
    <t>#27</t>
  </si>
  <si>
    <t>#26</t>
  </si>
  <si>
    <t>#25</t>
  </si>
  <si>
    <t>#22</t>
  </si>
  <si>
    <t>Estória + casos de teste do cadastro de usuário</t>
  </si>
  <si>
    <t>Letícia</t>
  </si>
  <si>
    <t>1 hora</t>
  </si>
  <si>
    <t>Protótipos de tela </t>
  </si>
  <si>
    <t>Jéssica</t>
  </si>
  <si>
    <t>4 horas</t>
  </si>
  <si>
    <t>5 horas</t>
  </si>
  <si>
    <t>OBS</t>
  </si>
  <si>
    <t>Fator de atraso: Problemas com redimensionamento e posicionamento de imagem.</t>
  </si>
  <si>
    <t>Código</t>
  </si>
  <si>
    <t>Estória + casos de teste da tela principal </t>
  </si>
  <si>
    <t>40 minutos</t>
  </si>
  <si>
    <t>Estória + casos de teste da tela pedir carona</t>
  </si>
  <si>
    <t>#30</t>
  </si>
  <si>
    <t>#31</t>
  </si>
  <si>
    <t>#32</t>
  </si>
  <si>
    <t>#34</t>
  </si>
  <si>
    <t>#35</t>
  </si>
  <si>
    <t>Implementar a tela principal</t>
  </si>
  <si>
    <t>Irineu</t>
  </si>
  <si>
    <t>2 horas</t>
  </si>
  <si>
    <t>8 horas</t>
  </si>
  <si>
    <t>Implementar o cadastro de usuários</t>
  </si>
  <si>
    <t>Implementar a tela pedir carona</t>
  </si>
  <si>
    <t>Criar novo logo para o aplicativo </t>
  </si>
  <si>
    <t>Elaborar relatório de produtividade </t>
  </si>
  <si>
    <t>Fernando</t>
  </si>
  <si>
    <t>Ryan</t>
  </si>
  <si>
    <t>PRODUTIVIDADE POR PESSOA (SPRINT #3)</t>
  </si>
  <si>
    <t>Lucas</t>
  </si>
  <si>
    <t>#36</t>
  </si>
  <si>
    <t>Criar planilha de testes</t>
  </si>
  <si>
    <t>Total da Equipe</t>
  </si>
  <si>
    <t>Percentual de Desvio</t>
  </si>
  <si>
    <t>-</t>
  </si>
  <si>
    <t>Horas Estimadas</t>
  </si>
  <si>
    <t>Horas Realizadas</t>
  </si>
  <si>
    <t>3 horas 20 min</t>
  </si>
  <si>
    <t>não será realizada para a sprint 3</t>
  </si>
  <si>
    <t>Realizado pelo Michel</t>
  </si>
  <si>
    <t>2horas</t>
  </si>
  <si>
    <t>6 horas</t>
  </si>
  <si>
    <t>Realizado pelo Irineu</t>
  </si>
  <si>
    <t>PRODUTIVIDADE POR PESSOA (SPRINT #4)</t>
  </si>
  <si>
    <t>PRODUTIVIDADE POR PESSOA (SPRINT #5)</t>
  </si>
  <si>
    <t>SPRINT #3</t>
  </si>
  <si>
    <t>SPRINT #4</t>
  </si>
  <si>
    <t>#45</t>
  </si>
  <si>
    <t>Submeter aplicativo pro Google Play</t>
  </si>
  <si>
    <t>#44</t>
  </si>
  <si>
    <t>Implementar aceitar / rejeitar carona</t>
  </si>
  <si>
    <t>não realizado</t>
  </si>
  <si>
    <t>#43</t>
  </si>
  <si>
    <t>Implementar mensagem de carona aceita</t>
  </si>
  <si>
    <t>#42</t>
  </si>
  <si>
    <t>Implementar tela oferecer carona</t>
  </si>
  <si>
    <t>10 horas</t>
  </si>
  <si>
    <t>#41</t>
  </si>
  <si>
    <t>Testar funcionalidades implementadas</t>
  </si>
  <si>
    <t>não estimado</t>
  </si>
  <si>
    <t>não realizado devido falta de entrega do desenvolvimento</t>
  </si>
  <si>
    <t>#40</t>
  </si>
  <si>
    <t>Redigir estórias e casos de teste</t>
  </si>
  <si>
    <t>3 horas</t>
  </si>
  <si>
    <t>#39</t>
  </si>
  <si>
    <t>Elaborar lista de inspeção</t>
  </si>
  <si>
    <t>#38</t>
  </si>
  <si>
    <t>Criar protótipo de tela</t>
  </si>
  <si>
    <t>#37</t>
  </si>
  <si>
    <t>Implementar autocomplete</t>
  </si>
  <si>
    <t>SPRINT #5</t>
  </si>
  <si>
    <t>#46</t>
  </si>
  <si>
    <t>Gerar Ata de Reunião</t>
  </si>
  <si>
    <t>#47</t>
  </si>
  <si>
    <t>#48</t>
  </si>
  <si>
    <t>Implementar mensagem de carona aceita/rejeitada</t>
  </si>
  <si>
    <t>aguardando</t>
  </si>
  <si>
    <t>#49</t>
  </si>
  <si>
    <t>1h e 30 min</t>
  </si>
  <si>
    <t>#50</t>
  </si>
  <si>
    <t>#51</t>
  </si>
  <si>
    <t>Definir casos de teste para a tela de histórico de caronas</t>
  </si>
  <si>
    <t>#52</t>
  </si>
  <si>
    <t>Criar protótipo da tela de histórico de caronas</t>
  </si>
  <si>
    <t>#53</t>
  </si>
  <si>
    <t>Criar estória da tela de histórico de caronas</t>
  </si>
  <si>
    <t>30 min</t>
  </si>
  <si>
    <t>#54</t>
  </si>
  <si>
    <t>Implementar tela de histórico de caronas</t>
  </si>
  <si>
    <t>PRODUTIVIDADE POR PESSOA (SPRINT #6)</t>
  </si>
  <si>
    <t>SPRINT #6</t>
  </si>
  <si>
    <t>#60</t>
  </si>
  <si>
    <t>Revisar Tela de Cadastro</t>
  </si>
  <si>
    <t>#61</t>
  </si>
  <si>
    <t>#62</t>
  </si>
  <si>
    <t>#63</t>
  </si>
  <si>
    <t>#64</t>
  </si>
  <si>
    <t>#65</t>
  </si>
  <si>
    <t>Revisar o Diagramas Produzidos</t>
  </si>
  <si>
    <t>Revisar Controle de Sessão</t>
  </si>
  <si>
    <t>Gerar Relatório de Desempenho dos Participantes</t>
  </si>
  <si>
    <t>Tratamento de Erros</t>
  </si>
  <si>
    <t>lembrar de adicionar o label de sprint 6 nesta atividade no github</t>
  </si>
  <si>
    <t>Trocar Dados do Banco</t>
  </si>
  <si>
    <t>PRODUTIVIDADE POR PESSOA (SPRINT #7)</t>
  </si>
  <si>
    <t>PRODUTIVIDADE POR PESSOA (SPRINT #8)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</si>
</sst>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Segoe UI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64">
    <dxf>
      <numFmt numFmtId="13" formatCode="0%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PRODUTIVIDADE POR PESSOA (SPRINT #3)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'SPRINT #3'!$B$2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7.3930144938981921E-3"/>
                  <c:y val="-8.59290794153856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#3'!$A$3:$A$5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#3'!$B$3:$B$5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 formatCode="0%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 #3'!$C$2</c:f>
              <c:strCache>
                <c:ptCount val="1"/>
                <c:pt idx="0">
                  <c:v>Fernando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6.1608454115817364E-3"/>
                  <c:y val="-2.86430264717959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#3'!$A$3:$A$5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#3'!$C$3:$C$5</c:f>
              <c:numCache>
                <c:formatCode>General</c:formatCode>
                <c:ptCount val="3"/>
                <c:pt idx="0">
                  <c:v>8</c:v>
                </c:pt>
                <c:pt idx="1">
                  <c:v>4</c:v>
                </c:pt>
                <c:pt idx="2" formatCode="0%">
                  <c:v>0.5</c:v>
                </c:pt>
              </c:numCache>
            </c:numRef>
          </c:val>
        </c:ser>
        <c:ser>
          <c:idx val="2"/>
          <c:order val="2"/>
          <c:tx>
            <c:strRef>
              <c:f>'SPRINT #3'!$D$2</c:f>
              <c:strCache>
                <c:ptCount val="1"/>
                <c:pt idx="0">
                  <c:v>Irineu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7.0679935154919068E-3"/>
                  <c:y val="-5.72815422307605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#3'!$A$3:$A$5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#3'!$D$3:$D$5</c:f>
              <c:numCache>
                <c:formatCode>General</c:formatCode>
                <c:ptCount val="3"/>
                <c:pt idx="0">
                  <c:v>16</c:v>
                </c:pt>
                <c:pt idx="1">
                  <c:v>9.1999999999999993</c:v>
                </c:pt>
                <c:pt idx="2" formatCode="0%">
                  <c:v>0.42500000000000004</c:v>
                </c:pt>
              </c:numCache>
            </c:numRef>
          </c:val>
        </c:ser>
        <c:ser>
          <c:idx val="3"/>
          <c:order val="3"/>
          <c:tx>
            <c:strRef>
              <c:f>'SPRINT #3'!$E$2</c:f>
              <c:strCache>
                <c:ptCount val="1"/>
                <c:pt idx="0">
                  <c:v>Jéssica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5.9985289647538518E-3"/>
                  <c:y val="-2.86385157589646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#3'!$A$3:$A$5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#3'!$E$3:$E$5</c:f>
              <c:numCache>
                <c:formatCode>General</c:formatCode>
                <c:ptCount val="3"/>
                <c:pt idx="0">
                  <c:v>12</c:v>
                </c:pt>
                <c:pt idx="1">
                  <c:v>9</c:v>
                </c:pt>
                <c:pt idx="2" formatCode="0%">
                  <c:v>0.25</c:v>
                </c:pt>
              </c:numCache>
            </c:numRef>
          </c:val>
        </c:ser>
        <c:ser>
          <c:idx val="4"/>
          <c:order val="4"/>
          <c:tx>
            <c:strRef>
              <c:f>'SPRINT #3'!$F$2</c:f>
              <c:strCache>
                <c:ptCount val="1"/>
                <c:pt idx="0">
                  <c:v>Letícia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3.6968953316992509E-3"/>
                  <c:y val="3.95048229669258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#3'!$A$3:$A$5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#3'!$F$3:$F$5</c:f>
              <c:numCache>
                <c:formatCode>General</c:formatCode>
                <c:ptCount val="3"/>
                <c:pt idx="0">
                  <c:v>3</c:v>
                </c:pt>
                <c:pt idx="1">
                  <c:v>2.4</c:v>
                </c:pt>
                <c:pt idx="2" formatCode="0%">
                  <c:v>0.20000000000000007</c:v>
                </c:pt>
              </c:numCache>
            </c:numRef>
          </c:val>
        </c:ser>
        <c:ser>
          <c:idx val="5"/>
          <c:order val="5"/>
          <c:tx>
            <c:strRef>
              <c:f>'SPRINT #3'!$G$2</c:f>
              <c:strCache>
                <c:ptCount val="1"/>
                <c:pt idx="0">
                  <c:v>Lucas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3.6968953316992509E-3"/>
                  <c:y val="6.87434890679491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#3'!$A$3:$A$5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#3'!$G$3:$G$5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0%">
                  <c:v>-1</c:v>
                </c:pt>
              </c:numCache>
            </c:numRef>
          </c:val>
        </c:ser>
        <c:ser>
          <c:idx val="6"/>
          <c:order val="6"/>
          <c:tx>
            <c:strRef>
              <c:f>'SPRINT #3'!$H$2</c:f>
              <c:strCache>
                <c:ptCount val="1"/>
                <c:pt idx="0">
                  <c:v>Michel</c:v>
                </c:pt>
              </c:strCache>
            </c:strRef>
          </c:tx>
          <c:spPr>
            <a:solidFill>
              <a:schemeClr val="accent1">
                <a:lumMod val="60000"/>
                <a:alpha val="88000"/>
              </a:schemeClr>
            </a:solidFill>
            <a:ln>
              <a:solidFill>
                <a:schemeClr val="accent1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60000"/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2.464571780653111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1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#3'!$A$3:$A$5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#3'!$H$3:$H$5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 formatCode="0%">
                  <c:v>0</c:v>
                </c:pt>
              </c:numCache>
            </c:numRef>
          </c:val>
        </c:ser>
        <c:ser>
          <c:idx val="7"/>
          <c:order val="7"/>
          <c:tx>
            <c:strRef>
              <c:f>'SPRINT #3'!$I$2</c:f>
              <c:strCache>
                <c:ptCount val="1"/>
                <c:pt idx="0">
                  <c:v>Ryan</c:v>
                </c:pt>
              </c:strCache>
            </c:strRef>
          </c:tx>
          <c:spPr>
            <a:solidFill>
              <a:schemeClr val="accent2">
                <a:lumMod val="60000"/>
                <a:alpha val="88000"/>
              </a:schemeClr>
            </a:solidFill>
            <a:ln>
              <a:solidFill>
                <a:schemeClr val="accent2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60000"/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3.2766190732627922E-3"/>
                  <c:y val="6.9384461361121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2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#3'!$A$3:$A$5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#3'!$I$3:$I$5</c:f>
              <c:numCache>
                <c:formatCode>General</c:formatCode>
                <c:ptCount val="3"/>
                <c:pt idx="0">
                  <c:v>8</c:v>
                </c:pt>
                <c:pt idx="1">
                  <c:v>0</c:v>
                </c:pt>
                <c:pt idx="2" formatCode="0%">
                  <c:v>-1</c:v>
                </c:pt>
              </c:numCache>
            </c:numRef>
          </c:val>
        </c:ser>
        <c:ser>
          <c:idx val="8"/>
          <c:order val="8"/>
          <c:tx>
            <c:strRef>
              <c:f>'SPRINT #3'!$J$2</c:f>
              <c:strCache>
                <c:ptCount val="1"/>
                <c:pt idx="0">
                  <c:v>Total da Equipe</c:v>
                </c:pt>
              </c:strCache>
            </c:strRef>
          </c:tx>
          <c:spPr>
            <a:solidFill>
              <a:schemeClr val="accent3">
                <a:lumMod val="60000"/>
                <a:alpha val="88000"/>
              </a:schemeClr>
            </a:solidFill>
            <a:ln>
              <a:solidFill>
                <a:schemeClr val="accent3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60000"/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8.1104861760814377E-3"/>
                  <c:y val="2.29572729493228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3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#3'!$A$3:$A$5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#3'!$J$3:$J$5</c:f>
              <c:numCache>
                <c:formatCode>0</c:formatCode>
                <c:ptCount val="3"/>
                <c:pt idx="0">
                  <c:v>53</c:v>
                </c:pt>
                <c:pt idx="1">
                  <c:v>30.599999999999998</c:v>
                </c:pt>
                <c:pt idx="2" formatCode="0%">
                  <c:v>0.42264150943396228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4634000"/>
        <c:axId val="194635960"/>
        <c:axId val="0"/>
      </c:bar3DChart>
      <c:catAx>
        <c:axId val="19463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635960"/>
        <c:crosses val="autoZero"/>
        <c:auto val="1"/>
        <c:lblAlgn val="ctr"/>
        <c:lblOffset val="100"/>
        <c:noMultiLvlLbl val="0"/>
      </c:catAx>
      <c:valAx>
        <c:axId val="1946359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46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PRODUTIVIDADE POR PESSOA (SPRINT #4)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'SPRINT #4'!$B$2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-3.6965072469491863E-3"/>
                  <c:y val="9.45224384282060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#4'!$A$3:$A$5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#4'!$B$3:$B$5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 formatCode="0%">
                  <c:v>-1</c:v>
                </c:pt>
              </c:numCache>
            </c:numRef>
          </c:val>
        </c:ser>
        <c:ser>
          <c:idx val="1"/>
          <c:order val="1"/>
          <c:tx>
            <c:strRef>
              <c:f>'SPRINT #4'!$C$2</c:f>
              <c:strCache>
                <c:ptCount val="1"/>
                <c:pt idx="0">
                  <c:v>Fernando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3.6965072469490961E-3"/>
                  <c:y val="9.45224384282060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#4'!$A$3:$A$5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#4'!$C$3:$C$5</c:f>
              <c:numCache>
                <c:formatCode>General</c:formatCode>
                <c:ptCount val="3"/>
                <c:pt idx="0">
                  <c:v>16</c:v>
                </c:pt>
                <c:pt idx="1">
                  <c:v>0</c:v>
                </c:pt>
                <c:pt idx="2" formatCode="0%">
                  <c:v>-1</c:v>
                </c:pt>
              </c:numCache>
            </c:numRef>
          </c:val>
        </c:ser>
        <c:ser>
          <c:idx val="2"/>
          <c:order val="2"/>
          <c:tx>
            <c:strRef>
              <c:f>'SPRINT #4'!$D$2</c:f>
              <c:strCache>
                <c:ptCount val="1"/>
                <c:pt idx="0">
                  <c:v>Irineu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8.3001625978082715E-3"/>
                  <c:y val="8.02013762635916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#4'!$A$3:$A$5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#4'!$D$3:$D$5</c:f>
              <c:numCache>
                <c:formatCode>General</c:formatCode>
                <c:ptCount val="3"/>
                <c:pt idx="0">
                  <c:v>8</c:v>
                </c:pt>
                <c:pt idx="1">
                  <c:v>10</c:v>
                </c:pt>
                <c:pt idx="2" formatCode="0%">
                  <c:v>-0.25</c:v>
                </c:pt>
              </c:numCache>
            </c:numRef>
          </c:val>
        </c:ser>
        <c:ser>
          <c:idx val="3"/>
          <c:order val="3"/>
          <c:tx>
            <c:strRef>
              <c:f>'SPRINT #4'!$E$2</c:f>
              <c:strCache>
                <c:ptCount val="1"/>
                <c:pt idx="0">
                  <c:v>Jéssica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7.2306980470700369E-3"/>
                  <c:y val="-1.7185364811793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#4'!$A$3:$A$5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#4'!$E$3:$E$5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 formatCode="0%">
                  <c:v>0</c:v>
                </c:pt>
              </c:numCache>
            </c:numRef>
          </c:val>
        </c:ser>
        <c:ser>
          <c:idx val="4"/>
          <c:order val="4"/>
          <c:tx>
            <c:strRef>
              <c:f>'SPRINT #4'!$F$2</c:f>
              <c:strCache>
                <c:ptCount val="1"/>
                <c:pt idx="0">
                  <c:v>Letícia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3.6968953316994318E-3"/>
                  <c:y val="-2.46925441751023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#4'!$A$3:$A$5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#4'!$F$3:$F$5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 formatCode="0%">
                  <c:v>0</c:v>
                </c:pt>
              </c:numCache>
            </c:numRef>
          </c:val>
        </c:ser>
        <c:ser>
          <c:idx val="5"/>
          <c:order val="5"/>
          <c:tx>
            <c:strRef>
              <c:f>'SPRINT #4'!$G$2</c:f>
              <c:strCache>
                <c:ptCount val="1"/>
                <c:pt idx="0">
                  <c:v>Lucas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3.6968953316992509E-3"/>
                  <c:y val="0.100251043722564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#4'!$A$3:$A$5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#4'!$G$3:$G$5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0%">
                  <c:v>-1</c:v>
                </c:pt>
              </c:numCache>
            </c:numRef>
          </c:val>
        </c:ser>
        <c:ser>
          <c:idx val="6"/>
          <c:order val="6"/>
          <c:tx>
            <c:strRef>
              <c:f>'SPRINT #4'!$H$2</c:f>
              <c:strCache>
                <c:ptCount val="1"/>
                <c:pt idx="0">
                  <c:v>Michel</c:v>
                </c:pt>
              </c:strCache>
            </c:strRef>
          </c:tx>
          <c:spPr>
            <a:solidFill>
              <a:schemeClr val="accent1">
                <a:lumMod val="60000"/>
                <a:alpha val="88000"/>
              </a:schemeClr>
            </a:solidFill>
            <a:ln>
              <a:solidFill>
                <a:schemeClr val="accent1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60000"/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4.928870371640629E-3"/>
                  <c:y val="9.45226639638476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1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#4'!$A$3:$A$5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#4'!$H$3:$H$5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 formatCode="0%">
                  <c:v>-0.25</c:v>
                </c:pt>
              </c:numCache>
            </c:numRef>
          </c:val>
        </c:ser>
        <c:ser>
          <c:idx val="7"/>
          <c:order val="7"/>
          <c:tx>
            <c:strRef>
              <c:f>'SPRINT #4'!$I$2</c:f>
              <c:strCache>
                <c:ptCount val="1"/>
                <c:pt idx="0">
                  <c:v>Ryan</c:v>
                </c:pt>
              </c:strCache>
            </c:strRef>
          </c:tx>
          <c:spPr>
            <a:solidFill>
              <a:schemeClr val="accent2">
                <a:lumMod val="60000"/>
                <a:alpha val="88000"/>
              </a:schemeClr>
            </a:solidFill>
            <a:ln>
              <a:solidFill>
                <a:schemeClr val="accent2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60000"/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6.9731067940346078E-3"/>
                  <c:y val="0.109485149492916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2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#4'!$A$3:$A$5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#4'!$I$3:$I$5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 formatCode="0%">
                  <c:v>-1</c:v>
                </c:pt>
              </c:numCache>
            </c:numRef>
          </c:val>
        </c:ser>
        <c:ser>
          <c:idx val="8"/>
          <c:order val="8"/>
          <c:tx>
            <c:strRef>
              <c:f>'SPRINT #4'!$J$2</c:f>
              <c:strCache>
                <c:ptCount val="1"/>
                <c:pt idx="0">
                  <c:v>Total da Equipe</c:v>
                </c:pt>
              </c:strCache>
            </c:strRef>
          </c:tx>
          <c:spPr>
            <a:solidFill>
              <a:schemeClr val="accent3">
                <a:lumMod val="60000"/>
                <a:alpha val="88000"/>
              </a:schemeClr>
            </a:solidFill>
            <a:ln>
              <a:solidFill>
                <a:schemeClr val="accent3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60000"/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1.0574824340714349E-2"/>
                  <c:y val="-2.0618693882503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3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#4'!$A$3:$A$5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#4'!$J$3:$J$5</c:f>
              <c:numCache>
                <c:formatCode>0</c:formatCode>
                <c:ptCount val="3"/>
                <c:pt idx="0">
                  <c:v>36</c:v>
                </c:pt>
                <c:pt idx="1">
                  <c:v>19</c:v>
                </c:pt>
                <c:pt idx="2" formatCode="0%">
                  <c:v>0.47222222222222221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4633608"/>
        <c:axId val="194636744"/>
        <c:axId val="0"/>
      </c:bar3DChart>
      <c:catAx>
        <c:axId val="19463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636744"/>
        <c:crosses val="autoZero"/>
        <c:auto val="1"/>
        <c:lblAlgn val="ctr"/>
        <c:lblOffset val="100"/>
        <c:noMultiLvlLbl val="0"/>
      </c:catAx>
      <c:valAx>
        <c:axId val="1946367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463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PRODUTIVIDADE POR PESSOA (SPRINT #5)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'SPRINT #5'!$B$2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3.0738702662368505E-3"/>
                  <c:y val="8.5929304951026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#5'!$A$3:$A$5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#5'!$B$3:$B$5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 formatCode="0%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'SPRINT #5'!$C$2</c:f>
              <c:strCache>
                <c:ptCount val="1"/>
                <c:pt idx="0">
                  <c:v>Irineu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6.1608454115817364E-3"/>
                  <c:y val="-2.86430264717959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#5'!$A$3:$A$5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#5'!$C$3:$C$5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 formatCode="0%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'SPRINT #5'!$D$2</c:f>
              <c:strCache>
                <c:ptCount val="1"/>
                <c:pt idx="0">
                  <c:v>Jéssica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7.0679935154919068E-3"/>
                  <c:y val="-5.72815422307605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#5'!$A$3:$A$5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#5'!$D$3:$D$5</c:f>
              <c:numCache>
                <c:formatCode>General</c:formatCode>
                <c:ptCount val="3"/>
                <c:pt idx="0">
                  <c:v>9</c:v>
                </c:pt>
                <c:pt idx="1">
                  <c:v>4.5</c:v>
                </c:pt>
                <c:pt idx="2" formatCode="0%">
                  <c:v>0.5</c:v>
                </c:pt>
              </c:numCache>
            </c:numRef>
          </c:val>
        </c:ser>
        <c:ser>
          <c:idx val="3"/>
          <c:order val="3"/>
          <c:tx>
            <c:strRef>
              <c:f>'SPRINT #5'!$E$2</c:f>
              <c:strCache>
                <c:ptCount val="1"/>
                <c:pt idx="0">
                  <c:v>Letícia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5.9985289647538518E-3"/>
                  <c:y val="-2.86385157589646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#5'!$A$3:$A$5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#5'!$E$3:$E$5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 formatCode="0%">
                  <c:v>0.5</c:v>
                </c:pt>
              </c:numCache>
            </c:numRef>
          </c:val>
        </c:ser>
        <c:ser>
          <c:idx val="4"/>
          <c:order val="4"/>
          <c:tx>
            <c:strRef>
              <c:f>'SPRINT #5'!$F$2</c:f>
              <c:strCache>
                <c:ptCount val="1"/>
                <c:pt idx="0">
                  <c:v>Lucas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8.0160959024850233E-3"/>
                  <c:y val="8.41511819533596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#5'!$A$3:$A$5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#5'!$F$3:$F$5</c:f>
              <c:numCache>
                <c:formatCode>General</c:formatCode>
                <c:ptCount val="3"/>
                <c:pt idx="0">
                  <c:v>16</c:v>
                </c:pt>
                <c:pt idx="1">
                  <c:v>16</c:v>
                </c:pt>
                <c:pt idx="2" formatCode="0%">
                  <c:v>0</c:v>
                </c:pt>
              </c:numCache>
            </c:numRef>
          </c:val>
        </c:ser>
        <c:ser>
          <c:idx val="5"/>
          <c:order val="5"/>
          <c:tx>
            <c:strRef>
              <c:f>'SPRINT #5'!$G$2</c:f>
              <c:strCache>
                <c:ptCount val="1"/>
                <c:pt idx="0">
                  <c:v>Michel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6.5763705703363153E-3"/>
                  <c:y val="-1.43212877002559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#5'!$A$3:$A$5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#5'!$G$3:$G$5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 formatCode="0%">
                  <c:v>0</c:v>
                </c:pt>
              </c:numCache>
            </c:numRef>
          </c:val>
        </c:ser>
        <c:ser>
          <c:idx val="6"/>
          <c:order val="6"/>
          <c:tx>
            <c:strRef>
              <c:f>'SPRINT #5'!$H$2</c:f>
              <c:strCache>
                <c:ptCount val="1"/>
                <c:pt idx="0">
                  <c:v>Total da Equipe</c:v>
                </c:pt>
              </c:strCache>
            </c:strRef>
          </c:tx>
          <c:spPr>
            <a:solidFill>
              <a:schemeClr val="accent1">
                <a:lumMod val="60000"/>
                <a:alpha val="88000"/>
              </a:schemeClr>
            </a:solidFill>
            <a:ln>
              <a:solidFill>
                <a:schemeClr val="accent1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60000"/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2.464571780653111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1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#5'!$A$3:$A$5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#5'!$H$3:$H$5</c:f>
              <c:numCache>
                <c:formatCode>0</c:formatCode>
                <c:ptCount val="3"/>
                <c:pt idx="0">
                  <c:v>40</c:v>
                </c:pt>
                <c:pt idx="1">
                  <c:v>2</c:v>
                </c:pt>
                <c:pt idx="2" formatCode="0%">
                  <c:v>0.95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4634784"/>
        <c:axId val="194635176"/>
        <c:axId val="0"/>
      </c:bar3DChart>
      <c:catAx>
        <c:axId val="19463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635176"/>
        <c:crosses val="autoZero"/>
        <c:auto val="1"/>
        <c:lblAlgn val="ctr"/>
        <c:lblOffset val="100"/>
        <c:noMultiLvlLbl val="0"/>
      </c:catAx>
      <c:valAx>
        <c:axId val="1946351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463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PRODUTIVIDADE POR PESSOA (SPRINT #6)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'SPRINT #6'!$B$2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1.0272496926979966E-2"/>
                  <c:y val="-1.718559034743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#6'!$A$3:$A$5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#6'!$B$3:$B$5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 formatCode="0%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 #6'!$C$2</c:f>
              <c:strCache>
                <c:ptCount val="1"/>
                <c:pt idx="0">
                  <c:v>Irineu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6.1608454115817364E-3"/>
                  <c:y val="-2.86430264717959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#6'!$A$3:$A$5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#6'!$C$3:$C$5</c:f>
              <c:numCache>
                <c:formatCode>General</c:formatCode>
                <c:ptCount val="3"/>
                <c:pt idx="0">
                  <c:v>7</c:v>
                </c:pt>
                <c:pt idx="1">
                  <c:v>4.4000000000000004</c:v>
                </c:pt>
                <c:pt idx="2" formatCode="0%">
                  <c:v>0.37142857142857133</c:v>
                </c:pt>
              </c:numCache>
            </c:numRef>
          </c:val>
        </c:ser>
        <c:ser>
          <c:idx val="2"/>
          <c:order val="2"/>
          <c:tx>
            <c:strRef>
              <c:f>'SPRINT #6'!$D$2</c:f>
              <c:strCache>
                <c:ptCount val="1"/>
                <c:pt idx="0">
                  <c:v>Jéssica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7.0680311030551996E-3"/>
                  <c:y val="9.73869666110270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#6'!$A$3:$A$5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#6'!$D$3:$D$5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 formatCode="0%">
                  <c:v>-1</c:v>
                </c:pt>
              </c:numCache>
            </c:numRef>
          </c:val>
        </c:ser>
        <c:ser>
          <c:idx val="3"/>
          <c:order val="3"/>
          <c:tx>
            <c:strRef>
              <c:f>'SPRINT #6'!$E$2</c:f>
              <c:strCache>
                <c:ptCount val="1"/>
                <c:pt idx="0">
                  <c:v>Letícia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1.0317729242533295E-2"/>
                  <c:y val="9.45226639638475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#6'!$A$3:$A$5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#6'!$E$3:$E$5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 formatCode="0%">
                  <c:v>0.375</c:v>
                </c:pt>
              </c:numCache>
            </c:numRef>
          </c:val>
        </c:ser>
        <c:ser>
          <c:idx val="4"/>
          <c:order val="4"/>
          <c:tx>
            <c:strRef>
              <c:f>'SPRINT #6'!$F$2</c:f>
              <c:strCache>
                <c:ptCount val="1"/>
                <c:pt idx="0">
                  <c:v>Lucas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1.0895546566782226E-2"/>
                  <c:y val="-7.506502756383842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#6'!$A$3:$A$5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#6'!$F$3:$F$5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 formatCode="0%">
                  <c:v>0.25</c:v>
                </c:pt>
              </c:numCache>
            </c:numRef>
          </c:val>
        </c:ser>
        <c:ser>
          <c:idx val="5"/>
          <c:order val="5"/>
          <c:tx>
            <c:strRef>
              <c:f>'SPRINT #6'!$G$2</c:f>
              <c:strCache>
                <c:ptCount val="1"/>
                <c:pt idx="0">
                  <c:v>Michel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6.5763705703363153E-3"/>
                  <c:y val="9.73867410753856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#6'!$A$3:$A$5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#6'!$G$3:$G$5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 formatCode="0%">
                  <c:v>0.25</c:v>
                </c:pt>
              </c:numCache>
            </c:numRef>
          </c:val>
        </c:ser>
        <c:ser>
          <c:idx val="6"/>
          <c:order val="6"/>
          <c:tx>
            <c:strRef>
              <c:f>'SPRINT #6'!$H$2</c:f>
              <c:strCache>
                <c:ptCount val="1"/>
                <c:pt idx="0">
                  <c:v>Total da Equipe</c:v>
                </c:pt>
              </c:strCache>
            </c:strRef>
          </c:tx>
          <c:spPr>
            <a:solidFill>
              <a:schemeClr val="accent1">
                <a:lumMod val="60000"/>
                <a:alpha val="88000"/>
              </a:schemeClr>
            </a:solidFill>
            <a:ln>
              <a:solidFill>
                <a:schemeClr val="accent1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60000"/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1.1102889687451396E-2"/>
                  <c:y val="9.4522212892564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1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#6'!$A$3:$A$5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#6'!$H$3:$H$5</c:f>
              <c:numCache>
                <c:formatCode>0</c:formatCode>
                <c:ptCount val="3"/>
                <c:pt idx="0">
                  <c:v>32</c:v>
                </c:pt>
                <c:pt idx="1">
                  <c:v>3</c:v>
                </c:pt>
                <c:pt idx="2" formatCode="0%">
                  <c:v>0.90625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37973016"/>
        <c:axId val="237975760"/>
        <c:axId val="0"/>
      </c:bar3DChart>
      <c:catAx>
        <c:axId val="23797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7975760"/>
        <c:crosses val="autoZero"/>
        <c:auto val="1"/>
        <c:lblAlgn val="ctr"/>
        <c:lblOffset val="100"/>
        <c:noMultiLvlLbl val="0"/>
      </c:catAx>
      <c:valAx>
        <c:axId val="2379757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3797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PRODUTIVIDADE POR PESSOA (SPRINT #7)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'SPRINT #7'!$B$2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1.0272496926979966E-2"/>
                  <c:y val="-1.718559034743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#7'!$A$3:$A$5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#7'!$B$3:$B$5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 formatCode="0%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 #7'!$C$2</c:f>
              <c:strCache>
                <c:ptCount val="1"/>
                <c:pt idx="0">
                  <c:v>Irineu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6.1608454115817364E-3"/>
                  <c:y val="-2.86430264717959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#7'!$A$3:$A$5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#7'!$C$3:$C$5</c:f>
              <c:numCache>
                <c:formatCode>General</c:formatCode>
                <c:ptCount val="3"/>
                <c:pt idx="0">
                  <c:v>8</c:v>
                </c:pt>
                <c:pt idx="1">
                  <c:v>4</c:v>
                </c:pt>
                <c:pt idx="2" formatCode="0%">
                  <c:v>0.5</c:v>
                </c:pt>
              </c:numCache>
            </c:numRef>
          </c:val>
        </c:ser>
        <c:ser>
          <c:idx val="2"/>
          <c:order val="2"/>
          <c:tx>
            <c:strRef>
              <c:f>'SPRINT #7'!$D$2</c:f>
              <c:strCache>
                <c:ptCount val="1"/>
                <c:pt idx="0">
                  <c:v>Jéssica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7.0680311030551996E-3"/>
                  <c:y val="9.73869666110270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#7'!$A$3:$A$5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#7'!$D$3:$D$5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 formatCode="0%">
                  <c:v>-0.19999999999999996</c:v>
                </c:pt>
              </c:numCache>
            </c:numRef>
          </c:val>
        </c:ser>
        <c:ser>
          <c:idx val="3"/>
          <c:order val="3"/>
          <c:tx>
            <c:strRef>
              <c:f>'SPRINT #7'!$E$2</c:f>
              <c:strCache>
                <c:ptCount val="1"/>
                <c:pt idx="0">
                  <c:v>Letícia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1.0317729242533295E-2"/>
                  <c:y val="9.45226639638475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#7'!$A$3:$A$5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#7'!$E$3:$E$5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 formatCode="0%">
                  <c:v>0</c:v>
                </c:pt>
              </c:numCache>
            </c:numRef>
          </c:val>
        </c:ser>
        <c:ser>
          <c:idx val="4"/>
          <c:order val="4"/>
          <c:tx>
            <c:strRef>
              <c:f>'SPRINT #7'!$F$2</c:f>
              <c:strCache>
                <c:ptCount val="1"/>
                <c:pt idx="0">
                  <c:v>Lucas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1.0895546566782226E-2"/>
                  <c:y val="-7.506502756383842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#7'!$A$3:$A$5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#7'!$F$3:$F$5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 formatCode="0%">
                  <c:v>0</c:v>
                </c:pt>
              </c:numCache>
            </c:numRef>
          </c:val>
        </c:ser>
        <c:ser>
          <c:idx val="5"/>
          <c:order val="5"/>
          <c:tx>
            <c:strRef>
              <c:f>'SPRINT #7'!$G$2</c:f>
              <c:strCache>
                <c:ptCount val="1"/>
                <c:pt idx="0">
                  <c:v>Michel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6.5763705703363153E-3"/>
                  <c:y val="9.73867410753856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#7'!$A$3:$A$5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#7'!$G$3:$G$5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 formatCode="0%">
                  <c:v>0.19999999999999996</c:v>
                </c:pt>
              </c:numCache>
            </c:numRef>
          </c:val>
        </c:ser>
        <c:ser>
          <c:idx val="6"/>
          <c:order val="6"/>
          <c:tx>
            <c:strRef>
              <c:f>'SPRINT #7'!$H$2</c:f>
              <c:strCache>
                <c:ptCount val="1"/>
                <c:pt idx="0">
                  <c:v>Total da Equipe</c:v>
                </c:pt>
              </c:strCache>
            </c:strRef>
          </c:tx>
          <c:spPr>
            <a:solidFill>
              <a:schemeClr val="accent1">
                <a:lumMod val="60000"/>
                <a:alpha val="88000"/>
              </a:schemeClr>
            </a:solidFill>
            <a:ln>
              <a:solidFill>
                <a:schemeClr val="accent1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60000"/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1.1102889687451396E-2"/>
                  <c:y val="9.4522212892564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1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#7'!$A$3:$A$5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#7'!$H$3:$H$5</c:f>
              <c:numCache>
                <c:formatCode>0</c:formatCode>
                <c:ptCount val="3"/>
                <c:pt idx="0">
                  <c:v>31</c:v>
                </c:pt>
                <c:pt idx="1">
                  <c:v>27</c:v>
                </c:pt>
                <c:pt idx="2" formatCode="0%">
                  <c:v>0.12903225806451613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37973408"/>
        <c:axId val="237977328"/>
        <c:axId val="0"/>
      </c:bar3DChart>
      <c:catAx>
        <c:axId val="23797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7977328"/>
        <c:crosses val="autoZero"/>
        <c:auto val="1"/>
        <c:lblAlgn val="ctr"/>
        <c:lblOffset val="100"/>
        <c:noMultiLvlLbl val="0"/>
      </c:catAx>
      <c:valAx>
        <c:axId val="2379773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379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PRODUTIVIDADE POR PESSOA (SPRINT #8)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'SPRINT #8'!$B$2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1.0272496926979966E-2"/>
                  <c:y val="-1.718559034743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#8'!$A$3:$A$5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#8'!$B$3:$B$5</c:f>
              <c:numCache>
                <c:formatCode>General</c:formatCode>
                <c:ptCount val="3"/>
                <c:pt idx="0">
                  <c:v>4</c:v>
                </c:pt>
                <c:pt idx="1">
                  <c:v>3.5</c:v>
                </c:pt>
                <c:pt idx="2" formatCode="0%">
                  <c:v>0.125</c:v>
                </c:pt>
              </c:numCache>
            </c:numRef>
          </c:val>
        </c:ser>
        <c:ser>
          <c:idx val="1"/>
          <c:order val="1"/>
          <c:tx>
            <c:strRef>
              <c:f>'SPRINT #8'!$C$2</c:f>
              <c:strCache>
                <c:ptCount val="1"/>
                <c:pt idx="0">
                  <c:v>Irineu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6.1608454115817364E-3"/>
                  <c:y val="-2.86430264717959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#8'!$A$3:$A$5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#8'!$C$3:$C$5</c:f>
              <c:numCache>
                <c:formatCode>General</c:formatCode>
                <c:ptCount val="3"/>
                <c:pt idx="0">
                  <c:v>6</c:v>
                </c:pt>
                <c:pt idx="1">
                  <c:v>4.2</c:v>
                </c:pt>
                <c:pt idx="2" formatCode="0%">
                  <c:v>0.29999999999999993</c:v>
                </c:pt>
              </c:numCache>
            </c:numRef>
          </c:val>
        </c:ser>
        <c:ser>
          <c:idx val="2"/>
          <c:order val="2"/>
          <c:tx>
            <c:strRef>
              <c:f>'SPRINT #8'!$D$2</c:f>
              <c:strCache>
                <c:ptCount val="1"/>
                <c:pt idx="0">
                  <c:v>Jéssica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7.0680311030550938E-3"/>
                  <c:y val="-6.93815293977814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#8'!$A$3:$A$5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#8'!$D$3:$D$5</c:f>
              <c:numCache>
                <c:formatCode>General</c:formatCode>
                <c:ptCount val="3"/>
                <c:pt idx="0">
                  <c:v>6</c:v>
                </c:pt>
                <c:pt idx="1">
                  <c:v>3.8</c:v>
                </c:pt>
                <c:pt idx="2" formatCode="0%">
                  <c:v>0.3666666666666667</c:v>
                </c:pt>
              </c:numCache>
            </c:numRef>
          </c:val>
        </c:ser>
        <c:ser>
          <c:idx val="3"/>
          <c:order val="3"/>
          <c:tx>
            <c:strRef>
              <c:f>'SPRINT #8'!$E$2</c:f>
              <c:strCache>
                <c:ptCount val="1"/>
                <c:pt idx="0">
                  <c:v>Letícia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7.4382785782360914E-3"/>
                  <c:y val="-1.14337548820007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#8'!$A$3:$A$5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#8'!$E$3:$E$5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 formatCode="0%">
                  <c:v>0</c:v>
                </c:pt>
              </c:numCache>
            </c:numRef>
          </c:val>
        </c:ser>
        <c:ser>
          <c:idx val="4"/>
          <c:order val="4"/>
          <c:tx>
            <c:strRef>
              <c:f>'SPRINT #8'!$F$2</c:f>
              <c:strCache>
                <c:ptCount val="1"/>
                <c:pt idx="0">
                  <c:v>Lucas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1.0895546566782226E-2"/>
                  <c:y val="-7.506502756383842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#8'!$A$3:$A$5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#8'!$F$3:$F$5</c:f>
              <c:numCache>
                <c:formatCode>General</c:formatCode>
                <c:ptCount val="3"/>
                <c:pt idx="0">
                  <c:v>12</c:v>
                </c:pt>
                <c:pt idx="1">
                  <c:v>12</c:v>
                </c:pt>
                <c:pt idx="2" formatCode="0%">
                  <c:v>0</c:v>
                </c:pt>
              </c:numCache>
            </c:numRef>
          </c:val>
        </c:ser>
        <c:ser>
          <c:idx val="5"/>
          <c:order val="5"/>
          <c:tx>
            <c:strRef>
              <c:f>'SPRINT #8'!$G$2</c:f>
              <c:strCache>
                <c:ptCount val="1"/>
                <c:pt idx="0">
                  <c:v>Michel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8.0160959024850233E-3"/>
                  <c:y val="-7.60731718813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#8'!$A$3:$A$5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#8'!$G$3:$G$5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 formatCode="0%">
                  <c:v>0.33333333333333337</c:v>
                </c:pt>
              </c:numCache>
            </c:numRef>
          </c:val>
        </c:ser>
        <c:ser>
          <c:idx val="6"/>
          <c:order val="6"/>
          <c:tx>
            <c:strRef>
              <c:f>'SPRINT #8'!$H$2</c:f>
              <c:strCache>
                <c:ptCount val="1"/>
                <c:pt idx="0">
                  <c:v>Total da Equipe</c:v>
                </c:pt>
              </c:strCache>
            </c:strRef>
          </c:tx>
          <c:spPr>
            <a:solidFill>
              <a:schemeClr val="accent1">
                <a:lumMod val="60000"/>
                <a:alpha val="88000"/>
              </a:schemeClr>
            </a:solidFill>
            <a:ln>
              <a:solidFill>
                <a:schemeClr val="accent1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60000"/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8.223439023154297E-3"/>
                  <c:y val="-5.119433526639931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1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#8'!$A$3:$A$5</c:f>
              <c:strCache>
                <c:ptCount val="3"/>
                <c:pt idx="0">
                  <c:v>Horas Estimadas</c:v>
                </c:pt>
                <c:pt idx="1">
                  <c:v>Horas Realizadas</c:v>
                </c:pt>
                <c:pt idx="2">
                  <c:v>Percentual de Desvio</c:v>
                </c:pt>
              </c:strCache>
            </c:strRef>
          </c:cat>
          <c:val>
            <c:numRef>
              <c:f>'SPRINT #8'!$H$3:$H$5</c:f>
              <c:numCache>
                <c:formatCode>0</c:formatCode>
                <c:ptCount val="3"/>
                <c:pt idx="0">
                  <c:v>32</c:v>
                </c:pt>
                <c:pt idx="1">
                  <c:v>26.5</c:v>
                </c:pt>
                <c:pt idx="2" formatCode="0%">
                  <c:v>0.171875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39037912"/>
        <c:axId val="239038696"/>
        <c:axId val="0"/>
      </c:bar3DChart>
      <c:catAx>
        <c:axId val="23903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038696"/>
        <c:crosses val="autoZero"/>
        <c:auto val="1"/>
        <c:lblAlgn val="ctr"/>
        <c:lblOffset val="100"/>
        <c:noMultiLvlLbl val="0"/>
      </c:catAx>
      <c:valAx>
        <c:axId val="2390386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3903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23691</xdr:colOff>
      <xdr:row>6</xdr:row>
      <xdr:rowOff>84868</xdr:rowOff>
    </xdr:from>
    <xdr:to>
      <xdr:col>12</xdr:col>
      <xdr:colOff>519968</xdr:colOff>
      <xdr:row>29</xdr:row>
      <xdr:rowOff>137257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23691</xdr:colOff>
      <xdr:row>6</xdr:row>
      <xdr:rowOff>84868</xdr:rowOff>
    </xdr:from>
    <xdr:to>
      <xdr:col>12</xdr:col>
      <xdr:colOff>519968</xdr:colOff>
      <xdr:row>29</xdr:row>
      <xdr:rowOff>137257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23691</xdr:colOff>
      <xdr:row>6</xdr:row>
      <xdr:rowOff>84868</xdr:rowOff>
    </xdr:from>
    <xdr:to>
      <xdr:col>10</xdr:col>
      <xdr:colOff>519968</xdr:colOff>
      <xdr:row>29</xdr:row>
      <xdr:rowOff>137257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23691</xdr:colOff>
      <xdr:row>6</xdr:row>
      <xdr:rowOff>84868</xdr:rowOff>
    </xdr:from>
    <xdr:to>
      <xdr:col>10</xdr:col>
      <xdr:colOff>519968</xdr:colOff>
      <xdr:row>29</xdr:row>
      <xdr:rowOff>137257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23691</xdr:colOff>
      <xdr:row>6</xdr:row>
      <xdr:rowOff>84868</xdr:rowOff>
    </xdr:from>
    <xdr:to>
      <xdr:col>10</xdr:col>
      <xdr:colOff>519968</xdr:colOff>
      <xdr:row>29</xdr:row>
      <xdr:rowOff>137257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23691</xdr:colOff>
      <xdr:row>6</xdr:row>
      <xdr:rowOff>84868</xdr:rowOff>
    </xdr:from>
    <xdr:to>
      <xdr:col>10</xdr:col>
      <xdr:colOff>519968</xdr:colOff>
      <xdr:row>29</xdr:row>
      <xdr:rowOff>137257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2:J5" totalsRowShown="0" headerRowDxfId="63" dataDxfId="62">
  <tableColumns count="10">
    <tableColumn id="1" name="-" dataDxfId="61"/>
    <tableColumn id="2" name="David" dataDxfId="60">
      <calculatedColumnFormula>SUBTOTAL(109,B1:B2)</calculatedColumnFormula>
    </tableColumn>
    <tableColumn id="3" name="Fernando" dataDxfId="59">
      <calculatedColumnFormula>SUBTOTAL(109,C1:C2)</calculatedColumnFormula>
    </tableColumn>
    <tableColumn id="4" name="Irineu" dataDxfId="58">
      <calculatedColumnFormula>SUBTOTAL(109,D1:D2)</calculatedColumnFormula>
    </tableColumn>
    <tableColumn id="5" name="Jéssica" dataDxfId="57">
      <calculatedColumnFormula>SUBTOTAL(109,E1:E2)</calculatedColumnFormula>
    </tableColumn>
    <tableColumn id="6" name="Letícia" dataDxfId="56">
      <calculatedColumnFormula>SUBTOTAL(109,F1:F2)</calculatedColumnFormula>
    </tableColumn>
    <tableColumn id="8" name="Lucas" dataDxfId="55"/>
    <tableColumn id="9" name="Michel" dataDxfId="54">
      <calculatedColumnFormula>SUBTOTAL(109,H1:H2)</calculatedColumnFormula>
    </tableColumn>
    <tableColumn id="10" name="Ryan" dataDxfId="53">
      <calculatedColumnFormula>SUBTOTAL(109,I1:I2)</calculatedColumnFormula>
    </tableColumn>
    <tableColumn id="7" name="Total da Equipe" dataDxfId="52">
      <calculatedColumnFormula>SUM(Tabela1[[#This Row],[David]:[Ryan]])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2:J5" totalsRowShown="0" headerRowDxfId="51" dataDxfId="50">
  <tableColumns count="10">
    <tableColumn id="1" name="-" dataDxfId="49"/>
    <tableColumn id="2" name="David" dataDxfId="48">
      <calculatedColumnFormula>SUBTOTAL(109,B1:B2)</calculatedColumnFormula>
    </tableColumn>
    <tableColumn id="3" name="Fernando" dataDxfId="47">
      <calculatedColumnFormula>SUBTOTAL(109,C1:C2)</calculatedColumnFormula>
    </tableColumn>
    <tableColumn id="4" name="Irineu" dataDxfId="46">
      <calculatedColumnFormula>SUBTOTAL(109,D1:D2)</calculatedColumnFormula>
    </tableColumn>
    <tableColumn id="5" name="Jéssica" dataDxfId="45">
      <calculatedColumnFormula>SUBTOTAL(109,E1:E2)</calculatedColumnFormula>
    </tableColumn>
    <tableColumn id="6" name="Letícia" dataDxfId="44">
      <calculatedColumnFormula>SUBTOTAL(109,F1:F2)</calculatedColumnFormula>
    </tableColumn>
    <tableColumn id="8" name="Lucas" dataDxfId="43"/>
    <tableColumn id="9" name="Michel" dataDxfId="42">
      <calculatedColumnFormula>SUBTOTAL(109,H1:H2)</calculatedColumnFormula>
    </tableColumn>
    <tableColumn id="10" name="Ryan" dataDxfId="41">
      <calculatedColumnFormula>SUBTOTAL(109,I1:I2)</calculatedColumnFormula>
    </tableColumn>
    <tableColumn id="7" name="Total da Equipe" dataDxfId="40">
      <calculatedColumnFormula>SUM(Tabela13[[#This Row],[David]:[Ryan]])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14" displayName="Tabela14" ref="A2:H5" totalsRowShown="0" headerRowDxfId="39" dataDxfId="38">
  <tableColumns count="8">
    <tableColumn id="1" name="-" dataDxfId="37"/>
    <tableColumn id="2" name="David" dataDxfId="36">
      <calculatedColumnFormula>SUBTOTAL(109,B1:B2)</calculatedColumnFormula>
    </tableColumn>
    <tableColumn id="4" name="Irineu" dataDxfId="35">
      <calculatedColumnFormula>SUBTOTAL(109,C1:C2)</calculatedColumnFormula>
    </tableColumn>
    <tableColumn id="5" name="Jéssica" dataDxfId="34">
      <calculatedColumnFormula>SUBTOTAL(109,D1:D2)</calculatedColumnFormula>
    </tableColumn>
    <tableColumn id="6" name="Letícia" dataDxfId="33">
      <calculatedColumnFormula>SUBTOTAL(109,E1:E2)</calculatedColumnFormula>
    </tableColumn>
    <tableColumn id="8" name="Lucas" dataDxfId="32"/>
    <tableColumn id="9" name="Michel" dataDxfId="31">
      <calculatedColumnFormula>SUBTOTAL(109,G1:G2)</calculatedColumnFormula>
    </tableColumn>
    <tableColumn id="7" name="Total da Equipe" dataDxfId="30">
      <calculatedColumnFormula>SUM(#REF!)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145" displayName="Tabela145" ref="A2:H5" totalsRowShown="0" headerRowDxfId="29" dataDxfId="28">
  <tableColumns count="8">
    <tableColumn id="1" name="-" dataDxfId="27"/>
    <tableColumn id="2" name="David" dataDxfId="26">
      <calculatedColumnFormula>SUBTOTAL(109,B1:B2)</calculatedColumnFormula>
    </tableColumn>
    <tableColumn id="4" name="Irineu" dataDxfId="25">
      <calculatedColumnFormula>SUBTOTAL(109,C1:C2)</calculatedColumnFormula>
    </tableColumn>
    <tableColumn id="5" name="Jéssica" dataDxfId="24">
      <calculatedColumnFormula>SUBTOTAL(109,D1:D2)</calculatedColumnFormula>
    </tableColumn>
    <tableColumn id="6" name="Letícia" dataDxfId="23">
      <calculatedColumnFormula>SUBTOTAL(109,E1:E2)</calculatedColumnFormula>
    </tableColumn>
    <tableColumn id="8" name="Lucas" dataDxfId="22"/>
    <tableColumn id="9" name="Michel" dataDxfId="21">
      <calculatedColumnFormula>SUBTOTAL(109,G1:G2)</calculatedColumnFormula>
    </tableColumn>
    <tableColumn id="7" name="Total da Equipe" dataDxfId="20">
      <calculatedColumnFormula>SUM(#REF!)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a1456" displayName="Tabela1456" ref="A2:H5" totalsRowShown="0" headerRowDxfId="19" dataDxfId="18">
  <tableColumns count="8">
    <tableColumn id="1" name="-" dataDxfId="17"/>
    <tableColumn id="2" name="David" dataDxfId="16">
      <calculatedColumnFormula>SUBTOTAL(109,B1:B2)</calculatedColumnFormula>
    </tableColumn>
    <tableColumn id="4" name="Irineu" dataDxfId="15">
      <calculatedColumnFormula>SUBTOTAL(109,C1:C2)</calculatedColumnFormula>
    </tableColumn>
    <tableColumn id="5" name="Jéssica" dataDxfId="14">
      <calculatedColumnFormula>SUBTOTAL(109,D1:D2)</calculatedColumnFormula>
    </tableColumn>
    <tableColumn id="6" name="Letícia" dataDxfId="13">
      <calculatedColumnFormula>SUBTOTAL(109,E1:E2)</calculatedColumnFormula>
    </tableColumn>
    <tableColumn id="8" name="Lucas" dataDxfId="12"/>
    <tableColumn id="9" name="Michel" dataDxfId="11">
      <calculatedColumnFormula>SUBTOTAL(109,G1:G2)</calculatedColumnFormula>
    </tableColumn>
    <tableColumn id="7" name="Total da Equipe" dataDxfId="10">
      <calculatedColumnFormula>SUM(#REF!)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a14567" displayName="Tabela14567" ref="A2:H5" totalsRowShown="0" headerRowDxfId="9" dataDxfId="8">
  <tableColumns count="8">
    <tableColumn id="1" name="-" dataDxfId="7"/>
    <tableColumn id="2" name="David" dataDxfId="6">
      <calculatedColumnFormula>SUBTOTAL(109,B1:B2)</calculatedColumnFormula>
    </tableColumn>
    <tableColumn id="4" name="Irineu" dataDxfId="5">
      <calculatedColumnFormula>SUBTOTAL(109,C1:C2)</calculatedColumnFormula>
    </tableColumn>
    <tableColumn id="5" name="Jéssica" dataDxfId="4">
      <calculatedColumnFormula>SUBTOTAL(109,D1:D2)</calculatedColumnFormula>
    </tableColumn>
    <tableColumn id="6" name="Letícia" dataDxfId="3">
      <calculatedColumnFormula>SUBTOTAL(109,E1:E2)</calculatedColumnFormula>
    </tableColumn>
    <tableColumn id="8" name="Lucas" dataDxfId="2"/>
    <tableColumn id="9" name="Michel" dataDxfId="1">
      <calculatedColumnFormula>SUBTOTAL(109,G1:G2)</calculatedColumnFormula>
    </tableColumn>
    <tableColumn id="7" name="Total da Equipe" dataDxfId="0">
      <calculatedColumnFormula>SUM(#REF!)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e-Leva/lab/issues/52" TargetMode="External"/><Relationship Id="rId2" Type="http://schemas.openxmlformats.org/officeDocument/2006/relationships/hyperlink" Target="https://github.com/Me-Leva/lab/issues/37" TargetMode="External"/><Relationship Id="rId1" Type="http://schemas.openxmlformats.org/officeDocument/2006/relationships/hyperlink" Target="https://github.com/Me-Leva/lab/issues/37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github.com/Me-Leva/lab/issues/54" TargetMode="External"/><Relationship Id="rId4" Type="http://schemas.openxmlformats.org/officeDocument/2006/relationships/hyperlink" Target="https://github.com/Me-Leva/lab/issues/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showGridLines="0" showRowColHeaders="0" showRuler="0" view="pageBreakPreview" zoomScale="90" zoomScaleNormal="100" zoomScaleSheetLayoutView="90" workbookViewId="0">
      <selection activeCell="L6" sqref="A1:XFD1048576"/>
    </sheetView>
  </sheetViews>
  <sheetFormatPr defaultRowHeight="15" x14ac:dyDescent="0.25"/>
  <cols>
    <col min="1" max="1" width="23.5703125" customWidth="1"/>
    <col min="2" max="5" width="11.140625" customWidth="1"/>
    <col min="6" max="6" width="12.5703125" customWidth="1"/>
    <col min="7" max="9" width="11.140625" customWidth="1"/>
    <col min="10" max="10" width="14.7109375" customWidth="1"/>
  </cols>
  <sheetData>
    <row r="1" spans="1:10" x14ac:dyDescent="0.25">
      <c r="A1" s="12" t="s">
        <v>42</v>
      </c>
      <c r="B1" s="13"/>
      <c r="C1" s="13"/>
      <c r="D1" s="13"/>
      <c r="E1" s="13"/>
      <c r="F1" s="13"/>
      <c r="G1" s="13"/>
      <c r="H1" s="13"/>
      <c r="I1" s="13"/>
      <c r="J1" s="14"/>
    </row>
    <row r="2" spans="1:10" x14ac:dyDescent="0.25">
      <c r="A2" s="1" t="s">
        <v>48</v>
      </c>
      <c r="B2" s="1" t="s">
        <v>5</v>
      </c>
      <c r="C2" s="1" t="s">
        <v>40</v>
      </c>
      <c r="D2" s="1" t="s">
        <v>33</v>
      </c>
      <c r="E2" s="1" t="s">
        <v>18</v>
      </c>
      <c r="F2" s="1" t="s">
        <v>15</v>
      </c>
      <c r="G2" s="1" t="s">
        <v>43</v>
      </c>
      <c r="H2" s="1" t="s">
        <v>9</v>
      </c>
      <c r="I2" s="1" t="s">
        <v>41</v>
      </c>
      <c r="J2" s="1" t="s">
        <v>46</v>
      </c>
    </row>
    <row r="3" spans="1:10" x14ac:dyDescent="0.25">
      <c r="A3" s="1" t="s">
        <v>49</v>
      </c>
      <c r="B3" s="1">
        <v>4</v>
      </c>
      <c r="C3" s="1">
        <v>8</v>
      </c>
      <c r="D3" s="1">
        <v>16</v>
      </c>
      <c r="E3" s="1">
        <v>12</v>
      </c>
      <c r="F3" s="1">
        <v>3</v>
      </c>
      <c r="G3" s="1">
        <v>0</v>
      </c>
      <c r="H3" s="1">
        <v>2</v>
      </c>
      <c r="I3" s="1">
        <v>8</v>
      </c>
      <c r="J3" s="3">
        <f>SUM(Tabela1[[#This Row],[David]:[Ryan]])</f>
        <v>53</v>
      </c>
    </row>
    <row r="4" spans="1:10" x14ac:dyDescent="0.25">
      <c r="A4" s="1" t="s">
        <v>50</v>
      </c>
      <c r="B4" s="5">
        <v>4</v>
      </c>
      <c r="C4" s="5">
        <v>4</v>
      </c>
      <c r="D4" s="5">
        <v>9.1999999999999993</v>
      </c>
      <c r="E4" s="1">
        <v>9</v>
      </c>
      <c r="F4" s="1">
        <v>2.4</v>
      </c>
      <c r="G4" s="1">
        <v>0</v>
      </c>
      <c r="H4" s="5">
        <v>2</v>
      </c>
      <c r="I4" s="1">
        <v>0</v>
      </c>
      <c r="J4" s="3">
        <f>SUM(Tabela1[[#This Row],[David]:[Ryan]])</f>
        <v>30.599999999999998</v>
      </c>
    </row>
    <row r="5" spans="1:10" x14ac:dyDescent="0.25">
      <c r="A5" s="1" t="s">
        <v>47</v>
      </c>
      <c r="B5" s="2">
        <f t="shared" ref="B5:F5" si="0">IF(B4=0,-100%,((B4/B3)-1)*(-1))</f>
        <v>0</v>
      </c>
      <c r="C5" s="2">
        <f t="shared" si="0"/>
        <v>0.5</v>
      </c>
      <c r="D5" s="2">
        <f t="shared" si="0"/>
        <v>0.42500000000000004</v>
      </c>
      <c r="E5" s="2">
        <f t="shared" si="0"/>
        <v>0.25</v>
      </c>
      <c r="F5" s="2">
        <f t="shared" si="0"/>
        <v>0.20000000000000007</v>
      </c>
      <c r="G5" s="2">
        <f>IF(G4=0,-100%,((G4/G3)-1)*(-1))</f>
        <v>-1</v>
      </c>
      <c r="H5" s="2">
        <f>IF(H4=0,-100%,((H4/H3)-1)*(-1))</f>
        <v>0</v>
      </c>
      <c r="I5" s="2">
        <f>IF(I4=0,-100%,((I4/I3)-1)*(-1))</f>
        <v>-1</v>
      </c>
      <c r="J5" s="2">
        <f>IF(J4=0,-100%,((J4/J3)-1)*(-1))</f>
        <v>0.42264150943396228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  <pageSetup paperSize="9" scale="55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view="pageBreakPreview" topLeftCell="A2" zoomScale="90" zoomScaleNormal="100" zoomScaleSheetLayoutView="90" workbookViewId="0">
      <selection activeCell="N19" sqref="N19"/>
    </sheetView>
  </sheetViews>
  <sheetFormatPr defaultRowHeight="15" x14ac:dyDescent="0.25"/>
  <cols>
    <col min="1" max="1" width="23.5703125" customWidth="1"/>
    <col min="2" max="5" width="11.140625" customWidth="1"/>
    <col min="6" max="6" width="12.5703125" customWidth="1"/>
    <col min="7" max="9" width="11.140625" customWidth="1"/>
    <col min="10" max="10" width="14.7109375" customWidth="1"/>
  </cols>
  <sheetData>
    <row r="1" spans="1:12" x14ac:dyDescent="0.25">
      <c r="A1" s="12" t="s">
        <v>57</v>
      </c>
      <c r="B1" s="13"/>
      <c r="C1" s="13"/>
      <c r="D1" s="13"/>
      <c r="E1" s="13"/>
      <c r="F1" s="13"/>
      <c r="G1" s="13"/>
      <c r="H1" s="13"/>
      <c r="I1" s="13"/>
      <c r="J1" s="14"/>
    </row>
    <row r="2" spans="1:12" x14ac:dyDescent="0.25">
      <c r="A2" s="1" t="s">
        <v>48</v>
      </c>
      <c r="B2" s="1" t="s">
        <v>5</v>
      </c>
      <c r="C2" s="1" t="s">
        <v>40</v>
      </c>
      <c r="D2" s="1" t="s">
        <v>33</v>
      </c>
      <c r="E2" s="1" t="s">
        <v>18</v>
      </c>
      <c r="F2" s="1" t="s">
        <v>15</v>
      </c>
      <c r="G2" s="1" t="s">
        <v>43</v>
      </c>
      <c r="H2" s="1" t="s">
        <v>9</v>
      </c>
      <c r="I2" s="1" t="s">
        <v>41</v>
      </c>
      <c r="J2" s="1" t="s">
        <v>46</v>
      </c>
    </row>
    <row r="3" spans="1:12" x14ac:dyDescent="0.25">
      <c r="A3" s="1" t="s">
        <v>49</v>
      </c>
      <c r="B3" s="1">
        <v>2</v>
      </c>
      <c r="C3" s="1">
        <v>16</v>
      </c>
      <c r="D3" s="1">
        <v>8</v>
      </c>
      <c r="E3" s="1">
        <v>0</v>
      </c>
      <c r="F3" s="1">
        <v>3</v>
      </c>
      <c r="G3" s="1">
        <v>0</v>
      </c>
      <c r="H3" s="1">
        <v>4</v>
      </c>
      <c r="I3" s="1">
        <v>3</v>
      </c>
      <c r="J3" s="3">
        <f>SUM(Tabela13[[#This Row],[David]:[Ryan]])</f>
        <v>36</v>
      </c>
    </row>
    <row r="4" spans="1:12" x14ac:dyDescent="0.25">
      <c r="A4" s="1" t="s">
        <v>50</v>
      </c>
      <c r="B4" s="5">
        <v>0</v>
      </c>
      <c r="C4" s="5">
        <v>0</v>
      </c>
      <c r="D4" s="5">
        <v>10</v>
      </c>
      <c r="E4" s="1">
        <v>1</v>
      </c>
      <c r="F4" s="1">
        <v>3</v>
      </c>
      <c r="G4" s="1">
        <v>0</v>
      </c>
      <c r="H4" s="5">
        <v>5</v>
      </c>
      <c r="I4" s="1">
        <v>0</v>
      </c>
      <c r="J4" s="3">
        <f>SUM(Tabela13[[#This Row],[David]:[Ryan]])</f>
        <v>19</v>
      </c>
    </row>
    <row r="5" spans="1:12" x14ac:dyDescent="0.25">
      <c r="A5" s="1" t="s">
        <v>47</v>
      </c>
      <c r="B5" s="2">
        <f t="shared" ref="B5:F5" si="0">IF(B4=0,-100%,((B4/B3)-1)*(-1))</f>
        <v>-1</v>
      </c>
      <c r="C5" s="2">
        <f t="shared" si="0"/>
        <v>-1</v>
      </c>
      <c r="D5" s="2">
        <f t="shared" si="0"/>
        <v>-0.25</v>
      </c>
      <c r="E5" s="2" t="e">
        <f t="shared" si="0"/>
        <v>#DIV/0!</v>
      </c>
      <c r="F5" s="2">
        <f t="shared" si="0"/>
        <v>0</v>
      </c>
      <c r="G5" s="2">
        <f>IF(G4=0,-100%,((G4/G3)-1)*(-1))</f>
        <v>-1</v>
      </c>
      <c r="H5" s="2">
        <f>IF(H4=0,-100%,((H4/H3)-1)*(-1))</f>
        <v>-0.25</v>
      </c>
      <c r="I5" s="2">
        <f>IF(I4=0,-100%,((I4/I3)-1)*(-1))</f>
        <v>-1</v>
      </c>
      <c r="J5" s="2">
        <f>IF(J4=0,-100%,((J4/J3)-1)*(-1))</f>
        <v>0.47222222222222221</v>
      </c>
      <c r="L5" s="6"/>
    </row>
  </sheetData>
  <mergeCells count="1">
    <mergeCell ref="A1:J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90" zoomScaleNormal="90" workbookViewId="0">
      <selection sqref="A1:XFD1048576"/>
    </sheetView>
  </sheetViews>
  <sheetFormatPr defaultRowHeight="15" x14ac:dyDescent="0.25"/>
  <cols>
    <col min="1" max="1" width="23.5703125" customWidth="1"/>
    <col min="2" max="4" width="11.140625" customWidth="1"/>
    <col min="5" max="5" width="12.5703125" customWidth="1"/>
    <col min="6" max="7" width="11.140625" customWidth="1"/>
    <col min="8" max="8" width="14.7109375" customWidth="1"/>
  </cols>
  <sheetData>
    <row r="1" spans="1:8" x14ac:dyDescent="0.25">
      <c r="A1" s="12" t="s">
        <v>58</v>
      </c>
      <c r="B1" s="13"/>
      <c r="C1" s="13"/>
      <c r="D1" s="13"/>
      <c r="E1" s="13"/>
      <c r="F1" s="13"/>
      <c r="G1" s="13"/>
      <c r="H1" s="14"/>
    </row>
    <row r="2" spans="1:8" x14ac:dyDescent="0.25">
      <c r="A2" s="1" t="s">
        <v>48</v>
      </c>
      <c r="B2" s="1" t="s">
        <v>5</v>
      </c>
      <c r="C2" s="1" t="s">
        <v>33</v>
      </c>
      <c r="D2" s="1" t="s">
        <v>18</v>
      </c>
      <c r="E2" s="1" t="s">
        <v>15</v>
      </c>
      <c r="F2" s="1" t="s">
        <v>43</v>
      </c>
      <c r="G2" s="1" t="s">
        <v>9</v>
      </c>
      <c r="H2" s="1" t="s">
        <v>46</v>
      </c>
    </row>
    <row r="3" spans="1:8" x14ac:dyDescent="0.25">
      <c r="A3" s="1" t="s">
        <v>49</v>
      </c>
      <c r="B3" s="1">
        <v>4</v>
      </c>
      <c r="C3" s="1">
        <v>8</v>
      </c>
      <c r="D3" s="1">
        <v>9</v>
      </c>
      <c r="E3" s="1">
        <v>1</v>
      </c>
      <c r="F3" s="1">
        <v>16</v>
      </c>
      <c r="G3" s="1">
        <v>2</v>
      </c>
      <c r="H3" s="3">
        <f>SUM(Tabela14[[#This Row],[David]:[Michel]])</f>
        <v>40</v>
      </c>
    </row>
    <row r="4" spans="1:8" x14ac:dyDescent="0.25">
      <c r="A4" s="1" t="s">
        <v>50</v>
      </c>
      <c r="B4" s="5">
        <v>2</v>
      </c>
      <c r="C4" s="5">
        <v>6</v>
      </c>
      <c r="D4" s="1">
        <v>4.5</v>
      </c>
      <c r="E4" s="1">
        <v>0.5</v>
      </c>
      <c r="F4" s="5">
        <v>16</v>
      </c>
      <c r="G4" s="5">
        <v>2</v>
      </c>
      <c r="H4" s="3">
        <f>SUM(Tabela14[[#This Row],[Michel]])</f>
        <v>2</v>
      </c>
    </row>
    <row r="5" spans="1:8" x14ac:dyDescent="0.25">
      <c r="A5" s="1" t="s">
        <v>47</v>
      </c>
      <c r="B5" s="2">
        <f t="shared" ref="B5:E5" si="0">IF(B4=0,-100%,((B4/B3)-1)*(-1))</f>
        <v>0.5</v>
      </c>
      <c r="C5" s="2">
        <f t="shared" si="0"/>
        <v>0.25</v>
      </c>
      <c r="D5" s="2">
        <f t="shared" si="0"/>
        <v>0.5</v>
      </c>
      <c r="E5" s="2">
        <f t="shared" si="0"/>
        <v>0.5</v>
      </c>
      <c r="F5" s="2">
        <f>IF(F4=0,-100%,((F4/F3)-1)*(-1))</f>
        <v>0</v>
      </c>
      <c r="G5" s="2">
        <f>IF(G4=0,-100%,((G4/G3)-1)*(-1))</f>
        <v>0</v>
      </c>
      <c r="H5" s="2">
        <f>IF(H4=0,-100%,((H4/H3)-1)*(-1))</f>
        <v>0.95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N14" sqref="N14"/>
    </sheetView>
  </sheetViews>
  <sheetFormatPr defaultRowHeight="15" x14ac:dyDescent="0.25"/>
  <cols>
    <col min="1" max="1" width="23.5703125" customWidth="1"/>
    <col min="2" max="4" width="11.140625" customWidth="1"/>
    <col min="5" max="5" width="12.5703125" customWidth="1"/>
    <col min="6" max="7" width="11.140625" customWidth="1"/>
    <col min="8" max="8" width="14.7109375" customWidth="1"/>
  </cols>
  <sheetData>
    <row r="1" spans="1:8" x14ac:dyDescent="0.25">
      <c r="A1" s="12" t="s">
        <v>103</v>
      </c>
      <c r="B1" s="13"/>
      <c r="C1" s="13"/>
      <c r="D1" s="13"/>
      <c r="E1" s="13"/>
      <c r="F1" s="13"/>
      <c r="G1" s="13"/>
      <c r="H1" s="14"/>
    </row>
    <row r="2" spans="1:8" x14ac:dyDescent="0.25">
      <c r="A2" s="1" t="s">
        <v>48</v>
      </c>
      <c r="B2" s="1" t="s">
        <v>5</v>
      </c>
      <c r="C2" s="1" t="s">
        <v>33</v>
      </c>
      <c r="D2" s="1" t="s">
        <v>18</v>
      </c>
      <c r="E2" s="1" t="s">
        <v>15</v>
      </c>
      <c r="F2" s="1" t="s">
        <v>43</v>
      </c>
      <c r="G2" s="1" t="s">
        <v>9</v>
      </c>
      <c r="H2" s="1" t="s">
        <v>46</v>
      </c>
    </row>
    <row r="3" spans="1:8" x14ac:dyDescent="0.25">
      <c r="A3" s="1" t="s">
        <v>49</v>
      </c>
      <c r="B3" s="1">
        <v>4</v>
      </c>
      <c r="C3" s="1">
        <v>7</v>
      </c>
      <c r="D3" s="1">
        <v>1</v>
      </c>
      <c r="E3" s="1">
        <v>8</v>
      </c>
      <c r="F3" s="1">
        <v>8</v>
      </c>
      <c r="G3" s="1">
        <v>4</v>
      </c>
      <c r="H3" s="3">
        <f>SUM(Tabela145[[#This Row],[David]:[Michel]])</f>
        <v>32</v>
      </c>
    </row>
    <row r="4" spans="1:8" x14ac:dyDescent="0.25">
      <c r="A4" s="1" t="s">
        <v>50</v>
      </c>
      <c r="B4" s="5">
        <v>4</v>
      </c>
      <c r="C4" s="5">
        <v>4.4000000000000004</v>
      </c>
      <c r="D4" s="1">
        <v>2</v>
      </c>
      <c r="E4" s="1">
        <v>5</v>
      </c>
      <c r="F4" s="5">
        <v>6</v>
      </c>
      <c r="G4" s="5">
        <v>3</v>
      </c>
      <c r="H4" s="3">
        <f>SUM(Tabela145[[#This Row],[Michel]])</f>
        <v>3</v>
      </c>
    </row>
    <row r="5" spans="1:8" x14ac:dyDescent="0.25">
      <c r="A5" s="1" t="s">
        <v>47</v>
      </c>
      <c r="B5" s="2">
        <f t="shared" ref="B5:E5" si="0">IF(B4=0,-100%,((B4/B3)-1)*(-1))</f>
        <v>0</v>
      </c>
      <c r="C5" s="2">
        <f t="shared" si="0"/>
        <v>0.37142857142857133</v>
      </c>
      <c r="D5" s="2">
        <f t="shared" si="0"/>
        <v>-1</v>
      </c>
      <c r="E5" s="2">
        <f t="shared" si="0"/>
        <v>0.375</v>
      </c>
      <c r="F5" s="2">
        <f>IF(F4=0,-100%,((F4/F3)-1)*(-1))</f>
        <v>0.25</v>
      </c>
      <c r="G5" s="2">
        <f>IF(G4=0,-100%,((G4/G3)-1)*(-1))</f>
        <v>0.25</v>
      </c>
      <c r="H5" s="2">
        <f>IF(H4=0,-100%,((H4/H3)-1)*(-1))</f>
        <v>0.90625</v>
      </c>
    </row>
    <row r="6" spans="1:8" x14ac:dyDescent="0.25">
      <c r="E6" s="6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L17" sqref="L17"/>
    </sheetView>
  </sheetViews>
  <sheetFormatPr defaultRowHeight="15" x14ac:dyDescent="0.25"/>
  <cols>
    <col min="1" max="1" width="23.5703125" customWidth="1"/>
    <col min="2" max="4" width="11.140625" customWidth="1"/>
    <col min="5" max="5" width="12.5703125" customWidth="1"/>
    <col min="6" max="7" width="11.140625" customWidth="1"/>
    <col min="8" max="8" width="14.7109375" customWidth="1"/>
  </cols>
  <sheetData>
    <row r="1" spans="1:8" x14ac:dyDescent="0.25">
      <c r="A1" s="12" t="s">
        <v>118</v>
      </c>
      <c r="B1" s="13"/>
      <c r="C1" s="13"/>
      <c r="D1" s="13"/>
      <c r="E1" s="13"/>
      <c r="F1" s="13"/>
      <c r="G1" s="13"/>
      <c r="H1" s="14"/>
    </row>
    <row r="2" spans="1:8" x14ac:dyDescent="0.25">
      <c r="A2" s="1" t="s">
        <v>48</v>
      </c>
      <c r="B2" s="1" t="s">
        <v>5</v>
      </c>
      <c r="C2" s="1" t="s">
        <v>33</v>
      </c>
      <c r="D2" s="1" t="s">
        <v>18</v>
      </c>
      <c r="E2" s="1" t="s">
        <v>15</v>
      </c>
      <c r="F2" s="1" t="s">
        <v>43</v>
      </c>
      <c r="G2" s="1" t="s">
        <v>9</v>
      </c>
      <c r="H2" s="1" t="s">
        <v>46</v>
      </c>
    </row>
    <row r="3" spans="1:8" x14ac:dyDescent="0.25">
      <c r="A3" s="1" t="s">
        <v>49</v>
      </c>
      <c r="B3" s="1">
        <v>4</v>
      </c>
      <c r="C3" s="1">
        <v>8</v>
      </c>
      <c r="D3" s="1">
        <v>5</v>
      </c>
      <c r="E3" s="1">
        <v>1</v>
      </c>
      <c r="F3" s="1">
        <v>8</v>
      </c>
      <c r="G3" s="1">
        <v>5</v>
      </c>
      <c r="H3" s="3">
        <f>SUM(Tabela1456[[#This Row],[David]:[Michel]])</f>
        <v>31</v>
      </c>
    </row>
    <row r="4" spans="1:8" x14ac:dyDescent="0.25">
      <c r="A4" s="1" t="s">
        <v>50</v>
      </c>
      <c r="B4" s="5">
        <v>4</v>
      </c>
      <c r="C4" s="5">
        <v>4</v>
      </c>
      <c r="D4" s="1">
        <v>6</v>
      </c>
      <c r="E4" s="1">
        <v>1</v>
      </c>
      <c r="F4" s="5">
        <v>8</v>
      </c>
      <c r="G4" s="5">
        <v>4</v>
      </c>
      <c r="H4" s="3">
        <f>SUM(Tabela1456[[#This Row],[David]:[Michel]])</f>
        <v>27</v>
      </c>
    </row>
    <row r="5" spans="1:8" x14ac:dyDescent="0.25">
      <c r="A5" s="1" t="s">
        <v>47</v>
      </c>
      <c r="B5" s="2">
        <f t="shared" ref="B5:E5" si="0">IF(B4=0,-100%,((B4/B3)-1)*(-1))</f>
        <v>0</v>
      </c>
      <c r="C5" s="2">
        <f t="shared" si="0"/>
        <v>0.5</v>
      </c>
      <c r="D5" s="2">
        <f t="shared" si="0"/>
        <v>-0.19999999999999996</v>
      </c>
      <c r="E5" s="2">
        <f t="shared" si="0"/>
        <v>0</v>
      </c>
      <c r="F5" s="2">
        <f>IF(F4=0,-100%,((F4/F3)-1)*(-1))</f>
        <v>0</v>
      </c>
      <c r="G5" s="2">
        <f>IF(G4=0,-100%,((G4/G3)-1)*(-1))</f>
        <v>0.19999999999999996</v>
      </c>
      <c r="H5" s="2">
        <f>IF(H4=0,-100%,((H4/H3)-1)*(-1))</f>
        <v>0.12903225806451613</v>
      </c>
    </row>
    <row r="6" spans="1:8" x14ac:dyDescent="0.25">
      <c r="E6" s="6"/>
    </row>
  </sheetData>
  <mergeCells count="1">
    <mergeCell ref="A1:H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topLeftCell="A10" workbookViewId="0">
      <selection activeCell="J4" sqref="J4"/>
    </sheetView>
  </sheetViews>
  <sheetFormatPr defaultRowHeight="15" x14ac:dyDescent="0.25"/>
  <cols>
    <col min="1" max="1" width="23.5703125" customWidth="1"/>
    <col min="2" max="4" width="11.140625" customWidth="1"/>
    <col min="5" max="5" width="12.5703125" customWidth="1"/>
    <col min="6" max="7" width="11.140625" customWidth="1"/>
    <col min="8" max="8" width="14.7109375" customWidth="1"/>
  </cols>
  <sheetData>
    <row r="1" spans="1:8" x14ac:dyDescent="0.25">
      <c r="A1" s="12" t="s">
        <v>119</v>
      </c>
      <c r="B1" s="13"/>
      <c r="C1" s="13"/>
      <c r="D1" s="13"/>
      <c r="E1" s="13"/>
      <c r="F1" s="13"/>
      <c r="G1" s="13"/>
      <c r="H1" s="14"/>
    </row>
    <row r="2" spans="1:8" x14ac:dyDescent="0.25">
      <c r="A2" s="1" t="s">
        <v>48</v>
      </c>
      <c r="B2" s="1" t="s">
        <v>5</v>
      </c>
      <c r="C2" s="1" t="s">
        <v>33</v>
      </c>
      <c r="D2" s="1" t="s">
        <v>18</v>
      </c>
      <c r="E2" s="1" t="s">
        <v>15</v>
      </c>
      <c r="F2" s="1" t="s">
        <v>43</v>
      </c>
      <c r="G2" s="1" t="s">
        <v>9</v>
      </c>
      <c r="H2" s="1" t="s">
        <v>46</v>
      </c>
    </row>
    <row r="3" spans="1:8" x14ac:dyDescent="0.25">
      <c r="A3" s="1" t="s">
        <v>49</v>
      </c>
      <c r="B3" s="1">
        <v>4</v>
      </c>
      <c r="C3" s="1">
        <v>6</v>
      </c>
      <c r="D3" s="1">
        <v>6</v>
      </c>
      <c r="E3" s="1">
        <v>1</v>
      </c>
      <c r="F3" s="1">
        <v>12</v>
      </c>
      <c r="G3" s="1">
        <v>3</v>
      </c>
      <c r="H3" s="3">
        <f>SUM(Tabela14567[[#This Row],[David]:[Michel]])</f>
        <v>32</v>
      </c>
    </row>
    <row r="4" spans="1:8" x14ac:dyDescent="0.25">
      <c r="A4" s="1" t="s">
        <v>50</v>
      </c>
      <c r="B4" s="5">
        <v>3.5</v>
      </c>
      <c r="C4" s="5">
        <v>4.2</v>
      </c>
      <c r="D4" s="1">
        <v>3.8</v>
      </c>
      <c r="E4" s="1">
        <v>1</v>
      </c>
      <c r="F4" s="5">
        <v>12</v>
      </c>
      <c r="G4" s="5">
        <v>2</v>
      </c>
      <c r="H4" s="3">
        <f>SUM(Tabela14567[[#This Row],[David]:[Michel]])</f>
        <v>26.5</v>
      </c>
    </row>
    <row r="5" spans="1:8" x14ac:dyDescent="0.25">
      <c r="A5" s="1" t="s">
        <v>47</v>
      </c>
      <c r="B5" s="2">
        <f t="shared" ref="B5:E5" si="0">IF(B4=0,-100%,((B4/B3)-1)*(-1))</f>
        <v>0.125</v>
      </c>
      <c r="C5" s="2">
        <f t="shared" si="0"/>
        <v>0.29999999999999993</v>
      </c>
      <c r="D5" s="2">
        <f t="shared" si="0"/>
        <v>0.3666666666666667</v>
      </c>
      <c r="E5" s="2">
        <f t="shared" si="0"/>
        <v>0</v>
      </c>
      <c r="F5" s="2">
        <f>IF(F4=0,-100%,((F4/F3)-1)*(-1))</f>
        <v>0</v>
      </c>
      <c r="G5" s="2">
        <f>IF(G4=0,-100%,((G4/G3)-1)*(-1))</f>
        <v>0.33333333333333337</v>
      </c>
      <c r="H5" s="2">
        <f>IF(H4=0,-100%,((H4/H3)-1)*(-1))</f>
        <v>0.171875</v>
      </c>
    </row>
    <row r="6" spans="1:8" x14ac:dyDescent="0.25">
      <c r="E6" s="6"/>
    </row>
  </sheetData>
  <mergeCells count="1">
    <mergeCell ref="A1:H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9" zoomScaleNormal="100" workbookViewId="0">
      <selection activeCell="E40" sqref="E40"/>
    </sheetView>
  </sheetViews>
  <sheetFormatPr defaultRowHeight="15" x14ac:dyDescent="0.25"/>
  <cols>
    <col min="1" max="1" width="7.140625" style="1" customWidth="1"/>
    <col min="2" max="2" width="51.7109375" style="1" bestFit="1" customWidth="1"/>
    <col min="3" max="3" width="12.140625" style="1" customWidth="1"/>
    <col min="4" max="4" width="16" style="1" customWidth="1"/>
    <col min="5" max="5" width="13.7109375" style="1" bestFit="1" customWidth="1"/>
    <col min="6" max="6" width="82.42578125" style="1" customWidth="1"/>
    <col min="7" max="16384" width="9.140625" style="1"/>
  </cols>
  <sheetData>
    <row r="1" spans="1:6" ht="15.75" thickBot="1" x14ac:dyDescent="0.3">
      <c r="A1" s="7" t="s">
        <v>23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21</v>
      </c>
    </row>
    <row r="2" spans="1:6" s="9" customFormat="1" ht="15.75" thickBot="1" x14ac:dyDescent="0.3">
      <c r="A2" s="15" t="s">
        <v>59</v>
      </c>
      <c r="B2" s="16"/>
      <c r="C2" s="16"/>
      <c r="D2" s="16"/>
      <c r="E2" s="16"/>
      <c r="F2" s="16"/>
    </row>
    <row r="3" spans="1:6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</row>
    <row r="4" spans="1:6" ht="16.5" x14ac:dyDescent="0.25">
      <c r="A4" s="1" t="s">
        <v>12</v>
      </c>
      <c r="B4" s="1" t="s">
        <v>17</v>
      </c>
      <c r="C4" s="1" t="s">
        <v>18</v>
      </c>
      <c r="D4" s="1" t="s">
        <v>19</v>
      </c>
      <c r="E4" s="1" t="s">
        <v>20</v>
      </c>
      <c r="F4" s="8" t="s">
        <v>22</v>
      </c>
    </row>
    <row r="5" spans="1:6" x14ac:dyDescent="0.25">
      <c r="A5" s="1" t="s">
        <v>11</v>
      </c>
      <c r="B5" s="1" t="s">
        <v>24</v>
      </c>
      <c r="C5" s="1" t="s">
        <v>15</v>
      </c>
      <c r="D5" s="1" t="s">
        <v>16</v>
      </c>
      <c r="E5" s="1" t="s">
        <v>25</v>
      </c>
    </row>
    <row r="6" spans="1:6" x14ac:dyDescent="0.25">
      <c r="A6" s="1" t="s">
        <v>10</v>
      </c>
      <c r="B6" s="1" t="s">
        <v>26</v>
      </c>
      <c r="C6" s="1" t="s">
        <v>15</v>
      </c>
      <c r="D6" s="1" t="s">
        <v>16</v>
      </c>
      <c r="E6" s="1" t="s">
        <v>16</v>
      </c>
    </row>
    <row r="7" spans="1:6" x14ac:dyDescent="0.25">
      <c r="A7" s="1" t="s">
        <v>4</v>
      </c>
      <c r="B7" s="1" t="s">
        <v>6</v>
      </c>
      <c r="C7" s="1" t="s">
        <v>5</v>
      </c>
      <c r="D7" s="1" t="s">
        <v>34</v>
      </c>
      <c r="E7" s="1" t="s">
        <v>34</v>
      </c>
      <c r="F7" s="1" t="s">
        <v>53</v>
      </c>
    </row>
    <row r="8" spans="1:6" x14ac:dyDescent="0.25">
      <c r="A8" s="1" t="s">
        <v>7</v>
      </c>
      <c r="B8" s="1" t="s">
        <v>8</v>
      </c>
      <c r="C8" s="1" t="s">
        <v>9</v>
      </c>
      <c r="D8" s="1" t="s">
        <v>34</v>
      </c>
      <c r="E8" s="1" t="s">
        <v>54</v>
      </c>
    </row>
    <row r="9" spans="1:6" x14ac:dyDescent="0.25">
      <c r="A9" s="1" t="s">
        <v>27</v>
      </c>
      <c r="B9" s="1" t="s">
        <v>32</v>
      </c>
      <c r="C9" s="1" t="s">
        <v>33</v>
      </c>
      <c r="D9" s="1" t="s">
        <v>35</v>
      </c>
      <c r="E9" s="1" t="s">
        <v>51</v>
      </c>
    </row>
    <row r="10" spans="1:6" x14ac:dyDescent="0.25">
      <c r="A10" s="1" t="s">
        <v>28</v>
      </c>
      <c r="B10" s="1" t="s">
        <v>36</v>
      </c>
      <c r="C10" s="1" t="s">
        <v>40</v>
      </c>
      <c r="D10" s="1" t="s">
        <v>35</v>
      </c>
      <c r="E10" s="1" t="s">
        <v>19</v>
      </c>
    </row>
    <row r="11" spans="1:6" x14ac:dyDescent="0.25">
      <c r="A11" s="1" t="s">
        <v>29</v>
      </c>
      <c r="B11" s="1" t="s">
        <v>37</v>
      </c>
      <c r="C11" s="1" t="s">
        <v>41</v>
      </c>
      <c r="D11" s="1" t="s">
        <v>35</v>
      </c>
      <c r="E11" s="1" t="s">
        <v>55</v>
      </c>
      <c r="F11" s="1" t="s">
        <v>56</v>
      </c>
    </row>
    <row r="12" spans="1:6" x14ac:dyDescent="0.25">
      <c r="A12" s="1" t="s">
        <v>31</v>
      </c>
      <c r="B12" s="1" t="s">
        <v>39</v>
      </c>
      <c r="C12" s="1" t="s">
        <v>18</v>
      </c>
      <c r="D12" s="1" t="s">
        <v>35</v>
      </c>
      <c r="E12" s="1" t="s">
        <v>19</v>
      </c>
    </row>
    <row r="13" spans="1:6" x14ac:dyDescent="0.25">
      <c r="A13" s="1" t="s">
        <v>44</v>
      </c>
      <c r="B13" s="1" t="s">
        <v>45</v>
      </c>
      <c r="C13" s="1" t="s">
        <v>5</v>
      </c>
      <c r="D13" s="1" t="s">
        <v>34</v>
      </c>
      <c r="E13" s="1" t="s">
        <v>34</v>
      </c>
    </row>
    <row r="14" spans="1:6" ht="15.75" thickBot="1" x14ac:dyDescent="0.3"/>
    <row r="15" spans="1:6" s="9" customFormat="1" ht="15.75" thickBot="1" x14ac:dyDescent="0.3">
      <c r="A15" s="15" t="s">
        <v>60</v>
      </c>
      <c r="B15" s="16"/>
      <c r="C15" s="16"/>
      <c r="D15" s="16"/>
      <c r="E15" s="16"/>
      <c r="F15" s="16"/>
    </row>
    <row r="16" spans="1:6" x14ac:dyDescent="0.25">
      <c r="A16" s="1" t="s">
        <v>82</v>
      </c>
      <c r="B16" s="1" t="s">
        <v>83</v>
      </c>
      <c r="C16" s="1" t="s">
        <v>41</v>
      </c>
      <c r="D16" s="1" t="s">
        <v>77</v>
      </c>
      <c r="E16" s="1" t="s">
        <v>48</v>
      </c>
      <c r="F16" s="1" t="s">
        <v>65</v>
      </c>
    </row>
    <row r="17" spans="1:6" x14ac:dyDescent="0.25">
      <c r="A17" s="1" t="s">
        <v>80</v>
      </c>
      <c r="B17" s="1" t="s">
        <v>81</v>
      </c>
      <c r="C17" s="1" t="s">
        <v>9</v>
      </c>
      <c r="D17" s="1" t="s">
        <v>77</v>
      </c>
      <c r="E17" s="1" t="s">
        <v>34</v>
      </c>
    </row>
    <row r="18" spans="1:6" x14ac:dyDescent="0.25">
      <c r="A18" s="1" t="s">
        <v>78</v>
      </c>
      <c r="B18" s="1" t="s">
        <v>79</v>
      </c>
      <c r="C18" s="1" t="s">
        <v>9</v>
      </c>
      <c r="D18" s="1" t="s">
        <v>16</v>
      </c>
      <c r="E18" s="1" t="s">
        <v>77</v>
      </c>
    </row>
    <row r="19" spans="1:6" x14ac:dyDescent="0.25">
      <c r="A19" s="1" t="s">
        <v>75</v>
      </c>
      <c r="B19" s="1" t="s">
        <v>76</v>
      </c>
      <c r="C19" s="1" t="s">
        <v>15</v>
      </c>
      <c r="D19" s="1" t="s">
        <v>77</v>
      </c>
      <c r="E19" s="1" t="s">
        <v>77</v>
      </c>
    </row>
    <row r="20" spans="1:6" x14ac:dyDescent="0.25">
      <c r="A20" s="1" t="s">
        <v>71</v>
      </c>
      <c r="B20" s="1" t="s">
        <v>72</v>
      </c>
      <c r="C20" s="1" t="s">
        <v>5</v>
      </c>
      <c r="D20" s="1" t="s">
        <v>34</v>
      </c>
      <c r="E20" s="1" t="s">
        <v>48</v>
      </c>
      <c r="F20" s="4" t="s">
        <v>74</v>
      </c>
    </row>
    <row r="21" spans="1:6" x14ac:dyDescent="0.25">
      <c r="A21" s="1" t="s">
        <v>68</v>
      </c>
      <c r="B21" s="1" t="s">
        <v>69</v>
      </c>
      <c r="C21" s="1" t="s">
        <v>33</v>
      </c>
      <c r="D21" s="1" t="s">
        <v>35</v>
      </c>
      <c r="E21" s="1" t="s">
        <v>70</v>
      </c>
    </row>
    <row r="22" spans="1:6" x14ac:dyDescent="0.25">
      <c r="A22" s="1" t="s">
        <v>66</v>
      </c>
      <c r="B22" s="1" t="s">
        <v>67</v>
      </c>
      <c r="C22" s="1" t="s">
        <v>40</v>
      </c>
      <c r="D22" s="1" t="s">
        <v>35</v>
      </c>
      <c r="E22" s="1" t="s">
        <v>48</v>
      </c>
      <c r="F22" s="1" t="s">
        <v>65</v>
      </c>
    </row>
    <row r="23" spans="1:6" x14ac:dyDescent="0.25">
      <c r="A23" s="1" t="s">
        <v>63</v>
      </c>
      <c r="B23" s="1" t="s">
        <v>64</v>
      </c>
      <c r="C23" s="1" t="s">
        <v>40</v>
      </c>
      <c r="D23" s="1" t="s">
        <v>35</v>
      </c>
      <c r="E23" s="1" t="s">
        <v>48</v>
      </c>
      <c r="F23" s="1" t="s">
        <v>65</v>
      </c>
    </row>
    <row r="24" spans="1:6" x14ac:dyDescent="0.25">
      <c r="A24" s="1" t="s">
        <v>61</v>
      </c>
      <c r="B24" s="1" t="s">
        <v>62</v>
      </c>
      <c r="C24" s="1" t="s">
        <v>18</v>
      </c>
      <c r="D24" s="1" t="s">
        <v>73</v>
      </c>
      <c r="E24" s="1" t="s">
        <v>16</v>
      </c>
    </row>
    <row r="25" spans="1:6" ht="15.75" thickBot="1" x14ac:dyDescent="0.3"/>
    <row r="26" spans="1:6" s="9" customFormat="1" ht="15.75" thickBot="1" x14ac:dyDescent="0.3">
      <c r="A26" s="15" t="s">
        <v>84</v>
      </c>
      <c r="B26" s="16"/>
      <c r="C26" s="16"/>
      <c r="D26" s="16"/>
      <c r="E26" s="16"/>
      <c r="F26" s="16"/>
    </row>
    <row r="27" spans="1:6" s="5" customFormat="1" x14ac:dyDescent="0.25">
      <c r="A27" s="5" t="s">
        <v>30</v>
      </c>
      <c r="B27" s="5" t="s">
        <v>38</v>
      </c>
      <c r="C27" s="5" t="s">
        <v>18</v>
      </c>
      <c r="D27" s="5" t="s">
        <v>19</v>
      </c>
      <c r="E27" s="5" t="s">
        <v>34</v>
      </c>
      <c r="F27" s="5" t="s">
        <v>52</v>
      </c>
    </row>
    <row r="28" spans="1:6" x14ac:dyDescent="0.25">
      <c r="A28" s="1" t="s">
        <v>85</v>
      </c>
      <c r="B28" s="5" t="s">
        <v>86</v>
      </c>
      <c r="C28" s="1" t="s">
        <v>18</v>
      </c>
      <c r="D28" s="1" t="s">
        <v>34</v>
      </c>
      <c r="E28" s="1" t="s">
        <v>16</v>
      </c>
    </row>
    <row r="29" spans="1:6" x14ac:dyDescent="0.25">
      <c r="A29" s="10" t="s">
        <v>87</v>
      </c>
      <c r="B29" s="10" t="s">
        <v>64</v>
      </c>
      <c r="C29" s="10" t="s">
        <v>43</v>
      </c>
      <c r="D29" s="10" t="s">
        <v>35</v>
      </c>
      <c r="E29" s="10" t="s">
        <v>48</v>
      </c>
      <c r="F29" s="10" t="s">
        <v>90</v>
      </c>
    </row>
    <row r="30" spans="1:6" x14ac:dyDescent="0.25">
      <c r="A30" s="10" t="s">
        <v>88</v>
      </c>
      <c r="B30" s="10" t="s">
        <v>89</v>
      </c>
      <c r="C30" s="10" t="s">
        <v>43</v>
      </c>
      <c r="D30" s="10" t="s">
        <v>35</v>
      </c>
      <c r="E30" s="10" t="s">
        <v>48</v>
      </c>
      <c r="F30" s="10" t="s">
        <v>90</v>
      </c>
    </row>
    <row r="31" spans="1:6" x14ac:dyDescent="0.25">
      <c r="A31" s="1" t="s">
        <v>91</v>
      </c>
      <c r="B31" s="1" t="s">
        <v>83</v>
      </c>
      <c r="C31" s="1" t="s">
        <v>18</v>
      </c>
      <c r="D31" s="1" t="s">
        <v>77</v>
      </c>
      <c r="E31" s="1" t="s">
        <v>92</v>
      </c>
    </row>
    <row r="32" spans="1:6" s="5" customFormat="1" x14ac:dyDescent="0.25">
      <c r="A32" s="5" t="s">
        <v>93</v>
      </c>
      <c r="B32" s="5" t="s">
        <v>72</v>
      </c>
      <c r="C32" s="5" t="s">
        <v>5</v>
      </c>
      <c r="D32" s="5" t="s">
        <v>77</v>
      </c>
      <c r="E32" s="5" t="s">
        <v>16</v>
      </c>
      <c r="F32" s="11"/>
    </row>
    <row r="33" spans="1:6" s="5" customFormat="1" x14ac:dyDescent="0.25">
      <c r="A33" s="5" t="s">
        <v>94</v>
      </c>
      <c r="B33" s="5" t="s">
        <v>95</v>
      </c>
      <c r="C33" s="5" t="s">
        <v>5</v>
      </c>
      <c r="D33" s="5" t="s">
        <v>16</v>
      </c>
      <c r="E33" s="5" t="s">
        <v>16</v>
      </c>
    </row>
    <row r="34" spans="1:6" x14ac:dyDescent="0.25">
      <c r="A34" s="1" t="s">
        <v>96</v>
      </c>
      <c r="B34" s="5" t="s">
        <v>97</v>
      </c>
      <c r="C34" s="1" t="s">
        <v>9</v>
      </c>
      <c r="D34" s="1" t="s">
        <v>34</v>
      </c>
      <c r="E34" s="1" t="s">
        <v>34</v>
      </c>
    </row>
    <row r="35" spans="1:6" x14ac:dyDescent="0.25">
      <c r="A35" s="1" t="s">
        <v>98</v>
      </c>
      <c r="B35" s="5" t="s">
        <v>99</v>
      </c>
      <c r="C35" s="1" t="s">
        <v>15</v>
      </c>
      <c r="D35" s="1" t="s">
        <v>16</v>
      </c>
      <c r="E35" s="1" t="s">
        <v>100</v>
      </c>
    </row>
    <row r="36" spans="1:6" s="5" customFormat="1" x14ac:dyDescent="0.25">
      <c r="A36" s="5" t="s">
        <v>101</v>
      </c>
      <c r="B36" s="5" t="s">
        <v>102</v>
      </c>
      <c r="C36" s="5" t="s">
        <v>33</v>
      </c>
      <c r="D36" s="5" t="s">
        <v>35</v>
      </c>
      <c r="E36" s="5" t="s">
        <v>55</v>
      </c>
    </row>
    <row r="37" spans="1:6" ht="15.75" thickBot="1" x14ac:dyDescent="0.3"/>
    <row r="38" spans="1:6" ht="15.75" thickBot="1" x14ac:dyDescent="0.3">
      <c r="A38" s="15" t="s">
        <v>104</v>
      </c>
      <c r="B38" s="16"/>
      <c r="C38" s="16"/>
      <c r="D38" s="16"/>
      <c r="E38" s="16"/>
      <c r="F38" s="16"/>
    </row>
    <row r="39" spans="1:6" x14ac:dyDescent="0.25">
      <c r="A39" s="5" t="s">
        <v>105</v>
      </c>
      <c r="B39" s="5" t="s">
        <v>106</v>
      </c>
      <c r="C39" s="5" t="s">
        <v>18</v>
      </c>
      <c r="D39" s="5" t="s">
        <v>20</v>
      </c>
      <c r="E39" s="5" t="s">
        <v>55</v>
      </c>
      <c r="F39" s="5"/>
    </row>
    <row r="40" spans="1:6" x14ac:dyDescent="0.25">
      <c r="A40" s="5" t="s">
        <v>107</v>
      </c>
      <c r="B40" s="5" t="s">
        <v>112</v>
      </c>
      <c r="C40" s="1" t="s">
        <v>5</v>
      </c>
      <c r="D40" s="1" t="s">
        <v>19</v>
      </c>
      <c r="E40" s="1" t="s">
        <v>19</v>
      </c>
    </row>
    <row r="41" spans="1:6" s="5" customFormat="1" x14ac:dyDescent="0.25">
      <c r="A41" s="5" t="s">
        <v>108</v>
      </c>
      <c r="B41" s="5" t="s">
        <v>113</v>
      </c>
      <c r="C41" s="5" t="s">
        <v>33</v>
      </c>
    </row>
    <row r="42" spans="1:6" s="5" customFormat="1" x14ac:dyDescent="0.25">
      <c r="A42" s="5" t="s">
        <v>109</v>
      </c>
      <c r="B42" s="5" t="s">
        <v>114</v>
      </c>
      <c r="C42" s="5" t="s">
        <v>18</v>
      </c>
      <c r="F42" s="5" t="s">
        <v>116</v>
      </c>
    </row>
    <row r="43" spans="1:6" x14ac:dyDescent="0.25">
      <c r="A43" s="5" t="s">
        <v>110</v>
      </c>
      <c r="B43" s="1" t="s">
        <v>115</v>
      </c>
      <c r="C43" s="1" t="s">
        <v>43</v>
      </c>
    </row>
    <row r="44" spans="1:6" x14ac:dyDescent="0.25">
      <c r="A44" s="5" t="s">
        <v>111</v>
      </c>
      <c r="B44" s="5" t="s">
        <v>117</v>
      </c>
      <c r="C44" s="5" t="s">
        <v>33</v>
      </c>
      <c r="D44" s="5"/>
      <c r="E44" s="5"/>
      <c r="F44" s="11"/>
    </row>
    <row r="45" spans="1:6" x14ac:dyDescent="0.25">
      <c r="A45" s="5"/>
      <c r="B45" s="5"/>
      <c r="C45" s="5"/>
      <c r="D45" s="5"/>
      <c r="E45" s="5"/>
      <c r="F45" s="5"/>
    </row>
    <row r="46" spans="1:6" x14ac:dyDescent="0.25">
      <c r="B46" s="5"/>
    </row>
    <row r="47" spans="1:6" x14ac:dyDescent="0.25">
      <c r="B47" s="5"/>
    </row>
    <row r="48" spans="1:6" x14ac:dyDescent="0.25">
      <c r="A48" s="5"/>
      <c r="B48" s="5"/>
      <c r="C48" s="5"/>
      <c r="D48" s="5"/>
      <c r="E48" s="5"/>
      <c r="F48" s="5"/>
    </row>
  </sheetData>
  <sortState ref="A2:F18">
    <sortCondition ref="A17:A18"/>
  </sortState>
  <mergeCells count="4">
    <mergeCell ref="A2:F2"/>
    <mergeCell ref="A15:F15"/>
    <mergeCell ref="A26:F26"/>
    <mergeCell ref="A38:F38"/>
  </mergeCells>
  <hyperlinks>
    <hyperlink ref="B16" r:id="rId1" display="https://github.com/Me-Leva/lab/issues/37"/>
    <hyperlink ref="B31" r:id="rId2" display="https://github.com/Me-Leva/lab/issues/37"/>
    <hyperlink ref="B34" r:id="rId3" display="https://github.com/Me-Leva/lab/issues/52"/>
    <hyperlink ref="B35" r:id="rId4" display="https://github.com/Me-Leva/lab/issues/53"/>
    <hyperlink ref="B36" r:id="rId5" display="https://github.com/Me-Leva/lab/issues/54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SPRINT #3</vt:lpstr>
      <vt:lpstr>SPRINT #4</vt:lpstr>
      <vt:lpstr>SPRINT #5</vt:lpstr>
      <vt:lpstr>SPRINT #6</vt:lpstr>
      <vt:lpstr>SPRINT #7</vt:lpstr>
      <vt:lpstr>SPRINT #8</vt:lpstr>
      <vt:lpstr>Tarefas</vt:lpstr>
    </vt:vector>
  </TitlesOfParts>
  <Company>UNIVERSIDADE VILA VELHA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alunolab04</dc:creator>
  <cp:lastModifiedBy>Jéssica Mendes</cp:lastModifiedBy>
  <dcterms:created xsi:type="dcterms:W3CDTF">2016-03-29T23:39:04Z</dcterms:created>
  <dcterms:modified xsi:type="dcterms:W3CDTF">2016-06-08T21:20:19Z</dcterms:modified>
</cp:coreProperties>
</file>