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na\Documents\technikinis\New folder\3\"/>
    </mc:Choice>
  </mc:AlternateContent>
  <xr:revisionPtr revIDLastSave="0" documentId="13_ncr:1_{E3453EB1-D312-4699-A443-4CE60E54E948}" xr6:coauthVersionLast="47" xr6:coauthVersionMax="47" xr10:uidLastSave="{00000000-0000-0000-0000-000000000000}"/>
  <bookViews>
    <workbookView xWindow="38280" yWindow="-4035" windowWidth="38640" windowHeight="21240" activeTab="1" xr2:uid="{585DA97B-A403-4D99-BA17-8714880325C7}"/>
  </bookViews>
  <sheets>
    <sheet name="Skaiciavimai" sheetId="1" r:id="rId1"/>
    <sheet name="Table" sheetId="8" r:id="rId2"/>
    <sheet name="Užduočių ir pakuočių santykis" sheetId="14" r:id="rId3"/>
    <sheet name="Užduočių ir pakuočių analizė " sheetId="13" r:id="rId4"/>
    <sheet name="Užduočių pasiskirstymas " sheetId="9" r:id="rId5"/>
    <sheet name="Vidutiniu užduočių skaičius" sheetId="10" r:id="rId6"/>
    <sheet name="Efektyvumas pagal sandėlį" sheetId="11" r:id="rId7"/>
    <sheet name="Pakuočių pasiskirstymas " sheetId="12" r:id="rId8"/>
  </sheets>
  <definedNames>
    <definedName name="_xlnm._FilterDatabase" localSheetId="0" hidden="1">Skaiciavimai!$A$1:$F$301</definedName>
  </definedNames>
  <calcPr calcId="191029"/>
  <pivotCaches>
    <pivotCache cacheId="1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8" l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2" i="8"/>
  <c r="F302" i="8"/>
  <c r="E302" i="8"/>
  <c r="D302" i="8"/>
  <c r="H302" i="8" s="1"/>
  <c r="J6" i="1"/>
  <c r="L21" i="1"/>
  <c r="L20" i="1"/>
  <c r="T302" i="1"/>
  <c r="P30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2" i="1"/>
  <c r="R12" i="1"/>
  <c r="R24" i="1"/>
  <c r="R36" i="1"/>
  <c r="R60" i="1"/>
  <c r="R72" i="1"/>
  <c r="R96" i="1"/>
  <c r="R108" i="1"/>
  <c r="R132" i="1"/>
  <c r="R144" i="1"/>
  <c r="R168" i="1"/>
  <c r="R180" i="1"/>
  <c r="R204" i="1"/>
  <c r="R216" i="1"/>
  <c r="R240" i="1"/>
  <c r="R252" i="1"/>
  <c r="R276" i="1"/>
  <c r="R288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N35" i="1"/>
  <c r="R35" i="1" s="1"/>
  <c r="N36" i="1"/>
  <c r="N47" i="1"/>
  <c r="R47" i="1" s="1"/>
  <c r="N48" i="1"/>
  <c r="R48" i="1" s="1"/>
  <c r="N59" i="1"/>
  <c r="R59" i="1" s="1"/>
  <c r="N60" i="1"/>
  <c r="N71" i="1"/>
  <c r="R71" i="1" s="1"/>
  <c r="N72" i="1"/>
  <c r="N83" i="1"/>
  <c r="R83" i="1" s="1"/>
  <c r="N84" i="1"/>
  <c r="R84" i="1" s="1"/>
  <c r="N95" i="1"/>
  <c r="R95" i="1" s="1"/>
  <c r="N96" i="1"/>
  <c r="N107" i="1"/>
  <c r="R107" i="1" s="1"/>
  <c r="N108" i="1"/>
  <c r="N119" i="1"/>
  <c r="R119" i="1" s="1"/>
  <c r="N120" i="1"/>
  <c r="R120" i="1" s="1"/>
  <c r="N131" i="1"/>
  <c r="R131" i="1" s="1"/>
  <c r="N132" i="1"/>
  <c r="N143" i="1"/>
  <c r="R143" i="1" s="1"/>
  <c r="N144" i="1"/>
  <c r="N155" i="1"/>
  <c r="R155" i="1" s="1"/>
  <c r="N156" i="1"/>
  <c r="R156" i="1" s="1"/>
  <c r="N167" i="1"/>
  <c r="R167" i="1" s="1"/>
  <c r="N168" i="1"/>
  <c r="N179" i="1"/>
  <c r="R179" i="1" s="1"/>
  <c r="N180" i="1"/>
  <c r="N191" i="1"/>
  <c r="R191" i="1" s="1"/>
  <c r="N192" i="1"/>
  <c r="R192" i="1" s="1"/>
  <c r="N203" i="1"/>
  <c r="R203" i="1" s="1"/>
  <c r="N204" i="1"/>
  <c r="N215" i="1"/>
  <c r="R215" i="1" s="1"/>
  <c r="N216" i="1"/>
  <c r="N227" i="1"/>
  <c r="R227" i="1" s="1"/>
  <c r="N228" i="1"/>
  <c r="R228" i="1" s="1"/>
  <c r="N239" i="1"/>
  <c r="R239" i="1" s="1"/>
  <c r="N240" i="1"/>
  <c r="N251" i="1"/>
  <c r="R251" i="1" s="1"/>
  <c r="N252" i="1"/>
  <c r="N263" i="1"/>
  <c r="R263" i="1" s="1"/>
  <c r="N264" i="1"/>
  <c r="R264" i="1" s="1"/>
  <c r="N275" i="1"/>
  <c r="R275" i="1" s="1"/>
  <c r="N276" i="1"/>
  <c r="N287" i="1"/>
  <c r="R287" i="1" s="1"/>
  <c r="N288" i="1"/>
  <c r="N299" i="1"/>
  <c r="R299" i="1" s="1"/>
  <c r="N300" i="1"/>
  <c r="R300" i="1" s="1"/>
  <c r="N12" i="1"/>
  <c r="N13" i="1"/>
  <c r="R13" i="1" s="1"/>
  <c r="N24" i="1"/>
  <c r="N25" i="1"/>
  <c r="R25" i="1" s="1"/>
  <c r="J15" i="1"/>
  <c r="L14" i="1"/>
  <c r="L13" i="1"/>
  <c r="L12" i="1"/>
  <c r="K14" i="1"/>
  <c r="K13" i="1"/>
  <c r="K12" i="1"/>
  <c r="J12" i="1"/>
  <c r="J17" i="1" s="1"/>
  <c r="J14" i="1"/>
  <c r="J18" i="1" s="1"/>
  <c r="J13" i="1"/>
  <c r="L7" i="1"/>
  <c r="K7" i="1"/>
  <c r="L6" i="1"/>
  <c r="K6" i="1"/>
  <c r="O14" i="1" s="1"/>
  <c r="S14" i="1" s="1"/>
  <c r="J7" i="1"/>
  <c r="N38" i="1"/>
  <c r="R38" i="1" s="1"/>
  <c r="L5" i="1"/>
  <c r="L3" i="1"/>
  <c r="L2" i="1"/>
  <c r="L4" i="1" s="1"/>
  <c r="K5" i="1"/>
  <c r="K3" i="1"/>
  <c r="K2" i="1"/>
  <c r="K4" i="1" s="1"/>
  <c r="J5" i="1"/>
  <c r="J3" i="1"/>
  <c r="J2" i="1"/>
  <c r="J4" i="1" s="1"/>
  <c r="I302" i="8" l="1"/>
  <c r="J302" i="8"/>
  <c r="G302" i="8"/>
  <c r="N26" i="1"/>
  <c r="R26" i="1" s="1"/>
  <c r="N14" i="1"/>
  <c r="R14" i="1" s="1"/>
  <c r="N301" i="1"/>
  <c r="R301" i="1" s="1"/>
  <c r="N289" i="1"/>
  <c r="R289" i="1" s="1"/>
  <c r="N277" i="1"/>
  <c r="R277" i="1" s="1"/>
  <c r="N265" i="1"/>
  <c r="R265" i="1" s="1"/>
  <c r="N253" i="1"/>
  <c r="R253" i="1" s="1"/>
  <c r="N241" i="1"/>
  <c r="R241" i="1" s="1"/>
  <c r="N229" i="1"/>
  <c r="R229" i="1" s="1"/>
  <c r="N217" i="1"/>
  <c r="R217" i="1" s="1"/>
  <c r="N205" i="1"/>
  <c r="R205" i="1" s="1"/>
  <c r="N193" i="1"/>
  <c r="R193" i="1" s="1"/>
  <c r="N181" i="1"/>
  <c r="R181" i="1" s="1"/>
  <c r="N169" i="1"/>
  <c r="R169" i="1" s="1"/>
  <c r="N157" i="1"/>
  <c r="R157" i="1" s="1"/>
  <c r="N145" i="1"/>
  <c r="R145" i="1" s="1"/>
  <c r="N133" i="1"/>
  <c r="R133" i="1" s="1"/>
  <c r="N121" i="1"/>
  <c r="R121" i="1" s="1"/>
  <c r="N109" i="1"/>
  <c r="R109" i="1" s="1"/>
  <c r="N97" i="1"/>
  <c r="R97" i="1" s="1"/>
  <c r="N85" i="1"/>
  <c r="R85" i="1" s="1"/>
  <c r="N73" i="1"/>
  <c r="R73" i="1" s="1"/>
  <c r="N61" i="1"/>
  <c r="R61" i="1" s="1"/>
  <c r="N49" i="1"/>
  <c r="R49" i="1" s="1"/>
  <c r="N37" i="1"/>
  <c r="R37" i="1" s="1"/>
  <c r="O301" i="1"/>
  <c r="S301" i="1" s="1"/>
  <c r="O289" i="1"/>
  <c r="S289" i="1" s="1"/>
  <c r="O277" i="1"/>
  <c r="S277" i="1" s="1"/>
  <c r="O265" i="1"/>
  <c r="S265" i="1" s="1"/>
  <c r="O253" i="1"/>
  <c r="S253" i="1" s="1"/>
  <c r="O241" i="1"/>
  <c r="S241" i="1" s="1"/>
  <c r="O229" i="1"/>
  <c r="S229" i="1" s="1"/>
  <c r="O217" i="1"/>
  <c r="S217" i="1" s="1"/>
  <c r="O205" i="1"/>
  <c r="S205" i="1" s="1"/>
  <c r="O193" i="1"/>
  <c r="S193" i="1" s="1"/>
  <c r="O181" i="1"/>
  <c r="S181" i="1" s="1"/>
  <c r="O169" i="1"/>
  <c r="S169" i="1" s="1"/>
  <c r="O157" i="1"/>
  <c r="S157" i="1" s="1"/>
  <c r="O145" i="1"/>
  <c r="S145" i="1" s="1"/>
  <c r="O133" i="1"/>
  <c r="S133" i="1" s="1"/>
  <c r="O121" i="1"/>
  <c r="S121" i="1" s="1"/>
  <c r="O109" i="1"/>
  <c r="S109" i="1" s="1"/>
  <c r="O97" i="1"/>
  <c r="S97" i="1" s="1"/>
  <c r="O85" i="1"/>
  <c r="S85" i="1" s="1"/>
  <c r="O73" i="1"/>
  <c r="S73" i="1" s="1"/>
  <c r="O61" i="1"/>
  <c r="S61" i="1" s="1"/>
  <c r="O49" i="1"/>
  <c r="S49" i="1" s="1"/>
  <c r="O37" i="1"/>
  <c r="S37" i="1" s="1"/>
  <c r="O25" i="1"/>
  <c r="S25" i="1" s="1"/>
  <c r="O13" i="1"/>
  <c r="S13" i="1" s="1"/>
  <c r="K15" i="1"/>
  <c r="K17" i="1" s="1"/>
  <c r="N23" i="1"/>
  <c r="R23" i="1" s="1"/>
  <c r="N11" i="1"/>
  <c r="R11" i="1" s="1"/>
  <c r="N298" i="1"/>
  <c r="R298" i="1" s="1"/>
  <c r="N286" i="1"/>
  <c r="R286" i="1" s="1"/>
  <c r="N274" i="1"/>
  <c r="R274" i="1" s="1"/>
  <c r="N262" i="1"/>
  <c r="R262" i="1" s="1"/>
  <c r="N250" i="1"/>
  <c r="R250" i="1" s="1"/>
  <c r="N238" i="1"/>
  <c r="R238" i="1" s="1"/>
  <c r="N226" i="1"/>
  <c r="R226" i="1" s="1"/>
  <c r="N214" i="1"/>
  <c r="R214" i="1" s="1"/>
  <c r="N202" i="1"/>
  <c r="R202" i="1" s="1"/>
  <c r="N190" i="1"/>
  <c r="R190" i="1" s="1"/>
  <c r="N178" i="1"/>
  <c r="R178" i="1" s="1"/>
  <c r="N166" i="1"/>
  <c r="R166" i="1" s="1"/>
  <c r="N154" i="1"/>
  <c r="R154" i="1" s="1"/>
  <c r="N142" i="1"/>
  <c r="R142" i="1" s="1"/>
  <c r="N130" i="1"/>
  <c r="R130" i="1" s="1"/>
  <c r="N118" i="1"/>
  <c r="R118" i="1" s="1"/>
  <c r="N106" i="1"/>
  <c r="R106" i="1" s="1"/>
  <c r="N94" i="1"/>
  <c r="R94" i="1" s="1"/>
  <c r="N82" i="1"/>
  <c r="R82" i="1" s="1"/>
  <c r="N70" i="1"/>
  <c r="R70" i="1" s="1"/>
  <c r="N58" i="1"/>
  <c r="R58" i="1" s="1"/>
  <c r="N46" i="1"/>
  <c r="R46" i="1" s="1"/>
  <c r="N34" i="1"/>
  <c r="R34" i="1" s="1"/>
  <c r="O298" i="1"/>
  <c r="S298" i="1" s="1"/>
  <c r="O286" i="1"/>
  <c r="S286" i="1" s="1"/>
  <c r="O274" i="1"/>
  <c r="S274" i="1" s="1"/>
  <c r="O262" i="1"/>
  <c r="S262" i="1" s="1"/>
  <c r="O250" i="1"/>
  <c r="S250" i="1" s="1"/>
  <c r="O238" i="1"/>
  <c r="S238" i="1" s="1"/>
  <c r="O226" i="1"/>
  <c r="S226" i="1" s="1"/>
  <c r="O214" i="1"/>
  <c r="S214" i="1" s="1"/>
  <c r="O202" i="1"/>
  <c r="S202" i="1" s="1"/>
  <c r="O190" i="1"/>
  <c r="S190" i="1" s="1"/>
  <c r="O178" i="1"/>
  <c r="S178" i="1" s="1"/>
  <c r="O166" i="1"/>
  <c r="S166" i="1" s="1"/>
  <c r="O154" i="1"/>
  <c r="S154" i="1" s="1"/>
  <c r="O142" i="1"/>
  <c r="S142" i="1" s="1"/>
  <c r="O130" i="1"/>
  <c r="S130" i="1" s="1"/>
  <c r="O118" i="1"/>
  <c r="S118" i="1" s="1"/>
  <c r="O106" i="1"/>
  <c r="S106" i="1" s="1"/>
  <c r="O94" i="1"/>
  <c r="S94" i="1" s="1"/>
  <c r="O82" i="1"/>
  <c r="S82" i="1" s="1"/>
  <c r="O70" i="1"/>
  <c r="S70" i="1" s="1"/>
  <c r="O58" i="1"/>
  <c r="S58" i="1" s="1"/>
  <c r="O46" i="1"/>
  <c r="S46" i="1" s="1"/>
  <c r="O34" i="1"/>
  <c r="S34" i="1" s="1"/>
  <c r="O22" i="1"/>
  <c r="S22" i="1" s="1"/>
  <c r="O10" i="1"/>
  <c r="S10" i="1" s="1"/>
  <c r="L15" i="1"/>
  <c r="L17" i="1" s="1"/>
  <c r="N22" i="1"/>
  <c r="R22" i="1" s="1"/>
  <c r="N10" i="1"/>
  <c r="R10" i="1" s="1"/>
  <c r="N297" i="1"/>
  <c r="R297" i="1" s="1"/>
  <c r="N285" i="1"/>
  <c r="R285" i="1" s="1"/>
  <c r="N273" i="1"/>
  <c r="R273" i="1" s="1"/>
  <c r="N261" i="1"/>
  <c r="R261" i="1" s="1"/>
  <c r="N249" i="1"/>
  <c r="R249" i="1" s="1"/>
  <c r="N237" i="1"/>
  <c r="R237" i="1" s="1"/>
  <c r="N225" i="1"/>
  <c r="R225" i="1" s="1"/>
  <c r="N213" i="1"/>
  <c r="R213" i="1" s="1"/>
  <c r="N201" i="1"/>
  <c r="R201" i="1" s="1"/>
  <c r="N189" i="1"/>
  <c r="R189" i="1" s="1"/>
  <c r="N177" i="1"/>
  <c r="R177" i="1" s="1"/>
  <c r="N165" i="1"/>
  <c r="R165" i="1" s="1"/>
  <c r="N153" i="1"/>
  <c r="R153" i="1" s="1"/>
  <c r="N141" i="1"/>
  <c r="R141" i="1" s="1"/>
  <c r="N129" i="1"/>
  <c r="R129" i="1" s="1"/>
  <c r="N117" i="1"/>
  <c r="R117" i="1" s="1"/>
  <c r="N105" i="1"/>
  <c r="R105" i="1" s="1"/>
  <c r="N93" i="1"/>
  <c r="R93" i="1" s="1"/>
  <c r="N81" i="1"/>
  <c r="R81" i="1" s="1"/>
  <c r="N69" i="1"/>
  <c r="R69" i="1" s="1"/>
  <c r="N57" i="1"/>
  <c r="R57" i="1" s="1"/>
  <c r="N45" i="1"/>
  <c r="R45" i="1" s="1"/>
  <c r="N33" i="1"/>
  <c r="R33" i="1" s="1"/>
  <c r="O297" i="1"/>
  <c r="S297" i="1" s="1"/>
  <c r="O285" i="1"/>
  <c r="S285" i="1" s="1"/>
  <c r="O273" i="1"/>
  <c r="S273" i="1" s="1"/>
  <c r="O261" i="1"/>
  <c r="S261" i="1" s="1"/>
  <c r="O249" i="1"/>
  <c r="S249" i="1" s="1"/>
  <c r="O237" i="1"/>
  <c r="S237" i="1" s="1"/>
  <c r="O225" i="1"/>
  <c r="S225" i="1" s="1"/>
  <c r="O213" i="1"/>
  <c r="S213" i="1" s="1"/>
  <c r="O201" i="1"/>
  <c r="S201" i="1" s="1"/>
  <c r="O189" i="1"/>
  <c r="S189" i="1" s="1"/>
  <c r="O177" i="1"/>
  <c r="S177" i="1" s="1"/>
  <c r="O165" i="1"/>
  <c r="S165" i="1" s="1"/>
  <c r="O153" i="1"/>
  <c r="S153" i="1" s="1"/>
  <c r="O141" i="1"/>
  <c r="S141" i="1" s="1"/>
  <c r="O129" i="1"/>
  <c r="S129" i="1" s="1"/>
  <c r="O117" i="1"/>
  <c r="S117" i="1" s="1"/>
  <c r="O105" i="1"/>
  <c r="S105" i="1" s="1"/>
  <c r="O93" i="1"/>
  <c r="S93" i="1" s="1"/>
  <c r="O81" i="1"/>
  <c r="S81" i="1" s="1"/>
  <c r="O69" i="1"/>
  <c r="S69" i="1" s="1"/>
  <c r="O57" i="1"/>
  <c r="S57" i="1" s="1"/>
  <c r="O45" i="1"/>
  <c r="S45" i="1" s="1"/>
  <c r="O33" i="1"/>
  <c r="S33" i="1" s="1"/>
  <c r="O21" i="1"/>
  <c r="S21" i="1" s="1"/>
  <c r="O9" i="1"/>
  <c r="S9" i="1" s="1"/>
  <c r="O264" i="1"/>
  <c r="S264" i="1" s="1"/>
  <c r="O216" i="1"/>
  <c r="S216" i="1" s="1"/>
  <c r="O156" i="1"/>
  <c r="S156" i="1" s="1"/>
  <c r="O120" i="1"/>
  <c r="S120" i="1" s="1"/>
  <c r="O60" i="1"/>
  <c r="S60" i="1" s="1"/>
  <c r="O24" i="1"/>
  <c r="S24" i="1" s="1"/>
  <c r="O263" i="1"/>
  <c r="S263" i="1" s="1"/>
  <c r="O203" i="1"/>
  <c r="S203" i="1" s="1"/>
  <c r="O155" i="1"/>
  <c r="S155" i="1" s="1"/>
  <c r="O23" i="1"/>
  <c r="S23" i="1" s="1"/>
  <c r="N21" i="1"/>
  <c r="R21" i="1" s="1"/>
  <c r="N9" i="1"/>
  <c r="R9" i="1" s="1"/>
  <c r="N296" i="1"/>
  <c r="R296" i="1" s="1"/>
  <c r="N284" i="1"/>
  <c r="R284" i="1" s="1"/>
  <c r="N272" i="1"/>
  <c r="R272" i="1" s="1"/>
  <c r="N260" i="1"/>
  <c r="R260" i="1" s="1"/>
  <c r="N248" i="1"/>
  <c r="R248" i="1" s="1"/>
  <c r="N236" i="1"/>
  <c r="R236" i="1" s="1"/>
  <c r="N224" i="1"/>
  <c r="R224" i="1" s="1"/>
  <c r="N212" i="1"/>
  <c r="R212" i="1" s="1"/>
  <c r="N200" i="1"/>
  <c r="R200" i="1" s="1"/>
  <c r="N188" i="1"/>
  <c r="R188" i="1" s="1"/>
  <c r="N176" i="1"/>
  <c r="R176" i="1" s="1"/>
  <c r="N164" i="1"/>
  <c r="R164" i="1" s="1"/>
  <c r="N152" i="1"/>
  <c r="R152" i="1" s="1"/>
  <c r="N140" i="1"/>
  <c r="R140" i="1" s="1"/>
  <c r="N128" i="1"/>
  <c r="R128" i="1" s="1"/>
  <c r="N116" i="1"/>
  <c r="R116" i="1" s="1"/>
  <c r="N104" i="1"/>
  <c r="R104" i="1" s="1"/>
  <c r="N92" i="1"/>
  <c r="R92" i="1" s="1"/>
  <c r="N80" i="1"/>
  <c r="R80" i="1" s="1"/>
  <c r="N68" i="1"/>
  <c r="R68" i="1" s="1"/>
  <c r="N56" i="1"/>
  <c r="R56" i="1" s="1"/>
  <c r="N44" i="1"/>
  <c r="R44" i="1" s="1"/>
  <c r="N32" i="1"/>
  <c r="R32" i="1" s="1"/>
  <c r="O296" i="1"/>
  <c r="S296" i="1" s="1"/>
  <c r="O284" i="1"/>
  <c r="S284" i="1" s="1"/>
  <c r="O272" i="1"/>
  <c r="S272" i="1" s="1"/>
  <c r="O260" i="1"/>
  <c r="S260" i="1" s="1"/>
  <c r="O248" i="1"/>
  <c r="S248" i="1" s="1"/>
  <c r="O236" i="1"/>
  <c r="S236" i="1" s="1"/>
  <c r="O224" i="1"/>
  <c r="S224" i="1" s="1"/>
  <c r="O212" i="1"/>
  <c r="S212" i="1" s="1"/>
  <c r="O200" i="1"/>
  <c r="S200" i="1" s="1"/>
  <c r="O188" i="1"/>
  <c r="S188" i="1" s="1"/>
  <c r="O176" i="1"/>
  <c r="S176" i="1" s="1"/>
  <c r="O164" i="1"/>
  <c r="S164" i="1" s="1"/>
  <c r="O152" i="1"/>
  <c r="S152" i="1" s="1"/>
  <c r="O140" i="1"/>
  <c r="S140" i="1" s="1"/>
  <c r="O128" i="1"/>
  <c r="S128" i="1" s="1"/>
  <c r="O116" i="1"/>
  <c r="S116" i="1" s="1"/>
  <c r="O104" i="1"/>
  <c r="S104" i="1" s="1"/>
  <c r="O92" i="1"/>
  <c r="S92" i="1" s="1"/>
  <c r="O80" i="1"/>
  <c r="S80" i="1" s="1"/>
  <c r="O68" i="1"/>
  <c r="S68" i="1" s="1"/>
  <c r="O56" i="1"/>
  <c r="S56" i="1" s="1"/>
  <c r="O44" i="1"/>
  <c r="S44" i="1" s="1"/>
  <c r="O32" i="1"/>
  <c r="S32" i="1" s="1"/>
  <c r="O20" i="1"/>
  <c r="S20" i="1" s="1"/>
  <c r="O8" i="1"/>
  <c r="S8" i="1" s="1"/>
  <c r="N20" i="1"/>
  <c r="R20" i="1" s="1"/>
  <c r="N8" i="1"/>
  <c r="R8" i="1" s="1"/>
  <c r="N295" i="1"/>
  <c r="R295" i="1" s="1"/>
  <c r="N283" i="1"/>
  <c r="R283" i="1" s="1"/>
  <c r="N271" i="1"/>
  <c r="R271" i="1" s="1"/>
  <c r="N259" i="1"/>
  <c r="R259" i="1" s="1"/>
  <c r="N247" i="1"/>
  <c r="R247" i="1" s="1"/>
  <c r="N235" i="1"/>
  <c r="R235" i="1" s="1"/>
  <c r="N223" i="1"/>
  <c r="R223" i="1" s="1"/>
  <c r="N211" i="1"/>
  <c r="R211" i="1" s="1"/>
  <c r="N199" i="1"/>
  <c r="R199" i="1" s="1"/>
  <c r="N187" i="1"/>
  <c r="R187" i="1" s="1"/>
  <c r="N175" i="1"/>
  <c r="R175" i="1" s="1"/>
  <c r="N163" i="1"/>
  <c r="R163" i="1" s="1"/>
  <c r="N151" i="1"/>
  <c r="R151" i="1" s="1"/>
  <c r="N139" i="1"/>
  <c r="R139" i="1" s="1"/>
  <c r="N127" i="1"/>
  <c r="R127" i="1" s="1"/>
  <c r="N115" i="1"/>
  <c r="R115" i="1" s="1"/>
  <c r="N103" i="1"/>
  <c r="R103" i="1" s="1"/>
  <c r="N91" i="1"/>
  <c r="R91" i="1" s="1"/>
  <c r="N79" i="1"/>
  <c r="R79" i="1" s="1"/>
  <c r="N67" i="1"/>
  <c r="R67" i="1" s="1"/>
  <c r="N55" i="1"/>
  <c r="R55" i="1" s="1"/>
  <c r="N43" i="1"/>
  <c r="R43" i="1" s="1"/>
  <c r="N31" i="1"/>
  <c r="R31" i="1" s="1"/>
  <c r="O295" i="1"/>
  <c r="S295" i="1" s="1"/>
  <c r="O283" i="1"/>
  <c r="S283" i="1" s="1"/>
  <c r="O271" i="1"/>
  <c r="S271" i="1" s="1"/>
  <c r="O259" i="1"/>
  <c r="S259" i="1" s="1"/>
  <c r="O247" i="1"/>
  <c r="S247" i="1" s="1"/>
  <c r="O235" i="1"/>
  <c r="S235" i="1" s="1"/>
  <c r="O223" i="1"/>
  <c r="S223" i="1" s="1"/>
  <c r="O211" i="1"/>
  <c r="S211" i="1" s="1"/>
  <c r="O199" i="1"/>
  <c r="S199" i="1" s="1"/>
  <c r="O187" i="1"/>
  <c r="S187" i="1" s="1"/>
  <c r="O175" i="1"/>
  <c r="S175" i="1" s="1"/>
  <c r="O163" i="1"/>
  <c r="S163" i="1" s="1"/>
  <c r="O151" i="1"/>
  <c r="S151" i="1" s="1"/>
  <c r="O139" i="1"/>
  <c r="S139" i="1" s="1"/>
  <c r="O127" i="1"/>
  <c r="S127" i="1" s="1"/>
  <c r="O115" i="1"/>
  <c r="S115" i="1" s="1"/>
  <c r="O103" i="1"/>
  <c r="S103" i="1" s="1"/>
  <c r="O91" i="1"/>
  <c r="S91" i="1" s="1"/>
  <c r="O79" i="1"/>
  <c r="S79" i="1" s="1"/>
  <c r="O67" i="1"/>
  <c r="S67" i="1" s="1"/>
  <c r="O55" i="1"/>
  <c r="S55" i="1" s="1"/>
  <c r="O43" i="1"/>
  <c r="S43" i="1" s="1"/>
  <c r="O31" i="1"/>
  <c r="S31" i="1" s="1"/>
  <c r="O19" i="1"/>
  <c r="S19" i="1" s="1"/>
  <c r="O7" i="1"/>
  <c r="S7" i="1" s="1"/>
  <c r="O228" i="1"/>
  <c r="S228" i="1" s="1"/>
  <c r="O108" i="1"/>
  <c r="S108" i="1" s="1"/>
  <c r="O299" i="1"/>
  <c r="S299" i="1" s="1"/>
  <c r="O227" i="1"/>
  <c r="S227" i="1" s="1"/>
  <c r="O119" i="1"/>
  <c r="S119" i="1" s="1"/>
  <c r="O83" i="1"/>
  <c r="S83" i="1" s="1"/>
  <c r="O59" i="1"/>
  <c r="S59" i="1" s="1"/>
  <c r="N19" i="1"/>
  <c r="R19" i="1" s="1"/>
  <c r="N7" i="1"/>
  <c r="R7" i="1" s="1"/>
  <c r="N294" i="1"/>
  <c r="R294" i="1" s="1"/>
  <c r="N282" i="1"/>
  <c r="R282" i="1" s="1"/>
  <c r="N270" i="1"/>
  <c r="R270" i="1" s="1"/>
  <c r="N258" i="1"/>
  <c r="R258" i="1" s="1"/>
  <c r="N246" i="1"/>
  <c r="R246" i="1" s="1"/>
  <c r="N234" i="1"/>
  <c r="R234" i="1" s="1"/>
  <c r="N222" i="1"/>
  <c r="R222" i="1" s="1"/>
  <c r="N210" i="1"/>
  <c r="R210" i="1" s="1"/>
  <c r="N198" i="1"/>
  <c r="R198" i="1" s="1"/>
  <c r="N186" i="1"/>
  <c r="R186" i="1" s="1"/>
  <c r="N174" i="1"/>
  <c r="R174" i="1" s="1"/>
  <c r="N162" i="1"/>
  <c r="R162" i="1" s="1"/>
  <c r="N150" i="1"/>
  <c r="R150" i="1" s="1"/>
  <c r="N138" i="1"/>
  <c r="R138" i="1" s="1"/>
  <c r="N126" i="1"/>
  <c r="R126" i="1" s="1"/>
  <c r="N114" i="1"/>
  <c r="R114" i="1" s="1"/>
  <c r="N102" i="1"/>
  <c r="R102" i="1" s="1"/>
  <c r="N90" i="1"/>
  <c r="R90" i="1" s="1"/>
  <c r="N78" i="1"/>
  <c r="R78" i="1" s="1"/>
  <c r="N66" i="1"/>
  <c r="R66" i="1" s="1"/>
  <c r="N54" i="1"/>
  <c r="R54" i="1" s="1"/>
  <c r="N42" i="1"/>
  <c r="R42" i="1" s="1"/>
  <c r="N30" i="1"/>
  <c r="R30" i="1" s="1"/>
  <c r="O294" i="1"/>
  <c r="S294" i="1" s="1"/>
  <c r="O282" i="1"/>
  <c r="S282" i="1" s="1"/>
  <c r="O270" i="1"/>
  <c r="S270" i="1" s="1"/>
  <c r="O258" i="1"/>
  <c r="S258" i="1" s="1"/>
  <c r="O246" i="1"/>
  <c r="S246" i="1" s="1"/>
  <c r="O234" i="1"/>
  <c r="S234" i="1" s="1"/>
  <c r="O222" i="1"/>
  <c r="S222" i="1" s="1"/>
  <c r="O210" i="1"/>
  <c r="S210" i="1" s="1"/>
  <c r="O198" i="1"/>
  <c r="S198" i="1" s="1"/>
  <c r="O186" i="1"/>
  <c r="S186" i="1" s="1"/>
  <c r="O174" i="1"/>
  <c r="S174" i="1" s="1"/>
  <c r="O162" i="1"/>
  <c r="S162" i="1" s="1"/>
  <c r="O150" i="1"/>
  <c r="S150" i="1" s="1"/>
  <c r="O138" i="1"/>
  <c r="S138" i="1" s="1"/>
  <c r="O126" i="1"/>
  <c r="S126" i="1" s="1"/>
  <c r="O114" i="1"/>
  <c r="S114" i="1" s="1"/>
  <c r="O102" i="1"/>
  <c r="S102" i="1" s="1"/>
  <c r="O90" i="1"/>
  <c r="S90" i="1" s="1"/>
  <c r="O78" i="1"/>
  <c r="S78" i="1" s="1"/>
  <c r="O66" i="1"/>
  <c r="S66" i="1" s="1"/>
  <c r="O54" i="1"/>
  <c r="S54" i="1" s="1"/>
  <c r="O42" i="1"/>
  <c r="S42" i="1" s="1"/>
  <c r="O30" i="1"/>
  <c r="S30" i="1" s="1"/>
  <c r="O18" i="1"/>
  <c r="S18" i="1" s="1"/>
  <c r="O6" i="1"/>
  <c r="S6" i="1" s="1"/>
  <c r="N18" i="1"/>
  <c r="R18" i="1" s="1"/>
  <c r="N6" i="1"/>
  <c r="R6" i="1" s="1"/>
  <c r="N293" i="1"/>
  <c r="R293" i="1" s="1"/>
  <c r="N281" i="1"/>
  <c r="R281" i="1" s="1"/>
  <c r="N269" i="1"/>
  <c r="R269" i="1" s="1"/>
  <c r="N257" i="1"/>
  <c r="R257" i="1" s="1"/>
  <c r="N245" i="1"/>
  <c r="R245" i="1" s="1"/>
  <c r="N233" i="1"/>
  <c r="R233" i="1" s="1"/>
  <c r="N221" i="1"/>
  <c r="R221" i="1" s="1"/>
  <c r="N209" i="1"/>
  <c r="R209" i="1" s="1"/>
  <c r="N197" i="1"/>
  <c r="R197" i="1" s="1"/>
  <c r="N185" i="1"/>
  <c r="R185" i="1" s="1"/>
  <c r="N173" i="1"/>
  <c r="R173" i="1" s="1"/>
  <c r="N161" i="1"/>
  <c r="R161" i="1" s="1"/>
  <c r="N149" i="1"/>
  <c r="R149" i="1" s="1"/>
  <c r="N137" i="1"/>
  <c r="R137" i="1" s="1"/>
  <c r="N125" i="1"/>
  <c r="R125" i="1" s="1"/>
  <c r="N113" i="1"/>
  <c r="R113" i="1" s="1"/>
  <c r="N101" i="1"/>
  <c r="R101" i="1" s="1"/>
  <c r="N89" i="1"/>
  <c r="R89" i="1" s="1"/>
  <c r="N77" i="1"/>
  <c r="R77" i="1" s="1"/>
  <c r="N65" i="1"/>
  <c r="R65" i="1" s="1"/>
  <c r="N53" i="1"/>
  <c r="R53" i="1" s="1"/>
  <c r="N41" i="1"/>
  <c r="R41" i="1" s="1"/>
  <c r="N29" i="1"/>
  <c r="R29" i="1" s="1"/>
  <c r="O293" i="1"/>
  <c r="S293" i="1" s="1"/>
  <c r="O281" i="1"/>
  <c r="S281" i="1" s="1"/>
  <c r="O269" i="1"/>
  <c r="S269" i="1" s="1"/>
  <c r="O257" i="1"/>
  <c r="S257" i="1" s="1"/>
  <c r="O245" i="1"/>
  <c r="S245" i="1" s="1"/>
  <c r="O233" i="1"/>
  <c r="S233" i="1" s="1"/>
  <c r="O221" i="1"/>
  <c r="S221" i="1" s="1"/>
  <c r="O209" i="1"/>
  <c r="S209" i="1" s="1"/>
  <c r="O197" i="1"/>
  <c r="S197" i="1" s="1"/>
  <c r="O185" i="1"/>
  <c r="S185" i="1" s="1"/>
  <c r="O173" i="1"/>
  <c r="S173" i="1" s="1"/>
  <c r="O161" i="1"/>
  <c r="S161" i="1" s="1"/>
  <c r="O149" i="1"/>
  <c r="S149" i="1" s="1"/>
  <c r="O137" i="1"/>
  <c r="S137" i="1" s="1"/>
  <c r="O125" i="1"/>
  <c r="S125" i="1" s="1"/>
  <c r="O113" i="1"/>
  <c r="S113" i="1" s="1"/>
  <c r="O101" i="1"/>
  <c r="S101" i="1" s="1"/>
  <c r="O89" i="1"/>
  <c r="S89" i="1" s="1"/>
  <c r="O77" i="1"/>
  <c r="S77" i="1" s="1"/>
  <c r="O65" i="1"/>
  <c r="S65" i="1" s="1"/>
  <c r="O53" i="1"/>
  <c r="S53" i="1" s="1"/>
  <c r="O41" i="1"/>
  <c r="S41" i="1" s="1"/>
  <c r="O29" i="1"/>
  <c r="S29" i="1" s="1"/>
  <c r="O17" i="1"/>
  <c r="S17" i="1" s="1"/>
  <c r="O5" i="1"/>
  <c r="S5" i="1" s="1"/>
  <c r="O288" i="1"/>
  <c r="S288" i="1" s="1"/>
  <c r="O252" i="1"/>
  <c r="S252" i="1" s="1"/>
  <c r="O192" i="1"/>
  <c r="S192" i="1" s="1"/>
  <c r="O168" i="1"/>
  <c r="S168" i="1" s="1"/>
  <c r="O132" i="1"/>
  <c r="S132" i="1" s="1"/>
  <c r="O84" i="1"/>
  <c r="S84" i="1" s="1"/>
  <c r="O48" i="1"/>
  <c r="S48" i="1" s="1"/>
  <c r="O36" i="1"/>
  <c r="S36" i="1" s="1"/>
  <c r="O275" i="1"/>
  <c r="S275" i="1" s="1"/>
  <c r="O215" i="1"/>
  <c r="S215" i="1" s="1"/>
  <c r="O167" i="1"/>
  <c r="S167" i="1" s="1"/>
  <c r="O107" i="1"/>
  <c r="S107" i="1" s="1"/>
  <c r="O35" i="1"/>
  <c r="S35" i="1" s="1"/>
  <c r="N17" i="1"/>
  <c r="R17" i="1" s="1"/>
  <c r="N5" i="1"/>
  <c r="R5" i="1" s="1"/>
  <c r="N292" i="1"/>
  <c r="R292" i="1" s="1"/>
  <c r="N280" i="1"/>
  <c r="R280" i="1" s="1"/>
  <c r="N268" i="1"/>
  <c r="R268" i="1" s="1"/>
  <c r="N256" i="1"/>
  <c r="R256" i="1" s="1"/>
  <c r="N244" i="1"/>
  <c r="R244" i="1" s="1"/>
  <c r="N232" i="1"/>
  <c r="R232" i="1" s="1"/>
  <c r="N220" i="1"/>
  <c r="R220" i="1" s="1"/>
  <c r="N208" i="1"/>
  <c r="R208" i="1" s="1"/>
  <c r="N196" i="1"/>
  <c r="R196" i="1" s="1"/>
  <c r="N184" i="1"/>
  <c r="R184" i="1" s="1"/>
  <c r="N172" i="1"/>
  <c r="R172" i="1" s="1"/>
  <c r="N160" i="1"/>
  <c r="R160" i="1" s="1"/>
  <c r="N148" i="1"/>
  <c r="R148" i="1" s="1"/>
  <c r="N136" i="1"/>
  <c r="R136" i="1" s="1"/>
  <c r="N124" i="1"/>
  <c r="R124" i="1" s="1"/>
  <c r="N112" i="1"/>
  <c r="R112" i="1" s="1"/>
  <c r="N100" i="1"/>
  <c r="R100" i="1" s="1"/>
  <c r="N88" i="1"/>
  <c r="R88" i="1" s="1"/>
  <c r="N76" i="1"/>
  <c r="R76" i="1" s="1"/>
  <c r="N64" i="1"/>
  <c r="R64" i="1" s="1"/>
  <c r="N52" i="1"/>
  <c r="R52" i="1" s="1"/>
  <c r="N40" i="1"/>
  <c r="R40" i="1" s="1"/>
  <c r="N28" i="1"/>
  <c r="R28" i="1" s="1"/>
  <c r="O292" i="1"/>
  <c r="S292" i="1" s="1"/>
  <c r="O280" i="1"/>
  <c r="S280" i="1" s="1"/>
  <c r="O268" i="1"/>
  <c r="S268" i="1" s="1"/>
  <c r="O256" i="1"/>
  <c r="S256" i="1" s="1"/>
  <c r="O244" i="1"/>
  <c r="S244" i="1" s="1"/>
  <c r="O232" i="1"/>
  <c r="S232" i="1" s="1"/>
  <c r="O220" i="1"/>
  <c r="S220" i="1" s="1"/>
  <c r="O208" i="1"/>
  <c r="S208" i="1" s="1"/>
  <c r="O196" i="1"/>
  <c r="S196" i="1" s="1"/>
  <c r="O184" i="1"/>
  <c r="S184" i="1" s="1"/>
  <c r="O172" i="1"/>
  <c r="S172" i="1" s="1"/>
  <c r="O160" i="1"/>
  <c r="S160" i="1" s="1"/>
  <c r="O148" i="1"/>
  <c r="S148" i="1" s="1"/>
  <c r="O136" i="1"/>
  <c r="S136" i="1" s="1"/>
  <c r="O124" i="1"/>
  <c r="S124" i="1" s="1"/>
  <c r="O112" i="1"/>
  <c r="S112" i="1" s="1"/>
  <c r="O100" i="1"/>
  <c r="S100" i="1" s="1"/>
  <c r="O88" i="1"/>
  <c r="S88" i="1" s="1"/>
  <c r="O76" i="1"/>
  <c r="S76" i="1" s="1"/>
  <c r="O64" i="1"/>
  <c r="S64" i="1" s="1"/>
  <c r="O52" i="1"/>
  <c r="S52" i="1" s="1"/>
  <c r="O40" i="1"/>
  <c r="S40" i="1" s="1"/>
  <c r="O28" i="1"/>
  <c r="S28" i="1" s="1"/>
  <c r="O16" i="1"/>
  <c r="S16" i="1" s="1"/>
  <c r="O4" i="1"/>
  <c r="S4" i="1" s="1"/>
  <c r="O276" i="1"/>
  <c r="S276" i="1" s="1"/>
  <c r="O204" i="1"/>
  <c r="S204" i="1" s="1"/>
  <c r="O144" i="1"/>
  <c r="S144" i="1" s="1"/>
  <c r="O96" i="1"/>
  <c r="S96" i="1" s="1"/>
  <c r="O12" i="1"/>
  <c r="S12" i="1" s="1"/>
  <c r="O287" i="1"/>
  <c r="S287" i="1" s="1"/>
  <c r="O239" i="1"/>
  <c r="S239" i="1" s="1"/>
  <c r="O179" i="1"/>
  <c r="S179" i="1" s="1"/>
  <c r="O131" i="1"/>
  <c r="S131" i="1" s="1"/>
  <c r="O95" i="1"/>
  <c r="S95" i="1" s="1"/>
  <c r="O71" i="1"/>
  <c r="S71" i="1" s="1"/>
  <c r="O11" i="1"/>
  <c r="S11" i="1" s="1"/>
  <c r="N16" i="1"/>
  <c r="R16" i="1" s="1"/>
  <c r="N4" i="1"/>
  <c r="R4" i="1" s="1"/>
  <c r="N291" i="1"/>
  <c r="R291" i="1" s="1"/>
  <c r="N279" i="1"/>
  <c r="R279" i="1" s="1"/>
  <c r="N267" i="1"/>
  <c r="R267" i="1" s="1"/>
  <c r="N255" i="1"/>
  <c r="R255" i="1" s="1"/>
  <c r="N243" i="1"/>
  <c r="R243" i="1" s="1"/>
  <c r="N231" i="1"/>
  <c r="R231" i="1" s="1"/>
  <c r="N219" i="1"/>
  <c r="R219" i="1" s="1"/>
  <c r="N207" i="1"/>
  <c r="R207" i="1" s="1"/>
  <c r="N195" i="1"/>
  <c r="R195" i="1" s="1"/>
  <c r="N183" i="1"/>
  <c r="R183" i="1" s="1"/>
  <c r="N171" i="1"/>
  <c r="R171" i="1" s="1"/>
  <c r="N159" i="1"/>
  <c r="R159" i="1" s="1"/>
  <c r="N147" i="1"/>
  <c r="R147" i="1" s="1"/>
  <c r="N135" i="1"/>
  <c r="R135" i="1" s="1"/>
  <c r="N123" i="1"/>
  <c r="R123" i="1" s="1"/>
  <c r="N111" i="1"/>
  <c r="R111" i="1" s="1"/>
  <c r="N99" i="1"/>
  <c r="R99" i="1" s="1"/>
  <c r="N87" i="1"/>
  <c r="R87" i="1" s="1"/>
  <c r="N75" i="1"/>
  <c r="R75" i="1" s="1"/>
  <c r="N63" i="1"/>
  <c r="R63" i="1" s="1"/>
  <c r="N51" i="1"/>
  <c r="R51" i="1" s="1"/>
  <c r="N39" i="1"/>
  <c r="R39" i="1" s="1"/>
  <c r="N27" i="1"/>
  <c r="R27" i="1" s="1"/>
  <c r="O291" i="1"/>
  <c r="S291" i="1" s="1"/>
  <c r="O279" i="1"/>
  <c r="S279" i="1" s="1"/>
  <c r="O267" i="1"/>
  <c r="S267" i="1" s="1"/>
  <c r="O255" i="1"/>
  <c r="S255" i="1" s="1"/>
  <c r="O243" i="1"/>
  <c r="S243" i="1" s="1"/>
  <c r="O231" i="1"/>
  <c r="S231" i="1" s="1"/>
  <c r="O219" i="1"/>
  <c r="S219" i="1" s="1"/>
  <c r="O207" i="1"/>
  <c r="S207" i="1" s="1"/>
  <c r="O195" i="1"/>
  <c r="S195" i="1" s="1"/>
  <c r="O183" i="1"/>
  <c r="S183" i="1" s="1"/>
  <c r="O171" i="1"/>
  <c r="S171" i="1" s="1"/>
  <c r="O159" i="1"/>
  <c r="S159" i="1" s="1"/>
  <c r="O147" i="1"/>
  <c r="S147" i="1" s="1"/>
  <c r="O135" i="1"/>
  <c r="S135" i="1" s="1"/>
  <c r="O123" i="1"/>
  <c r="S123" i="1" s="1"/>
  <c r="O111" i="1"/>
  <c r="S111" i="1" s="1"/>
  <c r="O99" i="1"/>
  <c r="S99" i="1" s="1"/>
  <c r="O87" i="1"/>
  <c r="S87" i="1" s="1"/>
  <c r="O75" i="1"/>
  <c r="S75" i="1" s="1"/>
  <c r="O63" i="1"/>
  <c r="S63" i="1" s="1"/>
  <c r="O51" i="1"/>
  <c r="S51" i="1" s="1"/>
  <c r="O39" i="1"/>
  <c r="S39" i="1" s="1"/>
  <c r="O27" i="1"/>
  <c r="S27" i="1" s="1"/>
  <c r="O15" i="1"/>
  <c r="S15" i="1" s="1"/>
  <c r="O3" i="1"/>
  <c r="S3" i="1" s="1"/>
  <c r="O300" i="1"/>
  <c r="S300" i="1" s="1"/>
  <c r="O240" i="1"/>
  <c r="S240" i="1" s="1"/>
  <c r="O180" i="1"/>
  <c r="S180" i="1" s="1"/>
  <c r="O72" i="1"/>
  <c r="S72" i="1" s="1"/>
  <c r="O251" i="1"/>
  <c r="S251" i="1" s="1"/>
  <c r="O191" i="1"/>
  <c r="S191" i="1" s="1"/>
  <c r="O143" i="1"/>
  <c r="S143" i="1" s="1"/>
  <c r="O47" i="1"/>
  <c r="S47" i="1" s="1"/>
  <c r="N2" i="1"/>
  <c r="N15" i="1"/>
  <c r="R15" i="1" s="1"/>
  <c r="N3" i="1"/>
  <c r="R3" i="1" s="1"/>
  <c r="N290" i="1"/>
  <c r="R290" i="1" s="1"/>
  <c r="N278" i="1"/>
  <c r="R278" i="1" s="1"/>
  <c r="N266" i="1"/>
  <c r="R266" i="1" s="1"/>
  <c r="N254" i="1"/>
  <c r="R254" i="1" s="1"/>
  <c r="N242" i="1"/>
  <c r="R242" i="1" s="1"/>
  <c r="N230" i="1"/>
  <c r="R230" i="1" s="1"/>
  <c r="N218" i="1"/>
  <c r="R218" i="1" s="1"/>
  <c r="N206" i="1"/>
  <c r="R206" i="1" s="1"/>
  <c r="N194" i="1"/>
  <c r="R194" i="1" s="1"/>
  <c r="N182" i="1"/>
  <c r="R182" i="1" s="1"/>
  <c r="N170" i="1"/>
  <c r="R170" i="1" s="1"/>
  <c r="N158" i="1"/>
  <c r="R158" i="1" s="1"/>
  <c r="N146" i="1"/>
  <c r="R146" i="1" s="1"/>
  <c r="N134" i="1"/>
  <c r="R134" i="1" s="1"/>
  <c r="N122" i="1"/>
  <c r="R122" i="1" s="1"/>
  <c r="N110" i="1"/>
  <c r="R110" i="1" s="1"/>
  <c r="N98" i="1"/>
  <c r="R98" i="1" s="1"/>
  <c r="N86" i="1"/>
  <c r="R86" i="1" s="1"/>
  <c r="N74" i="1"/>
  <c r="R74" i="1" s="1"/>
  <c r="N62" i="1"/>
  <c r="R62" i="1" s="1"/>
  <c r="N50" i="1"/>
  <c r="R50" i="1" s="1"/>
  <c r="O2" i="1"/>
  <c r="O290" i="1"/>
  <c r="S290" i="1" s="1"/>
  <c r="O278" i="1"/>
  <c r="S278" i="1" s="1"/>
  <c r="O266" i="1"/>
  <c r="S266" i="1" s="1"/>
  <c r="O254" i="1"/>
  <c r="S254" i="1" s="1"/>
  <c r="O242" i="1"/>
  <c r="S242" i="1" s="1"/>
  <c r="O230" i="1"/>
  <c r="S230" i="1" s="1"/>
  <c r="O218" i="1"/>
  <c r="S218" i="1" s="1"/>
  <c r="O206" i="1"/>
  <c r="S206" i="1" s="1"/>
  <c r="O194" i="1"/>
  <c r="S194" i="1" s="1"/>
  <c r="O182" i="1"/>
  <c r="S182" i="1" s="1"/>
  <c r="O170" i="1"/>
  <c r="S170" i="1" s="1"/>
  <c r="O158" i="1"/>
  <c r="S158" i="1" s="1"/>
  <c r="O146" i="1"/>
  <c r="S146" i="1" s="1"/>
  <c r="O134" i="1"/>
  <c r="S134" i="1" s="1"/>
  <c r="O122" i="1"/>
  <c r="S122" i="1" s="1"/>
  <c r="O110" i="1"/>
  <c r="S110" i="1" s="1"/>
  <c r="O98" i="1"/>
  <c r="S98" i="1" s="1"/>
  <c r="O86" i="1"/>
  <c r="S86" i="1" s="1"/>
  <c r="O74" i="1"/>
  <c r="S74" i="1" s="1"/>
  <c r="O62" i="1"/>
  <c r="S62" i="1" s="1"/>
  <c r="O50" i="1"/>
  <c r="S50" i="1" s="1"/>
  <c r="O38" i="1"/>
  <c r="S38" i="1" s="1"/>
  <c r="O26" i="1"/>
  <c r="S26" i="1" s="1"/>
  <c r="S2" i="1" l="1"/>
  <c r="S302" i="1" s="1"/>
  <c r="K20" i="1" s="1"/>
  <c r="K21" i="1" s="1"/>
  <c r="O302" i="1"/>
  <c r="N302" i="1"/>
  <c r="R2" i="1"/>
  <c r="R302" i="1" s="1"/>
  <c r="J20" i="1" s="1"/>
  <c r="J21" i="1" s="1"/>
  <c r="L18" i="1"/>
  <c r="K18" i="1"/>
</calcChain>
</file>

<file path=xl/sharedStrings.xml><?xml version="1.0" encoding="utf-8"?>
<sst xmlns="http://schemas.openxmlformats.org/spreadsheetml/2006/main" count="2041" uniqueCount="111">
  <si>
    <t>Diena</t>
  </si>
  <si>
    <t>Savaitės diena</t>
  </si>
  <si>
    <t>Statistinis tiekėjas</t>
  </si>
  <si>
    <t>Užduočių skaičius, vnt.</t>
  </si>
  <si>
    <t>Išvežtų palečių skaičius, vnt.</t>
  </si>
  <si>
    <t>Kiek pakuočių išrūšiuota, vnt.</t>
  </si>
  <si>
    <t>2024 sausis 2</t>
  </si>
  <si>
    <t>ketvirtadienis</t>
  </si>
  <si>
    <t>Sandėlis A123</t>
  </si>
  <si>
    <t>Sandėlis B456</t>
  </si>
  <si>
    <t>Sandėlis C789</t>
  </si>
  <si>
    <t>Sandėlis D741</t>
  </si>
  <si>
    <t>Sandėlis E852</t>
  </si>
  <si>
    <t>Sandėlis F963</t>
  </si>
  <si>
    <t>2024 sausis 3</t>
  </si>
  <si>
    <t>penktadienis</t>
  </si>
  <si>
    <t>2024 sausis 4</t>
  </si>
  <si>
    <t>šeštadienis</t>
  </si>
  <si>
    <t>2024 sausis 6</t>
  </si>
  <si>
    <t>pirmadienis</t>
  </si>
  <si>
    <t>2024 sausis 7</t>
  </si>
  <si>
    <t>antradienis</t>
  </si>
  <si>
    <t>2024 sausis 8</t>
  </si>
  <si>
    <t>trečiadienis</t>
  </si>
  <si>
    <t>2024 sausis 9</t>
  </si>
  <si>
    <t>2024 sausis 10</t>
  </si>
  <si>
    <t>2024 sausis 11</t>
  </si>
  <si>
    <t>2024 sausis 13</t>
  </si>
  <si>
    <t>2024 sausis 14</t>
  </si>
  <si>
    <t>2024 sausis 15</t>
  </si>
  <si>
    <t>2024 sausis 16</t>
  </si>
  <si>
    <t>2024 sausis 17</t>
  </si>
  <si>
    <t>2024 sausis 18</t>
  </si>
  <si>
    <t>2024 sausis 20</t>
  </si>
  <si>
    <t>2024 sausis 21</t>
  </si>
  <si>
    <t>2024 sausis 22</t>
  </si>
  <si>
    <t>2024 sausis 23</t>
  </si>
  <si>
    <t>2024 sausis 24</t>
  </si>
  <si>
    <t>2024 sausis 25</t>
  </si>
  <si>
    <t>2024 sausis 27</t>
  </si>
  <si>
    <t>2024 sausis 28</t>
  </si>
  <si>
    <t>2024 sausis 29</t>
  </si>
  <si>
    <t>2024 sausis 30</t>
  </si>
  <si>
    <t>2024 sausis 31</t>
  </si>
  <si>
    <t>2024 vasaris 1</t>
  </si>
  <si>
    <t>2024 vasaris 3</t>
  </si>
  <si>
    <t>2024 vasaris 4</t>
  </si>
  <si>
    <t>2024 vasaris 5</t>
  </si>
  <si>
    <t>2024 vasaris 6</t>
  </si>
  <si>
    <t>2024 vasaris 7</t>
  </si>
  <si>
    <t>2024 vasaris 8</t>
  </si>
  <si>
    <t>2024 vasaris 10</t>
  </si>
  <si>
    <t>2024 vasaris 11</t>
  </si>
  <si>
    <t>2024 vasaris 12</t>
  </si>
  <si>
    <t>2024 vasaris 13</t>
  </si>
  <si>
    <t>2024 vasaris 14</t>
  </si>
  <si>
    <t>2024 vasaris 15</t>
  </si>
  <si>
    <t>2024 vasaris 17</t>
  </si>
  <si>
    <t>2024 vasaris 18</t>
  </si>
  <si>
    <t>2024 vasaris 19</t>
  </si>
  <si>
    <t>2024 vasaris 20</t>
  </si>
  <si>
    <t>2024 vasaris 21</t>
  </si>
  <si>
    <t>2024 vasaris 22</t>
  </si>
  <si>
    <t>2024 vasaris 24</t>
  </si>
  <si>
    <t>2024 vasaris 25</t>
  </si>
  <si>
    <t>2024 vasaris 26</t>
  </si>
  <si>
    <t>2024 vasaris 27</t>
  </si>
  <si>
    <t>2024 vasaris 28</t>
  </si>
  <si>
    <t>Max</t>
  </si>
  <si>
    <t>Min</t>
  </si>
  <si>
    <t>Range</t>
  </si>
  <si>
    <t>Median</t>
  </si>
  <si>
    <t>Mean</t>
  </si>
  <si>
    <t>Quartile 3</t>
  </si>
  <si>
    <t>Quartile 2</t>
  </si>
  <si>
    <t>Quartile 1</t>
  </si>
  <si>
    <t>IQR</t>
  </si>
  <si>
    <t>Mode</t>
  </si>
  <si>
    <t>Upper Boundary</t>
  </si>
  <si>
    <t>Lower Boundary</t>
  </si>
  <si>
    <t>Variance</t>
  </si>
  <si>
    <t>Užduočių skaičius, vnt. Error</t>
  </si>
  <si>
    <t>Išvežtų palečių skaičius, vnt. Error</t>
  </si>
  <si>
    <t>Kiek pakuočių išrūšiuota, vnt Error.</t>
  </si>
  <si>
    <t>Užduočių skaičius, vnt. Sqaured Error</t>
  </si>
  <si>
    <t>Išvežtų palečių skaičius, vnt. Squared Error</t>
  </si>
  <si>
    <t>Kiek pakuočių išrūšiuota, vnt. Squared Error</t>
  </si>
  <si>
    <t>Total:</t>
  </si>
  <si>
    <t>Std.D.</t>
  </si>
  <si>
    <t>Užduočių skaičius</t>
  </si>
  <si>
    <t>Išvežtų palečių skaičius</t>
  </si>
  <si>
    <t>Pakuočių Išrūšiuota</t>
  </si>
  <si>
    <t>Row Labels</t>
  </si>
  <si>
    <t>Grand Total</t>
  </si>
  <si>
    <t>Sum of Pakuočių Išrūšiuota</t>
  </si>
  <si>
    <t>(All)</t>
  </si>
  <si>
    <t>Sum of Užduočių skaičius</t>
  </si>
  <si>
    <t>SUM</t>
  </si>
  <si>
    <t>Efektyvumas (Užduočių skaičius / Išvežtų palečių skaičius)</t>
  </si>
  <si>
    <t>Efektyvumas (Užduočių skaičius / Pakuočių išrūšiavimas)</t>
  </si>
  <si>
    <t>Vidutinis pakuočių skaičius vienai palečiai</t>
  </si>
  <si>
    <t>Procentinė užduočių dalis pagal sandėlį</t>
  </si>
  <si>
    <t>Procentinė pakuočių dalis pagal sandėlį</t>
  </si>
  <si>
    <t>(blank)</t>
  </si>
  <si>
    <t>Sum of Procentinė užduočių dalis pagal sandėlį</t>
  </si>
  <si>
    <t>Average of Užduočių skaičius</t>
  </si>
  <si>
    <t>Average of Vidutinis pakuočių skaičius vienai palečiai</t>
  </si>
  <si>
    <t>Average of Efektyvumas (Užduočių skaičius / Išvežtų palečių skaičius)</t>
  </si>
  <si>
    <t>Average of Efektyvumas (Užduočių skaičius / Pakuočių išrūšiavimas)</t>
  </si>
  <si>
    <t>Sum of Procentinė pakuočių dalis pagal sandėlį</t>
  </si>
  <si>
    <t>Average of Pakuočių Išrūšiuota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</si>
</sst>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00"/>
    <numFmt numFmtId="166" formatCode="0.000000000000"/>
    <numFmt numFmtId="167" formatCode="0.00000000000000"/>
  </numFmts>
  <fonts count="3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4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49" fontId="0" fillId="0" borderId="0" xfId="0" applyNumberFormat="1"/>
    <xf numFmtId="0" fontId="2" fillId="3" borderId="2" xfId="0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1" fillId="2" borderId="1" xfId="1" applyNumberFormat="1"/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0" fillId="4" borderId="17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2" fillId="0" borderId="0" xfId="0" applyNumberFormat="1" applyFont="1"/>
    <xf numFmtId="0" fontId="0" fillId="0" borderId="0" xfId="0" applyAlignment="1">
      <alignment horizontal="left" indent="1"/>
    </xf>
    <xf numFmtId="10" fontId="0" fillId="0" borderId="0" xfId="0" applyNumberFormat="1"/>
  </cellXfs>
  <cellStyles count="2">
    <cellStyle name="Normal" xfId="0" builtinId="0"/>
    <cellStyle name="Output" xfId="1" builtinId="21"/>
  </cellStyles>
  <dxfs count="17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30" formatCode="@"/>
    </dxf>
    <dxf>
      <numFmt numFmtId="30" formatCode="@"/>
    </dxf>
    <dxf>
      <numFmt numFmtId="19" formatCode="dd/mm/yyyy"/>
    </dxf>
    <dxf>
      <numFmt numFmtId="164" formatCode="0.0"/>
    </dxf>
    <dxf>
      <numFmt numFmtId="164" formatCode="0.0"/>
    </dxf>
    <dxf>
      <numFmt numFmtId="2" formatCode="0.00"/>
    </dxf>
    <dxf>
      <numFmt numFmtId="30" formatCode="@"/>
    </dxf>
    <dxf>
      <numFmt numFmtId="30" formatCode="@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na" refreshedDate="45726.725170949074" createdVersion="8" refreshedVersion="8" minRefreshableVersion="3" recordCount="301" xr:uid="{BF667668-A25B-468A-B3F5-DD9BD160BC2A}">
  <cacheSource type="worksheet">
    <worksheetSource name="Table22"/>
  </cacheSource>
  <cacheFields count="11">
    <cacheField name="Diena" numFmtId="14">
      <sharedItems containsBlank="1" count="51">
        <s v="2024 sausis 2"/>
        <s v="2024 sausis 3"/>
        <s v="2024 sausis 4"/>
        <s v="2024 sausis 6"/>
        <s v="2024 sausis 7"/>
        <s v="2024 sausis 8"/>
        <s v="2024 sausis 9"/>
        <s v="2024 sausis 10"/>
        <s v="2024 sausis 11"/>
        <s v="2024 sausis 13"/>
        <s v="2024 sausis 14"/>
        <s v="2024 sausis 15"/>
        <s v="2024 sausis 16"/>
        <s v="2024 sausis 17"/>
        <s v="2024 sausis 18"/>
        <s v="2024 sausis 20"/>
        <s v="2024 sausis 21"/>
        <s v="2024 sausis 22"/>
        <s v="2024 sausis 23"/>
        <s v="2024 sausis 24"/>
        <s v="2024 sausis 25"/>
        <s v="2024 sausis 27"/>
        <s v="2024 sausis 28"/>
        <s v="2024 sausis 29"/>
        <s v="2024 sausis 30"/>
        <s v="2024 sausis 31"/>
        <s v="2024 vasaris 1"/>
        <s v="2024 vasaris 3"/>
        <s v="2024 vasaris 4"/>
        <s v="2024 vasaris 5"/>
        <s v="2024 vasaris 6"/>
        <s v="2024 vasaris 7"/>
        <s v="2024 vasaris 8"/>
        <s v="2024 vasaris 10"/>
        <s v="2024 vasaris 11"/>
        <s v="2024 vasaris 12"/>
        <s v="2024 vasaris 13"/>
        <s v="2024 vasaris 14"/>
        <s v="2024 vasaris 15"/>
        <s v="2024 vasaris 17"/>
        <s v="2024 vasaris 18"/>
        <s v="2024 vasaris 19"/>
        <s v="2024 vasaris 20"/>
        <s v="2024 vasaris 21"/>
        <s v="2024 vasaris 22"/>
        <s v="2024 vasaris 24"/>
        <s v="2024 vasaris 25"/>
        <s v="2024 vasaris 26"/>
        <s v="2024 vasaris 27"/>
        <s v="2024 vasaris 28"/>
        <m/>
      </sharedItems>
    </cacheField>
    <cacheField name="Savaitės diena" numFmtId="49">
      <sharedItems containsBlank="1" count="7">
        <s v="ketvirtadienis"/>
        <s v="penktadienis"/>
        <s v="šeštadienis"/>
        <s v="pirmadienis"/>
        <s v="antradienis"/>
        <s v="trečiadienis"/>
        <m/>
      </sharedItems>
    </cacheField>
    <cacheField name="Statistinis tiekėjas" numFmtId="49">
      <sharedItems count="7">
        <s v="Sandėlis A123"/>
        <s v="Sandėlis B456"/>
        <s v="Sandėlis C789"/>
        <s v="Sandėlis D741"/>
        <s v="Sandėlis E852"/>
        <s v="Sandėlis F963"/>
        <s v="SUM"/>
      </sharedItems>
    </cacheField>
    <cacheField name="Užduočių skaičius" numFmtId="2">
      <sharedItems containsSemiMixedTypes="0" containsString="0" containsNumber="1" minValue="18.88" maxValue="1345990.5999999994"/>
    </cacheField>
    <cacheField name="Išvežtų palečių skaičius" numFmtId="164">
      <sharedItems containsSemiMixedTypes="0" containsString="0" containsNumber="1" minValue="0.1" maxValue="51502.200000000012"/>
    </cacheField>
    <cacheField name="Pakuočių Išrūšiuota" numFmtId="164">
      <sharedItems containsSemiMixedTypes="0" containsString="0" containsNumber="1" containsInteger="1" minValue="5" maxValue="699770"/>
    </cacheField>
    <cacheField name="Efektyvumas (Užduočių skaičius / Išvežtų palečių skaičius)" numFmtId="164">
      <sharedItems containsSemiMixedTypes="0" containsString="0" containsNumber="1" minValue="1.9254079254079253" maxValue="188.79999999999998"/>
    </cacheField>
    <cacheField name="Efektyvumas (Užduočių skaičius / Pakuočių išrūšiavimas)" numFmtId="164">
      <sharedItems containsSemiMixedTypes="0" containsString="0" containsNumber="1" minValue="0.49020771513353112" maxValue="4.1281957186544336"/>
    </cacheField>
    <cacheField name="Vidutinis pakuočių skaičius vienai palečiai" numFmtId="164">
      <sharedItems containsSemiMixedTypes="0" containsString="0" containsNumber="1" minValue="3.9277389277389281" maxValue="61.052631578947363"/>
    </cacheField>
    <cacheField name="Procentinė užduočių dalis pagal sandėlį" numFmtId="164">
      <sharedItems containsSemiMixedTypes="0" containsString="0" containsNumber="1" minValue="1.4026843872460921E-3" maxValue="99.999999999999943"/>
    </cacheField>
    <cacheField name="Procentinė pakuočių dalis pagal sandėlį" numFmtId="164">
      <sharedItems containsSemiMixedTypes="0" containsString="0" containsNumber="1" minValue="7.1452048530231359E-4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x v="0"/>
    <x v="0"/>
    <x v="0"/>
    <n v="6461.6799999999994"/>
    <n v="142.19999999999999"/>
    <n v="2331"/>
    <n v="45.4407876230661"/>
    <n v="2.7720634920634919"/>
    <n v="16.39240506329114"/>
    <n v="0.48006873153497492"/>
    <n v="0.33310945024793859"/>
  </r>
  <r>
    <x v="0"/>
    <x v="0"/>
    <x v="1"/>
    <n v="13629"/>
    <n v="432.70000000000005"/>
    <n v="7138"/>
    <n v="31.497573376473305"/>
    <n v="1.9093583636873073"/>
    <n v="16.496417841460595"/>
    <n v="1.0125627920432727"/>
    <n v="1.020049444817583"/>
  </r>
  <r>
    <x v="0"/>
    <x v="0"/>
    <x v="2"/>
    <n v="309.15999999999997"/>
    <n v="2.5"/>
    <n v="150"/>
    <n v="123.66399999999999"/>
    <n v="2.0610666666666666"/>
    <n v="60"/>
    <n v="2.2968956841154756E-2"/>
    <n v="2.1435614559069407E-2"/>
  </r>
  <r>
    <x v="0"/>
    <x v="0"/>
    <x v="3"/>
    <n v="1720.4399999999998"/>
    <n v="16.3"/>
    <n v="497"/>
    <n v="105.54846625766869"/>
    <n v="3.4616498993963778"/>
    <n v="30.490797546012267"/>
    <n v="0.12781961478780013"/>
    <n v="7.1023336239049981E-2"/>
  </r>
  <r>
    <x v="0"/>
    <x v="0"/>
    <x v="4"/>
    <n v="224.2"/>
    <n v="17.600000000000001"/>
    <n v="113"/>
    <n v="12.738636363636362"/>
    <n v="1.9840707964601769"/>
    <n v="6.420454545454545"/>
    <n v="1.6656877098547344E-2"/>
    <n v="1.6148162967832287E-2"/>
  </r>
  <r>
    <x v="0"/>
    <x v="0"/>
    <x v="5"/>
    <n v="2282.12"/>
    <n v="84.8"/>
    <n v="823"/>
    <n v="26.911792452830188"/>
    <n v="2.7729283110571079"/>
    <n v="9.7051886792452837"/>
    <n v="0.16954947530837136"/>
    <n v="0.11761007188076084"/>
  </r>
  <r>
    <x v="1"/>
    <x v="1"/>
    <x v="0"/>
    <n v="8316.64"/>
    <n v="179"/>
    <n v="3120"/>
    <n v="46.461675977653627"/>
    <n v="2.6655897435897433"/>
    <n v="17.430167597765362"/>
    <n v="0.61788247258190354"/>
    <n v="0.44586078282864366"/>
  </r>
  <r>
    <x v="1"/>
    <x v="1"/>
    <x v="1"/>
    <n v="14858.56"/>
    <n v="438.90000000000003"/>
    <n v="7324"/>
    <n v="33.854089769879238"/>
    <n v="2.0287493173129438"/>
    <n v="16.687172476646161"/>
    <n v="1.1039126127626744"/>
    <n v="1.0466296068708292"/>
  </r>
  <r>
    <x v="1"/>
    <x v="1"/>
    <x v="2"/>
    <n v="191.16"/>
    <n v="1.7000000000000002"/>
    <n v="103"/>
    <n v="112.4470588235294"/>
    <n v="1.8559223300970873"/>
    <n v="60.588235294117638"/>
    <n v="1.4202179420866684E-2"/>
    <n v="1.4719121997227661E-2"/>
  </r>
  <r>
    <x v="1"/>
    <x v="1"/>
    <x v="3"/>
    <n v="2275.04"/>
    <n v="24.1"/>
    <n v="800"/>
    <n v="94.399999999999991"/>
    <n v="2.8437999999999999"/>
    <n v="33.195020746887963"/>
    <n v="0.1690234686631541"/>
    <n v="0.11432327764837019"/>
  </r>
  <r>
    <x v="1"/>
    <x v="1"/>
    <x v="4"/>
    <n v="535.72"/>
    <n v="145.29999999999998"/>
    <n v="610"/>
    <n v="3.6869924294562981"/>
    <n v="0.87822950819672141"/>
    <n v="4.1982105987611842"/>
    <n v="3.9801169488107864E-2"/>
    <n v="8.7171499206882261E-2"/>
  </r>
  <r>
    <x v="1"/>
    <x v="1"/>
    <x v="5"/>
    <n v="3594.2799999999997"/>
    <n v="112.19999999999999"/>
    <n v="1336"/>
    <n v="32.034581105169345"/>
    <n v="2.6903293413173652"/>
    <n v="11.907308377896614"/>
    <n v="0.26703604022197475"/>
    <n v="0.19091987367277821"/>
  </r>
  <r>
    <x v="2"/>
    <x v="2"/>
    <x v="0"/>
    <n v="7148.44"/>
    <n v="210.6"/>
    <n v="3331"/>
    <n v="33.943209876543207"/>
    <n v="2.1460342239567698"/>
    <n v="15.816714150047483"/>
    <n v="0.53109137612105162"/>
    <n v="0.47601354730840134"/>
  </r>
  <r>
    <x v="2"/>
    <x v="2"/>
    <x v="1"/>
    <n v="9789.2799999999988"/>
    <n v="469.20000000000005"/>
    <n v="7304"/>
    <n v="20.863768115942026"/>
    <n v="1.3402628696604599"/>
    <n v="15.566922421142369"/>
    <n v="0.72729185478709868"/>
    <n v="1.0437715249296198"/>
  </r>
  <r>
    <x v="2"/>
    <x v="2"/>
    <x v="2"/>
    <n v="313.88"/>
    <n v="3.2"/>
    <n v="189"/>
    <n v="98.087499999999991"/>
    <n v="1.6607407407407406"/>
    <n v="59.0625"/>
    <n v="2.3319627937966284E-2"/>
    <n v="2.7008874344427454E-2"/>
  </r>
  <r>
    <x v="2"/>
    <x v="2"/>
    <x v="3"/>
    <n v="228.92"/>
    <n v="2.9"/>
    <n v="108"/>
    <n v="78.937931034482759"/>
    <n v="2.1196296296296295"/>
    <n v="37.241379310344826"/>
    <n v="1.7007548195358865E-2"/>
    <n v="1.5433642482529973E-2"/>
  </r>
  <r>
    <x v="2"/>
    <x v="2"/>
    <x v="4"/>
    <n v="323.32"/>
    <n v="31.700000000000003"/>
    <n v="192"/>
    <n v="10.199369085173501"/>
    <n v="1.6839583333333332"/>
    <n v="6.0567823343848577"/>
    <n v="2.4020970131589325E-2"/>
    <n v="2.7437586635608843E-2"/>
  </r>
  <r>
    <x v="2"/>
    <x v="2"/>
    <x v="5"/>
    <n v="4049.7599999999998"/>
    <n v="164.6"/>
    <n v="1789"/>
    <n v="24.603645200486024"/>
    <n v="2.2637003912800444"/>
    <n v="10.868772782503038"/>
    <n v="0.30087580106428674"/>
    <n v="0.25565542964116783"/>
  </r>
  <r>
    <x v="3"/>
    <x v="3"/>
    <x v="0"/>
    <n v="8687.16"/>
    <n v="204.4"/>
    <n v="3346"/>
    <n v="42.500782778864966"/>
    <n v="2.596282127913927"/>
    <n v="16.36986301369863"/>
    <n v="0.64541015368160815"/>
    <n v="0.47815710876430828"/>
  </r>
  <r>
    <x v="3"/>
    <x v="3"/>
    <x v="1"/>
    <n v="15710.519999999999"/>
    <n v="565.5"/>
    <n v="8327"/>
    <n v="27.781644562334215"/>
    <n v="1.8866962891797765"/>
    <n v="14.725022104332449"/>
    <n v="1.1672087457371543"/>
    <n v="1.1899624162224731"/>
  </r>
  <r>
    <x v="3"/>
    <x v="3"/>
    <x v="2"/>
    <n v="118"/>
    <n v="0.7"/>
    <n v="39"/>
    <n v="168.57142857142858"/>
    <n v="3.0256410256410255"/>
    <n v="55.714285714285715"/>
    <n v="8.7667774202880751E-3"/>
    <n v="5.5732597853580465E-3"/>
  </r>
  <r>
    <x v="3"/>
    <x v="3"/>
    <x v="3"/>
    <n v="1571.76"/>
    <n v="11.9"/>
    <n v="423"/>
    <n v="132.08067226890756"/>
    <n v="3.7157446808510639"/>
    <n v="35.54621848739496"/>
    <n v="0.11677347523823715"/>
    <n v="6.0448433056575733E-2"/>
  </r>
  <r>
    <x v="3"/>
    <x v="3"/>
    <x v="4"/>
    <n v="1432.52"/>
    <n v="303.8"/>
    <n v="1467"/>
    <n v="4.7153390388413428"/>
    <n v="0.97649625085207903"/>
    <n v="4.8288347597103352"/>
    <n v="0.10642867788229725"/>
    <n v="0.20964031038769884"/>
  </r>
  <r>
    <x v="3"/>
    <x v="3"/>
    <x v="5"/>
    <n v="5260.44"/>
    <n v="181.5"/>
    <n v="1971"/>
    <n v="28.983140495867765"/>
    <n v="2.6689193302891931"/>
    <n v="10.859504132231406"/>
    <n v="0.39082293739644236"/>
    <n v="0.28166397530617204"/>
  </r>
  <r>
    <x v="4"/>
    <x v="4"/>
    <x v="0"/>
    <n v="5668.7199999999993"/>
    <n v="141.79999999999998"/>
    <n v="2243"/>
    <n v="39.976868829337093"/>
    <n v="2.5272938029424874"/>
    <n v="15.818053596614952"/>
    <n v="0.42115598727063908"/>
    <n v="0.32053388970661789"/>
  </r>
  <r>
    <x v="4"/>
    <x v="4"/>
    <x v="1"/>
    <n v="11143.92"/>
    <n v="558"/>
    <n v="7227"/>
    <n v="19.971182795698926"/>
    <n v="1.5419842258198422"/>
    <n v="12.951612903225806"/>
    <n v="0.82793445957200595"/>
    <n v="1.0327679094559641"/>
  </r>
  <r>
    <x v="4"/>
    <x v="4"/>
    <x v="2"/>
    <n v="162.84"/>
    <n v="1.1000000000000001"/>
    <n v="66"/>
    <n v="148.03636363636363"/>
    <n v="2.4672727272727273"/>
    <n v="59.999999999999993"/>
    <n v="1.2098152839997545E-2"/>
    <n v="9.4316704059905394E-3"/>
  </r>
  <r>
    <x v="4"/>
    <x v="4"/>
    <x v="3"/>
    <n v="1486.8"/>
    <n v="12.5"/>
    <n v="440"/>
    <n v="118.944"/>
    <n v="3.3790909090909089"/>
    <n v="35.200000000000003"/>
    <n v="0.11046139549562976"/>
    <n v="6.2877802706603605E-2"/>
  </r>
  <r>
    <x v="4"/>
    <x v="4"/>
    <x v="4"/>
    <n v="509.76"/>
    <n v="87.1"/>
    <n v="379"/>
    <n v="5.852583237657865"/>
    <n v="1.3450131926121371"/>
    <n v="4.3513203214695757"/>
    <n v="3.7872478455644489E-2"/>
    <n v="5.4160652785915378E-2"/>
  </r>
  <r>
    <x v="4"/>
    <x v="4"/>
    <x v="5"/>
    <n v="2031.9599999999998"/>
    <n v="96.5"/>
    <n v="829"/>
    <n v="21.056580310880825"/>
    <n v="2.4510977080820262"/>
    <n v="8.590673575129534"/>
    <n v="0.15096390717736066"/>
    <n v="0.11846749646312359"/>
  </r>
  <r>
    <x v="5"/>
    <x v="5"/>
    <x v="0"/>
    <n v="5024.4399999999996"/>
    <n v="116.39999999999999"/>
    <n v="1906"/>
    <n v="43.165292096219929"/>
    <n v="2.6361175236096535"/>
    <n v="16.374570446735397"/>
    <n v="0.37328938255586624"/>
    <n v="0.27237520899724194"/>
  </r>
  <r>
    <x v="5"/>
    <x v="5"/>
    <x v="1"/>
    <n v="9735"/>
    <n v="415.70000000000005"/>
    <n v="5998"/>
    <n v="23.418330526822224"/>
    <n v="1.6230410136712237"/>
    <n v="14.428674524897762"/>
    <n v="0.72325913717376622"/>
    <n v="0.85713877416865536"/>
  </r>
  <r>
    <x v="5"/>
    <x v="5"/>
    <x v="2"/>
    <n v="219.48"/>
    <n v="1.6"/>
    <n v="96"/>
    <n v="137.17499999999998"/>
    <n v="2.2862499999999999"/>
    <n v="60"/>
    <n v="1.630620600173582E-2"/>
    <n v="1.3718793317804422E-2"/>
  </r>
  <r>
    <x v="5"/>
    <x v="5"/>
    <x v="3"/>
    <n v="1777.08"/>
    <n v="14.7"/>
    <n v="489"/>
    <n v="120.88979591836734"/>
    <n v="3.6341104294478526"/>
    <n v="33.265306122448983"/>
    <n v="0.13202766794953844"/>
    <n v="6.9880103462566262E-2"/>
  </r>
  <r>
    <x v="5"/>
    <x v="5"/>
    <x v="4"/>
    <n v="526.28"/>
    <n v="43.9"/>
    <n v="226"/>
    <n v="11.988154897494304"/>
    <n v="2.3286725663716812"/>
    <n v="5.1480637813211843"/>
    <n v="3.9099827294484815E-2"/>
    <n v="3.2296325935664574E-2"/>
  </r>
  <r>
    <x v="5"/>
    <x v="5"/>
    <x v="5"/>
    <n v="1954.08"/>
    <n v="76.5"/>
    <n v="842"/>
    <n v="25.543529411764705"/>
    <n v="2.3207600950118765"/>
    <n v="11.006535947712418"/>
    <n v="0.14517783407997054"/>
    <n v="0.12032524972490963"/>
  </r>
  <r>
    <x v="6"/>
    <x v="0"/>
    <x v="0"/>
    <n v="7530.7599999999993"/>
    <n v="156.29999999999998"/>
    <n v="2518"/>
    <n v="48.181445937300062"/>
    <n v="2.9907704527402696"/>
    <n v="16.110044785668588"/>
    <n v="0.55949573496278493"/>
    <n v="0.35983251639824509"/>
  </r>
  <r>
    <x v="6"/>
    <x v="0"/>
    <x v="1"/>
    <n v="11328"/>
    <n v="483.3"/>
    <n v="6531"/>
    <n v="23.438857852265674"/>
    <n v="1.7344970142397795"/>
    <n v="13.513345747982619"/>
    <n v="0.84161063234765521"/>
    <n v="0.93330665790188205"/>
  </r>
  <r>
    <x v="6"/>
    <x v="0"/>
    <x v="2"/>
    <n v="283.2"/>
    <n v="2.2000000000000002"/>
    <n v="129"/>
    <n v="128.72727272727272"/>
    <n v="2.1953488372093024"/>
    <n v="58.636363636363633"/>
    <n v="2.104026580869138E-2"/>
    <n v="1.8434628520799693E-2"/>
  </r>
  <r>
    <x v="6"/>
    <x v="0"/>
    <x v="3"/>
    <n v="2265.6"/>
    <n v="20.5"/>
    <n v="666"/>
    <n v="110.51707317073171"/>
    <n v="3.4018018018018017"/>
    <n v="32.487804878048777"/>
    <n v="0.16832212646953104"/>
    <n v="9.517412864226818E-2"/>
  </r>
  <r>
    <x v="6"/>
    <x v="0"/>
    <x v="4"/>
    <n v="618.31999999999994"/>
    <n v="53.5"/>
    <n v="289"/>
    <n v="11.557383177570092"/>
    <n v="2.1395155709342557"/>
    <n v="5.4018691588785046"/>
    <n v="4.5937913682309511E-2"/>
    <n v="4.1299284050473728E-2"/>
  </r>
  <r>
    <x v="6"/>
    <x v="0"/>
    <x v="5"/>
    <n v="2813.12"/>
    <n v="123.1"/>
    <n v="1294"/>
    <n v="22.852315190901706"/>
    <n v="2.1739721792890263"/>
    <n v="10.511779041429733"/>
    <n v="0.20899997369966772"/>
    <n v="0.18491790159623878"/>
  </r>
  <r>
    <x v="7"/>
    <x v="1"/>
    <x v="0"/>
    <n v="7695.96"/>
    <n v="171.2"/>
    <n v="2766"/>
    <n v="44.953037383177573"/>
    <n v="2.7823427331887203"/>
    <n v="16.156542056074766"/>
    <n v="0.57176922335118829"/>
    <n v="0.39527273246923994"/>
  </r>
  <r>
    <x v="7"/>
    <x v="1"/>
    <x v="1"/>
    <n v="12838.4"/>
    <n v="532"/>
    <n v="6749"/>
    <n v="24.132330827067669"/>
    <n v="1.9022670025188917"/>
    <n v="12.686090225563909"/>
    <n v="0.95382538332734257"/>
    <n v="0.96445975106106296"/>
  </r>
  <r>
    <x v="7"/>
    <x v="1"/>
    <x v="2"/>
    <n v="238.35999999999999"/>
    <n v="1.9000000000000001"/>
    <n v="116"/>
    <n v="125.45263157894735"/>
    <n v="2.0548275862068963"/>
    <n v="61.052631578947363"/>
    <n v="1.7708890388981911E-2"/>
    <n v="1.6576875259013676E-2"/>
  </r>
  <r>
    <x v="7"/>
    <x v="1"/>
    <x v="3"/>
    <n v="3750.04"/>
    <n v="38.200000000000003"/>
    <n v="1302"/>
    <n v="98.168586387434544"/>
    <n v="2.880215053763441"/>
    <n v="34.083769633507849"/>
    <n v="0.27860818641675505"/>
    <n v="0.18606113437272248"/>
  </r>
  <r>
    <x v="7"/>
    <x v="1"/>
    <x v="4"/>
    <n v="936.92"/>
    <n v="317.8"/>
    <n v="1417"/>
    <n v="2.9481434864694775"/>
    <n v="0.66119971771347918"/>
    <n v="4.4587791063561983"/>
    <n v="6.9608212717087323E-2"/>
    <n v="0.20249510553467567"/>
  </r>
  <r>
    <x v="7"/>
    <x v="1"/>
    <x v="5"/>
    <n v="3693.3999999999996"/>
    <n v="116.89999999999999"/>
    <n v="1443"/>
    <n v="31.594525235243797"/>
    <n v="2.5595287595287592"/>
    <n v="12.343883661248931"/>
    <n v="0.27440013325501672"/>
    <n v="0.2062106120582477"/>
  </r>
  <r>
    <x v="8"/>
    <x v="2"/>
    <x v="0"/>
    <n v="7695.96"/>
    <n v="230"/>
    <n v="3512"/>
    <n v="33.460695652173911"/>
    <n v="2.1913325740318905"/>
    <n v="15.269565217391305"/>
    <n v="0.57176922335118829"/>
    <n v="0.50187918887634508"/>
  </r>
  <r>
    <x v="8"/>
    <x v="2"/>
    <x v="1"/>
    <n v="8717.84"/>
    <n v="474.8"/>
    <n v="6421"/>
    <n v="18.361078348778435"/>
    <n v="1.3577075221928048"/>
    <n v="13.523588879528223"/>
    <n v="0.64768951581088308"/>
    <n v="0.91758720722523113"/>
  </r>
  <r>
    <x v="8"/>
    <x v="2"/>
    <x v="2"/>
    <n v="323.32"/>
    <n v="3"/>
    <n v="183"/>
    <n v="107.77333333333333"/>
    <n v="1.766775956284153"/>
    <n v="61"/>
    <n v="2.4020970131589325E-2"/>
    <n v="2.6151449762064679E-2"/>
  </r>
  <r>
    <x v="8"/>
    <x v="2"/>
    <x v="3"/>
    <n v="302.08"/>
    <n v="5.0999999999999996"/>
    <n v="197"/>
    <n v="59.231372549019611"/>
    <n v="1.5334010152284263"/>
    <n v="38.627450980392162"/>
    <n v="2.2442950195937474E-2"/>
    <n v="2.8152107120911155E-2"/>
  </r>
  <r>
    <x v="8"/>
    <x v="2"/>
    <x v="4"/>
    <n v="1149.32"/>
    <n v="144.69999999999999"/>
    <n v="766"/>
    <n v="7.9427781617138908"/>
    <n v="1.5004177545691906"/>
    <n v="5.2937111264685557"/>
    <n v="8.5388412073605854E-2"/>
    <n v="0.10946453834831446"/>
  </r>
  <r>
    <x v="8"/>
    <x v="2"/>
    <x v="5"/>
    <n v="4342.3999999999996"/>
    <n v="149.5"/>
    <n v="1781"/>
    <n v="29.046153846153842"/>
    <n v="2.4381807973048848"/>
    <n v="11.913043478260869"/>
    <n v="0.32261740906660119"/>
    <n v="0.25451219686468413"/>
  </r>
  <r>
    <x v="9"/>
    <x v="3"/>
    <x v="0"/>
    <n v="8566.7999999999993"/>
    <n v="213.79999999999998"/>
    <n v="3138"/>
    <n v="40.069223573433113"/>
    <n v="2.7300191204588908"/>
    <n v="14.677268475210479"/>
    <n v="0.63646804071291418"/>
    <n v="0.44843305657573201"/>
  </r>
  <r>
    <x v="9"/>
    <x v="3"/>
    <x v="1"/>
    <n v="14381.84"/>
    <n v="642.1"/>
    <n v="9734"/>
    <n v="22.398131132222396"/>
    <n v="1.4774851037600165"/>
    <n v="15.159632456003736"/>
    <n v="1.0684948319847107"/>
    <n v="1.3910284807865441"/>
  </r>
  <r>
    <x v="9"/>
    <x v="3"/>
    <x v="2"/>
    <n v="212.39999999999998"/>
    <n v="1.2000000000000002"/>
    <n v="71"/>
    <n v="176.99999999999994"/>
    <n v="2.9915492957746475"/>
    <n v="59.166666666666657"/>
    <n v="1.5780199356518535E-2"/>
    <n v="1.0146190891292853E-2"/>
  </r>
  <r>
    <x v="9"/>
    <x v="3"/>
    <x v="3"/>
    <n v="2452.04"/>
    <n v="18.5"/>
    <n v="813"/>
    <n v="132.54270270270271"/>
    <n v="3.016039360393604"/>
    <n v="43.945945945945944"/>
    <n v="0.18217363479358623"/>
    <n v="0.11618103091015619"/>
  </r>
  <r>
    <x v="9"/>
    <x v="3"/>
    <x v="4"/>
    <n v="1413.6399999999999"/>
    <n v="193.29999999999998"/>
    <n v="1134"/>
    <n v="7.3131919296430423"/>
    <n v="1.2465961199294531"/>
    <n v="5.866528711846871"/>
    <n v="0.10502599349505114"/>
    <n v="0.16205324606656474"/>
  </r>
  <r>
    <x v="9"/>
    <x v="3"/>
    <x v="5"/>
    <n v="5883.48"/>
    <n v="228"/>
    <n v="2628"/>
    <n v="25.80473684210526"/>
    <n v="2.2387671232876709"/>
    <n v="11.526315789473685"/>
    <n v="0.43711152217556337"/>
    <n v="0.37555196707489602"/>
  </r>
  <r>
    <x v="10"/>
    <x v="4"/>
    <x v="0"/>
    <n v="6254"/>
    <n v="201.8"/>
    <n v="2780"/>
    <n v="30.991080277502476"/>
    <n v="2.2496402877697843"/>
    <n v="13.77601585728444"/>
    <n v="0.46463920327526798"/>
    <n v="0.39727338982808635"/>
  </r>
  <r>
    <x v="10"/>
    <x v="4"/>
    <x v="1"/>
    <n v="8805.16"/>
    <n v="380.90000000000003"/>
    <n v="5191"/>
    <n v="23.116723549488054"/>
    <n v="1.6962357927181659"/>
    <n v="13.628248884221579"/>
    <n v="0.65417693110189612"/>
    <n v="0.74181516784086199"/>
  </r>
  <r>
    <x v="10"/>
    <x v="4"/>
    <x v="2"/>
    <n v="243.07999999999998"/>
    <n v="1.8"/>
    <n v="108"/>
    <n v="135.04444444444442"/>
    <n v="2.2507407407407407"/>
    <n v="60"/>
    <n v="1.8059561485793435E-2"/>
    <n v="1.5433642482529973E-2"/>
  </r>
  <r>
    <x v="10"/>
    <x v="4"/>
    <x v="3"/>
    <n v="1774.7199999999998"/>
    <n v="29.700000000000003"/>
    <n v="1447"/>
    <n v="59.754882154882139"/>
    <n v="1.2264823773324118"/>
    <n v="48.720538720538713"/>
    <n v="0.13185233240113264"/>
    <n v="0.20678222844648955"/>
  </r>
  <r>
    <x v="10"/>
    <x v="4"/>
    <x v="4"/>
    <n v="646.64"/>
    <n v="60.9"/>
    <n v="359"/>
    <n v="10.618062397372743"/>
    <n v="1.801225626740947"/>
    <n v="5.8949096880131364"/>
    <n v="4.8041940263178651E-2"/>
    <n v="5.1302570844706116E-2"/>
  </r>
  <r>
    <x v="10"/>
    <x v="4"/>
    <x v="5"/>
    <n v="3171.8399999999997"/>
    <n v="104.19999999999999"/>
    <n v="1311"/>
    <n v="30.439923224568137"/>
    <n v="2.4194050343249427"/>
    <n v="12.581573896353168"/>
    <n v="0.23565097705734345"/>
    <n v="0.18734727124626663"/>
  </r>
  <r>
    <x v="11"/>
    <x v="5"/>
    <x v="0"/>
    <n v="5576.6799999999994"/>
    <n v="140.1"/>
    <n v="2131"/>
    <n v="39.804996431120628"/>
    <n v="2.6169310183012668"/>
    <n v="15.210563882940757"/>
    <n v="0.41431790088281445"/>
    <n v="0.30452863083584608"/>
  </r>
  <r>
    <x v="11"/>
    <x v="5"/>
    <x v="1"/>
    <n v="8311.92"/>
    <n v="380.20000000000005"/>
    <n v="5342"/>
    <n v="21.861967385586532"/>
    <n v="1.5559565705728191"/>
    <n v="14.050499736980536"/>
    <n v="0.61753180148509212"/>
    <n v="0.76339368649699191"/>
  </r>
  <r>
    <x v="11"/>
    <x v="5"/>
    <x v="2"/>
    <n v="257.24"/>
    <n v="2"/>
    <n v="117"/>
    <n v="128.62"/>
    <n v="2.1986324786324789"/>
    <n v="58.5"/>
    <n v="1.9111574776228005E-2"/>
    <n v="1.6719779356074136E-2"/>
  </r>
  <r>
    <x v="11"/>
    <x v="5"/>
    <x v="3"/>
    <n v="1701.56"/>
    <n v="17.900000000000002"/>
    <n v="729"/>
    <n v="95.059217877094952"/>
    <n v="2.3341015089163237"/>
    <n v="40.726256983240219"/>
    <n v="0.12641693040055405"/>
    <n v="0.10417708675707733"/>
  </r>
  <r>
    <x v="11"/>
    <x v="5"/>
    <x v="4"/>
    <n v="991.19999999999993"/>
    <n v="177.4"/>
    <n v="1078"/>
    <n v="5.5873731679819612"/>
    <n v="0.91948051948051945"/>
    <n v="6.0766629086809472"/>
    <n v="7.3640930330419838E-2"/>
    <n v="0.15405061663117883"/>
  </r>
  <r>
    <x v="11"/>
    <x v="5"/>
    <x v="5"/>
    <n v="2572.4"/>
    <n v="114.89999999999999"/>
    <n v="1182"/>
    <n v="22.388163620539601"/>
    <n v="2.1763113367174283"/>
    <n v="10.287206266318538"/>
    <n v="0.19111574776228005"/>
    <n v="0.16891264272546694"/>
  </r>
  <r>
    <x v="12"/>
    <x v="0"/>
    <x v="0"/>
    <n v="7514.24"/>
    <n v="190.5"/>
    <n v="2825"/>
    <n v="39.44482939632546"/>
    <n v="2.65990796460177"/>
    <n v="14.829396325459317"/>
    <n v="0.55826838612394469"/>
    <n v="0.40370407419580717"/>
  </r>
  <r>
    <x v="12"/>
    <x v="0"/>
    <x v="1"/>
    <n v="11823.599999999999"/>
    <n v="469.70000000000005"/>
    <n v="6978"/>
    <n v="25.172663402171594"/>
    <n v="1.6944110060189164"/>
    <n v="14.856291249733871"/>
    <n v="0.87843109751286519"/>
    <n v="0.99718478928790888"/>
  </r>
  <r>
    <x v="12"/>
    <x v="0"/>
    <x v="2"/>
    <n v="332.76"/>
    <n v="2.6"/>
    <n v="154"/>
    <n v="127.98461538461538"/>
    <n v="2.1607792207792209"/>
    <n v="59.230769230769226"/>
    <n v="2.4722312325212371E-2"/>
    <n v="2.200723094731126E-2"/>
  </r>
  <r>
    <x v="12"/>
    <x v="0"/>
    <x v="3"/>
    <n v="2603.08"/>
    <n v="27"/>
    <n v="938"/>
    <n v="96.410370370370373"/>
    <n v="2.7751385927505328"/>
    <n v="34.74074074074074"/>
    <n v="0.19339510989155495"/>
    <n v="0.13404404304271403"/>
  </r>
  <r>
    <x v="12"/>
    <x v="0"/>
    <x v="4"/>
    <n v="1024.24"/>
    <n v="190.4"/>
    <n v="1148"/>
    <n v="5.3794117647058819"/>
    <n v="0.89219512195121953"/>
    <n v="6.0294117647058822"/>
    <n v="7.6095628008100491E-2"/>
    <n v="0.16405390342541121"/>
  </r>
  <r>
    <x v="12"/>
    <x v="0"/>
    <x v="5"/>
    <n v="2945.2799999999997"/>
    <n v="123.69999999999999"/>
    <n v="1109"/>
    <n v="23.80986257073565"/>
    <n v="2.6557980162308383"/>
    <n v="8.965238480194019"/>
    <n v="0.21881876441039033"/>
    <n v="0.15848064364005315"/>
  </r>
  <r>
    <x v="13"/>
    <x v="1"/>
    <x v="0"/>
    <n v="8887.76"/>
    <n v="214.79999999999998"/>
    <n v="3443"/>
    <n v="41.376908752327751"/>
    <n v="2.581399941911124"/>
    <n v="16.028864059590319"/>
    <n v="0.66031367529609786"/>
    <n v="0.49201880617917315"/>
  </r>
  <r>
    <x v="13"/>
    <x v="1"/>
    <x v="1"/>
    <n v="14842.039999999999"/>
    <n v="581.6"/>
    <n v="8307"/>
    <n v="25.519325997248966"/>
    <n v="1.7866907427470806"/>
    <n v="14.283012379642365"/>
    <n v="1.102685263923834"/>
    <n v="1.1871043342812639"/>
  </r>
  <r>
    <x v="13"/>
    <x v="1"/>
    <x v="2"/>
    <n v="283.2"/>
    <n v="2.3000000000000003"/>
    <n v="136"/>
    <n v="123.13043478260867"/>
    <n v="2.0823529411764703"/>
    <n v="59.130434782608688"/>
    <n v="2.104026580869138E-2"/>
    <n v="1.9434957200222928E-2"/>
  </r>
  <r>
    <x v="13"/>
    <x v="1"/>
    <x v="3"/>
    <n v="3686.3199999999997"/>
    <n v="43.2"/>
    <n v="1790"/>
    <n v="85.331481481481475"/>
    <n v="2.0593966480446926"/>
    <n v="41.435185185185183"/>
    <n v="0.27387412660979948"/>
    <n v="0.2557983337382283"/>
  </r>
  <r>
    <x v="13"/>
    <x v="1"/>
    <x v="4"/>
    <n v="682.04"/>
    <n v="81"/>
    <n v="480"/>
    <n v="8.4202469135802467"/>
    <n v="1.4209166666666666"/>
    <n v="5.9259259259259256"/>
    <n v="5.0671973489265075E-2"/>
    <n v="6.8593966589022115E-2"/>
  </r>
  <r>
    <x v="13"/>
    <x v="1"/>
    <x v="5"/>
    <n v="3374.7999999999997"/>
    <n v="143.4"/>
    <n v="1362"/>
    <n v="23.534170153417012"/>
    <n v="2.4778267254038178"/>
    <n v="9.497907949790795"/>
    <n v="0.25072983422023898"/>
    <n v="0.19463538019635024"/>
  </r>
  <r>
    <x v="14"/>
    <x v="2"/>
    <x v="0"/>
    <n v="7967.36"/>
    <n v="245.9"/>
    <n v="3761"/>
    <n v="32.40081333875559"/>
    <n v="2.1184153150757776"/>
    <n v="15.294835298901992"/>
    <n v="0.59193281141785081"/>
    <n v="0.53746230904440029"/>
  </r>
  <r>
    <x v="14"/>
    <x v="2"/>
    <x v="1"/>
    <n v="11080.199999999999"/>
    <n v="589.1"/>
    <n v="8438"/>
    <n v="18.808691223900862"/>
    <n v="1.3131310737141502"/>
    <n v="14.323544389747072"/>
    <n v="0.82320039976505022"/>
    <n v="1.2058247709961845"/>
  </r>
  <r>
    <x v="14"/>
    <x v="2"/>
    <x v="2"/>
    <n v="349.28"/>
    <n v="3.5"/>
    <n v="208"/>
    <n v="99.794285714285706"/>
    <n v="1.6792307692307691"/>
    <n v="59.428571428571431"/>
    <n v="2.5949661164052704E-2"/>
    <n v="2.9724052188576246E-2"/>
  </r>
  <r>
    <x v="14"/>
    <x v="2"/>
    <x v="3"/>
    <n v="398.84"/>
    <n v="5"/>
    <n v="180"/>
    <n v="79.768000000000001"/>
    <n v="2.2157777777777778"/>
    <n v="36"/>
    <n v="2.9631707680573695E-2"/>
    <n v="2.5722737470883293E-2"/>
  </r>
  <r>
    <x v="14"/>
    <x v="2"/>
    <x v="4"/>
    <n v="776.43999999999994"/>
    <n v="92.399999999999991"/>
    <n v="536"/>
    <n v="8.4030303030303024"/>
    <n v="1.4485820895522388"/>
    <n v="5.8008658008658012"/>
    <n v="5.7685395425495535E-2"/>
    <n v="7.659659602440802E-2"/>
  </r>
  <r>
    <x v="14"/>
    <x v="2"/>
    <x v="5"/>
    <n v="4769.5599999999995"/>
    <n v="201.29999999999998"/>
    <n v="1844"/>
    <n v="23.693790362642822"/>
    <n v="2.5865292841648588"/>
    <n v="9.1604570293094891"/>
    <n v="0.35435314332804396"/>
    <n v="0.26351515497949329"/>
  </r>
  <r>
    <x v="15"/>
    <x v="3"/>
    <x v="0"/>
    <n v="9798.7199999999993"/>
    <n v="283.20000000000005"/>
    <n v="3622"/>
    <n v="34.599999999999994"/>
    <n v="2.7053340695748203"/>
    <n v="12.789548022598868"/>
    <n v="0.72799319698072185"/>
    <n v="0.51759863955299601"/>
  </r>
  <r>
    <x v="15"/>
    <x v="3"/>
    <x v="1"/>
    <n v="21237.64"/>
    <n v="886.2"/>
    <n v="13240"/>
    <n v="23.96483863687655"/>
    <n v="1.6040513595166164"/>
    <n v="14.940194087113518"/>
    <n v="1.5778446001034481"/>
    <n v="1.8920502450805263"/>
  </r>
  <r>
    <x v="15"/>
    <x v="3"/>
    <x v="2"/>
    <n v="261.95999999999998"/>
    <n v="1.6"/>
    <n v="93"/>
    <n v="163.72499999999997"/>
    <n v="2.8167741935483868"/>
    <n v="58.125"/>
    <n v="1.9462245873039526E-2"/>
    <n v="1.3290081026623034E-2"/>
  </r>
  <r>
    <x v="15"/>
    <x v="3"/>
    <x v="3"/>
    <n v="3622.6"/>
    <n v="27.6"/>
    <n v="1199"/>
    <n v="131.25362318840578"/>
    <n v="3.0213511259382817"/>
    <n v="43.442028985507243"/>
    <n v="0.26914006680284391"/>
    <n v="0.17134201237549482"/>
  </r>
  <r>
    <x v="15"/>
    <x v="3"/>
    <x v="4"/>
    <n v="785.88"/>
    <n v="82.399999999999991"/>
    <n v="480"/>
    <n v="9.5373786407766996"/>
    <n v="1.6372500000000001"/>
    <n v="5.8252427184466029"/>
    <n v="5.8386737619118577E-2"/>
    <n v="6.8593966589022115E-2"/>
  </r>
  <r>
    <x v="15"/>
    <x v="3"/>
    <x v="5"/>
    <n v="4745.96"/>
    <n v="153.79999999999998"/>
    <n v="1655"/>
    <n v="30.857997399219769"/>
    <n v="2.8676495468277947"/>
    <n v="10.760728218465541"/>
    <n v="0.35259978784398643"/>
    <n v="0.23650628063506579"/>
  </r>
  <r>
    <x v="16"/>
    <x v="4"/>
    <x v="0"/>
    <n v="6261.08"/>
    <n v="249.5"/>
    <n v="2935"/>
    <n v="25.094509018036071"/>
    <n v="2.1332470187393526"/>
    <n v="11.763527054108216"/>
    <n v="0.46516520992048527"/>
    <n v="0.4194235248724581"/>
  </r>
  <r>
    <x v="16"/>
    <x v="4"/>
    <x v="1"/>
    <n v="13784.759999999998"/>
    <n v="789.7"/>
    <n v="10981"/>
    <n v="17.455692034949976"/>
    <n v="1.255328294326564"/>
    <n v="13.905280486260605"/>
    <n v="1.0241349382380529"/>
    <n v="1.5692298898209409"/>
  </r>
  <r>
    <x v="16"/>
    <x v="4"/>
    <x v="2"/>
    <n v="233.64"/>
    <n v="1.9000000000000001"/>
    <n v="115"/>
    <n v="122.96842105263157"/>
    <n v="2.0316521739130433"/>
    <n v="60.526315789473678"/>
    <n v="1.735821929217039E-2"/>
    <n v="1.6433971161953213E-2"/>
  </r>
  <r>
    <x v="16"/>
    <x v="4"/>
    <x v="3"/>
    <n v="2725.7999999999997"/>
    <n v="29.400000000000002"/>
    <n v="1244"/>
    <n v="92.714285714285694"/>
    <n v="2.1911575562700962"/>
    <n v="42.312925170068027"/>
    <n v="0.20251255840865451"/>
    <n v="0.17777269674321561"/>
  </r>
  <r>
    <x v="16"/>
    <x v="4"/>
    <x v="4"/>
    <n v="18.88"/>
    <n v="0.1"/>
    <n v="5"/>
    <n v="188.79999999999998"/>
    <n v="3.7759999999999998"/>
    <n v="50"/>
    <n v="1.4026843872460921E-3"/>
    <n v="7.1452048530231359E-4"/>
  </r>
  <r>
    <x v="16"/>
    <x v="4"/>
    <x v="5"/>
    <n v="3353.56"/>
    <n v="187.2"/>
    <n v="1768"/>
    <n v="17.914316239316239"/>
    <n v="1.8968099547511312"/>
    <n v="9.4444444444444446"/>
    <n v="0.24915181428458713"/>
    <n v="0.25265444360289813"/>
  </r>
  <r>
    <x v="17"/>
    <x v="5"/>
    <x v="0"/>
    <n v="5494.08"/>
    <n v="176.4"/>
    <n v="2266"/>
    <n v="31.145578231292514"/>
    <n v="2.4245719329214475"/>
    <n v="12.845804988662131"/>
    <n v="0.40818115668861277"/>
    <n v="0.32382068393900854"/>
  </r>
  <r>
    <x v="17"/>
    <x v="5"/>
    <x v="1"/>
    <n v="11325.64"/>
    <n v="506.3"/>
    <n v="7398"/>
    <n v="22.369425241951411"/>
    <n v="1.530905650175723"/>
    <n v="14.611890183685562"/>
    <n v="0.84143529679924955"/>
    <n v="1.0572045100533032"/>
  </r>
  <r>
    <x v="17"/>
    <x v="5"/>
    <x v="2"/>
    <n v="285.56"/>
    <n v="2"/>
    <n v="121"/>
    <n v="142.78"/>
    <n v="2.36"/>
    <n v="60.5"/>
    <n v="2.1215601357097144E-2"/>
    <n v="1.7291395744315988E-2"/>
  </r>
  <r>
    <x v="17"/>
    <x v="5"/>
    <x v="3"/>
    <n v="2057.92"/>
    <n v="14.4"/>
    <n v="646"/>
    <n v="142.91111111111113"/>
    <n v="3.1856346749226008"/>
    <n v="44.861111111111107"/>
    <n v="0.15289259820982404"/>
    <n v="9.2316046701058918E-2"/>
  </r>
  <r>
    <x v="17"/>
    <x v="5"/>
    <x v="4"/>
    <n v="306.8"/>
    <n v="37.5"/>
    <n v="212"/>
    <n v="8.1813333333333329"/>
    <n v="1.4471698113207547"/>
    <n v="5.6533333333333333"/>
    <n v="2.2793621292748995E-2"/>
    <n v="3.0295668576818095E-2"/>
  </r>
  <r>
    <x v="17"/>
    <x v="5"/>
    <x v="5"/>
    <n v="3313.4399999999996"/>
    <n v="204"/>
    <n v="1986"/>
    <n v="16.242352941176467"/>
    <n v="1.6683987915407852"/>
    <n v="9.735294117647058"/>
    <n v="0.24617110996168912"/>
    <n v="0.28380753676207893"/>
  </r>
  <r>
    <x v="18"/>
    <x v="0"/>
    <x v="0"/>
    <n v="6761.4"/>
    <n v="188.79999999999998"/>
    <n v="2537"/>
    <n v="35.8125"/>
    <n v="2.6651162790697671"/>
    <n v="13.437500000000002"/>
    <n v="0.50233634618250678"/>
    <n v="0.36254769424239391"/>
  </r>
  <r>
    <x v="18"/>
    <x v="0"/>
    <x v="1"/>
    <n v="12378.199999999999"/>
    <n v="536.80000000000007"/>
    <n v="7445"/>
    <n v="23.059239940387478"/>
    <n v="1.6626192075218267"/>
    <n v="13.869225037257822"/>
    <n v="0.91963495138821894"/>
    <n v="1.0639210026151451"/>
  </r>
  <r>
    <x v="18"/>
    <x v="0"/>
    <x v="2"/>
    <n v="328.03999999999996"/>
    <n v="2.6"/>
    <n v="158"/>
    <n v="126.16923076923075"/>
    <n v="2.0762025316455692"/>
    <n v="60.769230769230766"/>
    <n v="2.4371641228400846E-2"/>
    <n v="2.2578847335553112E-2"/>
  </r>
  <r>
    <x v="18"/>
    <x v="0"/>
    <x v="3"/>
    <n v="2886.2799999999997"/>
    <n v="22.900000000000002"/>
    <n v="957"/>
    <n v="126.03842794759824"/>
    <n v="3.0159665621734586"/>
    <n v="41.790393013100434"/>
    <n v="0.21443537570024632"/>
    <n v="0.13675922088686282"/>
  </r>
  <r>
    <x v="18"/>
    <x v="0"/>
    <x v="4"/>
    <n v="554.6"/>
    <n v="73.5"/>
    <n v="423"/>
    <n v="7.5455782312925175"/>
    <n v="1.3111111111111111"/>
    <n v="5.7551020408163263"/>
    <n v="4.1203853875353962E-2"/>
    <n v="6.0448433056575733E-2"/>
  </r>
  <r>
    <x v="18"/>
    <x v="0"/>
    <x v="5"/>
    <n v="3450.3199999999997"/>
    <n v="165.4"/>
    <n v="1601"/>
    <n v="20.860459492140265"/>
    <n v="2.1551030605871331"/>
    <n v="9.6795646916565889"/>
    <n v="0.25634057176922331"/>
    <n v="0.2287894593938008"/>
  </r>
  <r>
    <x v="19"/>
    <x v="1"/>
    <x v="0"/>
    <n v="8550.2799999999988"/>
    <n v="274.90000000000003"/>
    <n v="3436"/>
    <n v="31.103237540923963"/>
    <n v="2.4884400465657737"/>
    <n v="12.49909057839214"/>
    <n v="0.63524069187407384"/>
    <n v="0.49101847749974992"/>
  </r>
  <r>
    <x v="19"/>
    <x v="1"/>
    <x v="1"/>
    <n v="17570.2"/>
    <n v="736.2"/>
    <n v="11025"/>
    <n v="23.866069002988318"/>
    <n v="1.5936689342403629"/>
    <n v="14.975550122249388"/>
    <n v="1.3053731578808947"/>
    <n v="1.5755176700916016"/>
  </r>
  <r>
    <x v="19"/>
    <x v="1"/>
    <x v="2"/>
    <n v="311.52"/>
    <n v="2.6"/>
    <n v="155"/>
    <n v="119.8153846153846"/>
    <n v="2.0098064516129033"/>
    <n v="59.615384615384613"/>
    <n v="2.3144292389560516E-2"/>
    <n v="2.2150135044371719E-2"/>
  </r>
  <r>
    <x v="19"/>
    <x v="1"/>
    <x v="3"/>
    <n v="4526.4799999999996"/>
    <n v="41"/>
    <n v="1667"/>
    <n v="110.40195121951218"/>
    <n v="2.7153449310137971"/>
    <n v="40.658536585365852"/>
    <n v="0.33629358184225056"/>
    <n v="0.23822112979979138"/>
  </r>
  <r>
    <x v="19"/>
    <x v="1"/>
    <x v="4"/>
    <n v="620.67999999999995"/>
    <n v="65.3"/>
    <n v="378"/>
    <n v="9.5050535987748841"/>
    <n v="1.6420105820105819"/>
    <n v="5.7886676875957122"/>
    <n v="4.6113249230715275E-2"/>
    <n v="5.4017748688854908E-2"/>
  </r>
  <r>
    <x v="19"/>
    <x v="1"/>
    <x v="5"/>
    <n v="4165.3999999999996"/>
    <n v="183.7"/>
    <n v="1758"/>
    <n v="22.675013609145346"/>
    <n v="2.3693970420932877"/>
    <n v="9.5699510070767566"/>
    <n v="0.30946724293616906"/>
    <n v="0.25122540263229343"/>
  </r>
  <r>
    <x v="20"/>
    <x v="2"/>
    <x v="0"/>
    <n v="7672.36"/>
    <n v="249.9"/>
    <n v="3677"/>
    <n v="30.701720688275309"/>
    <n v="2.086581452270873"/>
    <n v="14.713885554221688"/>
    <n v="0.57001586786713065"/>
    <n v="0.52545836489132136"/>
  </r>
  <r>
    <x v="20"/>
    <x v="2"/>
    <x v="1"/>
    <n v="11283.16"/>
    <n v="565"/>
    <n v="8120"/>
    <n v="19.970194690265487"/>
    <n v="1.3895517241379309"/>
    <n v="14.371681415929203"/>
    <n v="0.83827925692794591"/>
    <n v="1.1603812681309573"/>
  </r>
  <r>
    <x v="20"/>
    <x v="2"/>
    <x v="2"/>
    <n v="370.52"/>
    <n v="3.6"/>
    <n v="219"/>
    <n v="102.92222222222222"/>
    <n v="1.6918721461187214"/>
    <n v="60.833333333333329"/>
    <n v="2.7527681099704559E-2"/>
    <n v="3.129599725624134E-2"/>
  </r>
  <r>
    <x v="20"/>
    <x v="2"/>
    <x v="3"/>
    <n v="483.79999999999995"/>
    <n v="5.1999999999999993"/>
    <n v="213"/>
    <n v="93.038461538461547"/>
    <n v="2.2713615023474176"/>
    <n v="40.961538461538467"/>
    <n v="3.5943787423181106E-2"/>
    <n v="3.0438572673878558E-2"/>
  </r>
  <r>
    <x v="20"/>
    <x v="2"/>
    <x v="4"/>
    <n v="1054.9199999999998"/>
    <n v="250.6"/>
    <n v="1191"/>
    <n v="4.2095770151636067"/>
    <n v="0.88574307304785882"/>
    <n v="4.7525937749401441"/>
    <n v="7.8374990137375394E-2"/>
    <n v="0.17019877959901111"/>
  </r>
  <r>
    <x v="20"/>
    <x v="2"/>
    <x v="5"/>
    <n v="3794.8799999999997"/>
    <n v="167.6"/>
    <n v="1544"/>
    <n v="22.642482100238663"/>
    <n v="2.457823834196891"/>
    <n v="9.2124105011933182"/>
    <n v="0.28193956183646446"/>
    <n v="0.22064392586135442"/>
  </r>
  <r>
    <x v="21"/>
    <x v="3"/>
    <x v="0"/>
    <n v="7389.16"/>
    <n v="159"/>
    <n v="2609"/>
    <n v="46.472704402515724"/>
    <n v="2.8321809122269066"/>
    <n v="16.408805031446541"/>
    <n v="0.54897560205843932"/>
    <n v="0.37283678923074726"/>
  </r>
  <r>
    <x v="21"/>
    <x v="3"/>
    <x v="1"/>
    <n v="15288.08"/>
    <n v="660"/>
    <n v="9863"/>
    <n v="23.163757575757575"/>
    <n v="1.550043597282774"/>
    <n v="14.943939393939393"/>
    <n v="1.135823682572523"/>
    <n v="1.4094631093073438"/>
  </r>
  <r>
    <x v="21"/>
    <x v="3"/>
    <x v="2"/>
    <n v="221.83999999999997"/>
    <n v="1.4000000000000001"/>
    <n v="82"/>
    <n v="158.45714285714283"/>
    <n v="2.7053658536585363"/>
    <n v="58.571428571428569"/>
    <n v="1.648154155014158E-2"/>
    <n v="1.1718135958957944E-2"/>
  </r>
  <r>
    <x v="21"/>
    <x v="3"/>
    <x v="3"/>
    <n v="2267.96"/>
    <n v="21.8"/>
    <n v="572"/>
    <n v="104.03486238532111"/>
    <n v="3.9649650349650352"/>
    <n v="26.238532110091743"/>
    <n v="0.16849746201793683"/>
    <n v="8.1741143518584677E-2"/>
  </r>
  <r>
    <x v="21"/>
    <x v="3"/>
    <x v="4"/>
    <n v="861.4"/>
    <n v="190.9"/>
    <n v="837"/>
    <n v="4.5123101100052381"/>
    <n v="1.0291517323775388"/>
    <n v="4.384494499738083"/>
    <n v="6.399747516810296E-2"/>
    <n v="0.11961072923960729"/>
  </r>
  <r>
    <x v="21"/>
    <x v="3"/>
    <x v="5"/>
    <n v="4656.28"/>
    <n v="181.2"/>
    <n v="1877"/>
    <n v="25.696909492273733"/>
    <n v="2.4807032498668087"/>
    <n v="10.358719646799118"/>
    <n v="0.34593703700456746"/>
    <n v="0.26823099018248853"/>
  </r>
  <r>
    <x v="22"/>
    <x v="4"/>
    <x v="0"/>
    <n v="5756.04"/>
    <n v="164.29999999999998"/>
    <n v="2521"/>
    <n v="35.033718807060261"/>
    <n v="2.2832368107893695"/>
    <n v="15.343883140596471"/>
    <n v="0.42764340256165234"/>
    <n v="0.3602612286894265"/>
  </r>
  <r>
    <x v="22"/>
    <x v="4"/>
    <x v="1"/>
    <n v="10915"/>
    <n v="495.90000000000003"/>
    <n v="7072"/>
    <n v="22.010485985077636"/>
    <n v="1.5434106334841629"/>
    <n v="14.260939705585802"/>
    <n v="0.81092691137664707"/>
    <n v="1.0106177744115925"/>
  </r>
  <r>
    <x v="22"/>
    <x v="4"/>
    <x v="2"/>
    <n v="240.72"/>
    <n v="1.8"/>
    <n v="107"/>
    <n v="133.73333333333332"/>
    <n v="2.2497196261682242"/>
    <n v="59.444444444444443"/>
    <n v="1.7884225937387675E-2"/>
    <n v="1.529073838546951E-2"/>
  </r>
  <r>
    <x v="22"/>
    <x v="4"/>
    <x v="3"/>
    <n v="1189.4399999999998"/>
    <n v="10.1"/>
    <n v="298"/>
    <n v="117.76633663366336"/>
    <n v="3.9914093959731538"/>
    <n v="29.504950495049506"/>
    <n v="8.8369116396503786E-2"/>
    <n v="4.2585420924017896E-2"/>
  </r>
  <r>
    <x v="22"/>
    <x v="4"/>
    <x v="4"/>
    <n v="165.2"/>
    <n v="85.8"/>
    <n v="337"/>
    <n v="1.9254079254079253"/>
    <n v="0.49020771513353112"/>
    <n v="3.9277389277389281"/>
    <n v="1.2273488388403305E-2"/>
    <n v="4.8158680709375935E-2"/>
  </r>
  <r>
    <x v="22"/>
    <x v="4"/>
    <x v="5"/>
    <n v="2916.96"/>
    <n v="131.69999999999999"/>
    <n v="1254"/>
    <n v="22.148519362186789"/>
    <n v="2.3261244019138756"/>
    <n v="9.5216400911161738"/>
    <n v="0.21671473782952122"/>
    <n v="0.17920173771382025"/>
  </r>
  <r>
    <x v="23"/>
    <x v="5"/>
    <x v="0"/>
    <n v="4531.2"/>
    <n v="119.8"/>
    <n v="1732"/>
    <n v="37.82303839732888"/>
    <n v="2.6161662817551963"/>
    <n v="14.457429048414024"/>
    <n v="0.33664425293906208"/>
    <n v="0.24750989610872143"/>
  </r>
  <r>
    <x v="23"/>
    <x v="5"/>
    <x v="1"/>
    <n v="9114.32"/>
    <n v="402"/>
    <n v="5361"/>
    <n v="22.672437810945272"/>
    <n v="1.7001156500652863"/>
    <n v="13.335820895522389"/>
    <n v="0.67714588794305097"/>
    <n v="0.76610886434114067"/>
  </r>
  <r>
    <x v="23"/>
    <x v="5"/>
    <x v="2"/>
    <n v="280.83999999999997"/>
    <n v="2.1"/>
    <n v="126"/>
    <n v="133.73333333333332"/>
    <n v="2.2288888888888887"/>
    <n v="60"/>
    <n v="2.0864930260285616E-2"/>
    <n v="1.8005916229618304E-2"/>
  </r>
  <r>
    <x v="23"/>
    <x v="5"/>
    <x v="3"/>
    <n v="1349.9199999999998"/>
    <n v="10.9"/>
    <n v="327"/>
    <n v="123.84587155963301"/>
    <n v="4.1281957186544336"/>
    <n v="30"/>
    <n v="0.10029193368809558"/>
    <n v="4.6729639738771311E-2"/>
  </r>
  <r>
    <x v="23"/>
    <x v="5"/>
    <x v="4"/>
    <n v="361.08"/>
    <n v="71.899999999999991"/>
    <n v="398"/>
    <n v="5.0219749652294858"/>
    <n v="0.90723618090452263"/>
    <n v="5.5354659248956892"/>
    <n v="2.682633890608151E-2"/>
    <n v="5.687583063006417E-2"/>
  </r>
  <r>
    <x v="23"/>
    <x v="5"/>
    <x v="5"/>
    <n v="2697.48"/>
    <n v="117.69999999999999"/>
    <n v="1182"/>
    <n v="22.918266779949025"/>
    <n v="2.2821319796954316"/>
    <n v="10.04248088360238"/>
    <n v="0.20040853182778542"/>
    <n v="0.16891264272546694"/>
  </r>
  <r>
    <x v="24"/>
    <x v="0"/>
    <x v="0"/>
    <n v="5763.12"/>
    <n v="148.79999999999998"/>
    <n v="2079"/>
    <n v="38.730645161290326"/>
    <n v="2.7720634920634919"/>
    <n v="13.971774193548388"/>
    <n v="0.42816940920686963"/>
    <n v="0.29709761778870197"/>
  </r>
  <r>
    <x v="24"/>
    <x v="0"/>
    <x v="1"/>
    <n v="11290.24"/>
    <n v="465.3"/>
    <n v="6274"/>
    <n v="24.264431549537932"/>
    <n v="1.799528211667198"/>
    <n v="13.483773909305825"/>
    <n v="0.8388052635731631"/>
    <n v="0.8965803049573432"/>
  </r>
  <r>
    <x v="24"/>
    <x v="0"/>
    <x v="2"/>
    <n v="342.2"/>
    <n v="2.8000000000000003"/>
    <n v="166"/>
    <n v="122.21428571428569"/>
    <n v="2.0614457831325299"/>
    <n v="59.285714285714278"/>
    <n v="2.5423654518835416E-2"/>
    <n v="2.3722080112036813E-2"/>
  </r>
  <r>
    <x v="24"/>
    <x v="0"/>
    <x v="3"/>
    <n v="2242"/>
    <n v="19.400000000000002"/>
    <n v="595"/>
    <n v="115.56701030927833"/>
    <n v="3.7680672268907562"/>
    <n v="30.670103092783503"/>
    <n v="0.16656877098547343"/>
    <n v="8.5027937750975321E-2"/>
  </r>
  <r>
    <x v="24"/>
    <x v="0"/>
    <x v="4"/>
    <n v="1156.3999999999999"/>
    <n v="244.7"/>
    <n v="1229"/>
    <n v="4.725786677564364"/>
    <n v="0.94092758340113902"/>
    <n v="5.0224765018389865"/>
    <n v="8.5914418718823132E-2"/>
    <n v="0.1756291352873087"/>
  </r>
  <r>
    <x v="24"/>
    <x v="0"/>
    <x v="5"/>
    <n v="2990.12"/>
    <n v="127.39999999999999"/>
    <n v="1240"/>
    <n v="23.470329670329672"/>
    <n v="2.4113870967741935"/>
    <n v="9.7331240188383052"/>
    <n v="0.22215013983009985"/>
    <n v="0.17720108035497376"/>
  </r>
  <r>
    <x v="25"/>
    <x v="1"/>
    <x v="0"/>
    <n v="7292.4"/>
    <n v="170.6"/>
    <n v="2635"/>
    <n v="42.745603751465417"/>
    <n v="2.7675142314990513"/>
    <n v="15.445486518171162"/>
    <n v="0.54178684457380311"/>
    <n v="0.37655229575431926"/>
  </r>
  <r>
    <x v="25"/>
    <x v="1"/>
    <x v="1"/>
    <n v="15625.56"/>
    <n v="591.6"/>
    <n v="8592"/>
    <n v="26.412373225152127"/>
    <n v="1.8186173184357541"/>
    <n v="14.523326572008113"/>
    <n v="1.160896665994547"/>
    <n v="1.2278320019434958"/>
  </r>
  <r>
    <x v="25"/>
    <x v="1"/>
    <x v="2"/>
    <n v="325.68"/>
    <n v="2.7"/>
    <n v="162"/>
    <n v="120.62222222222222"/>
    <n v="2.0103703703703704"/>
    <n v="59.999999999999993"/>
    <n v="2.4196305679995089E-2"/>
    <n v="2.3150463723794961E-2"/>
  </r>
  <r>
    <x v="25"/>
    <x v="1"/>
    <x v="3"/>
    <n v="3422"/>
    <n v="28.5"/>
    <n v="915"/>
    <n v="120.07017543859649"/>
    <n v="3.7398907103825136"/>
    <n v="32.10526315789474"/>
    <n v="0.2542365451883542"/>
    <n v="0.13075724881032338"/>
  </r>
  <r>
    <x v="25"/>
    <x v="1"/>
    <x v="4"/>
    <n v="328.03999999999996"/>
    <n v="41.5"/>
    <n v="193"/>
    <n v="7.904578313253011"/>
    <n v="1.6996891191709842"/>
    <n v="4.6506024096385543"/>
    <n v="2.4371641228400846E-2"/>
    <n v="2.7580490732669303E-2"/>
  </r>
  <r>
    <x v="25"/>
    <x v="1"/>
    <x v="5"/>
    <n v="3032.6"/>
    <n v="129.6"/>
    <n v="1249"/>
    <n v="23.399691358024693"/>
    <n v="2.4280224179343475"/>
    <n v="9.6373456790123466"/>
    <n v="0.22530617970140354"/>
    <n v="0.17848721722851796"/>
  </r>
  <r>
    <x v="26"/>
    <x v="2"/>
    <x v="0"/>
    <n v="7419.8399999999992"/>
    <n v="240.79999999999998"/>
    <n v="3374"/>
    <n v="30.813289036544848"/>
    <n v="2.1991227030231175"/>
    <n v="14.011627906976745"/>
    <n v="0.55125496418771414"/>
    <n v="0.48215842348200127"/>
  </r>
  <r>
    <x v="26"/>
    <x v="2"/>
    <x v="1"/>
    <n v="11790.56"/>
    <n v="548.80000000000007"/>
    <n v="7738"/>
    <n v="21.484256559766759"/>
    <n v="1.5237218919617472"/>
    <n v="14.099854227405245"/>
    <n v="0.87597639983518438"/>
    <n v="1.1057919030538605"/>
  </r>
  <r>
    <x v="26"/>
    <x v="2"/>
    <x v="2"/>
    <n v="368.15999999999997"/>
    <n v="3.8000000000000003"/>
    <n v="228"/>
    <n v="96.884210526315769"/>
    <n v="1.614736842105263"/>
    <n v="59.999999999999993"/>
    <n v="2.7352345551298791E-2"/>
    <n v="3.25821341297855E-2"/>
  </r>
  <r>
    <x v="26"/>
    <x v="2"/>
    <x v="3"/>
    <n v="358.71999999999997"/>
    <n v="4"/>
    <n v="148"/>
    <n v="89.679999999999993"/>
    <n v="2.4237837837837835"/>
    <n v="37"/>
    <n v="2.665100335767575E-2"/>
    <n v="2.1149806364948485E-2"/>
  </r>
  <r>
    <x v="26"/>
    <x v="2"/>
    <x v="4"/>
    <n v="174.64"/>
    <n v="33.4"/>
    <n v="190"/>
    <n v="5.2287425149700599"/>
    <n v="0.91915789473684206"/>
    <n v="5.6886227544910186"/>
    <n v="1.2974830582026352E-2"/>
    <n v="2.7151778441487917E-2"/>
  </r>
  <r>
    <x v="26"/>
    <x v="2"/>
    <x v="5"/>
    <n v="4026.16"/>
    <n v="186.6"/>
    <n v="1771"/>
    <n v="21.57642015005359"/>
    <n v="2.2733822699040092"/>
    <n v="9.490889603429796"/>
    <n v="0.29912244558022916"/>
    <n v="0.25308315589407948"/>
  </r>
  <r>
    <x v="27"/>
    <x v="3"/>
    <x v="0"/>
    <n v="9088.3599999999988"/>
    <n v="176.6"/>
    <n v="3224"/>
    <n v="51.462967157417886"/>
    <n v="2.8189702233250618"/>
    <n v="18.255945639864102"/>
    <n v="0.67521719691058746"/>
    <n v="0.46072280892293183"/>
  </r>
  <r>
    <x v="27"/>
    <x v="3"/>
    <x v="1"/>
    <n v="18360.8"/>
    <n v="670.2"/>
    <n v="10939"/>
    <n v="27.396001193673527"/>
    <n v="1.678471523905293"/>
    <n v="16.321993434795584"/>
    <n v="1.3641105665968245"/>
    <n v="1.5632279177444017"/>
  </r>
  <r>
    <x v="27"/>
    <x v="3"/>
    <x v="2"/>
    <n v="299.71999999999997"/>
    <n v="2"/>
    <n v="117"/>
    <n v="149.85999999999999"/>
    <n v="2.5617094017094013"/>
    <n v="58.5"/>
    <n v="2.226761464753171E-2"/>
    <n v="1.6719779356074136E-2"/>
  </r>
  <r>
    <x v="27"/>
    <x v="3"/>
    <x v="3"/>
    <n v="2296.2799999999997"/>
    <n v="20.8"/>
    <n v="603"/>
    <n v="110.39807692307691"/>
    <n v="3.8080928689883908"/>
    <n v="28.990384615384613"/>
    <n v="0.17060148859880594"/>
    <n v="8.6171170527459012E-2"/>
  </r>
  <r>
    <x v="27"/>
    <x v="3"/>
    <x v="4"/>
    <n v="457.84"/>
    <n v="55.2"/>
    <n v="346"/>
    <n v="8.2942028985507239"/>
    <n v="1.3232369942196531"/>
    <n v="6.2681159420289854"/>
    <n v="3.4015096390717731E-2"/>
    <n v="4.9444817582920103E-2"/>
  </r>
  <r>
    <x v="27"/>
    <x v="3"/>
    <x v="5"/>
    <n v="2876.8399999999997"/>
    <n v="90.5"/>
    <n v="797"/>
    <n v="31.788287292817675"/>
    <n v="3.6095859473023837"/>
    <n v="8.806629834254144"/>
    <n v="0.21373403350662326"/>
    <n v="0.1138945653571888"/>
  </r>
  <r>
    <x v="28"/>
    <x v="4"/>
    <x v="0"/>
    <n v="7231.04"/>
    <n v="175.1"/>
    <n v="3257"/>
    <n v="41.296630496858938"/>
    <n v="2.220153515505066"/>
    <n v="18.600799543118217"/>
    <n v="0.53722812031525324"/>
    <n v="0.46543864412592711"/>
  </r>
  <r>
    <x v="28"/>
    <x v="4"/>
    <x v="1"/>
    <n v="12489.119999999999"/>
    <n v="591.70000000000005"/>
    <n v="8600"/>
    <n v="21.107182693932732"/>
    <n v="1.4522232558139534"/>
    <n v="14.53439242859557"/>
    <n v="0.92787572216328984"/>
    <n v="1.2289752347199794"/>
  </r>
  <r>
    <x v="28"/>
    <x v="4"/>
    <x v="2"/>
    <n v="266.68"/>
    <n v="2.2000000000000002"/>
    <n v="131"/>
    <n v="121.2181818181818"/>
    <n v="2.0357251908396945"/>
    <n v="59.54545454545454"/>
    <n v="1.9812916969851053E-2"/>
    <n v="1.8720436714920616E-2"/>
  </r>
  <r>
    <x v="28"/>
    <x v="4"/>
    <x v="3"/>
    <n v="1689.76"/>
    <n v="21.3"/>
    <n v="590"/>
    <n v="79.331455399061028"/>
    <n v="2.8639999999999999"/>
    <n v="27.699530516431924"/>
    <n v="0.12554025265852525"/>
    <n v="8.4313417265673013E-2"/>
  </r>
  <r>
    <x v="28"/>
    <x v="4"/>
    <x v="4"/>
    <n v="94.399999999999991"/>
    <n v="5.8"/>
    <n v="36"/>
    <n v="16.275862068965516"/>
    <n v="2.6222222222222218"/>
    <n v="6.2068965517241379"/>
    <n v="7.0134219362304601E-3"/>
    <n v="5.1445474941766581E-3"/>
  </r>
  <r>
    <x v="28"/>
    <x v="4"/>
    <x v="5"/>
    <n v="2423.7199999999998"/>
    <n v="86.899999999999991"/>
    <n v="776"/>
    <n v="27.890909090909091"/>
    <n v="3.1233505154639172"/>
    <n v="8.929804372842348"/>
    <n v="0.18006960821271706"/>
    <n v="0.11089357931891906"/>
  </r>
  <r>
    <x v="29"/>
    <x v="5"/>
    <x v="0"/>
    <n v="5385.5199999999995"/>
    <n v="117.5"/>
    <n v="2045"/>
    <n v="45.834212765957446"/>
    <n v="2.6335061124694374"/>
    <n v="17.404255319148938"/>
    <n v="0.40011572146194774"/>
    <n v="0.29223887848864627"/>
  </r>
  <r>
    <x v="29"/>
    <x v="5"/>
    <x v="1"/>
    <n v="11627.72"/>
    <n v="479"/>
    <n v="7272"/>
    <n v="24.274989561586636"/>
    <n v="1.5989713971397139"/>
    <n v="15.181628392484342"/>
    <n v="0.86387824699518689"/>
    <n v="1.039198593823685"/>
  </r>
  <r>
    <x v="29"/>
    <x v="5"/>
    <x v="2"/>
    <n v="311.52"/>
    <n v="2.5"/>
    <n v="152"/>
    <n v="124.60799999999999"/>
    <n v="2.0494736842105263"/>
    <n v="60.8"/>
    <n v="2.3144292389560516E-2"/>
    <n v="2.1721422753190334E-2"/>
  </r>
  <r>
    <x v="29"/>
    <x v="5"/>
    <x v="3"/>
    <n v="1682.6799999999998"/>
    <n v="14.6"/>
    <n v="434"/>
    <n v="115.25205479452055"/>
    <n v="3.8771428571428568"/>
    <n v="29.726027397260275"/>
    <n v="0.12501424601330796"/>
    <n v="6.2020378124240827E-2"/>
  </r>
  <r>
    <x v="29"/>
    <x v="5"/>
    <x v="4"/>
    <n v="328.03999999999996"/>
    <n v="62.9"/>
    <n v="353"/>
    <n v="5.2152623211446736"/>
    <n v="0.92929178470254947"/>
    <n v="5.6120826709062008"/>
    <n v="2.4371641228400846E-2"/>
    <n v="5.0445146262343345E-2"/>
  </r>
  <r>
    <x v="29"/>
    <x v="5"/>
    <x v="5"/>
    <n v="2138.16"/>
    <n v="72.3"/>
    <n v="671"/>
    <n v="29.573443983402488"/>
    <n v="3.1865275707898655"/>
    <n v="9.2807745504840948"/>
    <n v="0.15885400685561993"/>
    <n v="9.5888649127570488E-2"/>
  </r>
  <r>
    <x v="30"/>
    <x v="0"/>
    <x v="0"/>
    <n v="6178.48"/>
    <n v="141.19999999999999"/>
    <n v="2235"/>
    <n v="43.756940509915012"/>
    <n v="2.764420581655481"/>
    <n v="15.828611898016998"/>
    <n v="0.45902846572628364"/>
    <n v="0.31939065693013419"/>
  </r>
  <r>
    <x v="30"/>
    <x v="0"/>
    <x v="1"/>
    <n v="12484.4"/>
    <n v="449.20000000000005"/>
    <n v="6337"/>
    <n v="27.792520035618875"/>
    <n v="1.970080479722266"/>
    <n v="14.107301869991094"/>
    <n v="0.92752505106647831"/>
    <n v="0.90558326307215231"/>
  </r>
  <r>
    <x v="30"/>
    <x v="0"/>
    <x v="2"/>
    <n v="325.68"/>
    <n v="2.6"/>
    <n v="157"/>
    <n v="125.26153846153846"/>
    <n v="2.074394904458599"/>
    <n v="60.38461538461538"/>
    <n v="2.4196305679995089E-2"/>
    <n v="2.2435943238492649E-2"/>
  </r>
  <r>
    <x v="30"/>
    <x v="0"/>
    <x v="3"/>
    <n v="2565.3199999999997"/>
    <n v="24.400000000000002"/>
    <n v="728"/>
    <n v="105.13606557377047"/>
    <n v="3.5237912087912084"/>
    <n v="29.83606557377049"/>
    <n v="0.19058974111706276"/>
    <n v="0.10403418266001688"/>
  </r>
  <r>
    <x v="30"/>
    <x v="0"/>
    <x v="4"/>
    <n v="795.31999999999994"/>
    <n v="124.3"/>
    <n v="705"/>
    <n v="6.3983909895414319"/>
    <n v="1.128113475177305"/>
    <n v="5.6717618664521323"/>
    <n v="5.9088079812741626E-2"/>
    <n v="0.10074738842762623"/>
  </r>
  <r>
    <x v="30"/>
    <x v="0"/>
    <x v="5"/>
    <n v="2487.44"/>
    <n v="91.6"/>
    <n v="865"/>
    <n v="27.155458515283843"/>
    <n v="2.8756531791907514"/>
    <n v="9.4432314410480362"/>
    <n v="0.18480366801967263"/>
    <n v="0.12361204395730026"/>
  </r>
  <r>
    <x v="31"/>
    <x v="1"/>
    <x v="0"/>
    <n v="8002.7599999999993"/>
    <n v="194.2"/>
    <n v="3160"/>
    <n v="41.208856848609678"/>
    <n v="2.5325189873417719"/>
    <n v="16.271884654994853"/>
    <n v="0.59456284464393716"/>
    <n v="0.45157694671106219"/>
  </r>
  <r>
    <x v="31"/>
    <x v="1"/>
    <x v="1"/>
    <n v="16123.519999999999"/>
    <n v="557.30000000000007"/>
    <n v="8623"/>
    <n v="28.93149111788982"/>
    <n v="1.8698272063087091"/>
    <n v="15.472815359770319"/>
    <n v="1.1978924667081625"/>
    <n v="1.23226202895237"/>
  </r>
  <r>
    <x v="31"/>
    <x v="1"/>
    <x v="2"/>
    <n v="346.91999999999996"/>
    <n v="2.9"/>
    <n v="174"/>
    <n v="119.62758620689654"/>
    <n v="1.9937931034482756"/>
    <n v="60"/>
    <n v="2.577432561564694E-2"/>
    <n v="2.4865312888520511E-2"/>
  </r>
  <r>
    <x v="31"/>
    <x v="1"/>
    <x v="3"/>
    <n v="3865.68"/>
    <n v="36.1"/>
    <n v="1147"/>
    <n v="107.08254847645428"/>
    <n v="3.3702528334786397"/>
    <n v="31.772853185595565"/>
    <n v="0.28719962828863738"/>
    <n v="0.16391099932835074"/>
  </r>
  <r>
    <x v="31"/>
    <x v="1"/>
    <x v="4"/>
    <n v="663.16"/>
    <n v="79.5"/>
    <n v="450"/>
    <n v="8.3416352201257862"/>
    <n v="1.4736888888888888"/>
    <n v="5.6603773584905657"/>
    <n v="4.9269289102018977E-2"/>
    <n v="6.4306843677208222E-2"/>
  </r>
  <r>
    <x v="31"/>
    <x v="1"/>
    <x v="5"/>
    <n v="2808.3999999999996"/>
    <n v="113.89999999999999"/>
    <n v="1098"/>
    <n v="24.656716417910445"/>
    <n v="2.557741347905282"/>
    <n v="9.6400351185250219"/>
    <n v="0.20864930260285616"/>
    <n v="0.15690869857238807"/>
  </r>
  <r>
    <x v="32"/>
    <x v="2"/>
    <x v="0"/>
    <n v="7988.5999999999995"/>
    <n v="223"/>
    <n v="3591"/>
    <n v="35.823318385650225"/>
    <n v="2.2246170983013087"/>
    <n v="16.103139013452914"/>
    <n v="0.59351083135350269"/>
    <n v="0.51316861254412161"/>
  </r>
  <r>
    <x v="32"/>
    <x v="2"/>
    <x v="1"/>
    <n v="10801.72"/>
    <n v="528.30000000000007"/>
    <n v="7702"/>
    <n v="20.44618587923528"/>
    <n v="1.402456504803947"/>
    <n v="14.578837781563504"/>
    <n v="0.8025108050531703"/>
    <n v="1.1006473555596838"/>
  </r>
  <r>
    <x v="32"/>
    <x v="2"/>
    <x v="2"/>
    <n v="387.03999999999996"/>
    <n v="4.0999999999999996"/>
    <n v="247"/>
    <n v="94.4"/>
    <n v="1.5669635627530363"/>
    <n v="60.243902439024396"/>
    <n v="2.8755029938544886E-2"/>
    <n v="3.5297311973934292E-2"/>
  </r>
  <r>
    <x v="32"/>
    <x v="2"/>
    <x v="3"/>
    <n v="427.15999999999997"/>
    <n v="5"/>
    <n v="183"/>
    <n v="85.431999999999988"/>
    <n v="2.3342076502732239"/>
    <n v="36.6"/>
    <n v="3.1735734261442827E-2"/>
    <n v="2.6151449762064679E-2"/>
  </r>
  <r>
    <x v="32"/>
    <x v="2"/>
    <x v="4"/>
    <n v="977.04"/>
    <n v="159.4"/>
    <n v="938"/>
    <n v="6.1294855708908402"/>
    <n v="1.0416204690831556"/>
    <n v="5.8845671267252193"/>
    <n v="7.2588917039985268E-2"/>
    <n v="0.13404404304271403"/>
  </r>
  <r>
    <x v="32"/>
    <x v="2"/>
    <x v="5"/>
    <n v="4106.3999999999996"/>
    <n v="211.79999999999998"/>
    <n v="2054"/>
    <n v="19.388101983002834"/>
    <n v="1.9992210321324244"/>
    <n v="9.6978281397544865"/>
    <n v="0.30508385422602496"/>
    <n v="0.29352501536219044"/>
  </r>
  <r>
    <x v="33"/>
    <x v="3"/>
    <x v="0"/>
    <n v="7051.6799999999994"/>
    <n v="168.79999999999998"/>
    <n v="2541"/>
    <n v="41.775355450236965"/>
    <n v="2.7751593860684767"/>
    <n v="15.053317535545025"/>
    <n v="0.5239026186364153"/>
    <n v="0.36311931063063579"/>
  </r>
  <r>
    <x v="33"/>
    <x v="3"/>
    <x v="1"/>
    <n v="16043.279999999999"/>
    <n v="463.6"/>
    <n v="8157"/>
    <n v="34.605867126833473"/>
    <n v="1.9668113276940049"/>
    <n v="17.594909404659187"/>
    <n v="1.1919310580623665"/>
    <n v="1.1656687197221944"/>
  </r>
  <r>
    <x v="33"/>
    <x v="3"/>
    <x v="2"/>
    <n v="283.2"/>
    <n v="1.9000000000000001"/>
    <n v="114"/>
    <n v="149.05263157894734"/>
    <n v="2.4842105263157892"/>
    <n v="59.999999999999993"/>
    <n v="2.104026580869138E-2"/>
    <n v="1.629106706489275E-2"/>
  </r>
  <r>
    <x v="33"/>
    <x v="3"/>
    <x v="3"/>
    <n v="3157.68"/>
    <n v="24.5"/>
    <n v="1131"/>
    <n v="128.88489795918366"/>
    <n v="2.7919363395225463"/>
    <n v="46.163265306122447"/>
    <n v="0.23459896376690892"/>
    <n v="0.16162453377538336"/>
  </r>
  <r>
    <x v="33"/>
    <x v="3"/>
    <x v="4"/>
    <n v="540.43999999999994"/>
    <n v="94.699999999999989"/>
    <n v="593"/>
    <n v="5.7068637803590283"/>
    <n v="0.91136593591905557"/>
    <n v="6.2618796198521656"/>
    <n v="4.0151840584919385E-2"/>
    <n v="8.4742129556854395E-2"/>
  </r>
  <r>
    <x v="33"/>
    <x v="3"/>
    <x v="5"/>
    <n v="3620.24"/>
    <n v="391.70000000000005"/>
    <n v="2723"/>
    <n v="9.242379371968342"/>
    <n v="1.3295042232831435"/>
    <n v="6.9517487873372472"/>
    <n v="0.26896473125443815"/>
    <n v="0.38912785629564001"/>
  </r>
  <r>
    <x v="34"/>
    <x v="4"/>
    <x v="0"/>
    <n v="5156.5999999999995"/>
    <n v="165.6"/>
    <n v="2295"/>
    <n v="31.138888888888886"/>
    <n v="2.2468845315904136"/>
    <n v="13.858695652173914"/>
    <n v="0.38310817326658886"/>
    <n v="0.32796490275376194"/>
  </r>
  <r>
    <x v="34"/>
    <x v="4"/>
    <x v="1"/>
    <n v="11630.08"/>
    <n v="381.90000000000003"/>
    <n v="5898"/>
    <n v="30.453207645980619"/>
    <n v="1.9718684299762632"/>
    <n v="15.443833464257658"/>
    <n v="0.86405358254359277"/>
    <n v="0.84284836446260913"/>
  </r>
  <r>
    <x v="34"/>
    <x v="4"/>
    <x v="2"/>
    <n v="264.32"/>
    <n v="1.9000000000000001"/>
    <n v="114"/>
    <n v="139.1157894736842"/>
    <n v="2.3185964912280701"/>
    <n v="59.999999999999993"/>
    <n v="1.963758142144529E-2"/>
    <n v="1.629106706489275E-2"/>
  </r>
  <r>
    <x v="34"/>
    <x v="4"/>
    <x v="3"/>
    <n v="2492.16"/>
    <n v="26.5"/>
    <n v="1378"/>
    <n v="94.043773584905651"/>
    <n v="1.8085341074020318"/>
    <n v="52"/>
    <n v="0.18515433911648413"/>
    <n v="0.19692184574931762"/>
  </r>
  <r>
    <x v="34"/>
    <x v="4"/>
    <x v="4"/>
    <n v="354"/>
    <n v="111.8"/>
    <n v="698"/>
    <n v="3.1663685152057246"/>
    <n v="0.50716332378223494"/>
    <n v="6.2432915921288012"/>
    <n v="2.6300332260864225E-2"/>
    <n v="9.9747059748202985E-2"/>
  </r>
  <r>
    <x v="34"/>
    <x v="4"/>
    <x v="5"/>
    <n v="2860.3199999999997"/>
    <n v="204.4"/>
    <n v="1749"/>
    <n v="13.993737769080234"/>
    <n v="1.635403087478559"/>
    <n v="8.556751467710372"/>
    <n v="0.21250668466778294"/>
    <n v="0.24993926575874931"/>
  </r>
  <r>
    <x v="35"/>
    <x v="5"/>
    <x v="0"/>
    <n v="4604.3599999999997"/>
    <n v="133"/>
    <n v="1931"/>
    <n v="34.619248120300746"/>
    <n v="2.3844432936302433"/>
    <n v="14.518796992481203"/>
    <n v="0.34207965493964071"/>
    <n v="0.27594781142375352"/>
  </r>
  <r>
    <x v="35"/>
    <x v="5"/>
    <x v="1"/>
    <n v="10313.199999999999"/>
    <n v="332.3"/>
    <n v="5538"/>
    <n v="31.035811014143842"/>
    <n v="1.8622607439508847"/>
    <n v="16.665663557026782"/>
    <n v="0.76621634653317772"/>
    <n v="0.79140288952084248"/>
  </r>
  <r>
    <x v="35"/>
    <x v="5"/>
    <x v="2"/>
    <n v="283.2"/>
    <n v="2.3000000000000003"/>
    <n v="138"/>
    <n v="123.13043478260867"/>
    <n v="2.052173913043478"/>
    <n v="59.999999999999993"/>
    <n v="2.104026580869138E-2"/>
    <n v="1.9720765394343857E-2"/>
  </r>
  <r>
    <x v="35"/>
    <x v="5"/>
    <x v="3"/>
    <n v="2072.08"/>
    <n v="16.5"/>
    <n v="694"/>
    <n v="125.58060606060606"/>
    <n v="2.9857060518731986"/>
    <n v="42.060606060606062"/>
    <n v="0.15394461150025862"/>
    <n v="9.9175443359961132E-2"/>
  </r>
  <r>
    <x v="35"/>
    <x v="5"/>
    <x v="4"/>
    <n v="592.36"/>
    <n v="126.8"/>
    <n v="745"/>
    <n v="4.6716088328075713"/>
    <n v="0.79511409395973154"/>
    <n v="5.8753943217665618"/>
    <n v="4.4009222649846143E-2"/>
    <n v="0.10646355231004473"/>
  </r>
  <r>
    <x v="35"/>
    <x v="5"/>
    <x v="5"/>
    <n v="2655"/>
    <n v="248.1"/>
    <n v="1871"/>
    <n v="10.701330108827086"/>
    <n v="1.4190272581507215"/>
    <n v="7.5413139862958483"/>
    <n v="0.1972524919564817"/>
    <n v="0.26737356560012576"/>
  </r>
  <r>
    <x v="36"/>
    <x v="0"/>
    <x v="0"/>
    <n v="6164.32"/>
    <n v="170.29999999999998"/>
    <n v="2482"/>
    <n v="36.1968291250734"/>
    <n v="2.4836099919419823"/>
    <n v="14.574280681150912"/>
    <n v="0.45797645243584906"/>
    <n v="0.35468796890406851"/>
  </r>
  <r>
    <x v="36"/>
    <x v="0"/>
    <x v="1"/>
    <n v="12413.599999999999"/>
    <n v="429.6"/>
    <n v="6350"/>
    <n v="28.89571694599627"/>
    <n v="1.9548976377952754"/>
    <n v="14.781191806331471"/>
    <n v="0.92226498461430539"/>
    <n v="0.90744101633393837"/>
  </r>
  <r>
    <x v="36"/>
    <x v="0"/>
    <x v="2"/>
    <n v="349.28"/>
    <n v="3.3000000000000003"/>
    <n v="196"/>
    <n v="105.84242424242423"/>
    <n v="1.7820408163265304"/>
    <n v="59.393939393939391"/>
    <n v="2.5949661164052704E-2"/>
    <n v="2.8009203023850692E-2"/>
  </r>
  <r>
    <x v="36"/>
    <x v="0"/>
    <x v="3"/>
    <n v="4488.7199999999993"/>
    <n v="35.6"/>
    <n v="1345"/>
    <n v="126.08764044943818"/>
    <n v="3.3373382899628248"/>
    <n v="37.780898876404493"/>
    <n v="0.33348821306775839"/>
    <n v="0.19220601054632236"/>
  </r>
  <r>
    <x v="36"/>
    <x v="0"/>
    <x v="4"/>
    <n v="979.4"/>
    <n v="200.6"/>
    <n v="1181"/>
    <n v="4.882352941176471"/>
    <n v="0.82929720575783228"/>
    <n v="5.8873379860418744"/>
    <n v="7.2764252588391018E-2"/>
    <n v="0.16876973862840647"/>
  </r>
  <r>
    <x v="36"/>
    <x v="0"/>
    <x v="5"/>
    <n v="2737.6"/>
    <n v="171.5"/>
    <n v="1323"/>
    <n v="15.96268221574344"/>
    <n v="2.0692365835222977"/>
    <n v="7.7142857142857144"/>
    <n v="0.20338923615068333"/>
    <n v="0.18906212041099218"/>
  </r>
  <r>
    <x v="37"/>
    <x v="1"/>
    <x v="0"/>
    <n v="7174.4"/>
    <n v="212.4"/>
    <n v="3374"/>
    <n v="33.777777777777779"/>
    <n v="2.1263781861292235"/>
    <n v="15.885122410546138"/>
    <n v="0.53302006715351502"/>
    <n v="0.48215842348200127"/>
  </r>
  <r>
    <x v="37"/>
    <x v="1"/>
    <x v="1"/>
    <n v="15495.759999999998"/>
    <n v="519.9"/>
    <n v="8277"/>
    <n v="29.805270244277743"/>
    <n v="1.8721469131327775"/>
    <n v="15.920369301788806"/>
    <n v="1.15125321083223"/>
    <n v="1.18281721136945"/>
  </r>
  <r>
    <x v="37"/>
    <x v="1"/>
    <x v="2"/>
    <n v="335.12"/>
    <n v="3.4"/>
    <n v="203"/>
    <n v="98.564705882352939"/>
    <n v="1.6508374384236453"/>
    <n v="59.705882352941181"/>
    <n v="2.4897647873618138E-2"/>
    <n v="2.9009531703273934E-2"/>
  </r>
  <r>
    <x v="37"/>
    <x v="1"/>
    <x v="3"/>
    <n v="5347.7599999999993"/>
    <n v="53.1"/>
    <n v="2168"/>
    <n v="100.71111111111109"/>
    <n v="2.4666789667896674"/>
    <n v="40.828625235404893"/>
    <n v="0.39731035268745557"/>
    <n v="0.30981608242708319"/>
  </r>
  <r>
    <x v="37"/>
    <x v="1"/>
    <x v="4"/>
    <n v="677.31999999999994"/>
    <n v="88"/>
    <n v="509"/>
    <n v="7.6968181818181813"/>
    <n v="1.3306876227897837"/>
    <n v="5.7840909090909092"/>
    <n v="5.0321302392453547E-2"/>
    <n v="7.2738185403775524E-2"/>
  </r>
  <r>
    <x v="37"/>
    <x v="1"/>
    <x v="5"/>
    <n v="3360.64"/>
    <n v="203.9"/>
    <n v="1713"/>
    <n v="16.481804806277587"/>
    <n v="1.9618447168709865"/>
    <n v="8.4011770475723395"/>
    <n v="0.24967782092980439"/>
    <n v="0.24479471826457264"/>
  </r>
  <r>
    <x v="38"/>
    <x v="2"/>
    <x v="0"/>
    <n v="7037.5199999999995"/>
    <n v="262.40000000000003"/>
    <n v="3627"/>
    <n v="26.819817073170725"/>
    <n v="1.9403143093465673"/>
    <n v="13.822408536585364"/>
    <n v="0.52285060534598082"/>
    <n v="0.5183131600382983"/>
  </r>
  <r>
    <x v="38"/>
    <x v="2"/>
    <x v="1"/>
    <n v="11110.88"/>
    <n v="574"/>
    <n v="8390"/>
    <n v="19.356933797909406"/>
    <n v="1.3243003575685339"/>
    <n v="14.616724738675957"/>
    <n v="0.82547976189432526"/>
    <n v="1.1989653743372823"/>
  </r>
  <r>
    <x v="38"/>
    <x v="2"/>
    <x v="2"/>
    <n v="405.91999999999996"/>
    <n v="4.6999999999999993"/>
    <n v="285"/>
    <n v="86.365957446808508"/>
    <n v="1.4242807017543859"/>
    <n v="60.638297872340438"/>
    <n v="3.015771432579098E-2"/>
    <n v="4.0727667662231876E-2"/>
  </r>
  <r>
    <x v="38"/>
    <x v="2"/>
    <x v="3"/>
    <n v="490.88"/>
    <n v="5.5"/>
    <n v="246"/>
    <n v="89.25090909090909"/>
    <n v="1.9954471544715446"/>
    <n v="44.727272727272727"/>
    <n v="3.6469794068398391E-2"/>
    <n v="3.5154407876873829E-2"/>
  </r>
  <r>
    <x v="38"/>
    <x v="2"/>
    <x v="4"/>
    <n v="774.07999999999993"/>
    <n v="149.9"/>
    <n v="874"/>
    <n v="5.1639759839893253"/>
    <n v="0.88567505720823791"/>
    <n v="5.8305537024683121"/>
    <n v="5.7510059877089771E-2"/>
    <n v="0.12489818083084442"/>
  </r>
  <r>
    <x v="38"/>
    <x v="2"/>
    <x v="5"/>
    <n v="4363.6399999999994"/>
    <n v="260.5"/>
    <n v="2409"/>
    <n v="16.751017274472165"/>
    <n v="1.8113906185139059"/>
    <n v="9.2476007677543191"/>
    <n v="0.32419542900225301"/>
    <n v="0.34425596981865469"/>
  </r>
  <r>
    <x v="39"/>
    <x v="3"/>
    <x v="0"/>
    <n v="7965"/>
    <n v="243"/>
    <n v="2913"/>
    <n v="32.777777777777779"/>
    <n v="2.7342945417095779"/>
    <n v="11.987654320987655"/>
    <n v="0.59175747586944516"/>
    <n v="0.41627963473712792"/>
  </r>
  <r>
    <x v="39"/>
    <x v="3"/>
    <x v="1"/>
    <n v="20789.239999999998"/>
    <n v="691.7"/>
    <n v="11548"/>
    <n v="30.055284082694804"/>
    <n v="1.8002459300311739"/>
    <n v="16.695099031371981"/>
    <n v="1.5445308459063529"/>
    <n v="1.6502565128542237"/>
  </r>
  <r>
    <x v="39"/>
    <x v="3"/>
    <x v="2"/>
    <n v="328.03999999999996"/>
    <n v="2.2000000000000002"/>
    <n v="132"/>
    <n v="149.10909090909087"/>
    <n v="2.4851515151515149"/>
    <n v="59.999999999999993"/>
    <n v="2.4371641228400846E-2"/>
    <n v="1.8863340811981079E-2"/>
  </r>
  <r>
    <x v="39"/>
    <x v="3"/>
    <x v="3"/>
    <n v="3953"/>
    <n v="35"/>
    <n v="1137"/>
    <n v="112.94285714285714"/>
    <n v="3.4766930518909409"/>
    <n v="32.485714285714288"/>
    <n v="0.29368704357965053"/>
    <n v="0.16248195835774612"/>
  </r>
  <r>
    <x v="39"/>
    <x v="3"/>
    <x v="4"/>
    <n v="743.4"/>
    <n v="57.6"/>
    <n v="359"/>
    <n v="12.90625"/>
    <n v="2.0707520891364903"/>
    <n v="6.2326388888888884"/>
    <n v="5.5230697747814882E-2"/>
    <n v="5.1302570844706116E-2"/>
  </r>
  <r>
    <x v="39"/>
    <x v="3"/>
    <x v="5"/>
    <n v="5947.2"/>
    <n v="278.90000000000003"/>
    <n v="2973"/>
    <n v="21.323771961276439"/>
    <n v="2.000403632694248"/>
    <n v="10.65973467192542"/>
    <n v="0.44184558198251905"/>
    <n v="0.42485388056075568"/>
  </r>
  <r>
    <x v="40"/>
    <x v="4"/>
    <x v="0"/>
    <n v="5904.7199999999993"/>
    <n v="231.4"/>
    <n v="2543"/>
    <n v="25.51737251512532"/>
    <n v="2.3219504522217851"/>
    <n v="10.989628349178911"/>
    <n v="0.4386895421112153"/>
    <n v="0.36340511882475668"/>
  </r>
  <r>
    <x v="40"/>
    <x v="4"/>
    <x v="1"/>
    <n v="15186.599999999999"/>
    <n v="729.6"/>
    <n v="10952"/>
    <n v="20.814967105263154"/>
    <n v="1.3866508400292183"/>
    <n v="15.010964912280702"/>
    <n v="1.1282842539910753"/>
    <n v="1.5650856710061878"/>
  </r>
  <r>
    <x v="40"/>
    <x v="4"/>
    <x v="2"/>
    <n v="266.68"/>
    <n v="1.9000000000000001"/>
    <n v="111"/>
    <n v="140.3578947368421"/>
    <n v="2.4025225225225224"/>
    <n v="58.421052631578945"/>
    <n v="1.9812916969851053E-2"/>
    <n v="1.5862354773711364E-2"/>
  </r>
  <r>
    <x v="40"/>
    <x v="4"/>
    <x v="3"/>
    <n v="2385.96"/>
    <n v="32.9"/>
    <n v="1027"/>
    <n v="72.521580547112464"/>
    <n v="2.3232327166504381"/>
    <n v="31.215805471124622"/>
    <n v="0.17726423943822489"/>
    <n v="0.14676250768109522"/>
  </r>
  <r>
    <x v="40"/>
    <x v="4"/>
    <x v="4"/>
    <n v="271.39999999999998"/>
    <n v="19.600000000000001"/>
    <n v="122"/>
    <n v="13.846938775510202"/>
    <n v="2.2245901639344261"/>
    <n v="6.2244897959183669"/>
    <n v="2.0163588066662574E-2"/>
    <n v="1.7434299841376451E-2"/>
  </r>
  <r>
    <x v="40"/>
    <x v="4"/>
    <x v="5"/>
    <n v="4066.2799999999997"/>
    <n v="178"/>
    <n v="1845"/>
    <n v="22.844269662921349"/>
    <n v="2.2039457994579945"/>
    <n v="10.365168539325843"/>
    <n v="0.30210314990312709"/>
    <n v="0.26365805907655371"/>
  </r>
  <r>
    <x v="41"/>
    <x v="5"/>
    <x v="0"/>
    <n v="5005.5599999999995"/>
    <n v="161.69999999999999"/>
    <n v="1964"/>
    <n v="30.955844155844154"/>
    <n v="2.5486558044806515"/>
    <n v="12.145949288806433"/>
    <n v="0.37188669816862013"/>
    <n v="0.28066364662674881"/>
  </r>
  <r>
    <x v="41"/>
    <x v="5"/>
    <x v="1"/>
    <n v="12425.4"/>
    <n v="468.5"/>
    <n v="7342"/>
    <n v="26.521664887940233"/>
    <n v="1.6923726505039498"/>
    <n v="15.671291355389542"/>
    <n v="0.92314166235633444"/>
    <n v="1.0492018806179173"/>
  </r>
  <r>
    <x v="41"/>
    <x v="5"/>
    <x v="2"/>
    <n v="278.47999999999996"/>
    <n v="2.5"/>
    <n v="150"/>
    <n v="111.39199999999998"/>
    <n v="1.8565333333333331"/>
    <n v="60"/>
    <n v="2.0689594711879856E-2"/>
    <n v="2.1435614559069407E-2"/>
  </r>
  <r>
    <x v="41"/>
    <x v="5"/>
    <x v="3"/>
    <n v="2230.1999999999998"/>
    <n v="19.900000000000002"/>
    <n v="632"/>
    <n v="112.07035175879395"/>
    <n v="3.5287974683544303"/>
    <n v="31.758793969849243"/>
    <n v="0.16569209324344461"/>
    <n v="9.0315389342212449E-2"/>
  </r>
  <r>
    <x v="41"/>
    <x v="5"/>
    <x v="4"/>
    <n v="219.48"/>
    <n v="17.600000000000001"/>
    <n v="108"/>
    <n v="12.470454545454544"/>
    <n v="2.0322222222222219"/>
    <n v="6.1363636363636358"/>
    <n v="1.630620600173582E-2"/>
    <n v="1.5433642482529973E-2"/>
  </r>
  <r>
    <x v="41"/>
    <x v="5"/>
    <x v="5"/>
    <n v="4033.24"/>
    <n v="211.6"/>
    <n v="2154"/>
    <n v="19.060680529300566"/>
    <n v="1.8724419684308262"/>
    <n v="10.179584120982987"/>
    <n v="0.29964845222544645"/>
    <n v="0.30781542506823673"/>
  </r>
  <r>
    <x v="42"/>
    <x v="0"/>
    <x v="0"/>
    <n v="6197.36"/>
    <n v="178.2"/>
    <n v="2312"/>
    <n v="34.777553310886645"/>
    <n v="2.6805190311418685"/>
    <n v="12.974186307519641"/>
    <n v="0.4604311501135297"/>
    <n v="0.33039427240378982"/>
  </r>
  <r>
    <x v="42"/>
    <x v="0"/>
    <x v="1"/>
    <n v="13043.72"/>
    <n v="497.6"/>
    <n v="7439"/>
    <n v="26.213263665594852"/>
    <n v="1.7534238472913024"/>
    <n v="14.94975884244373"/>
    <n v="0.96907957603864381"/>
    <n v="1.0630635780327822"/>
  </r>
  <r>
    <x v="42"/>
    <x v="0"/>
    <x v="2"/>
    <n v="342.2"/>
    <n v="3.1"/>
    <n v="186"/>
    <n v="110.38709677419354"/>
    <n v="1.839784946236559"/>
    <n v="60"/>
    <n v="2.5423654518835416E-2"/>
    <n v="2.6580162053246068E-2"/>
  </r>
  <r>
    <x v="42"/>
    <x v="0"/>
    <x v="3"/>
    <n v="3160.04"/>
    <n v="27.6"/>
    <n v="901"/>
    <n v="114.49420289855071"/>
    <n v="3.5072586015538292"/>
    <n v="32.644927536231883"/>
    <n v="0.23477429931531468"/>
    <n v="0.12875659145147691"/>
  </r>
  <r>
    <x v="42"/>
    <x v="0"/>
    <x v="4"/>
    <n v="722.16"/>
    <n v="50.5"/>
    <n v="308"/>
    <n v="14.300198019801979"/>
    <n v="2.3446753246753245"/>
    <n v="6.0990099009900991"/>
    <n v="5.365267781216302E-2"/>
    <n v="4.401446189462252E-2"/>
  </r>
  <r>
    <x v="42"/>
    <x v="0"/>
    <x v="5"/>
    <n v="4266.88"/>
    <n v="179"/>
    <n v="1793"/>
    <n v="23.837318435754192"/>
    <n v="2.379743446737312"/>
    <n v="10.016759776536313"/>
    <n v="0.31700667151761686"/>
    <n v="0.25622704602940971"/>
  </r>
  <r>
    <x v="43"/>
    <x v="1"/>
    <x v="0"/>
    <n v="7174.4"/>
    <n v="227.4"/>
    <n v="2786"/>
    <n v="31.549692172383462"/>
    <n v="2.5751615218951902"/>
    <n v="12.251539138082673"/>
    <n v="0.53302006715351502"/>
    <n v="0.39813081441044917"/>
  </r>
  <r>
    <x v="43"/>
    <x v="1"/>
    <x v="1"/>
    <n v="17076.96"/>
    <n v="692.30000000000007"/>
    <n v="10317"/>
    <n v="24.666994077711969"/>
    <n v="1.6552253562082"/>
    <n v="14.902498916654627"/>
    <n v="1.2687280282640903"/>
    <n v="1.4743415693727939"/>
  </r>
  <r>
    <x v="43"/>
    <x v="1"/>
    <x v="2"/>
    <n v="332.76"/>
    <n v="3.2"/>
    <n v="192"/>
    <n v="103.9875"/>
    <n v="1.733125"/>
    <n v="60"/>
    <n v="2.4722312325212371E-2"/>
    <n v="2.7437586635608843E-2"/>
  </r>
  <r>
    <x v="43"/>
    <x v="1"/>
    <x v="3"/>
    <n v="4840.3599999999997"/>
    <n v="45.800000000000004"/>
    <n v="1538"/>
    <n v="105.68471615720523"/>
    <n v="3.1471781534460335"/>
    <n v="33.580786026200869"/>
    <n v="0.35961320978021682"/>
    <n v="0.21978650127899166"/>
  </r>
  <r>
    <x v="43"/>
    <x v="1"/>
    <x v="4"/>
    <n v="731.59999999999991"/>
    <n v="64.599999999999994"/>
    <n v="377"/>
    <n v="11.325077399380804"/>
    <n v="1.9405835543766576"/>
    <n v="5.8359133126934992"/>
    <n v="5.4354020005786062E-2"/>
    <n v="5.3874844591794438E-2"/>
  </r>
  <r>
    <x v="43"/>
    <x v="1"/>
    <x v="5"/>
    <n v="4080.4399999999996"/>
    <n v="185.1"/>
    <n v="1825"/>
    <n v="22.044516477579684"/>
    <n v="2.2358575342465752"/>
    <n v="9.8595353862776882"/>
    <n v="0.30315516319356162"/>
    <n v="0.26079997713534447"/>
  </r>
  <r>
    <x v="44"/>
    <x v="2"/>
    <x v="0"/>
    <n v="6735.44"/>
    <n v="210.4"/>
    <n v="2939"/>
    <n v="32.012547528517111"/>
    <n v="2.2917454916638311"/>
    <n v="13.968631178707223"/>
    <n v="0.50040765515004337"/>
    <n v="0.41999514126069992"/>
  </r>
  <r>
    <x v="44"/>
    <x v="2"/>
    <x v="1"/>
    <n v="11929.8"/>
    <n v="584.5"/>
    <n v="8952"/>
    <n v="20.410265183917879"/>
    <n v="1.3326407506702411"/>
    <n v="15.315654405474765"/>
    <n v="0.88632119719112434"/>
    <n v="1.2792774768852624"/>
  </r>
  <r>
    <x v="44"/>
    <x v="2"/>
    <x v="2"/>
    <n v="424.79999999999995"/>
    <n v="6.8999999999999995"/>
    <n v="418"/>
    <n v="61.565217391304344"/>
    <n v="1.016267942583732"/>
    <n v="60.579710144927539"/>
    <n v="3.156039871303707E-2"/>
    <n v="5.9733912571273418E-2"/>
  </r>
  <r>
    <x v="44"/>
    <x v="2"/>
    <x v="3"/>
    <n v="549.88"/>
    <n v="6.3999999999999995"/>
    <n v="231"/>
    <n v="85.918750000000003"/>
    <n v="2.3804329004329006"/>
    <n v="36.09375"/>
    <n v="4.0853182778542434E-2"/>
    <n v="3.301084642096689E-2"/>
  </r>
  <r>
    <x v="44"/>
    <x v="2"/>
    <x v="4"/>
    <n v="811.83999999999992"/>
    <n v="89.8"/>
    <n v="458"/>
    <n v="9.0405345211581292"/>
    <n v="1.7725764192139737"/>
    <n v="5.1002227171492205"/>
    <n v="6.0315428651581959E-2"/>
    <n v="6.5450076453691927E-2"/>
  </r>
  <r>
    <x v="44"/>
    <x v="2"/>
    <x v="5"/>
    <n v="5647.48"/>
    <n v="213.2"/>
    <n v="2026"/>
    <n v="26.489118198874294"/>
    <n v="2.7875024679170779"/>
    <n v="9.5028142589118207"/>
    <n v="0.41957796733498726"/>
    <n v="0.28952370064449751"/>
  </r>
  <r>
    <x v="45"/>
    <x v="3"/>
    <x v="0"/>
    <n v="8875.9599999999991"/>
    <n v="274.70000000000005"/>
    <n v="3334"/>
    <n v="32.31146705496905"/>
    <n v="2.6622555488902218"/>
    <n v="12.136876592646521"/>
    <n v="0.65943699755406904"/>
    <n v="0.47644225959958275"/>
  </r>
  <r>
    <x v="45"/>
    <x v="3"/>
    <x v="1"/>
    <n v="19411"/>
    <n v="781.9"/>
    <n v="11764"/>
    <n v="24.825425246195167"/>
    <n v="1.6500340020401225"/>
    <n v="15.045402225348511"/>
    <n v="1.4421348856373883"/>
    <n v="1.6811237978192834"/>
  </r>
  <r>
    <x v="45"/>
    <x v="3"/>
    <x v="2"/>
    <n v="396.47999999999996"/>
    <n v="3.4"/>
    <n v="206"/>
    <n v="116.61176470588235"/>
    <n v="1.9246601941747572"/>
    <n v="60.588235294117652"/>
    <n v="2.9456372132167931E-2"/>
    <n v="2.9438243994455323E-2"/>
  </r>
  <r>
    <x v="45"/>
    <x v="3"/>
    <x v="3"/>
    <n v="4170.12"/>
    <n v="38.700000000000003"/>
    <n v="1220"/>
    <n v="107.75503875968991"/>
    <n v="3.4181311475409837"/>
    <n v="31.524547803617569"/>
    <n v="0.30981791403298059"/>
    <n v="0.17434299841376452"/>
  </r>
  <r>
    <x v="45"/>
    <x v="3"/>
    <x v="4"/>
    <n v="1194.1599999999999"/>
    <n v="362.1"/>
    <n v="1934"/>
    <n v="3.297873515603424"/>
    <n v="0.61745604963805578"/>
    <n v="5.3410660038663353"/>
    <n v="8.8719787493315314E-2"/>
    <n v="0.27637652371493493"/>
  </r>
  <r>
    <x v="45"/>
    <x v="3"/>
    <x v="5"/>
    <n v="3370.08"/>
    <n v="95"/>
    <n v="966"/>
    <n v="35.474526315789475"/>
    <n v="3.488695652173913"/>
    <n v="10.168421052631579"/>
    <n v="0.25037916312342745"/>
    <n v="0.13804535776040699"/>
  </r>
  <r>
    <x v="46"/>
    <x v="4"/>
    <x v="0"/>
    <n v="7044.5999999999995"/>
    <n v="260.20000000000005"/>
    <n v="4082"/>
    <n v="27.073789392774781"/>
    <n v="1.7257716805487504"/>
    <n v="15.687932359723288"/>
    <n v="0.523376611991198"/>
    <n v="0.58333452420080878"/>
  </r>
  <r>
    <x v="46"/>
    <x v="4"/>
    <x v="1"/>
    <n v="11691.439999999999"/>
    <n v="469.3"/>
    <n v="7394"/>
    <n v="24.912507990624331"/>
    <n v="1.5812063835542329"/>
    <n v="15.755380353718303"/>
    <n v="0.86861230680214241"/>
    <n v="1.0566328936650615"/>
  </r>
  <r>
    <x v="46"/>
    <x v="4"/>
    <x v="2"/>
    <n v="313.88"/>
    <n v="2.8000000000000003"/>
    <n v="165"/>
    <n v="112.1"/>
    <n v="1.9023030303030304"/>
    <n v="58.928571428571423"/>
    <n v="2.3319627937966284E-2"/>
    <n v="2.3579176014976347E-2"/>
  </r>
  <r>
    <x v="46"/>
    <x v="4"/>
    <x v="3"/>
    <n v="2303.3599999999997"/>
    <n v="31"/>
    <n v="1405"/>
    <n v="74.301935483870963"/>
    <n v="1.6394021352313164"/>
    <n v="45.322580645161288"/>
    <n v="0.17112749524402321"/>
    <n v="0.20078025636995012"/>
  </r>
  <r>
    <x v="46"/>
    <x v="4"/>
    <x v="4"/>
    <n v="691.48"/>
    <n v="169.29999999999998"/>
    <n v="717"/>
    <n v="4.084347312463084"/>
    <n v="0.96440725244072523"/>
    <n v="4.2350856467808624"/>
    <n v="5.1373315682888124E-2"/>
    <n v="0.10246223759235178"/>
  </r>
  <r>
    <x v="46"/>
    <x v="4"/>
    <x v="5"/>
    <n v="2272.6799999999998"/>
    <n v="87.5"/>
    <n v="738"/>
    <n v="25.973485714285712"/>
    <n v="3.0795121951219508"/>
    <n v="8.4342857142857142"/>
    <n v="0.16884813311474833"/>
    <n v="0.10546322363062148"/>
  </r>
  <r>
    <x v="47"/>
    <x v="5"/>
    <x v="0"/>
    <n v="6008.5599999999995"/>
    <n v="224.7"/>
    <n v="3192"/>
    <n v="26.740364931019137"/>
    <n v="1.8823809523809523"/>
    <n v="14.205607476635516"/>
    <n v="0.44640430624106875"/>
    <n v="0.45614987781699701"/>
  </r>
  <r>
    <x v="47"/>
    <x v="5"/>
    <x v="1"/>
    <n v="10464.24"/>
    <n v="413.90000000000003"/>
    <n v="6389"/>
    <n v="25.282048804058949"/>
    <n v="1.637852559085929"/>
    <n v="15.436095675283884"/>
    <n v="0.7774378216311465"/>
    <n v="0.91301427611929631"/>
  </r>
  <r>
    <x v="47"/>
    <x v="5"/>
    <x v="2"/>
    <n v="287.91999999999996"/>
    <n v="2.1"/>
    <n v="123"/>
    <n v="137.10476190476189"/>
    <n v="2.3408130081300809"/>
    <n v="58.571428571428569"/>
    <n v="2.1390936905502901E-2"/>
    <n v="1.7577203938436915E-2"/>
  </r>
  <r>
    <x v="47"/>
    <x v="5"/>
    <x v="3"/>
    <n v="1829"/>
    <n v="20.900000000000002"/>
    <n v="710"/>
    <n v="87.511961722488024"/>
    <n v="2.5760563380281689"/>
    <n v="33.971291866028707"/>
    <n v="0.13588505001446519"/>
    <n v="0.10146190891292854"/>
  </r>
  <r>
    <x v="47"/>
    <x v="5"/>
    <x v="4"/>
    <n v="535.72"/>
    <n v="70.099999999999994"/>
    <n v="333"/>
    <n v="7.6422253922967203"/>
    <n v="1.6087687687687688"/>
    <n v="4.7503566333808847"/>
    <n v="3.9801169488107864E-2"/>
    <n v="4.758706432113409E-2"/>
  </r>
  <r>
    <x v="47"/>
    <x v="5"/>
    <x v="5"/>
    <n v="1798.32"/>
    <n v="59.9"/>
    <n v="544"/>
    <n v="30.022036727879801"/>
    <n v="3.305735294117647"/>
    <n v="9.0818030050083483"/>
    <n v="0.13360568788519026"/>
    <n v="7.7739828800891711E-2"/>
  </r>
  <r>
    <x v="48"/>
    <x v="0"/>
    <x v="0"/>
    <n v="7903.6399999999994"/>
    <n v="260.20000000000005"/>
    <n v="4201"/>
    <n v="30.375249807840117"/>
    <n v="1.8813711021185431"/>
    <n v="16.145272867025362"/>
    <n v="0.5871987516108953"/>
    <n v="0.60034011175100388"/>
  </r>
  <r>
    <x v="48"/>
    <x v="0"/>
    <x v="1"/>
    <n v="12779.4"/>
    <n v="472.40000000000003"/>
    <n v="7069"/>
    <n v="27.052074513124467"/>
    <n v="1.8078087423963785"/>
    <n v="14.964013547840812"/>
    <n v="0.94944199461719847"/>
    <n v="1.010189062120411"/>
  </r>
  <r>
    <x v="48"/>
    <x v="0"/>
    <x v="2"/>
    <n v="337.47999999999996"/>
    <n v="2.9"/>
    <n v="172"/>
    <n v="116.37241379310343"/>
    <n v="1.9620930232558138"/>
    <n v="59.310344827586206"/>
    <n v="2.5072983422023895E-2"/>
    <n v="2.4579504694399588E-2"/>
  </r>
  <r>
    <x v="48"/>
    <x v="0"/>
    <x v="3"/>
    <n v="3018.44"/>
    <n v="35.700000000000003"/>
    <n v="1499"/>
    <n v="84.5501400560224"/>
    <n v="2.0136357571714476"/>
    <n v="41.988795518207283"/>
    <n v="0.22425416641096899"/>
    <n v="0.21421324149363363"/>
  </r>
  <r>
    <x v="48"/>
    <x v="0"/>
    <x v="4"/>
    <n v="969.95999999999992"/>
    <n v="161.29999999999998"/>
    <n v="746"/>
    <n v="6.0133911965282083"/>
    <n v="1.3002144772117961"/>
    <n v="4.6249225046497218"/>
    <n v="7.2062910394767976E-2"/>
    <n v="0.10660645640710519"/>
  </r>
  <r>
    <x v="48"/>
    <x v="0"/>
    <x v="5"/>
    <n v="2121.64"/>
    <n v="74.8"/>
    <n v="675"/>
    <n v="28.364171122994652"/>
    <n v="3.1431703703703704"/>
    <n v="9.0240641711229959"/>
    <n v="0.15762665801677961"/>
    <n v="9.6460265515812341E-2"/>
  </r>
  <r>
    <x v="49"/>
    <x v="1"/>
    <x v="0"/>
    <n v="8975.08"/>
    <n v="331.1"/>
    <n v="5288"/>
    <n v="27.106855934762908"/>
    <n v="1.6972541603630862"/>
    <n v="15.971005738447598"/>
    <n v="0.66680109058711101"/>
    <n v="0.75567686525572686"/>
  </r>
  <r>
    <x v="49"/>
    <x v="1"/>
    <x v="1"/>
    <n v="14431.4"/>
    <n v="516.1"/>
    <n v="7817"/>
    <n v="27.962410385584189"/>
    <n v="1.8461558142509913"/>
    <n v="15.146289478783181"/>
    <n v="1.0721768785012318"/>
    <n v="1.1170813267216371"/>
  </r>
  <r>
    <x v="49"/>
    <x v="1"/>
    <x v="2"/>
    <n v="311.52"/>
    <n v="2.9"/>
    <n v="171"/>
    <n v="107.42068965517241"/>
    <n v="1.8217543859649121"/>
    <n v="58.96551724137931"/>
    <n v="2.3144292389560516E-2"/>
    <n v="2.4436600597339125E-2"/>
  </r>
  <r>
    <x v="49"/>
    <x v="1"/>
    <x v="3"/>
    <n v="3875.12"/>
    <n v="43.5"/>
    <n v="1767"/>
    <n v="89.083218390804589"/>
    <n v="2.1930503678551214"/>
    <n v="40.620689655172413"/>
    <n v="0.28790097048226038"/>
    <n v="0.2525115395058376"/>
  </r>
  <r>
    <x v="49"/>
    <x v="1"/>
    <x v="4"/>
    <n v="788.24"/>
    <n v="213.29999999999998"/>
    <n v="917"/>
    <n v="3.6954524144397567"/>
    <n v="0.85958560523446026"/>
    <n v="4.2991092358180971"/>
    <n v="5.8562073167524341E-2"/>
    <n v="0.1310430570044443"/>
  </r>
  <r>
    <x v="49"/>
    <x v="1"/>
    <x v="5"/>
    <n v="2806.04"/>
    <n v="89.899999999999991"/>
    <n v="840"/>
    <n v="31.212903225806453"/>
    <n v="3.3405238095238095"/>
    <n v="9.3437152391546174"/>
    <n v="0.20847396705445045"/>
    <n v="0.12003944153078869"/>
  </r>
  <r>
    <x v="50"/>
    <x v="6"/>
    <x v="6"/>
    <n v="1345990.5999999994"/>
    <n v="51502.200000000012"/>
    <n v="699770"/>
    <n v="26.134623375312106"/>
    <n v="1.9234757134487037"/>
    <n v="13.587186566787436"/>
    <n v="99.999999999999943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5AE73-E83C-40E2-90F7-FE1FC045EFEE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0" firstDataRow="1" firstDataCol="1" rowPageCount="1" colPageCount="1"/>
  <pivotFields count="11">
    <pivotField showAll="0"/>
    <pivotField axis="axisRow" showAll="0">
      <items count="8">
        <item x="4"/>
        <item x="0"/>
        <item x="1"/>
        <item x="3"/>
        <item x="2"/>
        <item x="5"/>
        <item x="6"/>
        <item t="default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2" showAll="0"/>
    <pivotField numFmtId="164" showAll="0"/>
    <pivotField dataField="1" numFmtId="164" showAll="0"/>
    <pivotField dataField="1" numFmtId="164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Average of Užduočių skaičius" fld="3" subtotal="average" baseField="1" baseItem="0" numFmtId="2"/>
    <dataField name="Average of Pakuočių Išrūšiuota" fld="5" subtotal="average" baseField="1" baseItem="0" numFmtId="164"/>
    <dataField name="Average of Efektyvumas (Užduočių skaičius / Išvežtų palečių skaičius)" fld="6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9F094-0A97-4B2A-94DA-728FB1765D02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5" firstHeaderRow="0" firstDataRow="1" firstDataCol="1" rowPageCount="1" colPageCount="1"/>
  <pivotFields count="11">
    <pivotField axis="axisRow" showAll="0">
      <items count="52">
        <item x="7"/>
        <item x="8"/>
        <item x="9"/>
        <item x="10"/>
        <item x="11"/>
        <item x="12"/>
        <item x="13"/>
        <item x="14"/>
        <item x="0"/>
        <item x="15"/>
        <item x="16"/>
        <item x="17"/>
        <item x="18"/>
        <item x="19"/>
        <item x="20"/>
        <item x="21"/>
        <item x="22"/>
        <item x="23"/>
        <item x="1"/>
        <item x="24"/>
        <item x="25"/>
        <item x="2"/>
        <item x="3"/>
        <item x="4"/>
        <item x="5"/>
        <item x="6"/>
        <item x="26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27"/>
        <item x="28"/>
        <item x="29"/>
        <item x="30"/>
        <item x="31"/>
        <item x="32"/>
        <item x="50"/>
        <item t="default"/>
      </items>
    </pivotField>
    <pivotField showAll="0"/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2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Užduočių skaičius" fld="3" baseField="0" baseItem="0" numFmtId="2"/>
    <dataField name="Sum of Pakuočių Išrūšiuota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73350C-D4A3-421A-9D04-09BBC3C9AA89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8" firstHeaderRow="0" firstDataRow="1" firstDataCol="1" rowPageCount="1" colPageCount="1"/>
  <pivotFields count="11">
    <pivotField axis="axisPage" showAll="0">
      <items count="52">
        <item x="7"/>
        <item x="8"/>
        <item x="9"/>
        <item x="10"/>
        <item x="11"/>
        <item x="12"/>
        <item x="13"/>
        <item x="14"/>
        <item x="0"/>
        <item x="15"/>
        <item x="16"/>
        <item x="17"/>
        <item x="18"/>
        <item x="19"/>
        <item x="20"/>
        <item x="21"/>
        <item x="22"/>
        <item x="23"/>
        <item x="1"/>
        <item x="24"/>
        <item x="25"/>
        <item x="2"/>
        <item x="3"/>
        <item x="4"/>
        <item x="5"/>
        <item x="6"/>
        <item x="26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27"/>
        <item x="28"/>
        <item x="29"/>
        <item x="30"/>
        <item x="31"/>
        <item x="32"/>
        <item x="50"/>
        <item t="default"/>
      </items>
    </pivotField>
    <pivotField axis="axisRow" showAll="0">
      <items count="8">
        <item x="4"/>
        <item x="0"/>
        <item x="1"/>
        <item x="3"/>
        <item x="2"/>
        <item x="5"/>
        <item x="6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2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</pivotFields>
  <rowFields count="2">
    <field x="1"/>
    <field x="2"/>
  </rowFields>
  <rowItems count="4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Užduočių skaičius" fld="3" baseField="0" baseItem="0" numFmtId="2"/>
    <dataField name="Sum of Procentinė užduočių dalis pagal sandėlį" fld="9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8D9F7-395E-4F55-8229-AB86D55EE48D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8" firstHeaderRow="1" firstDataRow="1" firstDataCol="1" rowPageCount="1" colPageCount="1"/>
  <pivotFields count="11">
    <pivotField axis="axisPage" showAll="0">
      <items count="52">
        <item x="7"/>
        <item x="8"/>
        <item x="9"/>
        <item x="10"/>
        <item x="11"/>
        <item x="12"/>
        <item x="13"/>
        <item x="14"/>
        <item x="0"/>
        <item x="15"/>
        <item x="16"/>
        <item x="17"/>
        <item x="18"/>
        <item x="19"/>
        <item x="20"/>
        <item x="21"/>
        <item x="22"/>
        <item x="23"/>
        <item x="1"/>
        <item x="24"/>
        <item x="25"/>
        <item x="2"/>
        <item x="3"/>
        <item x="4"/>
        <item x="5"/>
        <item x="6"/>
        <item x="26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27"/>
        <item x="28"/>
        <item x="29"/>
        <item x="30"/>
        <item x="31"/>
        <item x="32"/>
        <item x="50"/>
        <item t="default"/>
      </items>
    </pivotField>
    <pivotField axis="axisRow" showAll="0">
      <items count="8">
        <item x="4"/>
        <item x="0"/>
        <item x="1"/>
        <item x="3"/>
        <item x="2"/>
        <item x="5"/>
        <item x="6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2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2"/>
  </rowFields>
  <rowItems count="4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 v="6"/>
    </i>
    <i t="grand">
      <x/>
    </i>
  </rowItems>
  <colItems count="1">
    <i/>
  </colItems>
  <pageFields count="1">
    <pageField fld="0" hier="-1"/>
  </pageFields>
  <dataFields count="1">
    <dataField name="Average of Užduočių skaičius" fld="3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FC48D2-C2F6-49A5-9183-05EF215C4BA2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0" firstDataRow="1" firstDataCol="1"/>
  <pivotFields count="11"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Vidutinis pakuočių skaičius vienai palečiai" fld="8" subtotal="average" baseField="2" baseItem="0" numFmtId="164"/>
    <dataField name="Average of Efektyvumas (Užduočių skaičius / Išvežtų palečių skaičius)" fld="6" subtotal="average" baseField="2" baseItem="0" numFmtId="164"/>
    <dataField name="Average of Efektyvumas (Užduočių skaičius / Pakuočių išrūšiavimas)" fld="7" subtotal="average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4D7ED-30A3-40DC-99A5-B76C35577476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0" firstDataRow="1" firstDataCol="1" rowPageCount="1" colPageCount="1"/>
  <pivotFields count="11">
    <pivotField axis="axisPage" showAll="0">
      <items count="52">
        <item x="7"/>
        <item x="8"/>
        <item x="9"/>
        <item x="10"/>
        <item x="11"/>
        <item x="12"/>
        <item x="13"/>
        <item x="14"/>
        <item x="0"/>
        <item x="15"/>
        <item x="16"/>
        <item x="17"/>
        <item x="18"/>
        <item x="19"/>
        <item x="20"/>
        <item x="21"/>
        <item x="22"/>
        <item x="23"/>
        <item x="1"/>
        <item x="24"/>
        <item x="25"/>
        <item x="2"/>
        <item x="3"/>
        <item x="4"/>
        <item x="5"/>
        <item x="6"/>
        <item x="26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27"/>
        <item x="28"/>
        <item x="29"/>
        <item x="30"/>
        <item x="31"/>
        <item x="32"/>
        <item x="50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dataField="1" numFmtId="164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Pakuočių Išrūšiuota" fld="5" baseField="0" baseItem="0" numFmtId="164"/>
    <dataField name="Sum of Procentinė pakuočių dalis pagal sandėlį" fld="10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CCCF09-F33A-435A-8E8B-DDDC4216A89E}" name="Table2" displayName="Table2" ref="A1:F301" totalsRowShown="0">
  <autoFilter ref="A1:F301" xr:uid="{E6F887CB-4991-4342-A57D-09F09EBEA4B1}"/>
  <tableColumns count="6">
    <tableColumn id="1" xr3:uid="{23B12A93-4033-46D4-876B-F7B229A41C56}" name="Diena" dataDxfId="16"/>
    <tableColumn id="2" xr3:uid="{FE1DAFBD-A7DB-427A-B6AC-65FA7F5EFA3A}" name="Savaitės diena" dataDxfId="15"/>
    <tableColumn id="3" xr3:uid="{7C2C05E1-3C97-486E-871E-E7BC024EE4FF}" name="Statistinis tiekėjas" dataDxfId="14"/>
    <tableColumn id="4" xr3:uid="{993DE797-2DA9-4363-B5EC-C7D3A4E3E99B}" name="Užduočių skaičius" dataDxfId="13"/>
    <tableColumn id="5" xr3:uid="{EF184BDF-8AC3-46B1-936D-ADA92272300A}" name="Išvežtų palečių skaičius" dataDxfId="12"/>
    <tableColumn id="6" xr3:uid="{7B13BFC9-B041-4EDF-9B2F-83FF3A2AB02D}" name="Pakuočių Išrūšiuota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EC66CC-0846-4AA4-91EC-35CB358859AA}" name="Table22" displayName="Table22" ref="A1:K302" totalsRowShown="0">
  <autoFilter ref="A1:K302" xr:uid="{6AEC66CC-0846-4AA4-91EC-35CB358859AA}"/>
  <tableColumns count="11">
    <tableColumn id="1" xr3:uid="{AE2FDBB2-DFAE-4C95-9C73-6484F7E67F05}" name="Diena" dataDxfId="10"/>
    <tableColumn id="2" xr3:uid="{FC33A590-C461-4FC2-9AF2-79BFC5D97976}" name="Savaitės diena" dataDxfId="9"/>
    <tableColumn id="3" xr3:uid="{6284D566-DADD-4393-A93F-B1EA24359C1C}" name="Statistinis tiekėjas" dataDxfId="8"/>
    <tableColumn id="4" xr3:uid="{71107903-D11B-4EAF-AAAF-24BE7347B649}" name="Užduočių skaičius" dataDxfId="7"/>
    <tableColumn id="5" xr3:uid="{B25B0EF9-2B7F-48E8-9D27-784F1C4B6B67}" name="Išvežtų palečių skaičius" dataDxfId="6"/>
    <tableColumn id="6" xr3:uid="{3F05FD36-1A8C-4D1A-BF30-D2D1F08D1269}" name="Pakuočių Išrūšiuota" dataDxfId="5"/>
    <tableColumn id="7" xr3:uid="{25FD1673-ED97-44B1-8ED6-75A40A61FB78}" name="Efektyvumas (Užduočių skaičius / Išvežtų palečių skaičius)" dataDxfId="4">
      <calculatedColumnFormula>D2 / E2</calculatedColumnFormula>
    </tableColumn>
    <tableColumn id="8" xr3:uid="{F6688EE8-F319-4F5D-A339-69C4E0DD8E1E}" name="Efektyvumas (Užduočių skaičius / Pakuočių išrūšiavimas)" dataDxfId="3">
      <calculatedColumnFormula>D2 / F2</calculatedColumnFormula>
    </tableColumn>
    <tableColumn id="9" xr3:uid="{D40AD22B-32C5-42CA-A9CB-FCF9ECAD7737}" name="Vidutinis pakuočių skaičius vienai palečiai" dataDxfId="2">
      <calculatedColumnFormula>F2 / E2</calculatedColumnFormula>
    </tableColumn>
    <tableColumn id="10" xr3:uid="{08776937-2940-4A46-9683-323BD2788936}" name="Procentinė užduočių dalis pagal sandėlį" dataDxfId="1">
      <calculatedColumnFormula>D2 / 1345990.6 * 100</calculatedColumnFormula>
    </tableColumn>
    <tableColumn id="11" xr3:uid="{FFE41895-B955-47CC-9356-8A6B5C74A77E}" name="Procentinė pakuočių dalis pagal sandėlį" dataDxfId="0">
      <calculatedColumnFormula>F2 / 699770 * 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887CB-4991-4342-A57D-09F09EBEA4B1}">
  <dimension ref="A1:T459"/>
  <sheetViews>
    <sheetView topLeftCell="A250" workbookViewId="0">
      <selection sqref="A1:F301"/>
    </sheetView>
  </sheetViews>
  <sheetFormatPr defaultColWidth="26.7109375" defaultRowHeight="15" x14ac:dyDescent="0.25"/>
  <cols>
    <col min="1" max="1" width="26.7109375" style="2"/>
    <col min="2" max="3" width="26.7109375" style="4"/>
    <col min="4" max="4" width="26.7109375" style="3"/>
    <col min="5" max="6" width="26.7109375" style="1"/>
    <col min="9" max="9" width="18.28515625" customWidth="1"/>
    <col min="10" max="10" width="27.85546875" customWidth="1"/>
  </cols>
  <sheetData>
    <row r="1" spans="1:20" ht="15.75" thickBot="1" x14ac:dyDescent="0.3">
      <c r="A1" s="2" t="s">
        <v>0</v>
      </c>
      <c r="B1" s="4" t="s">
        <v>1</v>
      </c>
      <c r="C1" s="4" t="s">
        <v>2</v>
      </c>
      <c r="D1" s="3" t="s">
        <v>89</v>
      </c>
      <c r="E1" s="1" t="s">
        <v>90</v>
      </c>
      <c r="F1" s="1" t="s">
        <v>91</v>
      </c>
      <c r="J1" s="17" t="s">
        <v>3</v>
      </c>
      <c r="K1" s="17" t="s">
        <v>4</v>
      </c>
      <c r="L1" s="17" t="s">
        <v>5</v>
      </c>
      <c r="N1" s="17" t="s">
        <v>81</v>
      </c>
      <c r="O1" s="17" t="s">
        <v>82</v>
      </c>
      <c r="P1" s="17" t="s">
        <v>83</v>
      </c>
      <c r="R1" s="17" t="s">
        <v>84</v>
      </c>
      <c r="S1" s="17" t="s">
        <v>85</v>
      </c>
      <c r="T1" s="17" t="s">
        <v>86</v>
      </c>
    </row>
    <row r="2" spans="1:20" x14ac:dyDescent="0.25">
      <c r="A2" s="2" t="s">
        <v>6</v>
      </c>
      <c r="B2" s="4" t="s">
        <v>7</v>
      </c>
      <c r="C2" s="4" t="s">
        <v>8</v>
      </c>
      <c r="D2" s="3">
        <v>6461.6799999999994</v>
      </c>
      <c r="E2" s="1">
        <v>142.19999999999999</v>
      </c>
      <c r="F2" s="1">
        <v>2331</v>
      </c>
      <c r="I2" s="5" t="s">
        <v>68</v>
      </c>
      <c r="J2" s="6">
        <f>MAX(D2:D301)</f>
        <v>21237.64</v>
      </c>
      <c r="K2" s="7">
        <f>MAX(E2:E301)</f>
        <v>886.2</v>
      </c>
      <c r="L2" s="8">
        <f>MAX(F2:F301)</f>
        <v>13240</v>
      </c>
      <c r="N2" s="1">
        <f>D2-$J$6</f>
        <v>1975.0446666666685</v>
      </c>
      <c r="O2" s="1">
        <f>E2-$K$6</f>
        <v>-29.474000000000046</v>
      </c>
      <c r="P2" s="1">
        <f>F2-$L$6</f>
        <v>-1.566666666666606</v>
      </c>
      <c r="R2" s="36">
        <f>N2^2</f>
        <v>3900801.4353284515</v>
      </c>
      <c r="S2" s="37">
        <f>O2^2</f>
        <v>868.71667600000274</v>
      </c>
      <c r="T2" s="38">
        <f>P2^2</f>
        <v>2.4544444444442544</v>
      </c>
    </row>
    <row r="3" spans="1:20" x14ac:dyDescent="0.25">
      <c r="A3" s="2" t="s">
        <v>6</v>
      </c>
      <c r="B3" s="4" t="s">
        <v>7</v>
      </c>
      <c r="C3" s="4" t="s">
        <v>9</v>
      </c>
      <c r="D3" s="3">
        <v>13629</v>
      </c>
      <c r="E3" s="1">
        <v>432.70000000000005</v>
      </c>
      <c r="F3" s="1">
        <v>7138</v>
      </c>
      <c r="I3" s="9" t="s">
        <v>69</v>
      </c>
      <c r="J3" s="10">
        <f>MIN(D2:D301)</f>
        <v>18.88</v>
      </c>
      <c r="K3" s="11">
        <f>MIN(E2:E301)</f>
        <v>0.1</v>
      </c>
      <c r="L3" s="12">
        <f>MIN(F2:F301)</f>
        <v>5</v>
      </c>
      <c r="N3" s="1">
        <f t="shared" ref="N3:N66" si="0">D3-$J$6</f>
        <v>9142.3646666666682</v>
      </c>
      <c r="O3" s="1">
        <f t="shared" ref="O3:O66" si="1">E3-$K$6</f>
        <v>261.02600000000001</v>
      </c>
      <c r="P3" s="1">
        <f t="shared" ref="P3:P66" si="2">F3-$L$6</f>
        <v>4805.4333333333334</v>
      </c>
      <c r="R3" s="36">
        <f t="shared" ref="R3:R66" si="3">N3^2</f>
        <v>83582831.698315144</v>
      </c>
      <c r="S3" s="37">
        <f t="shared" ref="S3:S66" si="4">O3^2</f>
        <v>68134.572676000011</v>
      </c>
      <c r="T3" s="38">
        <f t="shared" ref="T3:T66" si="5">P3^2</f>
        <v>23092189.521111112</v>
      </c>
    </row>
    <row r="4" spans="1:20" x14ac:dyDescent="0.25">
      <c r="A4" s="2" t="s">
        <v>6</v>
      </c>
      <c r="B4" s="4" t="s">
        <v>7</v>
      </c>
      <c r="C4" s="4" t="s">
        <v>10</v>
      </c>
      <c r="D4" s="3">
        <v>309.15999999999997</v>
      </c>
      <c r="E4" s="1">
        <v>2.5</v>
      </c>
      <c r="F4" s="1">
        <v>150</v>
      </c>
      <c r="I4" s="9" t="s">
        <v>70</v>
      </c>
      <c r="J4" s="10">
        <f>J2-J3</f>
        <v>21218.76</v>
      </c>
      <c r="K4" s="11">
        <f>K2-K3</f>
        <v>886.1</v>
      </c>
      <c r="L4" s="12">
        <f>L2-L3</f>
        <v>13235</v>
      </c>
      <c r="N4" s="1">
        <f t="shared" si="0"/>
        <v>-4177.475333333331</v>
      </c>
      <c r="O4" s="1">
        <f t="shared" si="1"/>
        <v>-169.17400000000004</v>
      </c>
      <c r="P4" s="1">
        <f t="shared" si="2"/>
        <v>-2182.5666666666666</v>
      </c>
      <c r="R4" s="36">
        <f t="shared" si="3"/>
        <v>17451300.160608426</v>
      </c>
      <c r="S4" s="37">
        <f t="shared" si="4"/>
        <v>28619.84227600001</v>
      </c>
      <c r="T4" s="38">
        <f t="shared" si="5"/>
        <v>4763597.2544444446</v>
      </c>
    </row>
    <row r="5" spans="1:20" x14ac:dyDescent="0.25">
      <c r="A5" s="2" t="s">
        <v>6</v>
      </c>
      <c r="B5" s="4" t="s">
        <v>7</v>
      </c>
      <c r="C5" s="4" t="s">
        <v>11</v>
      </c>
      <c r="D5" s="3">
        <v>1720.4399999999998</v>
      </c>
      <c r="E5" s="1">
        <v>16.3</v>
      </c>
      <c r="F5" s="1">
        <v>497</v>
      </c>
      <c r="I5" s="9" t="s">
        <v>71</v>
      </c>
      <c r="J5" s="10">
        <f>MEDIAN(D2:D301)</f>
        <v>2836.72</v>
      </c>
      <c r="K5" s="11">
        <f>MEDIAN(E2:E301)</f>
        <v>117.6</v>
      </c>
      <c r="L5" s="12">
        <f>MEDIAN(F2:F301)</f>
        <v>1224.5</v>
      </c>
      <c r="N5" s="1">
        <f t="shared" si="0"/>
        <v>-2766.1953333333313</v>
      </c>
      <c r="O5" s="1">
        <f t="shared" si="1"/>
        <v>-155.37400000000002</v>
      </c>
      <c r="P5" s="1">
        <f t="shared" si="2"/>
        <v>-1835.5666666666666</v>
      </c>
      <c r="R5" s="36">
        <f t="shared" si="3"/>
        <v>7651836.6221551001</v>
      </c>
      <c r="S5" s="37">
        <f t="shared" si="4"/>
        <v>24141.079876000007</v>
      </c>
      <c r="T5" s="38">
        <f t="shared" si="5"/>
        <v>3369304.9877777775</v>
      </c>
    </row>
    <row r="6" spans="1:20" x14ac:dyDescent="0.25">
      <c r="A6" s="2" t="s">
        <v>6</v>
      </c>
      <c r="B6" s="4" t="s">
        <v>7</v>
      </c>
      <c r="C6" s="4" t="s">
        <v>12</v>
      </c>
      <c r="D6" s="3">
        <v>224.2</v>
      </c>
      <c r="E6" s="1">
        <v>17.600000000000001</v>
      </c>
      <c r="F6" s="1">
        <v>113</v>
      </c>
      <c r="I6" s="25" t="s">
        <v>72</v>
      </c>
      <c r="J6" s="33">
        <f>AVERAGE(D2:D301)</f>
        <v>4486.6353333333309</v>
      </c>
      <c r="K6" s="34">
        <f>AVERAGE(E2:E301)</f>
        <v>171.67400000000004</v>
      </c>
      <c r="L6" s="35">
        <f>AVERAGE(F2:F301)</f>
        <v>2332.5666666666666</v>
      </c>
      <c r="N6" s="1">
        <f t="shared" si="0"/>
        <v>-4262.4353333333311</v>
      </c>
      <c r="O6" s="1">
        <f t="shared" si="1"/>
        <v>-154.07400000000004</v>
      </c>
      <c r="P6" s="1">
        <f t="shared" si="2"/>
        <v>-2219.5666666666666</v>
      </c>
      <c r="R6" s="36">
        <f t="shared" si="3"/>
        <v>18168354.970848426</v>
      </c>
      <c r="S6" s="37">
        <f t="shared" si="4"/>
        <v>23738.797476000014</v>
      </c>
      <c r="T6" s="38">
        <f t="shared" si="5"/>
        <v>4926476.1877777772</v>
      </c>
    </row>
    <row r="7" spans="1:20" ht="15.75" thickBot="1" x14ac:dyDescent="0.3">
      <c r="A7" s="2" t="s">
        <v>6</v>
      </c>
      <c r="B7" s="4" t="s">
        <v>7</v>
      </c>
      <c r="C7" s="4" t="s">
        <v>13</v>
      </c>
      <c r="D7" s="3">
        <v>2282.12</v>
      </c>
      <c r="E7" s="1">
        <v>84.8</v>
      </c>
      <c r="F7" s="1">
        <v>823</v>
      </c>
      <c r="I7" s="29" t="s">
        <v>77</v>
      </c>
      <c r="J7" s="30">
        <f>_xlfn.MODE.SNGL(D2:D301)</f>
        <v>283.2</v>
      </c>
      <c r="K7" s="31">
        <f>_xlfn.MODE.SNGL(E2:E301)</f>
        <v>1.9000000000000001</v>
      </c>
      <c r="L7" s="32">
        <f>MODE(F2:F301)</f>
        <v>108</v>
      </c>
      <c r="N7" s="1">
        <f t="shared" si="0"/>
        <v>-2204.515333333331</v>
      </c>
      <c r="O7" s="1">
        <f t="shared" si="1"/>
        <v>-86.874000000000038</v>
      </c>
      <c r="P7" s="1">
        <f t="shared" si="2"/>
        <v>-1509.5666666666666</v>
      </c>
      <c r="R7" s="36">
        <f t="shared" si="3"/>
        <v>4859887.8549017673</v>
      </c>
      <c r="S7" s="37">
        <f t="shared" si="4"/>
        <v>7547.0918760000068</v>
      </c>
      <c r="T7" s="38">
        <f t="shared" si="5"/>
        <v>2278791.5211111112</v>
      </c>
    </row>
    <row r="8" spans="1:20" x14ac:dyDescent="0.25">
      <c r="A8" s="2" t="s">
        <v>14</v>
      </c>
      <c r="B8" s="4" t="s">
        <v>15</v>
      </c>
      <c r="C8" s="4" t="s">
        <v>8</v>
      </c>
      <c r="D8" s="3">
        <v>8316.64</v>
      </c>
      <c r="E8" s="1">
        <v>179</v>
      </c>
      <c r="F8" s="1">
        <v>3120</v>
      </c>
      <c r="N8" s="1">
        <f t="shared" si="0"/>
        <v>3830.0046666666685</v>
      </c>
      <c r="O8" s="1">
        <f t="shared" si="1"/>
        <v>7.325999999999965</v>
      </c>
      <c r="P8" s="1">
        <f t="shared" si="2"/>
        <v>787.43333333333339</v>
      </c>
      <c r="R8" s="36">
        <f t="shared" si="3"/>
        <v>14668935.746688459</v>
      </c>
      <c r="S8" s="37">
        <f t="shared" si="4"/>
        <v>53.67027599999949</v>
      </c>
      <c r="T8" s="38">
        <f t="shared" si="5"/>
        <v>620051.25444444455</v>
      </c>
    </row>
    <row r="9" spans="1:20" x14ac:dyDescent="0.25">
      <c r="A9" s="2" t="s">
        <v>14</v>
      </c>
      <c r="B9" s="4" t="s">
        <v>15</v>
      </c>
      <c r="C9" s="4" t="s">
        <v>9</v>
      </c>
      <c r="D9" s="3">
        <v>14858.56</v>
      </c>
      <c r="E9" s="1">
        <v>438.90000000000003</v>
      </c>
      <c r="F9" s="1">
        <v>7324</v>
      </c>
      <c r="N9" s="1">
        <f t="shared" si="0"/>
        <v>10371.92466666667</v>
      </c>
      <c r="O9" s="1">
        <f t="shared" si="1"/>
        <v>267.226</v>
      </c>
      <c r="P9" s="1">
        <f t="shared" si="2"/>
        <v>4991.4333333333334</v>
      </c>
      <c r="R9" s="36">
        <f t="shared" si="3"/>
        <v>107576821.2910085</v>
      </c>
      <c r="S9" s="37">
        <f t="shared" si="4"/>
        <v>71409.735075999997</v>
      </c>
      <c r="T9" s="38">
        <f t="shared" si="5"/>
        <v>24914406.721111111</v>
      </c>
    </row>
    <row r="10" spans="1:20" ht="15.75" thickBot="1" x14ac:dyDescent="0.3">
      <c r="A10" s="2" t="s">
        <v>14</v>
      </c>
      <c r="B10" s="4" t="s">
        <v>15</v>
      </c>
      <c r="C10" s="4" t="s">
        <v>10</v>
      </c>
      <c r="D10" s="3">
        <v>191.16</v>
      </c>
      <c r="E10" s="1">
        <v>1.7000000000000002</v>
      </c>
      <c r="F10" s="1">
        <v>103</v>
      </c>
      <c r="N10" s="1">
        <f t="shared" si="0"/>
        <v>-4295.475333333331</v>
      </c>
      <c r="O10" s="1">
        <f t="shared" si="1"/>
        <v>-169.97400000000005</v>
      </c>
      <c r="P10" s="1">
        <f t="shared" si="2"/>
        <v>-2229.5666666666666</v>
      </c>
      <c r="R10" s="36">
        <f t="shared" si="3"/>
        <v>18451108.339275092</v>
      </c>
      <c r="S10" s="37">
        <f t="shared" si="4"/>
        <v>28891.160676000014</v>
      </c>
      <c r="T10" s="38">
        <f t="shared" si="5"/>
        <v>4970967.5211111112</v>
      </c>
    </row>
    <row r="11" spans="1:20" ht="15.75" thickBot="1" x14ac:dyDescent="0.3">
      <c r="A11" s="2" t="s">
        <v>14</v>
      </c>
      <c r="B11" s="4" t="s">
        <v>15</v>
      </c>
      <c r="C11" s="4" t="s">
        <v>11</v>
      </c>
      <c r="D11" s="3">
        <v>2275.04</v>
      </c>
      <c r="E11" s="1">
        <v>24.1</v>
      </c>
      <c r="F11" s="1">
        <v>800</v>
      </c>
      <c r="J11" s="18" t="s">
        <v>3</v>
      </c>
      <c r="K11" s="19" t="s">
        <v>4</v>
      </c>
      <c r="L11" s="20" t="s">
        <v>5</v>
      </c>
      <c r="N11" s="1">
        <f t="shared" si="0"/>
        <v>-2211.5953333333309</v>
      </c>
      <c r="O11" s="1">
        <f t="shared" si="1"/>
        <v>-147.57400000000004</v>
      </c>
      <c r="P11" s="1">
        <f t="shared" si="2"/>
        <v>-1532.5666666666666</v>
      </c>
      <c r="R11" s="36">
        <f t="shared" si="3"/>
        <v>4891153.9184217667</v>
      </c>
      <c r="S11" s="37">
        <f t="shared" si="4"/>
        <v>21778.085476000011</v>
      </c>
      <c r="T11" s="38">
        <f t="shared" si="5"/>
        <v>2348760.5877777776</v>
      </c>
    </row>
    <row r="12" spans="1:20" x14ac:dyDescent="0.25">
      <c r="A12" s="2" t="s">
        <v>14</v>
      </c>
      <c r="B12" s="4" t="s">
        <v>15</v>
      </c>
      <c r="C12" s="4" t="s">
        <v>12</v>
      </c>
      <c r="D12" s="3">
        <v>535.72</v>
      </c>
      <c r="E12" s="1">
        <v>145.29999999999998</v>
      </c>
      <c r="F12" s="1">
        <v>610</v>
      </c>
      <c r="I12" s="21" t="s">
        <v>73</v>
      </c>
      <c r="J12" s="22">
        <f>_xlfn.QUARTILE.EXC(D2:D301,3)</f>
        <v>7167.91</v>
      </c>
      <c r="K12" s="23">
        <f>_xlfn.QUARTILE.EXC(E2:E301,3)</f>
        <v>226.72499999999999</v>
      </c>
      <c r="L12" s="24">
        <f>_xlfn.QUARTILE.EXC(F2:F301,3)</f>
        <v>2929.5</v>
      </c>
      <c r="N12" s="1">
        <f t="shared" si="0"/>
        <v>-3950.9153333333306</v>
      </c>
      <c r="O12" s="1">
        <f t="shared" si="1"/>
        <v>-26.374000000000052</v>
      </c>
      <c r="P12" s="1">
        <f t="shared" si="2"/>
        <v>-1722.5666666666666</v>
      </c>
      <c r="R12" s="36">
        <f t="shared" si="3"/>
        <v>15609731.971168423</v>
      </c>
      <c r="S12" s="37">
        <f t="shared" si="4"/>
        <v>695.58787600000278</v>
      </c>
      <c r="T12" s="38">
        <f t="shared" si="5"/>
        <v>2967235.9211111111</v>
      </c>
    </row>
    <row r="13" spans="1:20" x14ac:dyDescent="0.25">
      <c r="A13" s="2" t="s">
        <v>14</v>
      </c>
      <c r="B13" s="4" t="s">
        <v>15</v>
      </c>
      <c r="C13" s="4" t="s">
        <v>13</v>
      </c>
      <c r="D13" s="3">
        <v>3594.2799999999997</v>
      </c>
      <c r="E13" s="1">
        <v>112.19999999999999</v>
      </c>
      <c r="F13" s="1">
        <v>1336</v>
      </c>
      <c r="I13" s="25" t="s">
        <v>74</v>
      </c>
      <c r="J13" s="26">
        <f>_xlfn.QUARTILE.EXC(D2:D301,2)</f>
        <v>2836.72</v>
      </c>
      <c r="K13" s="27">
        <f>_xlfn.QUARTILE.EXC(E2:E301,2)</f>
        <v>117.6</v>
      </c>
      <c r="L13" s="28">
        <f>_xlfn.QUARTILE.EXC(F2:F301,2)</f>
        <v>1224.5</v>
      </c>
      <c r="N13" s="1">
        <f t="shared" si="0"/>
        <v>-892.35533333333115</v>
      </c>
      <c r="O13" s="1">
        <f t="shared" si="1"/>
        <v>-59.474000000000046</v>
      </c>
      <c r="P13" s="1">
        <f t="shared" si="2"/>
        <v>-996.56666666666661</v>
      </c>
      <c r="R13" s="36">
        <f t="shared" si="3"/>
        <v>796298.04092844052</v>
      </c>
      <c r="S13" s="37">
        <f t="shared" si="4"/>
        <v>3537.1566760000055</v>
      </c>
      <c r="T13" s="38">
        <f t="shared" si="5"/>
        <v>993145.12111111102</v>
      </c>
    </row>
    <row r="14" spans="1:20" x14ac:dyDescent="0.25">
      <c r="A14" s="2" t="s">
        <v>16</v>
      </c>
      <c r="B14" s="4" t="s">
        <v>17</v>
      </c>
      <c r="C14" s="4" t="s">
        <v>8</v>
      </c>
      <c r="D14" s="3">
        <v>7148.44</v>
      </c>
      <c r="E14" s="1">
        <v>210.6</v>
      </c>
      <c r="F14" s="1">
        <v>3331</v>
      </c>
      <c r="I14" s="25" t="s">
        <v>75</v>
      </c>
      <c r="J14" s="26">
        <f>_xlfn.QUARTILE.EXC(D2:D301,1)</f>
        <v>536.9</v>
      </c>
      <c r="K14" s="27">
        <f>_xlfn.QUARTILE.EXC(E2:E301,1)</f>
        <v>19.675000000000001</v>
      </c>
      <c r="L14" s="28">
        <f>_xlfn.QUARTILE.EXC(F2:F301,1)</f>
        <v>354.5</v>
      </c>
      <c r="N14" s="1">
        <f t="shared" si="0"/>
        <v>2661.8046666666687</v>
      </c>
      <c r="O14" s="1">
        <f t="shared" si="1"/>
        <v>38.925999999999959</v>
      </c>
      <c r="P14" s="1">
        <f t="shared" si="2"/>
        <v>998.43333333333339</v>
      </c>
      <c r="R14" s="36">
        <f t="shared" si="3"/>
        <v>7085204.083488455</v>
      </c>
      <c r="S14" s="37">
        <f t="shared" si="4"/>
        <v>1515.2334759999969</v>
      </c>
      <c r="T14" s="38">
        <f t="shared" si="5"/>
        <v>996869.12111111125</v>
      </c>
    </row>
    <row r="15" spans="1:20" ht="15.75" thickBot="1" x14ac:dyDescent="0.3">
      <c r="A15" s="2" t="s">
        <v>16</v>
      </c>
      <c r="B15" s="4" t="s">
        <v>17</v>
      </c>
      <c r="C15" s="4" t="s">
        <v>9</v>
      </c>
      <c r="D15" s="3">
        <v>9789.2799999999988</v>
      </c>
      <c r="E15" s="1">
        <v>469.20000000000005</v>
      </c>
      <c r="F15" s="1">
        <v>7304</v>
      </c>
      <c r="I15" s="29" t="s">
        <v>76</v>
      </c>
      <c r="J15" s="30">
        <f>J12-J14</f>
        <v>6631.01</v>
      </c>
      <c r="K15" s="31">
        <f>K12-K14</f>
        <v>207.04999999999998</v>
      </c>
      <c r="L15" s="32">
        <f>L12-L14</f>
        <v>2575</v>
      </c>
      <c r="N15" s="1">
        <f t="shared" si="0"/>
        <v>5302.6446666666679</v>
      </c>
      <c r="O15" s="1">
        <f t="shared" si="1"/>
        <v>297.52600000000001</v>
      </c>
      <c r="P15" s="1">
        <f t="shared" si="2"/>
        <v>4971.4333333333334</v>
      </c>
      <c r="R15" s="36">
        <f t="shared" si="3"/>
        <v>28118040.460928459</v>
      </c>
      <c r="S15" s="37">
        <f t="shared" si="4"/>
        <v>88521.720676000012</v>
      </c>
      <c r="T15" s="38">
        <f t="shared" si="5"/>
        <v>24715149.387777779</v>
      </c>
    </row>
    <row r="16" spans="1:20" ht="15.75" thickBot="1" x14ac:dyDescent="0.3">
      <c r="A16" s="2" t="s">
        <v>16</v>
      </c>
      <c r="B16" s="4" t="s">
        <v>17</v>
      </c>
      <c r="C16" s="4" t="s">
        <v>10</v>
      </c>
      <c r="D16" s="3">
        <v>313.88</v>
      </c>
      <c r="E16" s="1">
        <v>3.2</v>
      </c>
      <c r="F16" s="1">
        <v>189</v>
      </c>
      <c r="N16" s="1">
        <f t="shared" si="0"/>
        <v>-4172.7553333333308</v>
      </c>
      <c r="O16" s="1">
        <f t="shared" si="1"/>
        <v>-168.47400000000005</v>
      </c>
      <c r="P16" s="1">
        <f t="shared" si="2"/>
        <v>-2143.5666666666666</v>
      </c>
      <c r="R16" s="36">
        <f t="shared" si="3"/>
        <v>17411887.071861755</v>
      </c>
      <c r="S16" s="37">
        <f t="shared" si="4"/>
        <v>28383.488676000015</v>
      </c>
      <c r="T16" s="38">
        <f t="shared" si="5"/>
        <v>4594878.0544444444</v>
      </c>
    </row>
    <row r="17" spans="1:20" x14ac:dyDescent="0.25">
      <c r="A17" s="2" t="s">
        <v>16</v>
      </c>
      <c r="B17" s="4" t="s">
        <v>17</v>
      </c>
      <c r="C17" s="4" t="s">
        <v>11</v>
      </c>
      <c r="D17" s="3">
        <v>228.92</v>
      </c>
      <c r="E17" s="1">
        <v>2.9</v>
      </c>
      <c r="F17" s="1">
        <v>108</v>
      </c>
      <c r="I17" s="21" t="s">
        <v>78</v>
      </c>
      <c r="J17" s="22">
        <f>J12+1.5*J15</f>
        <v>17114.424999999999</v>
      </c>
      <c r="K17" s="22">
        <f t="shared" ref="K17:L17" si="6">K12+1.5*K15</f>
        <v>537.29999999999995</v>
      </c>
      <c r="L17" s="22">
        <f t="shared" si="6"/>
        <v>6792</v>
      </c>
      <c r="N17" s="1">
        <f t="shared" si="0"/>
        <v>-4257.7153333333308</v>
      </c>
      <c r="O17" s="1">
        <f t="shared" si="1"/>
        <v>-168.77400000000003</v>
      </c>
      <c r="P17" s="1">
        <f t="shared" si="2"/>
        <v>-2224.5666666666666</v>
      </c>
      <c r="R17" s="36">
        <f t="shared" si="3"/>
        <v>18128139.859701756</v>
      </c>
      <c r="S17" s="37">
        <f t="shared" si="4"/>
        <v>28484.663076000012</v>
      </c>
      <c r="T17" s="38">
        <f t="shared" si="5"/>
        <v>4948696.8544444442</v>
      </c>
    </row>
    <row r="18" spans="1:20" ht="15.75" thickBot="1" x14ac:dyDescent="0.3">
      <c r="A18" s="2" t="s">
        <v>16</v>
      </c>
      <c r="B18" s="4" t="s">
        <v>17</v>
      </c>
      <c r="C18" s="4" t="s">
        <v>12</v>
      </c>
      <c r="D18" s="3">
        <v>323.32</v>
      </c>
      <c r="E18" s="1">
        <v>31.700000000000003</v>
      </c>
      <c r="F18" s="1">
        <v>192</v>
      </c>
      <c r="I18" s="29" t="s">
        <v>79</v>
      </c>
      <c r="J18" s="30">
        <f>J14-1.5*J15</f>
        <v>-9409.6149999999998</v>
      </c>
      <c r="K18" s="30">
        <f t="shared" ref="K18:L18" si="7">K14-1.5*K15</f>
        <v>-290.89999999999998</v>
      </c>
      <c r="L18" s="30">
        <f t="shared" si="7"/>
        <v>-3508</v>
      </c>
      <c r="N18" s="1">
        <f t="shared" si="0"/>
        <v>-4163.3153333333312</v>
      </c>
      <c r="O18" s="1">
        <f t="shared" si="1"/>
        <v>-139.97400000000005</v>
      </c>
      <c r="P18" s="1">
        <f t="shared" si="2"/>
        <v>-2140.5666666666666</v>
      </c>
      <c r="R18" s="36">
        <f t="shared" si="3"/>
        <v>17333194.564768426</v>
      </c>
      <c r="S18" s="37">
        <f t="shared" si="4"/>
        <v>19592.720676000012</v>
      </c>
      <c r="T18" s="38">
        <f t="shared" si="5"/>
        <v>4582025.654444444</v>
      </c>
    </row>
    <row r="19" spans="1:20" x14ac:dyDescent="0.25">
      <c r="A19" s="2" t="s">
        <v>16</v>
      </c>
      <c r="B19" s="4" t="s">
        <v>17</v>
      </c>
      <c r="C19" s="4" t="s">
        <v>13</v>
      </c>
      <c r="D19" s="3">
        <v>4049.7599999999998</v>
      </c>
      <c r="E19" s="1">
        <v>164.6</v>
      </c>
      <c r="F19" s="1">
        <v>1789</v>
      </c>
      <c r="N19" s="1">
        <f t="shared" si="0"/>
        <v>-436.87533333333113</v>
      </c>
      <c r="O19" s="1">
        <f t="shared" si="1"/>
        <v>-7.0740000000000407</v>
      </c>
      <c r="P19" s="1">
        <f t="shared" si="2"/>
        <v>-543.56666666666661</v>
      </c>
      <c r="R19" s="36">
        <f t="shared" si="3"/>
        <v>190860.05687510918</v>
      </c>
      <c r="S19" s="37">
        <f t="shared" si="4"/>
        <v>50.041476000000578</v>
      </c>
      <c r="T19" s="38">
        <f t="shared" si="5"/>
        <v>295464.72111111105</v>
      </c>
    </row>
    <row r="20" spans="1:20" x14ac:dyDescent="0.25">
      <c r="A20" s="2" t="s">
        <v>18</v>
      </c>
      <c r="B20" s="4" t="s">
        <v>19</v>
      </c>
      <c r="C20" s="4" t="s">
        <v>8</v>
      </c>
      <c r="D20" s="3">
        <v>8687.16</v>
      </c>
      <c r="E20" s="1">
        <v>204.4</v>
      </c>
      <c r="F20" s="1">
        <v>3346</v>
      </c>
      <c r="I20" s="25" t="s">
        <v>80</v>
      </c>
      <c r="J20" s="26">
        <f>R302/COUNT(R2:R301)-1</f>
        <v>22033417.858916886</v>
      </c>
      <c r="K20" s="26">
        <f t="shared" ref="K20:L20" si="8">S302/COUNT(S2:S301)-1</f>
        <v>36038.577190666671</v>
      </c>
      <c r="L20" s="26">
        <f t="shared" si="8"/>
        <v>7910664.1455555586</v>
      </c>
      <c r="N20" s="1">
        <f t="shared" si="0"/>
        <v>4200.524666666669</v>
      </c>
      <c r="O20" s="1">
        <f t="shared" si="1"/>
        <v>32.725999999999971</v>
      </c>
      <c r="P20" s="1">
        <f t="shared" si="2"/>
        <v>1013.4333333333334</v>
      </c>
      <c r="R20" s="36">
        <f t="shared" si="3"/>
        <v>17644407.475275129</v>
      </c>
      <c r="S20" s="37">
        <f t="shared" si="4"/>
        <v>1070.991075999998</v>
      </c>
      <c r="T20" s="38">
        <f t="shared" si="5"/>
        <v>1027047.1211111112</v>
      </c>
    </row>
    <row r="21" spans="1:20" x14ac:dyDescent="0.25">
      <c r="A21" s="2" t="s">
        <v>18</v>
      </c>
      <c r="B21" s="4" t="s">
        <v>19</v>
      </c>
      <c r="C21" s="4" t="s">
        <v>9</v>
      </c>
      <c r="D21" s="3">
        <v>15710.519999999999</v>
      </c>
      <c r="E21" s="1">
        <v>565.5</v>
      </c>
      <c r="F21" s="1">
        <v>8327</v>
      </c>
      <c r="I21" s="25" t="s">
        <v>88</v>
      </c>
      <c r="J21" s="26">
        <f>SQRT(J20)</f>
        <v>4693.9767637811001</v>
      </c>
      <c r="K21" s="26">
        <f t="shared" ref="K21:L21" si="9">SQRT(K20)</f>
        <v>189.83829221383834</v>
      </c>
      <c r="L21" s="26">
        <f t="shared" si="9"/>
        <v>2812.5902910938803</v>
      </c>
      <c r="N21" s="1">
        <f t="shared" si="0"/>
        <v>11223.884666666669</v>
      </c>
      <c r="O21" s="1">
        <f t="shared" si="1"/>
        <v>393.82599999999996</v>
      </c>
      <c r="P21" s="1">
        <f t="shared" si="2"/>
        <v>5994.4333333333334</v>
      </c>
      <c r="R21" s="36">
        <f t="shared" si="3"/>
        <v>125975587.01063515</v>
      </c>
      <c r="S21" s="37">
        <f t="shared" si="4"/>
        <v>155098.91827599998</v>
      </c>
      <c r="T21" s="38">
        <f t="shared" si="5"/>
        <v>35933230.987777777</v>
      </c>
    </row>
    <row r="22" spans="1:20" x14ac:dyDescent="0.25">
      <c r="A22" s="2" t="s">
        <v>18</v>
      </c>
      <c r="B22" s="4" t="s">
        <v>19</v>
      </c>
      <c r="C22" s="4" t="s">
        <v>10</v>
      </c>
      <c r="D22" s="3">
        <v>118</v>
      </c>
      <c r="E22" s="1">
        <v>0.7</v>
      </c>
      <c r="F22" s="1">
        <v>39</v>
      </c>
      <c r="N22" s="1">
        <f t="shared" si="0"/>
        <v>-4368.6353333333309</v>
      </c>
      <c r="O22" s="1">
        <f t="shared" si="1"/>
        <v>-170.97400000000005</v>
      </c>
      <c r="P22" s="1">
        <f t="shared" si="2"/>
        <v>-2293.5666666666666</v>
      </c>
      <c r="R22" s="36">
        <f t="shared" si="3"/>
        <v>19084974.675648425</v>
      </c>
      <c r="S22" s="37">
        <f t="shared" si="4"/>
        <v>29232.108676000014</v>
      </c>
      <c r="T22" s="38">
        <f t="shared" si="5"/>
        <v>5260448.0544444444</v>
      </c>
    </row>
    <row r="23" spans="1:20" x14ac:dyDescent="0.25">
      <c r="A23" s="2" t="s">
        <v>18</v>
      </c>
      <c r="B23" s="4" t="s">
        <v>19</v>
      </c>
      <c r="C23" s="4" t="s">
        <v>11</v>
      </c>
      <c r="D23" s="3">
        <v>1571.76</v>
      </c>
      <c r="E23" s="1">
        <v>11.9</v>
      </c>
      <c r="F23" s="1">
        <v>423</v>
      </c>
      <c r="N23" s="1">
        <f t="shared" si="0"/>
        <v>-2914.8753333333307</v>
      </c>
      <c r="O23" s="1">
        <f t="shared" si="1"/>
        <v>-159.77400000000003</v>
      </c>
      <c r="P23" s="1">
        <f t="shared" si="2"/>
        <v>-1909.5666666666666</v>
      </c>
      <c r="R23" s="36">
        <f t="shared" si="3"/>
        <v>8496498.2088750955</v>
      </c>
      <c r="S23" s="37">
        <f t="shared" si="4"/>
        <v>25527.731076000011</v>
      </c>
      <c r="T23" s="38">
        <f t="shared" si="5"/>
        <v>3646444.8544444442</v>
      </c>
    </row>
    <row r="24" spans="1:20" x14ac:dyDescent="0.25">
      <c r="A24" s="2" t="s">
        <v>18</v>
      </c>
      <c r="B24" s="4" t="s">
        <v>19</v>
      </c>
      <c r="C24" s="4" t="s">
        <v>12</v>
      </c>
      <c r="D24" s="3">
        <v>1432.52</v>
      </c>
      <c r="E24" s="1">
        <v>303.8</v>
      </c>
      <c r="F24" s="1">
        <v>1467</v>
      </c>
      <c r="N24" s="1">
        <f t="shared" si="0"/>
        <v>-3054.1153333333309</v>
      </c>
      <c r="O24" s="1">
        <f t="shared" si="1"/>
        <v>132.12599999999998</v>
      </c>
      <c r="P24" s="1">
        <f t="shared" si="2"/>
        <v>-865.56666666666661</v>
      </c>
      <c r="R24" s="36">
        <f t="shared" si="3"/>
        <v>9327620.4693017621</v>
      </c>
      <c r="S24" s="37">
        <f t="shared" si="4"/>
        <v>17457.279875999993</v>
      </c>
      <c r="T24" s="38">
        <f t="shared" si="5"/>
        <v>749205.65444444434</v>
      </c>
    </row>
    <row r="25" spans="1:20" x14ac:dyDescent="0.25">
      <c r="A25" s="2" t="s">
        <v>18</v>
      </c>
      <c r="B25" s="4" t="s">
        <v>19</v>
      </c>
      <c r="C25" s="4" t="s">
        <v>13</v>
      </c>
      <c r="D25" s="3">
        <v>5260.44</v>
      </c>
      <c r="E25" s="1">
        <v>181.5</v>
      </c>
      <c r="F25" s="1">
        <v>1971</v>
      </c>
      <c r="N25" s="1">
        <f t="shared" si="0"/>
        <v>773.80466666666871</v>
      </c>
      <c r="O25" s="1">
        <f t="shared" si="1"/>
        <v>9.825999999999965</v>
      </c>
      <c r="P25" s="1">
        <f t="shared" si="2"/>
        <v>-361.56666666666661</v>
      </c>
      <c r="R25" s="36">
        <f t="shared" si="3"/>
        <v>598773.66215511423</v>
      </c>
      <c r="S25" s="37">
        <f t="shared" si="4"/>
        <v>96.550275999999315</v>
      </c>
      <c r="T25" s="38">
        <f t="shared" si="5"/>
        <v>130730.4544444444</v>
      </c>
    </row>
    <row r="26" spans="1:20" x14ac:dyDescent="0.25">
      <c r="A26" s="2" t="s">
        <v>20</v>
      </c>
      <c r="B26" s="4" t="s">
        <v>21</v>
      </c>
      <c r="C26" s="4" t="s">
        <v>8</v>
      </c>
      <c r="D26" s="3">
        <v>5668.7199999999993</v>
      </c>
      <c r="E26" s="1">
        <v>141.79999999999998</v>
      </c>
      <c r="F26" s="1">
        <v>2243</v>
      </c>
      <c r="N26" s="1">
        <f t="shared" si="0"/>
        <v>1182.0846666666685</v>
      </c>
      <c r="O26" s="1">
        <f t="shared" si="1"/>
        <v>-29.874000000000052</v>
      </c>
      <c r="P26" s="1">
        <f t="shared" si="2"/>
        <v>-89.566666666666606</v>
      </c>
      <c r="R26" s="36">
        <f t="shared" si="3"/>
        <v>1397324.1591684488</v>
      </c>
      <c r="S26" s="37">
        <f t="shared" si="4"/>
        <v>892.45587600000306</v>
      </c>
      <c r="T26" s="38">
        <f t="shared" si="5"/>
        <v>8022.1877777777672</v>
      </c>
    </row>
    <row r="27" spans="1:20" x14ac:dyDescent="0.25">
      <c r="A27" s="2" t="s">
        <v>20</v>
      </c>
      <c r="B27" s="4" t="s">
        <v>21</v>
      </c>
      <c r="C27" s="4" t="s">
        <v>9</v>
      </c>
      <c r="D27" s="3">
        <v>11143.92</v>
      </c>
      <c r="E27" s="1">
        <v>558</v>
      </c>
      <c r="F27" s="1">
        <v>7227</v>
      </c>
      <c r="N27" s="1">
        <f t="shared" si="0"/>
        <v>6657.2846666666692</v>
      </c>
      <c r="O27" s="1">
        <f t="shared" si="1"/>
        <v>386.32599999999996</v>
      </c>
      <c r="P27" s="1">
        <f t="shared" si="2"/>
        <v>4894.4333333333334</v>
      </c>
      <c r="R27" s="36">
        <f t="shared" si="3"/>
        <v>44319439.133035146</v>
      </c>
      <c r="S27" s="37">
        <f t="shared" si="4"/>
        <v>149247.77827599997</v>
      </c>
      <c r="T27" s="38">
        <f t="shared" si="5"/>
        <v>23955477.654444445</v>
      </c>
    </row>
    <row r="28" spans="1:20" x14ac:dyDescent="0.25">
      <c r="A28" s="2" t="s">
        <v>20</v>
      </c>
      <c r="B28" s="4" t="s">
        <v>21</v>
      </c>
      <c r="C28" s="4" t="s">
        <v>10</v>
      </c>
      <c r="D28" s="3">
        <v>162.84</v>
      </c>
      <c r="E28" s="1">
        <v>1.1000000000000001</v>
      </c>
      <c r="F28" s="1">
        <v>66</v>
      </c>
      <c r="N28" s="1">
        <f t="shared" si="0"/>
        <v>-4323.7953333333307</v>
      </c>
      <c r="O28" s="1">
        <f t="shared" si="1"/>
        <v>-170.57400000000004</v>
      </c>
      <c r="P28" s="1">
        <f t="shared" si="2"/>
        <v>-2266.5666666666666</v>
      </c>
      <c r="R28" s="36">
        <f t="shared" si="3"/>
        <v>18695206.084555089</v>
      </c>
      <c r="S28" s="37">
        <f t="shared" si="4"/>
        <v>29095.489476000013</v>
      </c>
      <c r="T28" s="38">
        <f t="shared" si="5"/>
        <v>5137324.4544444438</v>
      </c>
    </row>
    <row r="29" spans="1:20" x14ac:dyDescent="0.25">
      <c r="A29" s="2" t="s">
        <v>20</v>
      </c>
      <c r="B29" s="4" t="s">
        <v>21</v>
      </c>
      <c r="C29" s="4" t="s">
        <v>11</v>
      </c>
      <c r="D29" s="3">
        <v>1486.8</v>
      </c>
      <c r="E29" s="1">
        <v>12.5</v>
      </c>
      <c r="F29" s="1">
        <v>440</v>
      </c>
      <c r="N29" s="1">
        <f t="shared" si="0"/>
        <v>-2999.8353333333307</v>
      </c>
      <c r="O29" s="1">
        <f t="shared" si="1"/>
        <v>-159.17400000000004</v>
      </c>
      <c r="P29" s="1">
        <f t="shared" si="2"/>
        <v>-1892.5666666666666</v>
      </c>
      <c r="R29" s="36">
        <f t="shared" si="3"/>
        <v>8999012.0271150954</v>
      </c>
      <c r="S29" s="37">
        <f t="shared" si="4"/>
        <v>25336.362276000011</v>
      </c>
      <c r="T29" s="38">
        <f t="shared" si="5"/>
        <v>3581808.5877777776</v>
      </c>
    </row>
    <row r="30" spans="1:20" x14ac:dyDescent="0.25">
      <c r="A30" s="2" t="s">
        <v>20</v>
      </c>
      <c r="B30" s="4" t="s">
        <v>21</v>
      </c>
      <c r="C30" s="4" t="s">
        <v>12</v>
      </c>
      <c r="D30" s="3">
        <v>509.76</v>
      </c>
      <c r="E30" s="1">
        <v>87.1</v>
      </c>
      <c r="F30" s="1">
        <v>379</v>
      </c>
      <c r="N30" s="1">
        <f t="shared" si="0"/>
        <v>-3976.8753333333307</v>
      </c>
      <c r="O30" s="1">
        <f t="shared" si="1"/>
        <v>-84.574000000000041</v>
      </c>
      <c r="P30" s="1">
        <f t="shared" si="2"/>
        <v>-1953.5666666666666</v>
      </c>
      <c r="R30" s="36">
        <f t="shared" si="3"/>
        <v>15815537.41687509</v>
      </c>
      <c r="S30" s="37">
        <f t="shared" si="4"/>
        <v>7152.761476000007</v>
      </c>
      <c r="T30" s="38">
        <f t="shared" si="5"/>
        <v>3816422.7211111109</v>
      </c>
    </row>
    <row r="31" spans="1:20" x14ac:dyDescent="0.25">
      <c r="A31" s="2" t="s">
        <v>20</v>
      </c>
      <c r="B31" s="4" t="s">
        <v>21</v>
      </c>
      <c r="C31" s="4" t="s">
        <v>13</v>
      </c>
      <c r="D31" s="3">
        <v>2031.9599999999998</v>
      </c>
      <c r="E31" s="1">
        <v>96.5</v>
      </c>
      <c r="F31" s="1">
        <v>829</v>
      </c>
      <c r="N31" s="1">
        <f t="shared" si="0"/>
        <v>-2454.6753333333309</v>
      </c>
      <c r="O31" s="1">
        <f t="shared" si="1"/>
        <v>-75.174000000000035</v>
      </c>
      <c r="P31" s="1">
        <f t="shared" si="2"/>
        <v>-1503.5666666666666</v>
      </c>
      <c r="R31" s="36">
        <f t="shared" si="3"/>
        <v>6025430.9920750987</v>
      </c>
      <c r="S31" s="37">
        <f t="shared" si="4"/>
        <v>5651.1302760000053</v>
      </c>
      <c r="T31" s="38">
        <f t="shared" si="5"/>
        <v>2260712.7211111109</v>
      </c>
    </row>
    <row r="32" spans="1:20" x14ac:dyDescent="0.25">
      <c r="A32" s="2" t="s">
        <v>22</v>
      </c>
      <c r="B32" s="4" t="s">
        <v>23</v>
      </c>
      <c r="C32" s="4" t="s">
        <v>8</v>
      </c>
      <c r="D32" s="3">
        <v>5024.4399999999996</v>
      </c>
      <c r="E32" s="1">
        <v>116.39999999999999</v>
      </c>
      <c r="F32" s="1">
        <v>1906</v>
      </c>
      <c r="N32" s="1">
        <f t="shared" si="0"/>
        <v>537.80466666666871</v>
      </c>
      <c r="O32" s="1">
        <f t="shared" si="1"/>
        <v>-55.274000000000044</v>
      </c>
      <c r="P32" s="1">
        <f t="shared" si="2"/>
        <v>-426.56666666666661</v>
      </c>
      <c r="R32" s="36">
        <f t="shared" si="3"/>
        <v>289233.85948844661</v>
      </c>
      <c r="S32" s="37">
        <f t="shared" si="4"/>
        <v>3055.215076000005</v>
      </c>
      <c r="T32" s="38">
        <f t="shared" si="5"/>
        <v>181959.12111111105</v>
      </c>
    </row>
    <row r="33" spans="1:20" x14ac:dyDescent="0.25">
      <c r="A33" s="2" t="s">
        <v>22</v>
      </c>
      <c r="B33" s="4" t="s">
        <v>23</v>
      </c>
      <c r="C33" s="4" t="s">
        <v>9</v>
      </c>
      <c r="D33" s="3">
        <v>9735</v>
      </c>
      <c r="E33" s="1">
        <v>415.70000000000005</v>
      </c>
      <c r="F33" s="1">
        <v>5998</v>
      </c>
      <c r="N33" s="1">
        <f t="shared" si="0"/>
        <v>5248.3646666666691</v>
      </c>
      <c r="O33" s="1">
        <f t="shared" si="1"/>
        <v>244.02600000000001</v>
      </c>
      <c r="P33" s="1">
        <f t="shared" si="2"/>
        <v>3665.4333333333334</v>
      </c>
      <c r="R33" s="36">
        <f t="shared" si="3"/>
        <v>27545331.674315136</v>
      </c>
      <c r="S33" s="37">
        <f t="shared" si="4"/>
        <v>59548.688676000005</v>
      </c>
      <c r="T33" s="38">
        <f t="shared" si="5"/>
        <v>13435401.521111112</v>
      </c>
    </row>
    <row r="34" spans="1:20" x14ac:dyDescent="0.25">
      <c r="A34" s="2" t="s">
        <v>22</v>
      </c>
      <c r="B34" s="4" t="s">
        <v>23</v>
      </c>
      <c r="C34" s="4" t="s">
        <v>10</v>
      </c>
      <c r="D34" s="3">
        <v>219.48</v>
      </c>
      <c r="E34" s="1">
        <v>1.6</v>
      </c>
      <c r="F34" s="1">
        <v>96</v>
      </c>
      <c r="N34" s="1">
        <f t="shared" si="0"/>
        <v>-4267.1553333333313</v>
      </c>
      <c r="O34" s="1">
        <f t="shared" si="1"/>
        <v>-170.07400000000004</v>
      </c>
      <c r="P34" s="1">
        <f t="shared" si="2"/>
        <v>-2236.5666666666666</v>
      </c>
      <c r="R34" s="36">
        <f t="shared" si="3"/>
        <v>18208614.638795093</v>
      </c>
      <c r="S34" s="37">
        <f t="shared" si="4"/>
        <v>28925.165476000013</v>
      </c>
      <c r="T34" s="38">
        <f t="shared" si="5"/>
        <v>5002230.4544444438</v>
      </c>
    </row>
    <row r="35" spans="1:20" x14ac:dyDescent="0.25">
      <c r="A35" s="2" t="s">
        <v>22</v>
      </c>
      <c r="B35" s="4" t="s">
        <v>23</v>
      </c>
      <c r="C35" s="4" t="s">
        <v>11</v>
      </c>
      <c r="D35" s="3">
        <v>1777.08</v>
      </c>
      <c r="E35" s="1">
        <v>14.7</v>
      </c>
      <c r="F35" s="1">
        <v>489</v>
      </c>
      <c r="N35" s="1">
        <f t="shared" si="0"/>
        <v>-2709.555333333331</v>
      </c>
      <c r="O35" s="1">
        <f t="shared" si="1"/>
        <v>-156.97400000000005</v>
      </c>
      <c r="P35" s="1">
        <f t="shared" si="2"/>
        <v>-1843.5666666666666</v>
      </c>
      <c r="R35" s="36">
        <f t="shared" si="3"/>
        <v>7341690.1043950981</v>
      </c>
      <c r="S35" s="37">
        <f t="shared" si="4"/>
        <v>24640.836676000014</v>
      </c>
      <c r="T35" s="38">
        <f t="shared" si="5"/>
        <v>3398738.0544444444</v>
      </c>
    </row>
    <row r="36" spans="1:20" x14ac:dyDescent="0.25">
      <c r="A36" s="2" t="s">
        <v>22</v>
      </c>
      <c r="B36" s="4" t="s">
        <v>23</v>
      </c>
      <c r="C36" s="4" t="s">
        <v>12</v>
      </c>
      <c r="D36" s="3">
        <v>526.28</v>
      </c>
      <c r="E36" s="1">
        <v>43.9</v>
      </c>
      <c r="F36" s="1">
        <v>226</v>
      </c>
      <c r="N36" s="1">
        <f t="shared" si="0"/>
        <v>-3960.3553333333311</v>
      </c>
      <c r="O36" s="1">
        <f t="shared" si="1"/>
        <v>-127.77400000000003</v>
      </c>
      <c r="P36" s="1">
        <f t="shared" si="2"/>
        <v>-2106.5666666666666</v>
      </c>
      <c r="R36" s="36">
        <f t="shared" si="3"/>
        <v>15684414.36626176</v>
      </c>
      <c r="S36" s="37">
        <f t="shared" si="4"/>
        <v>16326.195076000007</v>
      </c>
      <c r="T36" s="38">
        <f t="shared" si="5"/>
        <v>4437623.1211111108</v>
      </c>
    </row>
    <row r="37" spans="1:20" x14ac:dyDescent="0.25">
      <c r="A37" s="2" t="s">
        <v>22</v>
      </c>
      <c r="B37" s="4" t="s">
        <v>23</v>
      </c>
      <c r="C37" s="4" t="s">
        <v>13</v>
      </c>
      <c r="D37" s="3">
        <v>1954.08</v>
      </c>
      <c r="E37" s="1">
        <v>76.5</v>
      </c>
      <c r="F37" s="1">
        <v>842</v>
      </c>
      <c r="N37" s="1">
        <f t="shared" si="0"/>
        <v>-2532.555333333331</v>
      </c>
      <c r="O37" s="1">
        <f t="shared" si="1"/>
        <v>-95.174000000000035</v>
      </c>
      <c r="P37" s="1">
        <f t="shared" si="2"/>
        <v>-1490.5666666666666</v>
      </c>
      <c r="R37" s="36">
        <f t="shared" si="3"/>
        <v>6413836.5163950995</v>
      </c>
      <c r="S37" s="37">
        <f t="shared" si="4"/>
        <v>9058.0902760000063</v>
      </c>
      <c r="T37" s="38">
        <f t="shared" si="5"/>
        <v>2221788.9877777775</v>
      </c>
    </row>
    <row r="38" spans="1:20" x14ac:dyDescent="0.25">
      <c r="A38" s="2" t="s">
        <v>24</v>
      </c>
      <c r="B38" s="4" t="s">
        <v>7</v>
      </c>
      <c r="C38" s="4" t="s">
        <v>8</v>
      </c>
      <c r="D38" s="3">
        <v>7530.7599999999993</v>
      </c>
      <c r="E38" s="1">
        <v>156.29999999999998</v>
      </c>
      <c r="F38" s="1">
        <v>2518</v>
      </c>
      <c r="N38" s="1">
        <f t="shared" si="0"/>
        <v>3044.1246666666684</v>
      </c>
      <c r="O38" s="1">
        <f t="shared" si="1"/>
        <v>-15.374000000000052</v>
      </c>
      <c r="P38" s="1">
        <f t="shared" si="2"/>
        <v>185.43333333333339</v>
      </c>
      <c r="R38" s="36">
        <f t="shared" si="3"/>
        <v>9266694.9862084556</v>
      </c>
      <c r="S38" s="37">
        <f t="shared" si="4"/>
        <v>236.35987600000161</v>
      </c>
      <c r="T38" s="38">
        <f t="shared" si="5"/>
        <v>34385.521111111135</v>
      </c>
    </row>
    <row r="39" spans="1:20" x14ac:dyDescent="0.25">
      <c r="A39" s="2" t="s">
        <v>24</v>
      </c>
      <c r="B39" s="4" t="s">
        <v>7</v>
      </c>
      <c r="C39" s="4" t="s">
        <v>9</v>
      </c>
      <c r="D39" s="3">
        <v>11328</v>
      </c>
      <c r="E39" s="1">
        <v>483.3</v>
      </c>
      <c r="F39" s="1">
        <v>6531</v>
      </c>
      <c r="N39" s="1">
        <f t="shared" si="0"/>
        <v>6841.3646666666691</v>
      </c>
      <c r="O39" s="1">
        <f t="shared" si="1"/>
        <v>311.62599999999998</v>
      </c>
      <c r="P39" s="1">
        <f t="shared" si="2"/>
        <v>4198.4333333333334</v>
      </c>
      <c r="R39" s="36">
        <f t="shared" si="3"/>
        <v>46804270.502315141</v>
      </c>
      <c r="S39" s="37">
        <f t="shared" si="4"/>
        <v>97110.763875999983</v>
      </c>
      <c r="T39" s="38">
        <f t="shared" si="5"/>
        <v>17626842.454444446</v>
      </c>
    </row>
    <row r="40" spans="1:20" x14ac:dyDescent="0.25">
      <c r="A40" s="2" t="s">
        <v>24</v>
      </c>
      <c r="B40" s="4" t="s">
        <v>7</v>
      </c>
      <c r="C40" s="4" t="s">
        <v>10</v>
      </c>
      <c r="D40" s="3">
        <v>283.2</v>
      </c>
      <c r="E40" s="1">
        <v>2.2000000000000002</v>
      </c>
      <c r="F40" s="1">
        <v>129</v>
      </c>
      <c r="N40" s="1">
        <f t="shared" si="0"/>
        <v>-4203.4353333333311</v>
      </c>
      <c r="O40" s="1">
        <f t="shared" si="1"/>
        <v>-169.47400000000005</v>
      </c>
      <c r="P40" s="1">
        <f t="shared" si="2"/>
        <v>-2203.5666666666666</v>
      </c>
      <c r="R40" s="36">
        <f t="shared" si="3"/>
        <v>17668868.601515092</v>
      </c>
      <c r="S40" s="37">
        <f t="shared" si="4"/>
        <v>28721.436676000016</v>
      </c>
      <c r="T40" s="38">
        <f t="shared" si="5"/>
        <v>4855706.0544444444</v>
      </c>
    </row>
    <row r="41" spans="1:20" x14ac:dyDescent="0.25">
      <c r="A41" s="2" t="s">
        <v>24</v>
      </c>
      <c r="B41" s="4" t="s">
        <v>7</v>
      </c>
      <c r="C41" s="4" t="s">
        <v>11</v>
      </c>
      <c r="D41" s="3">
        <v>2265.6</v>
      </c>
      <c r="E41" s="1">
        <v>20.5</v>
      </c>
      <c r="F41" s="1">
        <v>666</v>
      </c>
      <c r="N41" s="1">
        <f t="shared" si="0"/>
        <v>-2221.035333333331</v>
      </c>
      <c r="O41" s="1">
        <f t="shared" si="1"/>
        <v>-151.17400000000004</v>
      </c>
      <c r="P41" s="1">
        <f t="shared" si="2"/>
        <v>-1666.5666666666666</v>
      </c>
      <c r="R41" s="36">
        <f t="shared" si="3"/>
        <v>4932997.9519151002</v>
      </c>
      <c r="S41" s="37">
        <f t="shared" si="4"/>
        <v>22853.578276000011</v>
      </c>
      <c r="T41" s="38">
        <f t="shared" si="5"/>
        <v>2777444.4544444443</v>
      </c>
    </row>
    <row r="42" spans="1:20" x14ac:dyDescent="0.25">
      <c r="A42" s="2" t="s">
        <v>24</v>
      </c>
      <c r="B42" s="4" t="s">
        <v>7</v>
      </c>
      <c r="C42" s="4" t="s">
        <v>12</v>
      </c>
      <c r="D42" s="3">
        <v>618.31999999999994</v>
      </c>
      <c r="E42" s="1">
        <v>53.5</v>
      </c>
      <c r="F42" s="1">
        <v>289</v>
      </c>
      <c r="N42" s="1">
        <f t="shared" si="0"/>
        <v>-3868.3153333333312</v>
      </c>
      <c r="O42" s="1">
        <f t="shared" si="1"/>
        <v>-118.17400000000004</v>
      </c>
      <c r="P42" s="1">
        <f t="shared" si="2"/>
        <v>-2043.5666666666666</v>
      </c>
      <c r="R42" s="36">
        <f t="shared" si="3"/>
        <v>14963863.518101761</v>
      </c>
      <c r="S42" s="37">
        <f t="shared" si="4"/>
        <v>13965.094276000009</v>
      </c>
      <c r="T42" s="38">
        <f t="shared" si="5"/>
        <v>4176164.7211111109</v>
      </c>
    </row>
    <row r="43" spans="1:20" x14ac:dyDescent="0.25">
      <c r="A43" s="2" t="s">
        <v>24</v>
      </c>
      <c r="B43" s="4" t="s">
        <v>7</v>
      </c>
      <c r="C43" s="4" t="s">
        <v>13</v>
      </c>
      <c r="D43" s="3">
        <v>2813.12</v>
      </c>
      <c r="E43" s="1">
        <v>123.1</v>
      </c>
      <c r="F43" s="1">
        <v>1294</v>
      </c>
      <c r="N43" s="1">
        <f t="shared" si="0"/>
        <v>-1673.515333333331</v>
      </c>
      <c r="O43" s="1">
        <f t="shared" si="1"/>
        <v>-48.574000000000041</v>
      </c>
      <c r="P43" s="1">
        <f t="shared" si="2"/>
        <v>-1038.5666666666666</v>
      </c>
      <c r="R43" s="36">
        <f t="shared" si="3"/>
        <v>2800653.5709017701</v>
      </c>
      <c r="S43" s="37">
        <f t="shared" si="4"/>
        <v>2359.4334760000038</v>
      </c>
      <c r="T43" s="38">
        <f t="shared" si="5"/>
        <v>1078620.7211111109</v>
      </c>
    </row>
    <row r="44" spans="1:20" x14ac:dyDescent="0.25">
      <c r="A44" s="2" t="s">
        <v>25</v>
      </c>
      <c r="B44" s="4" t="s">
        <v>15</v>
      </c>
      <c r="C44" s="4" t="s">
        <v>8</v>
      </c>
      <c r="D44" s="3">
        <v>7695.96</v>
      </c>
      <c r="E44" s="1">
        <v>171.2</v>
      </c>
      <c r="F44" s="1">
        <v>2766</v>
      </c>
      <c r="N44" s="1">
        <f t="shared" si="0"/>
        <v>3209.3246666666691</v>
      </c>
      <c r="O44" s="1">
        <f t="shared" si="1"/>
        <v>-0.47400000000004638</v>
      </c>
      <c r="P44" s="1">
        <f t="shared" si="2"/>
        <v>433.43333333333339</v>
      </c>
      <c r="R44" s="36">
        <f t="shared" si="3"/>
        <v>10299764.816075128</v>
      </c>
      <c r="S44" s="37">
        <f t="shared" si="4"/>
        <v>0.22467600000004398</v>
      </c>
      <c r="T44" s="38">
        <f t="shared" si="5"/>
        <v>187864.45444444451</v>
      </c>
    </row>
    <row r="45" spans="1:20" x14ac:dyDescent="0.25">
      <c r="A45" s="2" t="s">
        <v>25</v>
      </c>
      <c r="B45" s="4" t="s">
        <v>15</v>
      </c>
      <c r="C45" s="4" t="s">
        <v>9</v>
      </c>
      <c r="D45" s="3">
        <v>12838.4</v>
      </c>
      <c r="E45" s="1">
        <v>532</v>
      </c>
      <c r="F45" s="1">
        <v>6749</v>
      </c>
      <c r="N45" s="1">
        <f t="shared" si="0"/>
        <v>8351.7646666666697</v>
      </c>
      <c r="O45" s="1">
        <f t="shared" si="1"/>
        <v>360.32599999999996</v>
      </c>
      <c r="P45" s="1">
        <f t="shared" si="2"/>
        <v>4416.4333333333334</v>
      </c>
      <c r="R45" s="36">
        <f t="shared" si="3"/>
        <v>69751973.047381833</v>
      </c>
      <c r="S45" s="37">
        <f t="shared" si="4"/>
        <v>129834.82627599998</v>
      </c>
      <c r="T45" s="38">
        <f t="shared" si="5"/>
        <v>19504883.387777779</v>
      </c>
    </row>
    <row r="46" spans="1:20" x14ac:dyDescent="0.25">
      <c r="A46" s="2" t="s">
        <v>25</v>
      </c>
      <c r="B46" s="4" t="s">
        <v>15</v>
      </c>
      <c r="C46" s="4" t="s">
        <v>10</v>
      </c>
      <c r="D46" s="3">
        <v>238.35999999999999</v>
      </c>
      <c r="E46" s="1">
        <v>1.9000000000000001</v>
      </c>
      <c r="F46" s="1">
        <v>116</v>
      </c>
      <c r="N46" s="1">
        <f t="shared" si="0"/>
        <v>-4248.2753333333312</v>
      </c>
      <c r="O46" s="1">
        <f t="shared" si="1"/>
        <v>-169.77400000000003</v>
      </c>
      <c r="P46" s="1">
        <f t="shared" si="2"/>
        <v>-2216.5666666666666</v>
      </c>
      <c r="R46" s="36">
        <f t="shared" si="3"/>
        <v>18047843.307808425</v>
      </c>
      <c r="S46" s="37">
        <f t="shared" si="4"/>
        <v>28823.211076000011</v>
      </c>
      <c r="T46" s="38">
        <f t="shared" si="5"/>
        <v>4913167.7877777778</v>
      </c>
    </row>
    <row r="47" spans="1:20" x14ac:dyDescent="0.25">
      <c r="A47" s="2" t="s">
        <v>25</v>
      </c>
      <c r="B47" s="4" t="s">
        <v>15</v>
      </c>
      <c r="C47" s="4" t="s">
        <v>11</v>
      </c>
      <c r="D47" s="3">
        <v>3750.04</v>
      </c>
      <c r="E47" s="1">
        <v>38.200000000000003</v>
      </c>
      <c r="F47" s="1">
        <v>1302</v>
      </c>
      <c r="N47" s="1">
        <f t="shared" si="0"/>
        <v>-736.59533333333093</v>
      </c>
      <c r="O47" s="1">
        <f t="shared" si="1"/>
        <v>-133.47400000000005</v>
      </c>
      <c r="P47" s="1">
        <f t="shared" si="2"/>
        <v>-1030.5666666666666</v>
      </c>
      <c r="R47" s="36">
        <f t="shared" si="3"/>
        <v>542572.68508844089</v>
      </c>
      <c r="S47" s="37">
        <f t="shared" si="4"/>
        <v>17815.308676000011</v>
      </c>
      <c r="T47" s="38">
        <f t="shared" si="5"/>
        <v>1062067.6544444442</v>
      </c>
    </row>
    <row r="48" spans="1:20" x14ac:dyDescent="0.25">
      <c r="A48" s="2" t="s">
        <v>25</v>
      </c>
      <c r="B48" s="4" t="s">
        <v>15</v>
      </c>
      <c r="C48" s="4" t="s">
        <v>12</v>
      </c>
      <c r="D48" s="3">
        <v>936.92</v>
      </c>
      <c r="E48" s="1">
        <v>317.8</v>
      </c>
      <c r="F48" s="1">
        <v>1417</v>
      </c>
      <c r="N48" s="1">
        <f t="shared" si="0"/>
        <v>-3549.7153333333308</v>
      </c>
      <c r="O48" s="1">
        <f t="shared" si="1"/>
        <v>146.12599999999998</v>
      </c>
      <c r="P48" s="1">
        <f t="shared" si="2"/>
        <v>-915.56666666666661</v>
      </c>
      <c r="R48" s="36">
        <f t="shared" si="3"/>
        <v>12600478.94770176</v>
      </c>
      <c r="S48" s="37">
        <f t="shared" si="4"/>
        <v>21352.807875999992</v>
      </c>
      <c r="T48" s="38">
        <f t="shared" si="5"/>
        <v>838262.32111111097</v>
      </c>
    </row>
    <row r="49" spans="1:20" x14ac:dyDescent="0.25">
      <c r="A49" s="2" t="s">
        <v>25</v>
      </c>
      <c r="B49" s="4" t="s">
        <v>15</v>
      </c>
      <c r="C49" s="4" t="s">
        <v>13</v>
      </c>
      <c r="D49" s="3">
        <v>3693.3999999999996</v>
      </c>
      <c r="E49" s="1">
        <v>116.89999999999999</v>
      </c>
      <c r="F49" s="1">
        <v>1443</v>
      </c>
      <c r="N49" s="1">
        <f t="shared" si="0"/>
        <v>-793.23533333333125</v>
      </c>
      <c r="O49" s="1">
        <f t="shared" si="1"/>
        <v>-54.774000000000044</v>
      </c>
      <c r="P49" s="1">
        <f t="shared" si="2"/>
        <v>-889.56666666666661</v>
      </c>
      <c r="R49" s="36">
        <f t="shared" si="3"/>
        <v>629222.29404844111</v>
      </c>
      <c r="S49" s="37">
        <f t="shared" si="4"/>
        <v>3000.1910760000046</v>
      </c>
      <c r="T49" s="38">
        <f t="shared" si="5"/>
        <v>791328.8544444443</v>
      </c>
    </row>
    <row r="50" spans="1:20" x14ac:dyDescent="0.25">
      <c r="A50" s="2" t="s">
        <v>26</v>
      </c>
      <c r="B50" s="4" t="s">
        <v>17</v>
      </c>
      <c r="C50" s="4" t="s">
        <v>8</v>
      </c>
      <c r="D50" s="3">
        <v>7695.96</v>
      </c>
      <c r="E50" s="1">
        <v>230</v>
      </c>
      <c r="F50" s="1">
        <v>3512</v>
      </c>
      <c r="N50" s="1">
        <f t="shared" si="0"/>
        <v>3209.3246666666691</v>
      </c>
      <c r="O50" s="1">
        <f t="shared" si="1"/>
        <v>58.325999999999965</v>
      </c>
      <c r="P50" s="1">
        <f t="shared" si="2"/>
        <v>1179.4333333333334</v>
      </c>
      <c r="R50" s="36">
        <f t="shared" si="3"/>
        <v>10299764.816075128</v>
      </c>
      <c r="S50" s="37">
        <f t="shared" si="4"/>
        <v>3401.9222759999957</v>
      </c>
      <c r="T50" s="38">
        <f t="shared" si="5"/>
        <v>1391062.9877777779</v>
      </c>
    </row>
    <row r="51" spans="1:20" x14ac:dyDescent="0.25">
      <c r="A51" s="2" t="s">
        <v>26</v>
      </c>
      <c r="B51" s="4" t="s">
        <v>17</v>
      </c>
      <c r="C51" s="4" t="s">
        <v>9</v>
      </c>
      <c r="D51" s="3">
        <v>8717.84</v>
      </c>
      <c r="E51" s="1">
        <v>474.8</v>
      </c>
      <c r="F51" s="1">
        <v>6421</v>
      </c>
      <c r="N51" s="1">
        <f t="shared" si="0"/>
        <v>4231.2046666666693</v>
      </c>
      <c r="O51" s="1">
        <f t="shared" si="1"/>
        <v>303.12599999999998</v>
      </c>
      <c r="P51" s="1">
        <f t="shared" si="2"/>
        <v>4088.4333333333334</v>
      </c>
      <c r="R51" s="36">
        <f t="shared" si="3"/>
        <v>17903092.931221798</v>
      </c>
      <c r="S51" s="37">
        <f t="shared" si="4"/>
        <v>91885.37187599999</v>
      </c>
      <c r="T51" s="38">
        <f t="shared" si="5"/>
        <v>16715287.121111112</v>
      </c>
    </row>
    <row r="52" spans="1:20" x14ac:dyDescent="0.25">
      <c r="A52" s="2" t="s">
        <v>26</v>
      </c>
      <c r="B52" s="4" t="s">
        <v>17</v>
      </c>
      <c r="C52" s="4" t="s">
        <v>10</v>
      </c>
      <c r="D52" s="3">
        <v>323.32</v>
      </c>
      <c r="E52" s="1">
        <v>3</v>
      </c>
      <c r="F52" s="1">
        <v>183</v>
      </c>
      <c r="N52" s="1">
        <f t="shared" si="0"/>
        <v>-4163.3153333333312</v>
      </c>
      <c r="O52" s="1">
        <f t="shared" si="1"/>
        <v>-168.67400000000004</v>
      </c>
      <c r="P52" s="1">
        <f t="shared" si="2"/>
        <v>-2149.5666666666666</v>
      </c>
      <c r="R52" s="36">
        <f t="shared" si="3"/>
        <v>17333194.564768426</v>
      </c>
      <c r="S52" s="37">
        <f t="shared" si="4"/>
        <v>28450.918276000011</v>
      </c>
      <c r="T52" s="38">
        <f t="shared" si="5"/>
        <v>4620636.8544444442</v>
      </c>
    </row>
    <row r="53" spans="1:20" x14ac:dyDescent="0.25">
      <c r="A53" s="2" t="s">
        <v>26</v>
      </c>
      <c r="B53" s="4" t="s">
        <v>17</v>
      </c>
      <c r="C53" s="4" t="s">
        <v>11</v>
      </c>
      <c r="D53" s="3">
        <v>302.08</v>
      </c>
      <c r="E53" s="1">
        <v>5.0999999999999996</v>
      </c>
      <c r="F53" s="1">
        <v>197</v>
      </c>
      <c r="N53" s="1">
        <f t="shared" si="0"/>
        <v>-4184.555333333331</v>
      </c>
      <c r="O53" s="1">
        <f t="shared" si="1"/>
        <v>-166.57400000000004</v>
      </c>
      <c r="P53" s="1">
        <f t="shared" si="2"/>
        <v>-2135.5666666666666</v>
      </c>
      <c r="R53" s="36">
        <f t="shared" si="3"/>
        <v>17510503.337728426</v>
      </c>
      <c r="S53" s="37">
        <f t="shared" si="4"/>
        <v>27746.897476000013</v>
      </c>
      <c r="T53" s="38">
        <f t="shared" si="5"/>
        <v>4560644.9877777779</v>
      </c>
    </row>
    <row r="54" spans="1:20" x14ac:dyDescent="0.25">
      <c r="A54" s="2" t="s">
        <v>26</v>
      </c>
      <c r="B54" s="4" t="s">
        <v>17</v>
      </c>
      <c r="C54" s="4" t="s">
        <v>12</v>
      </c>
      <c r="D54" s="3">
        <v>1149.32</v>
      </c>
      <c r="E54" s="1">
        <v>144.69999999999999</v>
      </c>
      <c r="F54" s="1">
        <v>766</v>
      </c>
      <c r="N54" s="1">
        <f t="shared" si="0"/>
        <v>-3337.3153333333312</v>
      </c>
      <c r="O54" s="1">
        <f t="shared" si="1"/>
        <v>-26.974000000000046</v>
      </c>
      <c r="P54" s="1">
        <f t="shared" si="2"/>
        <v>-1566.5666666666666</v>
      </c>
      <c r="R54" s="36">
        <f t="shared" si="3"/>
        <v>11137673.634101763</v>
      </c>
      <c r="S54" s="37">
        <f t="shared" si="4"/>
        <v>727.5966760000025</v>
      </c>
      <c r="T54" s="38">
        <f t="shared" si="5"/>
        <v>2454131.1211111108</v>
      </c>
    </row>
    <row r="55" spans="1:20" x14ac:dyDescent="0.25">
      <c r="A55" s="2" t="s">
        <v>26</v>
      </c>
      <c r="B55" s="4" t="s">
        <v>17</v>
      </c>
      <c r="C55" s="4" t="s">
        <v>13</v>
      </c>
      <c r="D55" s="3">
        <v>4342.3999999999996</v>
      </c>
      <c r="E55" s="1">
        <v>149.5</v>
      </c>
      <c r="F55" s="1">
        <v>1781</v>
      </c>
      <c r="N55" s="1">
        <f t="shared" si="0"/>
        <v>-144.23533333333125</v>
      </c>
      <c r="O55" s="1">
        <f t="shared" si="1"/>
        <v>-22.174000000000035</v>
      </c>
      <c r="P55" s="1">
        <f t="shared" si="2"/>
        <v>-551.56666666666661</v>
      </c>
      <c r="R55" s="36">
        <f t="shared" si="3"/>
        <v>20803.831381777178</v>
      </c>
      <c r="S55" s="37">
        <f t="shared" si="4"/>
        <v>491.68627600000156</v>
      </c>
      <c r="T55" s="38">
        <f t="shared" si="5"/>
        <v>304225.7877777777</v>
      </c>
    </row>
    <row r="56" spans="1:20" x14ac:dyDescent="0.25">
      <c r="A56" s="2" t="s">
        <v>27</v>
      </c>
      <c r="B56" s="4" t="s">
        <v>19</v>
      </c>
      <c r="C56" s="4" t="s">
        <v>8</v>
      </c>
      <c r="D56" s="3">
        <v>8566.7999999999993</v>
      </c>
      <c r="E56" s="1">
        <v>213.79999999999998</v>
      </c>
      <c r="F56" s="1">
        <v>3138</v>
      </c>
      <c r="N56" s="1">
        <f t="shared" si="0"/>
        <v>4080.1646666666684</v>
      </c>
      <c r="O56" s="1">
        <f t="shared" si="1"/>
        <v>42.125999999999948</v>
      </c>
      <c r="P56" s="1">
        <f t="shared" si="2"/>
        <v>805.43333333333339</v>
      </c>
      <c r="R56" s="36">
        <f t="shared" si="3"/>
        <v>16647743.707115125</v>
      </c>
      <c r="S56" s="37">
        <f t="shared" si="4"/>
        <v>1774.5998759999957</v>
      </c>
      <c r="T56" s="38">
        <f t="shared" si="5"/>
        <v>648722.85444444453</v>
      </c>
    </row>
    <row r="57" spans="1:20" x14ac:dyDescent="0.25">
      <c r="A57" s="2" t="s">
        <v>27</v>
      </c>
      <c r="B57" s="4" t="s">
        <v>19</v>
      </c>
      <c r="C57" s="4" t="s">
        <v>9</v>
      </c>
      <c r="D57" s="3">
        <v>14381.84</v>
      </c>
      <c r="E57" s="1">
        <v>642.1</v>
      </c>
      <c r="F57" s="1">
        <v>9734</v>
      </c>
      <c r="N57" s="1">
        <f t="shared" si="0"/>
        <v>9895.2046666666683</v>
      </c>
      <c r="O57" s="1">
        <f t="shared" si="1"/>
        <v>470.42599999999999</v>
      </c>
      <c r="P57" s="1">
        <f t="shared" si="2"/>
        <v>7401.4333333333334</v>
      </c>
      <c r="R57" s="36">
        <f t="shared" si="3"/>
        <v>97915075.395221815</v>
      </c>
      <c r="S57" s="37">
        <f t="shared" si="4"/>
        <v>221300.621476</v>
      </c>
      <c r="T57" s="38">
        <f t="shared" si="5"/>
        <v>54781215.387777776</v>
      </c>
    </row>
    <row r="58" spans="1:20" x14ac:dyDescent="0.25">
      <c r="A58" s="2" t="s">
        <v>27</v>
      </c>
      <c r="B58" s="4" t="s">
        <v>19</v>
      </c>
      <c r="C58" s="4" t="s">
        <v>10</v>
      </c>
      <c r="D58" s="3">
        <v>212.39999999999998</v>
      </c>
      <c r="E58" s="1">
        <v>1.2000000000000002</v>
      </c>
      <c r="F58" s="1">
        <v>71</v>
      </c>
      <c r="N58" s="1">
        <f t="shared" si="0"/>
        <v>-4274.2353333333313</v>
      </c>
      <c r="O58" s="1">
        <f t="shared" si="1"/>
        <v>-170.47400000000005</v>
      </c>
      <c r="P58" s="1">
        <f t="shared" si="2"/>
        <v>-2261.5666666666666</v>
      </c>
      <c r="R58" s="36">
        <f t="shared" si="3"/>
        <v>18269087.684715092</v>
      </c>
      <c r="S58" s="37">
        <f t="shared" si="4"/>
        <v>29061.384676000016</v>
      </c>
      <c r="T58" s="38">
        <f t="shared" si="5"/>
        <v>5114683.7877777778</v>
      </c>
    </row>
    <row r="59" spans="1:20" x14ac:dyDescent="0.25">
      <c r="A59" s="2" t="s">
        <v>27</v>
      </c>
      <c r="B59" s="4" t="s">
        <v>19</v>
      </c>
      <c r="C59" s="4" t="s">
        <v>11</v>
      </c>
      <c r="D59" s="3">
        <v>2452.04</v>
      </c>
      <c r="E59" s="1">
        <v>18.5</v>
      </c>
      <c r="F59" s="1">
        <v>813</v>
      </c>
      <c r="N59" s="1">
        <f t="shared" si="0"/>
        <v>-2034.5953333333309</v>
      </c>
      <c r="O59" s="1">
        <f t="shared" si="1"/>
        <v>-153.17400000000004</v>
      </c>
      <c r="P59" s="1">
        <f t="shared" si="2"/>
        <v>-1519.5666666666666</v>
      </c>
      <c r="R59" s="36">
        <f t="shared" si="3"/>
        <v>4139578.170421768</v>
      </c>
      <c r="S59" s="37">
        <f t="shared" si="4"/>
        <v>23462.274276000011</v>
      </c>
      <c r="T59" s="38">
        <f t="shared" si="5"/>
        <v>2309082.8544444442</v>
      </c>
    </row>
    <row r="60" spans="1:20" x14ac:dyDescent="0.25">
      <c r="A60" s="2" t="s">
        <v>27</v>
      </c>
      <c r="B60" s="4" t="s">
        <v>19</v>
      </c>
      <c r="C60" s="4" t="s">
        <v>12</v>
      </c>
      <c r="D60" s="3">
        <v>1413.6399999999999</v>
      </c>
      <c r="E60" s="1">
        <v>193.29999999999998</v>
      </c>
      <c r="F60" s="1">
        <v>1134</v>
      </c>
      <c r="N60" s="1">
        <f t="shared" si="0"/>
        <v>-3072.995333333331</v>
      </c>
      <c r="O60" s="1">
        <f t="shared" si="1"/>
        <v>21.625999999999948</v>
      </c>
      <c r="P60" s="1">
        <f t="shared" si="2"/>
        <v>-1198.5666666666666</v>
      </c>
      <c r="R60" s="36">
        <f t="shared" si="3"/>
        <v>9443300.3186884299</v>
      </c>
      <c r="S60" s="37">
        <f t="shared" si="4"/>
        <v>467.68387599999772</v>
      </c>
      <c r="T60" s="38">
        <f t="shared" si="5"/>
        <v>1436562.0544444444</v>
      </c>
    </row>
    <row r="61" spans="1:20" x14ac:dyDescent="0.25">
      <c r="A61" s="2" t="s">
        <v>27</v>
      </c>
      <c r="B61" s="4" t="s">
        <v>19</v>
      </c>
      <c r="C61" s="4" t="s">
        <v>13</v>
      </c>
      <c r="D61" s="3">
        <v>5883.48</v>
      </c>
      <c r="E61" s="1">
        <v>228</v>
      </c>
      <c r="F61" s="1">
        <v>2628</v>
      </c>
      <c r="N61" s="1">
        <f t="shared" si="0"/>
        <v>1396.8446666666687</v>
      </c>
      <c r="O61" s="1">
        <f t="shared" si="1"/>
        <v>56.325999999999965</v>
      </c>
      <c r="P61" s="1">
        <f t="shared" si="2"/>
        <v>295.43333333333339</v>
      </c>
      <c r="R61" s="36">
        <f t="shared" si="3"/>
        <v>1951175.0227951168</v>
      </c>
      <c r="S61" s="37">
        <f t="shared" si="4"/>
        <v>3172.6182759999961</v>
      </c>
      <c r="T61" s="38">
        <f t="shared" si="5"/>
        <v>87280.854444444485</v>
      </c>
    </row>
    <row r="62" spans="1:20" x14ac:dyDescent="0.25">
      <c r="A62" s="2" t="s">
        <v>28</v>
      </c>
      <c r="B62" s="4" t="s">
        <v>21</v>
      </c>
      <c r="C62" s="4" t="s">
        <v>8</v>
      </c>
      <c r="D62" s="3">
        <v>6254</v>
      </c>
      <c r="E62" s="1">
        <v>201.8</v>
      </c>
      <c r="F62" s="1">
        <v>2780</v>
      </c>
      <c r="N62" s="1">
        <f t="shared" si="0"/>
        <v>1767.3646666666691</v>
      </c>
      <c r="O62" s="1">
        <f t="shared" si="1"/>
        <v>30.125999999999976</v>
      </c>
      <c r="P62" s="1">
        <f t="shared" si="2"/>
        <v>447.43333333333339</v>
      </c>
      <c r="R62" s="36">
        <f t="shared" si="3"/>
        <v>3123577.8649817863</v>
      </c>
      <c r="S62" s="37">
        <f t="shared" si="4"/>
        <v>907.57587599999863</v>
      </c>
      <c r="T62" s="38">
        <f t="shared" si="5"/>
        <v>200196.58777777784</v>
      </c>
    </row>
    <row r="63" spans="1:20" x14ac:dyDescent="0.25">
      <c r="A63" s="2" t="s">
        <v>28</v>
      </c>
      <c r="B63" s="4" t="s">
        <v>21</v>
      </c>
      <c r="C63" s="4" t="s">
        <v>9</v>
      </c>
      <c r="D63" s="3">
        <v>8805.16</v>
      </c>
      <c r="E63" s="1">
        <v>380.90000000000003</v>
      </c>
      <c r="F63" s="1">
        <v>5191</v>
      </c>
      <c r="N63" s="1">
        <f t="shared" si="0"/>
        <v>4318.524666666669</v>
      </c>
      <c r="O63" s="1">
        <f t="shared" si="1"/>
        <v>209.226</v>
      </c>
      <c r="P63" s="1">
        <f t="shared" si="2"/>
        <v>2858.4333333333334</v>
      </c>
      <c r="R63" s="36">
        <f t="shared" si="3"/>
        <v>18649655.296608463</v>
      </c>
      <c r="S63" s="37">
        <f t="shared" si="4"/>
        <v>43775.519075999997</v>
      </c>
      <c r="T63" s="38">
        <f t="shared" si="5"/>
        <v>8170641.1211111117</v>
      </c>
    </row>
    <row r="64" spans="1:20" x14ac:dyDescent="0.25">
      <c r="A64" s="2" t="s">
        <v>28</v>
      </c>
      <c r="B64" s="4" t="s">
        <v>21</v>
      </c>
      <c r="C64" s="4" t="s">
        <v>10</v>
      </c>
      <c r="D64" s="3">
        <v>243.07999999999998</v>
      </c>
      <c r="E64" s="1">
        <v>1.8</v>
      </c>
      <c r="F64" s="1">
        <v>108</v>
      </c>
      <c r="N64" s="1">
        <f t="shared" si="0"/>
        <v>-4243.555333333331</v>
      </c>
      <c r="O64" s="1">
        <f t="shared" si="1"/>
        <v>-169.87400000000002</v>
      </c>
      <c r="P64" s="1">
        <f t="shared" si="2"/>
        <v>-2224.5666666666666</v>
      </c>
      <c r="R64" s="36">
        <f t="shared" si="3"/>
        <v>18007761.867061757</v>
      </c>
      <c r="S64" s="37">
        <f t="shared" si="4"/>
        <v>28857.175876000008</v>
      </c>
      <c r="T64" s="38">
        <f t="shared" si="5"/>
        <v>4948696.8544444442</v>
      </c>
    </row>
    <row r="65" spans="1:20" x14ac:dyDescent="0.25">
      <c r="A65" s="2" t="s">
        <v>28</v>
      </c>
      <c r="B65" s="4" t="s">
        <v>21</v>
      </c>
      <c r="C65" s="4" t="s">
        <v>11</v>
      </c>
      <c r="D65" s="3">
        <v>1774.7199999999998</v>
      </c>
      <c r="E65" s="1">
        <v>29.700000000000003</v>
      </c>
      <c r="F65" s="1">
        <v>1447</v>
      </c>
      <c r="N65" s="1">
        <f t="shared" si="0"/>
        <v>-2711.9153333333311</v>
      </c>
      <c r="O65" s="1">
        <f t="shared" si="1"/>
        <v>-141.97400000000005</v>
      </c>
      <c r="P65" s="1">
        <f t="shared" si="2"/>
        <v>-885.56666666666661</v>
      </c>
      <c r="R65" s="36">
        <f t="shared" si="3"/>
        <v>7354484.7751684319</v>
      </c>
      <c r="S65" s="37">
        <f t="shared" si="4"/>
        <v>20156.616676000012</v>
      </c>
      <c r="T65" s="38">
        <f t="shared" si="5"/>
        <v>784228.32111111097</v>
      </c>
    </row>
    <row r="66" spans="1:20" x14ac:dyDescent="0.25">
      <c r="A66" s="2" t="s">
        <v>28</v>
      </c>
      <c r="B66" s="4" t="s">
        <v>21</v>
      </c>
      <c r="C66" s="4" t="s">
        <v>12</v>
      </c>
      <c r="D66" s="3">
        <v>646.64</v>
      </c>
      <c r="E66" s="1">
        <v>60.9</v>
      </c>
      <c r="F66" s="1">
        <v>359</v>
      </c>
      <c r="N66" s="1">
        <f t="shared" si="0"/>
        <v>-3839.995333333331</v>
      </c>
      <c r="O66" s="1">
        <f t="shared" si="1"/>
        <v>-110.77400000000003</v>
      </c>
      <c r="P66" s="1">
        <f t="shared" si="2"/>
        <v>-1973.5666666666666</v>
      </c>
      <c r="R66" s="36">
        <f t="shared" si="3"/>
        <v>14745564.16002176</v>
      </c>
      <c r="S66" s="37">
        <f t="shared" si="4"/>
        <v>12270.879076000007</v>
      </c>
      <c r="T66" s="38">
        <f t="shared" si="5"/>
        <v>3894965.3877777774</v>
      </c>
    </row>
    <row r="67" spans="1:20" x14ac:dyDescent="0.25">
      <c r="A67" s="2" t="s">
        <v>28</v>
      </c>
      <c r="B67" s="4" t="s">
        <v>21</v>
      </c>
      <c r="C67" s="4" t="s">
        <v>13</v>
      </c>
      <c r="D67" s="3">
        <v>3171.8399999999997</v>
      </c>
      <c r="E67" s="1">
        <v>104.19999999999999</v>
      </c>
      <c r="F67" s="1">
        <v>1311</v>
      </c>
      <c r="N67" s="1">
        <f t="shared" ref="N67:N130" si="10">D67-$J$6</f>
        <v>-1314.7953333333312</v>
      </c>
      <c r="O67" s="1">
        <f t="shared" ref="O67:O130" si="11">E67-$K$6</f>
        <v>-67.474000000000046</v>
      </c>
      <c r="P67" s="1">
        <f t="shared" ref="P67:P130" si="12">F67-$L$6</f>
        <v>-1021.5666666666666</v>
      </c>
      <c r="R67" s="36">
        <f t="shared" ref="R67:R130" si="13">N67^2</f>
        <v>1728686.7685551054</v>
      </c>
      <c r="S67" s="37">
        <f t="shared" ref="S67:S130" si="14">O67^2</f>
        <v>4552.7406760000058</v>
      </c>
      <c r="T67" s="38">
        <f t="shared" ref="T67:T130" si="15">P67^2</f>
        <v>1043598.4544444443</v>
      </c>
    </row>
    <row r="68" spans="1:20" x14ac:dyDescent="0.25">
      <c r="A68" s="2" t="s">
        <v>29</v>
      </c>
      <c r="B68" s="4" t="s">
        <v>23</v>
      </c>
      <c r="C68" s="4" t="s">
        <v>8</v>
      </c>
      <c r="D68" s="3">
        <v>5576.6799999999994</v>
      </c>
      <c r="E68" s="1">
        <v>140.1</v>
      </c>
      <c r="F68" s="1">
        <v>2131</v>
      </c>
      <c r="N68" s="1">
        <f t="shared" si="10"/>
        <v>1090.0446666666685</v>
      </c>
      <c r="O68" s="1">
        <f t="shared" si="11"/>
        <v>-31.574000000000041</v>
      </c>
      <c r="P68" s="1">
        <f t="shared" si="12"/>
        <v>-201.56666666666661</v>
      </c>
      <c r="R68" s="36">
        <f t="shared" si="13"/>
        <v>1188197.3753284484</v>
      </c>
      <c r="S68" s="37">
        <f t="shared" si="14"/>
        <v>996.91747600000258</v>
      </c>
      <c r="T68" s="38">
        <f t="shared" si="15"/>
        <v>40629.12111111109</v>
      </c>
    </row>
    <row r="69" spans="1:20" x14ac:dyDescent="0.25">
      <c r="A69" s="2" t="s">
        <v>29</v>
      </c>
      <c r="B69" s="4" t="s">
        <v>23</v>
      </c>
      <c r="C69" s="4" t="s">
        <v>9</v>
      </c>
      <c r="D69" s="3">
        <v>8311.92</v>
      </c>
      <c r="E69" s="1">
        <v>380.20000000000005</v>
      </c>
      <c r="F69" s="1">
        <v>5342</v>
      </c>
      <c r="N69" s="1">
        <f t="shared" si="10"/>
        <v>3825.2846666666692</v>
      </c>
      <c r="O69" s="1">
        <f t="shared" si="11"/>
        <v>208.52600000000001</v>
      </c>
      <c r="P69" s="1">
        <f t="shared" si="12"/>
        <v>3009.4333333333334</v>
      </c>
      <c r="R69" s="36">
        <f t="shared" si="13"/>
        <v>14632802.781035131</v>
      </c>
      <c r="S69" s="37">
        <f t="shared" si="14"/>
        <v>43483.092676000007</v>
      </c>
      <c r="T69" s="38">
        <f t="shared" si="15"/>
        <v>9056688.9877777789</v>
      </c>
    </row>
    <row r="70" spans="1:20" x14ac:dyDescent="0.25">
      <c r="A70" s="2" t="s">
        <v>29</v>
      </c>
      <c r="B70" s="4" t="s">
        <v>23</v>
      </c>
      <c r="C70" s="4" t="s">
        <v>10</v>
      </c>
      <c r="D70" s="3">
        <v>257.24</v>
      </c>
      <c r="E70" s="1">
        <v>2</v>
      </c>
      <c r="F70" s="1">
        <v>117</v>
      </c>
      <c r="N70" s="1">
        <f t="shared" si="10"/>
        <v>-4229.3953333333311</v>
      </c>
      <c r="O70" s="1">
        <f t="shared" si="11"/>
        <v>-169.67400000000004</v>
      </c>
      <c r="P70" s="1">
        <f t="shared" si="12"/>
        <v>-2215.5666666666666</v>
      </c>
      <c r="R70" s="36">
        <f t="shared" si="13"/>
        <v>17887784.88562176</v>
      </c>
      <c r="S70" s="37">
        <f t="shared" si="14"/>
        <v>28789.266276000013</v>
      </c>
      <c r="T70" s="38">
        <f t="shared" si="15"/>
        <v>4908735.654444444</v>
      </c>
    </row>
    <row r="71" spans="1:20" x14ac:dyDescent="0.25">
      <c r="A71" s="2" t="s">
        <v>29</v>
      </c>
      <c r="B71" s="4" t="s">
        <v>23</v>
      </c>
      <c r="C71" s="4" t="s">
        <v>11</v>
      </c>
      <c r="D71" s="3">
        <v>1701.56</v>
      </c>
      <c r="E71" s="1">
        <v>17.900000000000002</v>
      </c>
      <c r="F71" s="1">
        <v>729</v>
      </c>
      <c r="N71" s="1">
        <f t="shared" si="10"/>
        <v>-2785.0753333333309</v>
      </c>
      <c r="O71" s="1">
        <f t="shared" si="11"/>
        <v>-153.77400000000003</v>
      </c>
      <c r="P71" s="1">
        <f t="shared" si="12"/>
        <v>-1603.5666666666666</v>
      </c>
      <c r="R71" s="36">
        <f t="shared" si="13"/>
        <v>7756644.6123417644</v>
      </c>
      <c r="S71" s="37">
        <f t="shared" si="14"/>
        <v>23646.44307600001</v>
      </c>
      <c r="T71" s="38">
        <f t="shared" si="15"/>
        <v>2571426.0544444444</v>
      </c>
    </row>
    <row r="72" spans="1:20" x14ac:dyDescent="0.25">
      <c r="A72" s="2" t="s">
        <v>29</v>
      </c>
      <c r="B72" s="4" t="s">
        <v>23</v>
      </c>
      <c r="C72" s="4" t="s">
        <v>12</v>
      </c>
      <c r="D72" s="3">
        <v>991.19999999999993</v>
      </c>
      <c r="E72" s="1">
        <v>177.4</v>
      </c>
      <c r="F72" s="1">
        <v>1078</v>
      </c>
      <c r="N72" s="1">
        <f t="shared" si="10"/>
        <v>-3495.4353333333311</v>
      </c>
      <c r="O72" s="1">
        <f t="shared" si="11"/>
        <v>5.7259999999999707</v>
      </c>
      <c r="P72" s="1">
        <f t="shared" si="12"/>
        <v>-1254.5666666666666</v>
      </c>
      <c r="R72" s="36">
        <f t="shared" si="13"/>
        <v>12218068.169515096</v>
      </c>
      <c r="S72" s="37">
        <f t="shared" si="14"/>
        <v>32.787075999999665</v>
      </c>
      <c r="T72" s="38">
        <f t="shared" si="15"/>
        <v>1573937.5211111109</v>
      </c>
    </row>
    <row r="73" spans="1:20" x14ac:dyDescent="0.25">
      <c r="A73" s="2" t="s">
        <v>29</v>
      </c>
      <c r="B73" s="4" t="s">
        <v>23</v>
      </c>
      <c r="C73" s="4" t="s">
        <v>13</v>
      </c>
      <c r="D73" s="3">
        <v>2572.4</v>
      </c>
      <c r="E73" s="1">
        <v>114.89999999999999</v>
      </c>
      <c r="F73" s="1">
        <v>1182</v>
      </c>
      <c r="N73" s="1">
        <f t="shared" si="10"/>
        <v>-1914.2353333333308</v>
      </c>
      <c r="O73" s="1">
        <f t="shared" si="11"/>
        <v>-56.774000000000044</v>
      </c>
      <c r="P73" s="1">
        <f t="shared" si="12"/>
        <v>-1150.5666666666666</v>
      </c>
      <c r="R73" s="36">
        <f t="shared" si="13"/>
        <v>3664296.9113817681</v>
      </c>
      <c r="S73" s="37">
        <f t="shared" si="14"/>
        <v>3223.2870760000051</v>
      </c>
      <c r="T73" s="38">
        <f t="shared" si="15"/>
        <v>1323803.6544444442</v>
      </c>
    </row>
    <row r="74" spans="1:20" x14ac:dyDescent="0.25">
      <c r="A74" s="2" t="s">
        <v>30</v>
      </c>
      <c r="B74" s="4" t="s">
        <v>7</v>
      </c>
      <c r="C74" s="4" t="s">
        <v>8</v>
      </c>
      <c r="D74" s="3">
        <v>7514.24</v>
      </c>
      <c r="E74" s="1">
        <v>190.5</v>
      </c>
      <c r="F74" s="1">
        <v>2825</v>
      </c>
      <c r="N74" s="1">
        <f t="shared" si="10"/>
        <v>3027.6046666666689</v>
      </c>
      <c r="O74" s="1">
        <f t="shared" si="11"/>
        <v>18.825999999999965</v>
      </c>
      <c r="P74" s="1">
        <f t="shared" si="12"/>
        <v>492.43333333333339</v>
      </c>
      <c r="R74" s="36">
        <f t="shared" si="13"/>
        <v>9166390.017621791</v>
      </c>
      <c r="S74" s="37">
        <f t="shared" si="14"/>
        <v>354.41827599999868</v>
      </c>
      <c r="T74" s="38">
        <f t="shared" si="15"/>
        <v>242490.58777777784</v>
      </c>
    </row>
    <row r="75" spans="1:20" x14ac:dyDescent="0.25">
      <c r="A75" s="2" t="s">
        <v>30</v>
      </c>
      <c r="B75" s="4" t="s">
        <v>7</v>
      </c>
      <c r="C75" s="4" t="s">
        <v>9</v>
      </c>
      <c r="D75" s="3">
        <v>11823.599999999999</v>
      </c>
      <c r="E75" s="1">
        <v>469.70000000000005</v>
      </c>
      <c r="F75" s="1">
        <v>6978</v>
      </c>
      <c r="N75" s="1">
        <f t="shared" si="10"/>
        <v>7336.9646666666677</v>
      </c>
      <c r="O75" s="1">
        <f t="shared" si="11"/>
        <v>298.02600000000001</v>
      </c>
      <c r="P75" s="1">
        <f t="shared" si="12"/>
        <v>4645.4333333333334</v>
      </c>
      <c r="R75" s="36">
        <f t="shared" si="13"/>
        <v>53831050.519915126</v>
      </c>
      <c r="S75" s="37">
        <f t="shared" si="14"/>
        <v>88819.49667600001</v>
      </c>
      <c r="T75" s="38">
        <f t="shared" si="15"/>
        <v>21580050.854444444</v>
      </c>
    </row>
    <row r="76" spans="1:20" x14ac:dyDescent="0.25">
      <c r="A76" s="2" t="s">
        <v>30</v>
      </c>
      <c r="B76" s="4" t="s">
        <v>7</v>
      </c>
      <c r="C76" s="4" t="s">
        <v>10</v>
      </c>
      <c r="D76" s="3">
        <v>332.76</v>
      </c>
      <c r="E76" s="1">
        <v>2.6</v>
      </c>
      <c r="F76" s="1">
        <v>154</v>
      </c>
      <c r="N76" s="1">
        <f t="shared" si="10"/>
        <v>-4153.8753333333307</v>
      </c>
      <c r="O76" s="1">
        <f t="shared" si="11"/>
        <v>-169.07400000000004</v>
      </c>
      <c r="P76" s="1">
        <f t="shared" si="12"/>
        <v>-2178.5666666666666</v>
      </c>
      <c r="R76" s="36">
        <f t="shared" si="13"/>
        <v>17254680.284875087</v>
      </c>
      <c r="S76" s="37">
        <f t="shared" si="14"/>
        <v>28586.017476000015</v>
      </c>
      <c r="T76" s="38">
        <f t="shared" si="15"/>
        <v>4746152.7211111104</v>
      </c>
    </row>
    <row r="77" spans="1:20" x14ac:dyDescent="0.25">
      <c r="A77" s="2" t="s">
        <v>30</v>
      </c>
      <c r="B77" s="4" t="s">
        <v>7</v>
      </c>
      <c r="C77" s="4" t="s">
        <v>11</v>
      </c>
      <c r="D77" s="3">
        <v>2603.08</v>
      </c>
      <c r="E77" s="1">
        <v>27</v>
      </c>
      <c r="F77" s="1">
        <v>938</v>
      </c>
      <c r="N77" s="1">
        <f t="shared" si="10"/>
        <v>-1883.555333333331</v>
      </c>
      <c r="O77" s="1">
        <f t="shared" si="11"/>
        <v>-144.67400000000004</v>
      </c>
      <c r="P77" s="1">
        <f t="shared" si="12"/>
        <v>-1394.5666666666666</v>
      </c>
      <c r="R77" s="36">
        <f t="shared" si="13"/>
        <v>3547780.6937284353</v>
      </c>
      <c r="S77" s="37">
        <f t="shared" si="14"/>
        <v>20930.566276000009</v>
      </c>
      <c r="T77" s="38">
        <f t="shared" si="15"/>
        <v>1944816.1877777777</v>
      </c>
    </row>
    <row r="78" spans="1:20" x14ac:dyDescent="0.25">
      <c r="A78" s="2" t="s">
        <v>30</v>
      </c>
      <c r="B78" s="4" t="s">
        <v>7</v>
      </c>
      <c r="C78" s="4" t="s">
        <v>12</v>
      </c>
      <c r="D78" s="3">
        <v>1024.24</v>
      </c>
      <c r="E78" s="1">
        <v>190.4</v>
      </c>
      <c r="F78" s="1">
        <v>1148</v>
      </c>
      <c r="N78" s="1">
        <f t="shared" si="10"/>
        <v>-3462.3953333333311</v>
      </c>
      <c r="O78" s="1">
        <f t="shared" si="11"/>
        <v>18.725999999999971</v>
      </c>
      <c r="P78" s="1">
        <f t="shared" si="12"/>
        <v>-1184.5666666666666</v>
      </c>
      <c r="R78" s="36">
        <f t="shared" si="13"/>
        <v>11988181.444288429</v>
      </c>
      <c r="S78" s="37">
        <f t="shared" si="14"/>
        <v>350.66307599999891</v>
      </c>
      <c r="T78" s="38">
        <f t="shared" si="15"/>
        <v>1403198.1877777777</v>
      </c>
    </row>
    <row r="79" spans="1:20" x14ac:dyDescent="0.25">
      <c r="A79" s="2" t="s">
        <v>30</v>
      </c>
      <c r="B79" s="4" t="s">
        <v>7</v>
      </c>
      <c r="C79" s="4" t="s">
        <v>13</v>
      </c>
      <c r="D79" s="3">
        <v>2945.2799999999997</v>
      </c>
      <c r="E79" s="1">
        <v>123.69999999999999</v>
      </c>
      <c r="F79" s="1">
        <v>1109</v>
      </c>
      <c r="N79" s="1">
        <f t="shared" si="10"/>
        <v>-1541.3553333333311</v>
      </c>
      <c r="O79" s="1">
        <f t="shared" si="11"/>
        <v>-47.974000000000046</v>
      </c>
      <c r="P79" s="1">
        <f t="shared" si="12"/>
        <v>-1223.5666666666666</v>
      </c>
      <c r="R79" s="36">
        <f t="shared" si="13"/>
        <v>2375776.2635951042</v>
      </c>
      <c r="S79" s="37">
        <f t="shared" si="14"/>
        <v>2301.5046760000046</v>
      </c>
      <c r="T79" s="38">
        <f t="shared" si="15"/>
        <v>1497115.3877777776</v>
      </c>
    </row>
    <row r="80" spans="1:20" x14ac:dyDescent="0.25">
      <c r="A80" s="2" t="s">
        <v>31</v>
      </c>
      <c r="B80" s="4" t="s">
        <v>15</v>
      </c>
      <c r="C80" s="4" t="s">
        <v>8</v>
      </c>
      <c r="D80" s="3">
        <v>8887.76</v>
      </c>
      <c r="E80" s="1">
        <v>214.79999999999998</v>
      </c>
      <c r="F80" s="1">
        <v>3443</v>
      </c>
      <c r="N80" s="1">
        <f t="shared" si="10"/>
        <v>4401.1246666666693</v>
      </c>
      <c r="O80" s="1">
        <f t="shared" si="11"/>
        <v>43.125999999999948</v>
      </c>
      <c r="P80" s="1">
        <f t="shared" si="12"/>
        <v>1110.4333333333334</v>
      </c>
      <c r="R80" s="36">
        <f t="shared" si="13"/>
        <v>19369898.331541803</v>
      </c>
      <c r="S80" s="37">
        <f t="shared" si="14"/>
        <v>1859.8518759999954</v>
      </c>
      <c r="T80" s="38">
        <f t="shared" si="15"/>
        <v>1233062.1877777779</v>
      </c>
    </row>
    <row r="81" spans="1:20" x14ac:dyDescent="0.25">
      <c r="A81" s="2" t="s">
        <v>31</v>
      </c>
      <c r="B81" s="4" t="s">
        <v>15</v>
      </c>
      <c r="C81" s="4" t="s">
        <v>9</v>
      </c>
      <c r="D81" s="3">
        <v>14842.039999999999</v>
      </c>
      <c r="E81" s="1">
        <v>581.6</v>
      </c>
      <c r="F81" s="1">
        <v>8307</v>
      </c>
      <c r="N81" s="1">
        <f t="shared" si="10"/>
        <v>10355.404666666669</v>
      </c>
      <c r="O81" s="1">
        <f t="shared" si="11"/>
        <v>409.92599999999999</v>
      </c>
      <c r="P81" s="1">
        <f t="shared" si="12"/>
        <v>5974.4333333333334</v>
      </c>
      <c r="R81" s="36">
        <f t="shared" si="13"/>
        <v>107234405.81042182</v>
      </c>
      <c r="S81" s="37">
        <f t="shared" si="14"/>
        <v>168039.325476</v>
      </c>
      <c r="T81" s="38">
        <f t="shared" si="15"/>
        <v>35693853.654444449</v>
      </c>
    </row>
    <row r="82" spans="1:20" x14ac:dyDescent="0.25">
      <c r="A82" s="2" t="s">
        <v>31</v>
      </c>
      <c r="B82" s="4" t="s">
        <v>15</v>
      </c>
      <c r="C82" s="4" t="s">
        <v>10</v>
      </c>
      <c r="D82" s="3">
        <v>283.2</v>
      </c>
      <c r="E82" s="1">
        <v>2.3000000000000003</v>
      </c>
      <c r="F82" s="1">
        <v>136</v>
      </c>
      <c r="N82" s="1">
        <f t="shared" si="10"/>
        <v>-4203.4353333333311</v>
      </c>
      <c r="O82" s="1">
        <f t="shared" si="11"/>
        <v>-169.37400000000002</v>
      </c>
      <c r="P82" s="1">
        <f t="shared" si="12"/>
        <v>-2196.5666666666666</v>
      </c>
      <c r="R82" s="36">
        <f t="shared" si="13"/>
        <v>17668868.601515092</v>
      </c>
      <c r="S82" s="37">
        <f t="shared" si="14"/>
        <v>28687.551876000009</v>
      </c>
      <c r="T82" s="38">
        <f t="shared" si="15"/>
        <v>4824905.1211111108</v>
      </c>
    </row>
    <row r="83" spans="1:20" x14ac:dyDescent="0.25">
      <c r="A83" s="2" t="s">
        <v>31</v>
      </c>
      <c r="B83" s="4" t="s">
        <v>15</v>
      </c>
      <c r="C83" s="4" t="s">
        <v>11</v>
      </c>
      <c r="D83" s="3">
        <v>3686.3199999999997</v>
      </c>
      <c r="E83" s="1">
        <v>43.2</v>
      </c>
      <c r="F83" s="1">
        <v>1790</v>
      </c>
      <c r="N83" s="1">
        <f t="shared" si="10"/>
        <v>-800.31533333333118</v>
      </c>
      <c r="O83" s="1">
        <f t="shared" si="11"/>
        <v>-128.47400000000005</v>
      </c>
      <c r="P83" s="1">
        <f t="shared" si="12"/>
        <v>-542.56666666666661</v>
      </c>
      <c r="R83" s="36">
        <f t="shared" si="13"/>
        <v>640504.63276844099</v>
      </c>
      <c r="S83" s="37">
        <f t="shared" si="14"/>
        <v>16505.568676000014</v>
      </c>
      <c r="T83" s="38">
        <f t="shared" si="15"/>
        <v>294378.58777777769</v>
      </c>
    </row>
    <row r="84" spans="1:20" x14ac:dyDescent="0.25">
      <c r="A84" s="2" t="s">
        <v>31</v>
      </c>
      <c r="B84" s="4" t="s">
        <v>15</v>
      </c>
      <c r="C84" s="4" t="s">
        <v>12</v>
      </c>
      <c r="D84" s="3">
        <v>682.04</v>
      </c>
      <c r="E84" s="1">
        <v>81</v>
      </c>
      <c r="F84" s="1">
        <v>480</v>
      </c>
      <c r="N84" s="1">
        <f t="shared" si="10"/>
        <v>-3804.5953333333309</v>
      </c>
      <c r="O84" s="1">
        <f t="shared" si="11"/>
        <v>-90.674000000000035</v>
      </c>
      <c r="P84" s="1">
        <f t="shared" si="12"/>
        <v>-1852.5666666666666</v>
      </c>
      <c r="R84" s="36">
        <f t="shared" si="13"/>
        <v>14474945.650421759</v>
      </c>
      <c r="S84" s="37">
        <f t="shared" si="14"/>
        <v>8221.7742760000056</v>
      </c>
      <c r="T84" s="38">
        <f t="shared" si="15"/>
        <v>3432003.2544444441</v>
      </c>
    </row>
    <row r="85" spans="1:20" x14ac:dyDescent="0.25">
      <c r="A85" s="2" t="s">
        <v>31</v>
      </c>
      <c r="B85" s="4" t="s">
        <v>15</v>
      </c>
      <c r="C85" s="4" t="s">
        <v>13</v>
      </c>
      <c r="D85" s="3">
        <v>3374.7999999999997</v>
      </c>
      <c r="E85" s="1">
        <v>143.4</v>
      </c>
      <c r="F85" s="1">
        <v>1362</v>
      </c>
      <c r="N85" s="1">
        <f t="shared" si="10"/>
        <v>-1111.8353333333312</v>
      </c>
      <c r="O85" s="1">
        <f t="shared" si="11"/>
        <v>-28.274000000000029</v>
      </c>
      <c r="P85" s="1">
        <f t="shared" si="12"/>
        <v>-970.56666666666661</v>
      </c>
      <c r="R85" s="36">
        <f t="shared" si="13"/>
        <v>1236177.8084484397</v>
      </c>
      <c r="S85" s="37">
        <f t="shared" si="14"/>
        <v>799.41907600000161</v>
      </c>
      <c r="T85" s="38">
        <f t="shared" si="15"/>
        <v>941999.65444444434</v>
      </c>
    </row>
    <row r="86" spans="1:20" x14ac:dyDescent="0.25">
      <c r="A86" s="2" t="s">
        <v>32</v>
      </c>
      <c r="B86" s="4" t="s">
        <v>17</v>
      </c>
      <c r="C86" s="4" t="s">
        <v>8</v>
      </c>
      <c r="D86" s="3">
        <v>7967.36</v>
      </c>
      <c r="E86" s="1">
        <v>245.9</v>
      </c>
      <c r="F86" s="1">
        <v>3761</v>
      </c>
      <c r="N86" s="1">
        <f t="shared" si="10"/>
        <v>3480.7246666666688</v>
      </c>
      <c r="O86" s="1">
        <f t="shared" si="11"/>
        <v>74.225999999999971</v>
      </c>
      <c r="P86" s="1">
        <f t="shared" si="12"/>
        <v>1428.4333333333334</v>
      </c>
      <c r="R86" s="36">
        <f t="shared" si="13"/>
        <v>12115444.205141792</v>
      </c>
      <c r="S86" s="37">
        <f t="shared" si="14"/>
        <v>5509.4990759999955</v>
      </c>
      <c r="T86" s="38">
        <f t="shared" si="15"/>
        <v>2040421.787777778</v>
      </c>
    </row>
    <row r="87" spans="1:20" x14ac:dyDescent="0.25">
      <c r="A87" s="2" t="s">
        <v>32</v>
      </c>
      <c r="B87" s="4" t="s">
        <v>17</v>
      </c>
      <c r="C87" s="4" t="s">
        <v>9</v>
      </c>
      <c r="D87" s="3">
        <v>11080.199999999999</v>
      </c>
      <c r="E87" s="1">
        <v>589.1</v>
      </c>
      <c r="F87" s="1">
        <v>8438</v>
      </c>
      <c r="N87" s="1">
        <f t="shared" si="10"/>
        <v>6593.564666666668</v>
      </c>
      <c r="O87" s="1">
        <f t="shared" si="11"/>
        <v>417.42599999999999</v>
      </c>
      <c r="P87" s="1">
        <f t="shared" si="12"/>
        <v>6105.4333333333334</v>
      </c>
      <c r="R87" s="36">
        <f t="shared" si="13"/>
        <v>43475095.01351513</v>
      </c>
      <c r="S87" s="37">
        <f t="shared" si="14"/>
        <v>174244.46547599998</v>
      </c>
      <c r="T87" s="38">
        <f t="shared" si="15"/>
        <v>37276316.18777778</v>
      </c>
    </row>
    <row r="88" spans="1:20" x14ac:dyDescent="0.25">
      <c r="A88" s="2" t="s">
        <v>32</v>
      </c>
      <c r="B88" s="4" t="s">
        <v>17</v>
      </c>
      <c r="C88" s="4" t="s">
        <v>10</v>
      </c>
      <c r="D88" s="3">
        <v>349.28</v>
      </c>
      <c r="E88" s="1">
        <v>3.5</v>
      </c>
      <c r="F88" s="1">
        <v>208</v>
      </c>
      <c r="N88" s="1">
        <f t="shared" si="10"/>
        <v>-4137.3553333333311</v>
      </c>
      <c r="O88" s="1">
        <f t="shared" si="11"/>
        <v>-168.17400000000004</v>
      </c>
      <c r="P88" s="1">
        <f t="shared" si="12"/>
        <v>-2124.5666666666666</v>
      </c>
      <c r="R88" s="36">
        <f t="shared" si="13"/>
        <v>17117709.15426176</v>
      </c>
      <c r="S88" s="37">
        <f t="shared" si="14"/>
        <v>28282.494276000012</v>
      </c>
      <c r="T88" s="38">
        <f t="shared" si="15"/>
        <v>4513783.5211111112</v>
      </c>
    </row>
    <row r="89" spans="1:20" x14ac:dyDescent="0.25">
      <c r="A89" s="2" t="s">
        <v>32</v>
      </c>
      <c r="B89" s="4" t="s">
        <v>17</v>
      </c>
      <c r="C89" s="4" t="s">
        <v>11</v>
      </c>
      <c r="D89" s="3">
        <v>398.84</v>
      </c>
      <c r="E89" s="1">
        <v>5</v>
      </c>
      <c r="F89" s="1">
        <v>180</v>
      </c>
      <c r="N89" s="1">
        <f t="shared" si="10"/>
        <v>-4087.7953333333307</v>
      </c>
      <c r="O89" s="1">
        <f t="shared" si="11"/>
        <v>-166.67400000000004</v>
      </c>
      <c r="P89" s="1">
        <f t="shared" si="12"/>
        <v>-2152.5666666666666</v>
      </c>
      <c r="R89" s="36">
        <f t="shared" si="13"/>
        <v>16710070.687221756</v>
      </c>
      <c r="S89" s="37">
        <f t="shared" si="14"/>
        <v>27780.222276000011</v>
      </c>
      <c r="T89" s="38">
        <f t="shared" si="15"/>
        <v>4633543.2544444446</v>
      </c>
    </row>
    <row r="90" spans="1:20" x14ac:dyDescent="0.25">
      <c r="A90" s="2" t="s">
        <v>32</v>
      </c>
      <c r="B90" s="4" t="s">
        <v>17</v>
      </c>
      <c r="C90" s="4" t="s">
        <v>12</v>
      </c>
      <c r="D90" s="3">
        <v>776.43999999999994</v>
      </c>
      <c r="E90" s="1">
        <v>92.399999999999991</v>
      </c>
      <c r="F90" s="1">
        <v>536</v>
      </c>
      <c r="N90" s="1">
        <f t="shared" si="10"/>
        <v>-3710.1953333333308</v>
      </c>
      <c r="O90" s="1">
        <f t="shared" si="11"/>
        <v>-79.274000000000044</v>
      </c>
      <c r="P90" s="1">
        <f t="shared" si="12"/>
        <v>-1796.5666666666666</v>
      </c>
      <c r="R90" s="36">
        <f t="shared" si="13"/>
        <v>13765549.411488425</v>
      </c>
      <c r="S90" s="37">
        <f t="shared" si="14"/>
        <v>6284.3670760000068</v>
      </c>
      <c r="T90" s="38">
        <f t="shared" si="15"/>
        <v>3227651.7877777778</v>
      </c>
    </row>
    <row r="91" spans="1:20" x14ac:dyDescent="0.25">
      <c r="A91" s="2" t="s">
        <v>32</v>
      </c>
      <c r="B91" s="4" t="s">
        <v>17</v>
      </c>
      <c r="C91" s="4" t="s">
        <v>13</v>
      </c>
      <c r="D91" s="3">
        <v>4769.5599999999995</v>
      </c>
      <c r="E91" s="1">
        <v>201.29999999999998</v>
      </c>
      <c r="F91" s="1">
        <v>1844</v>
      </c>
      <c r="N91" s="1">
        <f t="shared" si="10"/>
        <v>282.9246666666686</v>
      </c>
      <c r="O91" s="1">
        <f t="shared" si="11"/>
        <v>29.625999999999948</v>
      </c>
      <c r="P91" s="1">
        <f t="shared" si="12"/>
        <v>-488.56666666666661</v>
      </c>
      <c r="R91" s="36">
        <f t="shared" si="13"/>
        <v>80046.367008445537</v>
      </c>
      <c r="S91" s="37">
        <f t="shared" si="14"/>
        <v>877.69987599999695</v>
      </c>
      <c r="T91" s="38">
        <f t="shared" si="15"/>
        <v>238697.38777777771</v>
      </c>
    </row>
    <row r="92" spans="1:20" x14ac:dyDescent="0.25">
      <c r="A92" s="2" t="s">
        <v>33</v>
      </c>
      <c r="B92" s="4" t="s">
        <v>19</v>
      </c>
      <c r="C92" s="4" t="s">
        <v>8</v>
      </c>
      <c r="D92" s="3">
        <v>9798.7199999999993</v>
      </c>
      <c r="E92" s="1">
        <v>283.20000000000005</v>
      </c>
      <c r="F92" s="1">
        <v>3622</v>
      </c>
      <c r="N92" s="1">
        <f t="shared" si="10"/>
        <v>5312.0846666666685</v>
      </c>
      <c r="O92" s="1">
        <f t="shared" si="11"/>
        <v>111.52600000000001</v>
      </c>
      <c r="P92" s="1">
        <f t="shared" si="12"/>
        <v>1289.4333333333334</v>
      </c>
      <c r="R92" s="36">
        <f t="shared" si="13"/>
        <v>28218243.505835131</v>
      </c>
      <c r="S92" s="37">
        <f t="shared" si="14"/>
        <v>12438.048676000002</v>
      </c>
      <c r="T92" s="38">
        <f t="shared" si="15"/>
        <v>1662638.3211111112</v>
      </c>
    </row>
    <row r="93" spans="1:20" x14ac:dyDescent="0.25">
      <c r="A93" s="2" t="s">
        <v>33</v>
      </c>
      <c r="B93" s="4" t="s">
        <v>19</v>
      </c>
      <c r="C93" s="4" t="s">
        <v>9</v>
      </c>
      <c r="D93" s="3">
        <v>21237.64</v>
      </c>
      <c r="E93" s="1">
        <v>886.2</v>
      </c>
      <c r="F93" s="1">
        <v>13240</v>
      </c>
      <c r="N93" s="1">
        <f t="shared" si="10"/>
        <v>16751.004666666668</v>
      </c>
      <c r="O93" s="1">
        <f t="shared" si="11"/>
        <v>714.52600000000007</v>
      </c>
      <c r="P93" s="1">
        <f t="shared" si="12"/>
        <v>10907.433333333334</v>
      </c>
      <c r="R93" s="36">
        <f t="shared" si="13"/>
        <v>280596157.3426885</v>
      </c>
      <c r="S93" s="37">
        <f t="shared" si="14"/>
        <v>510547.40467600012</v>
      </c>
      <c r="T93" s="38">
        <f t="shared" si="15"/>
        <v>118972101.92111114</v>
      </c>
    </row>
    <row r="94" spans="1:20" x14ac:dyDescent="0.25">
      <c r="A94" s="2" t="s">
        <v>33</v>
      </c>
      <c r="B94" s="4" t="s">
        <v>19</v>
      </c>
      <c r="C94" s="4" t="s">
        <v>10</v>
      </c>
      <c r="D94" s="3">
        <v>261.95999999999998</v>
      </c>
      <c r="E94" s="1">
        <v>1.6</v>
      </c>
      <c r="F94" s="1">
        <v>93</v>
      </c>
      <c r="N94" s="1">
        <f t="shared" si="10"/>
        <v>-4224.6753333333309</v>
      </c>
      <c r="O94" s="1">
        <f t="shared" si="11"/>
        <v>-170.07400000000004</v>
      </c>
      <c r="P94" s="1">
        <f t="shared" si="12"/>
        <v>-2239.5666666666666</v>
      </c>
      <c r="R94" s="36">
        <f t="shared" si="13"/>
        <v>17847881.672075089</v>
      </c>
      <c r="S94" s="37">
        <f t="shared" si="14"/>
        <v>28925.165476000013</v>
      </c>
      <c r="T94" s="38">
        <f t="shared" si="15"/>
        <v>5015658.8544444442</v>
      </c>
    </row>
    <row r="95" spans="1:20" x14ac:dyDescent="0.25">
      <c r="A95" s="2" t="s">
        <v>33</v>
      </c>
      <c r="B95" s="4" t="s">
        <v>19</v>
      </c>
      <c r="C95" s="4" t="s">
        <v>11</v>
      </c>
      <c r="D95" s="3">
        <v>3622.6</v>
      </c>
      <c r="E95" s="1">
        <v>27.6</v>
      </c>
      <c r="F95" s="1">
        <v>1199</v>
      </c>
      <c r="N95" s="1">
        <f t="shared" si="10"/>
        <v>-864.03533333333098</v>
      </c>
      <c r="O95" s="1">
        <f t="shared" si="11"/>
        <v>-144.07400000000004</v>
      </c>
      <c r="P95" s="1">
        <f t="shared" si="12"/>
        <v>-1133.5666666666666</v>
      </c>
      <c r="R95" s="36">
        <f t="shared" si="13"/>
        <v>746557.05724844034</v>
      </c>
      <c r="S95" s="37">
        <f t="shared" si="14"/>
        <v>20757.317476000011</v>
      </c>
      <c r="T95" s="38">
        <f t="shared" si="15"/>
        <v>1284973.3877777776</v>
      </c>
    </row>
    <row r="96" spans="1:20" x14ac:dyDescent="0.25">
      <c r="A96" s="2" t="s">
        <v>33</v>
      </c>
      <c r="B96" s="4" t="s">
        <v>19</v>
      </c>
      <c r="C96" s="4" t="s">
        <v>12</v>
      </c>
      <c r="D96" s="3">
        <v>785.88</v>
      </c>
      <c r="E96" s="1">
        <v>82.399999999999991</v>
      </c>
      <c r="F96" s="1">
        <v>480</v>
      </c>
      <c r="N96" s="1">
        <f t="shared" si="10"/>
        <v>-3700.7553333333308</v>
      </c>
      <c r="O96" s="1">
        <f t="shared" si="11"/>
        <v>-89.274000000000044</v>
      </c>
      <c r="P96" s="1">
        <f t="shared" si="12"/>
        <v>-1852.5666666666666</v>
      </c>
      <c r="R96" s="36">
        <f t="shared" si="13"/>
        <v>13695590.037195092</v>
      </c>
      <c r="S96" s="37">
        <f t="shared" si="14"/>
        <v>7969.8470760000082</v>
      </c>
      <c r="T96" s="38">
        <f t="shared" si="15"/>
        <v>3432003.2544444441</v>
      </c>
    </row>
    <row r="97" spans="1:20" x14ac:dyDescent="0.25">
      <c r="A97" s="2" t="s">
        <v>33</v>
      </c>
      <c r="B97" s="4" t="s">
        <v>19</v>
      </c>
      <c r="C97" s="4" t="s">
        <v>13</v>
      </c>
      <c r="D97" s="3">
        <v>4745.96</v>
      </c>
      <c r="E97" s="1">
        <v>153.79999999999998</v>
      </c>
      <c r="F97" s="1">
        <v>1655</v>
      </c>
      <c r="N97" s="1">
        <f t="shared" si="10"/>
        <v>259.32466666666915</v>
      </c>
      <c r="O97" s="1">
        <f t="shared" si="11"/>
        <v>-17.874000000000052</v>
      </c>
      <c r="P97" s="1">
        <f t="shared" si="12"/>
        <v>-677.56666666666661</v>
      </c>
      <c r="R97" s="36">
        <f t="shared" si="13"/>
        <v>67249.282741779069</v>
      </c>
      <c r="S97" s="37">
        <f t="shared" si="14"/>
        <v>319.47987600000187</v>
      </c>
      <c r="T97" s="38">
        <f t="shared" si="15"/>
        <v>459096.58777777769</v>
      </c>
    </row>
    <row r="98" spans="1:20" x14ac:dyDescent="0.25">
      <c r="A98" s="2" t="s">
        <v>34</v>
      </c>
      <c r="B98" s="4" t="s">
        <v>21</v>
      </c>
      <c r="C98" s="4" t="s">
        <v>8</v>
      </c>
      <c r="D98" s="3">
        <v>6261.08</v>
      </c>
      <c r="E98" s="1">
        <v>249.5</v>
      </c>
      <c r="F98" s="1">
        <v>2935</v>
      </c>
      <c r="N98" s="1">
        <f t="shared" si="10"/>
        <v>1774.444666666669</v>
      </c>
      <c r="O98" s="1">
        <f t="shared" si="11"/>
        <v>77.825999999999965</v>
      </c>
      <c r="P98" s="1">
        <f t="shared" si="12"/>
        <v>602.43333333333339</v>
      </c>
      <c r="R98" s="36">
        <f t="shared" si="13"/>
        <v>3148653.8750617863</v>
      </c>
      <c r="S98" s="37">
        <f t="shared" si="14"/>
        <v>6056.8862759999947</v>
      </c>
      <c r="T98" s="38">
        <f t="shared" si="15"/>
        <v>362925.92111111118</v>
      </c>
    </row>
    <row r="99" spans="1:20" x14ac:dyDescent="0.25">
      <c r="A99" s="2" t="s">
        <v>34</v>
      </c>
      <c r="B99" s="4" t="s">
        <v>21</v>
      </c>
      <c r="C99" s="4" t="s">
        <v>9</v>
      </c>
      <c r="D99" s="3">
        <v>13784.759999999998</v>
      </c>
      <c r="E99" s="1">
        <v>789.7</v>
      </c>
      <c r="F99" s="1">
        <v>10981</v>
      </c>
      <c r="N99" s="1">
        <f t="shared" si="10"/>
        <v>9298.1246666666666</v>
      </c>
      <c r="O99" s="1">
        <f t="shared" si="11"/>
        <v>618.02600000000007</v>
      </c>
      <c r="P99" s="1">
        <f t="shared" si="12"/>
        <v>8648.4333333333343</v>
      </c>
      <c r="R99" s="36">
        <f t="shared" si="13"/>
        <v>86455122.316875115</v>
      </c>
      <c r="S99" s="37">
        <f t="shared" si="14"/>
        <v>381956.13667600008</v>
      </c>
      <c r="T99" s="38">
        <f t="shared" si="15"/>
        <v>74795399.121111125</v>
      </c>
    </row>
    <row r="100" spans="1:20" x14ac:dyDescent="0.25">
      <c r="A100" s="2" t="s">
        <v>34</v>
      </c>
      <c r="B100" s="4" t="s">
        <v>21</v>
      </c>
      <c r="C100" s="4" t="s">
        <v>10</v>
      </c>
      <c r="D100" s="3">
        <v>233.64</v>
      </c>
      <c r="E100" s="1">
        <v>1.9000000000000001</v>
      </c>
      <c r="F100" s="1">
        <v>115</v>
      </c>
      <c r="N100" s="1">
        <f t="shared" si="10"/>
        <v>-4252.9953333333306</v>
      </c>
      <c r="O100" s="1">
        <f t="shared" si="11"/>
        <v>-169.77400000000003</v>
      </c>
      <c r="P100" s="1">
        <f t="shared" si="12"/>
        <v>-2217.5666666666666</v>
      </c>
      <c r="R100" s="36">
        <f t="shared" si="13"/>
        <v>18087969.305355087</v>
      </c>
      <c r="S100" s="37">
        <f t="shared" si="14"/>
        <v>28823.211076000011</v>
      </c>
      <c r="T100" s="38">
        <f t="shared" si="15"/>
        <v>4917601.9211111106</v>
      </c>
    </row>
    <row r="101" spans="1:20" x14ac:dyDescent="0.25">
      <c r="A101" s="2" t="s">
        <v>34</v>
      </c>
      <c r="B101" s="4" t="s">
        <v>21</v>
      </c>
      <c r="C101" s="4" t="s">
        <v>11</v>
      </c>
      <c r="D101" s="3">
        <v>2725.7999999999997</v>
      </c>
      <c r="E101" s="1">
        <v>29.400000000000002</v>
      </c>
      <c r="F101" s="1">
        <v>1244</v>
      </c>
      <c r="N101" s="1">
        <f t="shared" si="10"/>
        <v>-1760.8353333333312</v>
      </c>
      <c r="O101" s="1">
        <f t="shared" si="11"/>
        <v>-142.27400000000003</v>
      </c>
      <c r="P101" s="1">
        <f t="shared" si="12"/>
        <v>-1088.5666666666666</v>
      </c>
      <c r="R101" s="36">
        <f t="shared" si="13"/>
        <v>3100541.0711151036</v>
      </c>
      <c r="S101" s="37">
        <f t="shared" si="14"/>
        <v>20241.891076000007</v>
      </c>
      <c r="T101" s="38">
        <f t="shared" si="15"/>
        <v>1184977.3877777776</v>
      </c>
    </row>
    <row r="102" spans="1:20" x14ac:dyDescent="0.25">
      <c r="A102" s="2" t="s">
        <v>34</v>
      </c>
      <c r="B102" s="4" t="s">
        <v>21</v>
      </c>
      <c r="C102" s="4" t="s">
        <v>12</v>
      </c>
      <c r="D102" s="3">
        <v>18.88</v>
      </c>
      <c r="E102" s="1">
        <v>0.1</v>
      </c>
      <c r="F102" s="1">
        <v>5</v>
      </c>
      <c r="N102" s="1">
        <f t="shared" si="10"/>
        <v>-4467.7553333333308</v>
      </c>
      <c r="O102" s="1">
        <f t="shared" si="11"/>
        <v>-171.57400000000004</v>
      </c>
      <c r="P102" s="1">
        <f t="shared" si="12"/>
        <v>-2327.5666666666666</v>
      </c>
      <c r="R102" s="36">
        <f t="shared" si="13"/>
        <v>19960837.718528423</v>
      </c>
      <c r="S102" s="37">
        <f t="shared" si="14"/>
        <v>29437.637476000014</v>
      </c>
      <c r="T102" s="38">
        <f t="shared" si="15"/>
        <v>5417566.5877777776</v>
      </c>
    </row>
    <row r="103" spans="1:20" x14ac:dyDescent="0.25">
      <c r="A103" s="2" t="s">
        <v>34</v>
      </c>
      <c r="B103" s="4" t="s">
        <v>21</v>
      </c>
      <c r="C103" s="4" t="s">
        <v>13</v>
      </c>
      <c r="D103" s="3">
        <v>3353.56</v>
      </c>
      <c r="E103" s="1">
        <v>187.2</v>
      </c>
      <c r="F103" s="1">
        <v>1768</v>
      </c>
      <c r="N103" s="1">
        <f t="shared" si="10"/>
        <v>-1133.0753333333309</v>
      </c>
      <c r="O103" s="1">
        <f t="shared" si="11"/>
        <v>15.525999999999954</v>
      </c>
      <c r="P103" s="1">
        <f t="shared" si="12"/>
        <v>-564.56666666666661</v>
      </c>
      <c r="R103" s="36">
        <f t="shared" si="13"/>
        <v>1283859.7110084391</v>
      </c>
      <c r="S103" s="37">
        <f t="shared" si="14"/>
        <v>241.05667599999856</v>
      </c>
      <c r="T103" s="38">
        <f t="shared" si="15"/>
        <v>318735.52111111104</v>
      </c>
    </row>
    <row r="104" spans="1:20" x14ac:dyDescent="0.25">
      <c r="A104" s="2" t="s">
        <v>35</v>
      </c>
      <c r="B104" s="4" t="s">
        <v>23</v>
      </c>
      <c r="C104" s="4" t="s">
        <v>8</v>
      </c>
      <c r="D104" s="3">
        <v>5494.08</v>
      </c>
      <c r="E104" s="1">
        <v>176.4</v>
      </c>
      <c r="F104" s="1">
        <v>2266</v>
      </c>
      <c r="N104" s="1">
        <f t="shared" si="10"/>
        <v>1007.444666666669</v>
      </c>
      <c r="O104" s="1">
        <f t="shared" si="11"/>
        <v>4.7259999999999707</v>
      </c>
      <c r="P104" s="1">
        <f t="shared" si="12"/>
        <v>-66.566666666666606</v>
      </c>
      <c r="R104" s="36">
        <f t="shared" si="13"/>
        <v>1014944.7563951159</v>
      </c>
      <c r="S104" s="37">
        <f t="shared" si="14"/>
        <v>22.335075999999724</v>
      </c>
      <c r="T104" s="38">
        <f t="shared" si="15"/>
        <v>4431.1211111111033</v>
      </c>
    </row>
    <row r="105" spans="1:20" x14ac:dyDescent="0.25">
      <c r="A105" s="2" t="s">
        <v>35</v>
      </c>
      <c r="B105" s="4" t="s">
        <v>23</v>
      </c>
      <c r="C105" s="4" t="s">
        <v>9</v>
      </c>
      <c r="D105" s="3">
        <v>11325.64</v>
      </c>
      <c r="E105" s="1">
        <v>506.3</v>
      </c>
      <c r="F105" s="1">
        <v>7398</v>
      </c>
      <c r="N105" s="1">
        <f t="shared" si="10"/>
        <v>6839.0046666666685</v>
      </c>
      <c r="O105" s="1">
        <f t="shared" si="11"/>
        <v>334.62599999999998</v>
      </c>
      <c r="P105" s="1">
        <f t="shared" si="12"/>
        <v>5065.4333333333334</v>
      </c>
      <c r="R105" s="36">
        <f t="shared" si="13"/>
        <v>46771984.830688469</v>
      </c>
      <c r="S105" s="37">
        <f t="shared" si="14"/>
        <v>111974.55987599998</v>
      </c>
      <c r="T105" s="38">
        <f t="shared" si="15"/>
        <v>25658614.854444444</v>
      </c>
    </row>
    <row r="106" spans="1:20" x14ac:dyDescent="0.25">
      <c r="A106" s="2" t="s">
        <v>35</v>
      </c>
      <c r="B106" s="4" t="s">
        <v>23</v>
      </c>
      <c r="C106" s="4" t="s">
        <v>10</v>
      </c>
      <c r="D106" s="3">
        <v>285.56</v>
      </c>
      <c r="E106" s="1">
        <v>2</v>
      </c>
      <c r="F106" s="1">
        <v>121</v>
      </c>
      <c r="N106" s="1">
        <f t="shared" si="10"/>
        <v>-4201.0753333333305</v>
      </c>
      <c r="O106" s="1">
        <f t="shared" si="11"/>
        <v>-169.67400000000004</v>
      </c>
      <c r="P106" s="1">
        <f t="shared" si="12"/>
        <v>-2211.5666666666666</v>
      </c>
      <c r="R106" s="36">
        <f t="shared" si="13"/>
        <v>17649033.956341755</v>
      </c>
      <c r="S106" s="37">
        <f t="shared" si="14"/>
        <v>28789.266276000013</v>
      </c>
      <c r="T106" s="38">
        <f t="shared" si="15"/>
        <v>4891027.1211111108</v>
      </c>
    </row>
    <row r="107" spans="1:20" x14ac:dyDescent="0.25">
      <c r="A107" s="2" t="s">
        <v>35</v>
      </c>
      <c r="B107" s="4" t="s">
        <v>23</v>
      </c>
      <c r="C107" s="4" t="s">
        <v>11</v>
      </c>
      <c r="D107" s="3">
        <v>2057.92</v>
      </c>
      <c r="E107" s="1">
        <v>14.4</v>
      </c>
      <c r="F107" s="1">
        <v>646</v>
      </c>
      <c r="N107" s="1">
        <f t="shared" si="10"/>
        <v>-2428.7153333333308</v>
      </c>
      <c r="O107" s="1">
        <f t="shared" si="11"/>
        <v>-157.27400000000003</v>
      </c>
      <c r="P107" s="1">
        <f t="shared" si="12"/>
        <v>-1686.5666666666666</v>
      </c>
      <c r="R107" s="36">
        <f t="shared" si="13"/>
        <v>5898658.1703684321</v>
      </c>
      <c r="S107" s="37">
        <f t="shared" si="14"/>
        <v>24735.111076000008</v>
      </c>
      <c r="T107" s="38">
        <f t="shared" si="15"/>
        <v>2844507.1211111108</v>
      </c>
    </row>
    <row r="108" spans="1:20" x14ac:dyDescent="0.25">
      <c r="A108" s="2" t="s">
        <v>35</v>
      </c>
      <c r="B108" s="4" t="s">
        <v>23</v>
      </c>
      <c r="C108" s="4" t="s">
        <v>12</v>
      </c>
      <c r="D108" s="3">
        <v>306.8</v>
      </c>
      <c r="E108" s="1">
        <v>37.5</v>
      </c>
      <c r="F108" s="1">
        <v>212</v>
      </c>
      <c r="N108" s="1">
        <f t="shared" si="10"/>
        <v>-4179.8353333333307</v>
      </c>
      <c r="O108" s="1">
        <f t="shared" si="11"/>
        <v>-134.17400000000004</v>
      </c>
      <c r="P108" s="1">
        <f t="shared" si="12"/>
        <v>-2120.5666666666666</v>
      </c>
      <c r="R108" s="36">
        <f t="shared" si="13"/>
        <v>17471023.413781755</v>
      </c>
      <c r="S108" s="37">
        <f t="shared" si="14"/>
        <v>18002.66227600001</v>
      </c>
      <c r="T108" s="38">
        <f t="shared" si="15"/>
        <v>4496802.9877777779</v>
      </c>
    </row>
    <row r="109" spans="1:20" x14ac:dyDescent="0.25">
      <c r="A109" s="2" t="s">
        <v>35</v>
      </c>
      <c r="B109" s="4" t="s">
        <v>23</v>
      </c>
      <c r="C109" s="4" t="s">
        <v>13</v>
      </c>
      <c r="D109" s="3">
        <v>3313.4399999999996</v>
      </c>
      <c r="E109" s="1">
        <v>204</v>
      </c>
      <c r="F109" s="1">
        <v>1986</v>
      </c>
      <c r="N109" s="1">
        <f t="shared" si="10"/>
        <v>-1173.1953333333313</v>
      </c>
      <c r="O109" s="1">
        <f t="shared" si="11"/>
        <v>32.325999999999965</v>
      </c>
      <c r="P109" s="1">
        <f t="shared" si="12"/>
        <v>-346.56666666666661</v>
      </c>
      <c r="R109" s="36">
        <f t="shared" si="13"/>
        <v>1376387.2901551062</v>
      </c>
      <c r="S109" s="37">
        <f t="shared" si="14"/>
        <v>1044.9702759999977</v>
      </c>
      <c r="T109" s="38">
        <f t="shared" si="15"/>
        <v>120108.4544444444</v>
      </c>
    </row>
    <row r="110" spans="1:20" x14ac:dyDescent="0.25">
      <c r="A110" s="2" t="s">
        <v>36</v>
      </c>
      <c r="B110" s="4" t="s">
        <v>7</v>
      </c>
      <c r="C110" s="4" t="s">
        <v>8</v>
      </c>
      <c r="D110" s="3">
        <v>6761.4</v>
      </c>
      <c r="E110" s="1">
        <v>188.79999999999998</v>
      </c>
      <c r="F110" s="1">
        <v>2537</v>
      </c>
      <c r="N110" s="1">
        <f t="shared" si="10"/>
        <v>2274.7646666666687</v>
      </c>
      <c r="O110" s="1">
        <f t="shared" si="11"/>
        <v>17.125999999999948</v>
      </c>
      <c r="P110" s="1">
        <f t="shared" si="12"/>
        <v>204.43333333333339</v>
      </c>
      <c r="R110" s="36">
        <f t="shared" si="13"/>
        <v>5174554.2887151204</v>
      </c>
      <c r="S110" s="37">
        <f t="shared" si="14"/>
        <v>293.29987599999822</v>
      </c>
      <c r="T110" s="38">
        <f t="shared" si="15"/>
        <v>41792.987777777802</v>
      </c>
    </row>
    <row r="111" spans="1:20" x14ac:dyDescent="0.25">
      <c r="A111" s="2" t="s">
        <v>36</v>
      </c>
      <c r="B111" s="4" t="s">
        <v>7</v>
      </c>
      <c r="C111" s="4" t="s">
        <v>9</v>
      </c>
      <c r="D111" s="3">
        <v>12378.199999999999</v>
      </c>
      <c r="E111" s="1">
        <v>536.80000000000007</v>
      </c>
      <c r="F111" s="1">
        <v>7445</v>
      </c>
      <c r="N111" s="1">
        <f t="shared" si="10"/>
        <v>7891.564666666668</v>
      </c>
      <c r="O111" s="1">
        <f t="shared" si="11"/>
        <v>365.12600000000003</v>
      </c>
      <c r="P111" s="1">
        <f t="shared" si="12"/>
        <v>5112.4333333333334</v>
      </c>
      <c r="R111" s="36">
        <f t="shared" si="13"/>
        <v>62276792.888181798</v>
      </c>
      <c r="S111" s="37">
        <f t="shared" si="14"/>
        <v>133316.99587600003</v>
      </c>
      <c r="T111" s="38">
        <f t="shared" si="15"/>
        <v>26136974.587777779</v>
      </c>
    </row>
    <row r="112" spans="1:20" x14ac:dyDescent="0.25">
      <c r="A112" s="2" t="s">
        <v>36</v>
      </c>
      <c r="B112" s="4" t="s">
        <v>7</v>
      </c>
      <c r="C112" s="4" t="s">
        <v>10</v>
      </c>
      <c r="D112" s="3">
        <v>328.03999999999996</v>
      </c>
      <c r="E112" s="1">
        <v>2.6</v>
      </c>
      <c r="F112" s="1">
        <v>158</v>
      </c>
      <c r="N112" s="1">
        <f t="shared" si="10"/>
        <v>-4158.5953333333309</v>
      </c>
      <c r="O112" s="1">
        <f t="shared" si="11"/>
        <v>-169.07400000000004</v>
      </c>
      <c r="P112" s="1">
        <f t="shared" si="12"/>
        <v>-2174.5666666666666</v>
      </c>
      <c r="R112" s="36">
        <f t="shared" si="13"/>
        <v>17293915.146421757</v>
      </c>
      <c r="S112" s="37">
        <f t="shared" si="14"/>
        <v>28586.017476000015</v>
      </c>
      <c r="T112" s="38">
        <f t="shared" si="15"/>
        <v>4728740.1877777772</v>
      </c>
    </row>
    <row r="113" spans="1:20" x14ac:dyDescent="0.25">
      <c r="A113" s="2" t="s">
        <v>36</v>
      </c>
      <c r="B113" s="4" t="s">
        <v>7</v>
      </c>
      <c r="C113" s="4" t="s">
        <v>11</v>
      </c>
      <c r="D113" s="3">
        <v>2886.2799999999997</v>
      </c>
      <c r="E113" s="1">
        <v>22.900000000000002</v>
      </c>
      <c r="F113" s="1">
        <v>957</v>
      </c>
      <c r="N113" s="1">
        <f t="shared" si="10"/>
        <v>-1600.3553333333311</v>
      </c>
      <c r="O113" s="1">
        <f t="shared" si="11"/>
        <v>-148.77400000000003</v>
      </c>
      <c r="P113" s="1">
        <f t="shared" si="12"/>
        <v>-1375.5666666666666</v>
      </c>
      <c r="R113" s="36">
        <f t="shared" si="13"/>
        <v>2561137.1929284376</v>
      </c>
      <c r="S113" s="37">
        <f t="shared" si="14"/>
        <v>22133.703076000009</v>
      </c>
      <c r="T113" s="38">
        <f t="shared" si="15"/>
        <v>1892183.6544444442</v>
      </c>
    </row>
    <row r="114" spans="1:20" x14ac:dyDescent="0.25">
      <c r="A114" s="2" t="s">
        <v>36</v>
      </c>
      <c r="B114" s="4" t="s">
        <v>7</v>
      </c>
      <c r="C114" s="4" t="s">
        <v>12</v>
      </c>
      <c r="D114" s="3">
        <v>554.6</v>
      </c>
      <c r="E114" s="1">
        <v>73.5</v>
      </c>
      <c r="F114" s="1">
        <v>423</v>
      </c>
      <c r="N114" s="1">
        <f t="shared" si="10"/>
        <v>-3932.035333333331</v>
      </c>
      <c r="O114" s="1">
        <f t="shared" si="11"/>
        <v>-98.174000000000035</v>
      </c>
      <c r="P114" s="1">
        <f t="shared" si="12"/>
        <v>-1909.5666666666666</v>
      </c>
      <c r="R114" s="36">
        <f t="shared" si="13"/>
        <v>15460901.86258176</v>
      </c>
      <c r="S114" s="37">
        <f t="shared" si="14"/>
        <v>9638.1342760000061</v>
      </c>
      <c r="T114" s="38">
        <f t="shared" si="15"/>
        <v>3646444.8544444442</v>
      </c>
    </row>
    <row r="115" spans="1:20" x14ac:dyDescent="0.25">
      <c r="A115" s="2" t="s">
        <v>36</v>
      </c>
      <c r="B115" s="4" t="s">
        <v>7</v>
      </c>
      <c r="C115" s="4" t="s">
        <v>13</v>
      </c>
      <c r="D115" s="3">
        <v>3450.3199999999997</v>
      </c>
      <c r="E115" s="1">
        <v>165.4</v>
      </c>
      <c r="F115" s="1">
        <v>1601</v>
      </c>
      <c r="N115" s="1">
        <f t="shared" si="10"/>
        <v>-1036.3153333333312</v>
      </c>
      <c r="O115" s="1">
        <f t="shared" si="11"/>
        <v>-6.2740000000000293</v>
      </c>
      <c r="P115" s="1">
        <f t="shared" si="12"/>
        <v>-731.56666666666661</v>
      </c>
      <c r="R115" s="36">
        <f t="shared" si="13"/>
        <v>1073949.4701017733</v>
      </c>
      <c r="S115" s="37">
        <f t="shared" si="14"/>
        <v>39.363076000000369</v>
      </c>
      <c r="T115" s="38">
        <f t="shared" si="15"/>
        <v>535189.78777777764</v>
      </c>
    </row>
    <row r="116" spans="1:20" x14ac:dyDescent="0.25">
      <c r="A116" s="2" t="s">
        <v>37</v>
      </c>
      <c r="B116" s="4" t="s">
        <v>15</v>
      </c>
      <c r="C116" s="4" t="s">
        <v>8</v>
      </c>
      <c r="D116" s="3">
        <v>8550.2799999999988</v>
      </c>
      <c r="E116" s="1">
        <v>274.90000000000003</v>
      </c>
      <c r="F116" s="1">
        <v>3436</v>
      </c>
      <c r="N116" s="1">
        <f t="shared" si="10"/>
        <v>4063.6446666666679</v>
      </c>
      <c r="O116" s="1">
        <f t="shared" si="11"/>
        <v>103.226</v>
      </c>
      <c r="P116" s="1">
        <f t="shared" si="12"/>
        <v>1103.4333333333334</v>
      </c>
      <c r="R116" s="36">
        <f t="shared" si="13"/>
        <v>16513207.976928456</v>
      </c>
      <c r="S116" s="37">
        <f t="shared" si="14"/>
        <v>10655.607076</v>
      </c>
      <c r="T116" s="38">
        <f t="shared" si="15"/>
        <v>1217565.1211111112</v>
      </c>
    </row>
    <row r="117" spans="1:20" x14ac:dyDescent="0.25">
      <c r="A117" s="2" t="s">
        <v>37</v>
      </c>
      <c r="B117" s="4" t="s">
        <v>15</v>
      </c>
      <c r="C117" s="4" t="s">
        <v>9</v>
      </c>
      <c r="D117" s="3">
        <v>17570.2</v>
      </c>
      <c r="E117" s="1">
        <v>736.2</v>
      </c>
      <c r="F117" s="1">
        <v>11025</v>
      </c>
      <c r="N117" s="1">
        <f t="shared" si="10"/>
        <v>13083.564666666669</v>
      </c>
      <c r="O117" s="1">
        <f t="shared" si="11"/>
        <v>564.52600000000007</v>
      </c>
      <c r="P117" s="1">
        <f t="shared" si="12"/>
        <v>8692.4333333333343</v>
      </c>
      <c r="R117" s="36">
        <f t="shared" si="13"/>
        <v>171179664.38684851</v>
      </c>
      <c r="S117" s="37">
        <f t="shared" si="14"/>
        <v>318689.60467600008</v>
      </c>
      <c r="T117" s="38">
        <f t="shared" si="15"/>
        <v>75558397.254444465</v>
      </c>
    </row>
    <row r="118" spans="1:20" x14ac:dyDescent="0.25">
      <c r="A118" s="2" t="s">
        <v>37</v>
      </c>
      <c r="B118" s="4" t="s">
        <v>15</v>
      </c>
      <c r="C118" s="4" t="s">
        <v>10</v>
      </c>
      <c r="D118" s="3">
        <v>311.52</v>
      </c>
      <c r="E118" s="1">
        <v>2.6</v>
      </c>
      <c r="F118" s="1">
        <v>155</v>
      </c>
      <c r="N118" s="1">
        <f t="shared" si="10"/>
        <v>-4175.1153333333314</v>
      </c>
      <c r="O118" s="1">
        <f t="shared" si="11"/>
        <v>-169.07400000000004</v>
      </c>
      <c r="P118" s="1">
        <f t="shared" si="12"/>
        <v>-2177.5666666666666</v>
      </c>
      <c r="R118" s="36">
        <f t="shared" si="13"/>
        <v>17431588.046635095</v>
      </c>
      <c r="S118" s="37">
        <f t="shared" si="14"/>
        <v>28586.017476000015</v>
      </c>
      <c r="T118" s="38">
        <f t="shared" si="15"/>
        <v>4741796.5877777776</v>
      </c>
    </row>
    <row r="119" spans="1:20" x14ac:dyDescent="0.25">
      <c r="A119" s="2" t="s">
        <v>37</v>
      </c>
      <c r="B119" s="4" t="s">
        <v>15</v>
      </c>
      <c r="C119" s="4" t="s">
        <v>11</v>
      </c>
      <c r="D119" s="3">
        <v>4526.4799999999996</v>
      </c>
      <c r="E119" s="1">
        <v>41</v>
      </c>
      <c r="F119" s="1">
        <v>1667</v>
      </c>
      <c r="N119" s="1">
        <f t="shared" si="10"/>
        <v>39.844666666668672</v>
      </c>
      <c r="O119" s="1">
        <f t="shared" si="11"/>
        <v>-130.67400000000004</v>
      </c>
      <c r="P119" s="1">
        <f t="shared" si="12"/>
        <v>-665.56666666666661</v>
      </c>
      <c r="R119" s="36">
        <f t="shared" si="13"/>
        <v>1587.5974617779377</v>
      </c>
      <c r="S119" s="37">
        <f t="shared" si="14"/>
        <v>17075.694276000009</v>
      </c>
      <c r="T119" s="38">
        <f t="shared" si="15"/>
        <v>442978.98777777771</v>
      </c>
    </row>
    <row r="120" spans="1:20" x14ac:dyDescent="0.25">
      <c r="A120" s="2" t="s">
        <v>37</v>
      </c>
      <c r="B120" s="4" t="s">
        <v>15</v>
      </c>
      <c r="C120" s="4" t="s">
        <v>12</v>
      </c>
      <c r="D120" s="3">
        <v>620.67999999999995</v>
      </c>
      <c r="E120" s="1">
        <v>65.3</v>
      </c>
      <c r="F120" s="1">
        <v>378</v>
      </c>
      <c r="N120" s="1">
        <f t="shared" si="10"/>
        <v>-3865.9553333333311</v>
      </c>
      <c r="O120" s="1">
        <f t="shared" si="11"/>
        <v>-106.37400000000004</v>
      </c>
      <c r="P120" s="1">
        <f t="shared" si="12"/>
        <v>-1954.5666666666666</v>
      </c>
      <c r="R120" s="36">
        <f t="shared" si="13"/>
        <v>14945610.639328428</v>
      </c>
      <c r="S120" s="37">
        <f t="shared" si="14"/>
        <v>11315.427876000009</v>
      </c>
      <c r="T120" s="38">
        <f t="shared" si="15"/>
        <v>3820330.8544444442</v>
      </c>
    </row>
    <row r="121" spans="1:20" x14ac:dyDescent="0.25">
      <c r="A121" s="2" t="s">
        <v>37</v>
      </c>
      <c r="B121" s="4" t="s">
        <v>15</v>
      </c>
      <c r="C121" s="4" t="s">
        <v>13</v>
      </c>
      <c r="D121" s="3">
        <v>4165.3999999999996</v>
      </c>
      <c r="E121" s="1">
        <v>183.7</v>
      </c>
      <c r="F121" s="1">
        <v>1758</v>
      </c>
      <c r="N121" s="1">
        <f t="shared" si="10"/>
        <v>-321.23533333333125</v>
      </c>
      <c r="O121" s="1">
        <f t="shared" si="11"/>
        <v>12.025999999999954</v>
      </c>
      <c r="P121" s="1">
        <f t="shared" si="12"/>
        <v>-574.56666666666661</v>
      </c>
      <c r="R121" s="36">
        <f t="shared" si="13"/>
        <v>103192.13938177645</v>
      </c>
      <c r="S121" s="37">
        <f t="shared" si="14"/>
        <v>144.62467599999889</v>
      </c>
      <c r="T121" s="38">
        <f t="shared" si="15"/>
        <v>330126.85444444435</v>
      </c>
    </row>
    <row r="122" spans="1:20" x14ac:dyDescent="0.25">
      <c r="A122" s="2" t="s">
        <v>38</v>
      </c>
      <c r="B122" s="4" t="s">
        <v>17</v>
      </c>
      <c r="C122" s="4" t="s">
        <v>8</v>
      </c>
      <c r="D122" s="3">
        <v>7672.36</v>
      </c>
      <c r="E122" s="1">
        <v>249.9</v>
      </c>
      <c r="F122" s="1">
        <v>3677</v>
      </c>
      <c r="N122" s="1">
        <f t="shared" si="10"/>
        <v>3185.7246666666688</v>
      </c>
      <c r="O122" s="1">
        <f t="shared" si="11"/>
        <v>78.225999999999971</v>
      </c>
      <c r="P122" s="1">
        <f t="shared" si="12"/>
        <v>1344.4333333333334</v>
      </c>
      <c r="R122" s="36">
        <f t="shared" si="13"/>
        <v>10148841.651808457</v>
      </c>
      <c r="S122" s="37">
        <f t="shared" si="14"/>
        <v>6119.3070759999955</v>
      </c>
      <c r="T122" s="38">
        <f t="shared" si="15"/>
        <v>1807500.9877777779</v>
      </c>
    </row>
    <row r="123" spans="1:20" x14ac:dyDescent="0.25">
      <c r="A123" s="2" t="s">
        <v>38</v>
      </c>
      <c r="B123" s="4" t="s">
        <v>17</v>
      </c>
      <c r="C123" s="4" t="s">
        <v>9</v>
      </c>
      <c r="D123" s="3">
        <v>11283.16</v>
      </c>
      <c r="E123" s="1">
        <v>565</v>
      </c>
      <c r="F123" s="1">
        <v>8120</v>
      </c>
      <c r="N123" s="1">
        <f t="shared" si="10"/>
        <v>6796.524666666669</v>
      </c>
      <c r="O123" s="1">
        <f t="shared" si="11"/>
        <v>393.32599999999996</v>
      </c>
      <c r="P123" s="1">
        <f t="shared" si="12"/>
        <v>5787.4333333333334</v>
      </c>
      <c r="R123" s="36">
        <f t="shared" si="13"/>
        <v>46192747.544608474</v>
      </c>
      <c r="S123" s="37">
        <f t="shared" si="14"/>
        <v>154705.34227599998</v>
      </c>
      <c r="T123" s="38">
        <f t="shared" si="15"/>
        <v>33494384.587777779</v>
      </c>
    </row>
    <row r="124" spans="1:20" x14ac:dyDescent="0.25">
      <c r="A124" s="2" t="s">
        <v>38</v>
      </c>
      <c r="B124" s="4" t="s">
        <v>17</v>
      </c>
      <c r="C124" s="4" t="s">
        <v>10</v>
      </c>
      <c r="D124" s="3">
        <v>370.52</v>
      </c>
      <c r="E124" s="1">
        <v>3.6</v>
      </c>
      <c r="F124" s="1">
        <v>219</v>
      </c>
      <c r="N124" s="1">
        <f t="shared" si="10"/>
        <v>-4116.1153333333314</v>
      </c>
      <c r="O124" s="1">
        <f t="shared" si="11"/>
        <v>-168.07400000000004</v>
      </c>
      <c r="P124" s="1">
        <f t="shared" si="12"/>
        <v>-2113.5666666666666</v>
      </c>
      <c r="R124" s="36">
        <f t="shared" si="13"/>
        <v>16942405.437301762</v>
      </c>
      <c r="S124" s="37">
        <f t="shared" si="14"/>
        <v>28248.869476000014</v>
      </c>
      <c r="T124" s="38">
        <f t="shared" si="15"/>
        <v>4467164.0544444444</v>
      </c>
    </row>
    <row r="125" spans="1:20" x14ac:dyDescent="0.25">
      <c r="A125" s="2" t="s">
        <v>38</v>
      </c>
      <c r="B125" s="4" t="s">
        <v>17</v>
      </c>
      <c r="C125" s="4" t="s">
        <v>11</v>
      </c>
      <c r="D125" s="3">
        <v>483.79999999999995</v>
      </c>
      <c r="E125" s="1">
        <v>5.1999999999999993</v>
      </c>
      <c r="F125" s="1">
        <v>213</v>
      </c>
      <c r="N125" s="1">
        <f t="shared" si="10"/>
        <v>-4002.8353333333307</v>
      </c>
      <c r="O125" s="1">
        <f t="shared" si="11"/>
        <v>-166.47400000000005</v>
      </c>
      <c r="P125" s="1">
        <f t="shared" si="12"/>
        <v>-2119.5666666666666</v>
      </c>
      <c r="R125" s="36">
        <f t="shared" si="13"/>
        <v>16022690.705781756</v>
      </c>
      <c r="S125" s="37">
        <f t="shared" si="14"/>
        <v>27713.592676000015</v>
      </c>
      <c r="T125" s="38">
        <f t="shared" si="15"/>
        <v>4492562.8544444442</v>
      </c>
    </row>
    <row r="126" spans="1:20" x14ac:dyDescent="0.25">
      <c r="A126" s="2" t="s">
        <v>38</v>
      </c>
      <c r="B126" s="4" t="s">
        <v>17</v>
      </c>
      <c r="C126" s="4" t="s">
        <v>12</v>
      </c>
      <c r="D126" s="3">
        <v>1054.9199999999998</v>
      </c>
      <c r="E126" s="1">
        <v>250.6</v>
      </c>
      <c r="F126" s="1">
        <v>1191</v>
      </c>
      <c r="N126" s="1">
        <f t="shared" si="10"/>
        <v>-3431.7153333333308</v>
      </c>
      <c r="O126" s="1">
        <f t="shared" si="11"/>
        <v>78.925999999999959</v>
      </c>
      <c r="P126" s="1">
        <f t="shared" si="12"/>
        <v>-1141.5666666666666</v>
      </c>
      <c r="R126" s="36">
        <f t="shared" si="13"/>
        <v>11776670.129035095</v>
      </c>
      <c r="S126" s="37">
        <f t="shared" si="14"/>
        <v>6229.3134759999939</v>
      </c>
      <c r="T126" s="38">
        <f t="shared" si="15"/>
        <v>1303174.4544444443</v>
      </c>
    </row>
    <row r="127" spans="1:20" x14ac:dyDescent="0.25">
      <c r="A127" s="2" t="s">
        <v>38</v>
      </c>
      <c r="B127" s="4" t="s">
        <v>17</v>
      </c>
      <c r="C127" s="4" t="s">
        <v>13</v>
      </c>
      <c r="D127" s="3">
        <v>3794.8799999999997</v>
      </c>
      <c r="E127" s="1">
        <v>167.6</v>
      </c>
      <c r="F127" s="1">
        <v>1544</v>
      </c>
      <c r="N127" s="1">
        <f t="shared" si="10"/>
        <v>-691.75533333333124</v>
      </c>
      <c r="O127" s="1">
        <f t="shared" si="11"/>
        <v>-4.0740000000000407</v>
      </c>
      <c r="P127" s="1">
        <f t="shared" si="12"/>
        <v>-788.56666666666661</v>
      </c>
      <c r="R127" s="36">
        <f t="shared" si="13"/>
        <v>478525.44119510823</v>
      </c>
      <c r="S127" s="37">
        <f t="shared" si="14"/>
        <v>16.597476000000331</v>
      </c>
      <c r="T127" s="38">
        <f t="shared" si="15"/>
        <v>621837.38777777774</v>
      </c>
    </row>
    <row r="128" spans="1:20" x14ac:dyDescent="0.25">
      <c r="A128" s="2" t="s">
        <v>39</v>
      </c>
      <c r="B128" s="4" t="s">
        <v>19</v>
      </c>
      <c r="C128" s="4" t="s">
        <v>8</v>
      </c>
      <c r="D128" s="3">
        <v>7389.16</v>
      </c>
      <c r="E128" s="1">
        <v>159</v>
      </c>
      <c r="F128" s="1">
        <v>2609</v>
      </c>
      <c r="N128" s="1">
        <f t="shared" si="10"/>
        <v>2902.524666666669</v>
      </c>
      <c r="O128" s="1">
        <f t="shared" si="11"/>
        <v>-12.674000000000035</v>
      </c>
      <c r="P128" s="1">
        <f t="shared" si="12"/>
        <v>276.43333333333339</v>
      </c>
      <c r="R128" s="36">
        <f t="shared" si="13"/>
        <v>8424649.4406084586</v>
      </c>
      <c r="S128" s="37">
        <f t="shared" si="14"/>
        <v>160.63027600000089</v>
      </c>
      <c r="T128" s="38">
        <f t="shared" si="15"/>
        <v>76415.387777777811</v>
      </c>
    </row>
    <row r="129" spans="1:20" x14ac:dyDescent="0.25">
      <c r="A129" s="2" t="s">
        <v>39</v>
      </c>
      <c r="B129" s="4" t="s">
        <v>19</v>
      </c>
      <c r="C129" s="4" t="s">
        <v>9</v>
      </c>
      <c r="D129" s="3">
        <v>15288.08</v>
      </c>
      <c r="E129" s="1">
        <v>660</v>
      </c>
      <c r="F129" s="1">
        <v>9863</v>
      </c>
      <c r="N129" s="1">
        <f t="shared" si="10"/>
        <v>10801.44466666667</v>
      </c>
      <c r="O129" s="1">
        <f t="shared" si="11"/>
        <v>488.32599999999996</v>
      </c>
      <c r="P129" s="1">
        <f t="shared" si="12"/>
        <v>7530.4333333333334</v>
      </c>
      <c r="R129" s="36">
        <f t="shared" si="13"/>
        <v>116671206.88706185</v>
      </c>
      <c r="S129" s="37">
        <f t="shared" si="14"/>
        <v>238462.28227599995</v>
      </c>
      <c r="T129" s="38">
        <f t="shared" si="15"/>
        <v>56707426.18777778</v>
      </c>
    </row>
    <row r="130" spans="1:20" x14ac:dyDescent="0.25">
      <c r="A130" s="2" t="s">
        <v>39</v>
      </c>
      <c r="B130" s="4" t="s">
        <v>19</v>
      </c>
      <c r="C130" s="4" t="s">
        <v>10</v>
      </c>
      <c r="D130" s="3">
        <v>221.83999999999997</v>
      </c>
      <c r="E130" s="1">
        <v>1.4000000000000001</v>
      </c>
      <c r="F130" s="1">
        <v>82</v>
      </c>
      <c r="N130" s="1">
        <f t="shared" si="10"/>
        <v>-4264.7953333333307</v>
      </c>
      <c r="O130" s="1">
        <f t="shared" si="11"/>
        <v>-170.27400000000003</v>
      </c>
      <c r="P130" s="1">
        <f t="shared" si="12"/>
        <v>-2250.5666666666666</v>
      </c>
      <c r="R130" s="36">
        <f t="shared" si="13"/>
        <v>18188479.235221755</v>
      </c>
      <c r="S130" s="37">
        <f t="shared" si="14"/>
        <v>28993.235076000012</v>
      </c>
      <c r="T130" s="38">
        <f t="shared" si="15"/>
        <v>5065050.321111111</v>
      </c>
    </row>
    <row r="131" spans="1:20" x14ac:dyDescent="0.25">
      <c r="A131" s="2" t="s">
        <v>39</v>
      </c>
      <c r="B131" s="4" t="s">
        <v>19</v>
      </c>
      <c r="C131" s="4" t="s">
        <v>11</v>
      </c>
      <c r="D131" s="3">
        <v>2267.96</v>
      </c>
      <c r="E131" s="1">
        <v>21.8</v>
      </c>
      <c r="F131" s="1">
        <v>572</v>
      </c>
      <c r="N131" s="1">
        <f t="shared" ref="N131:N194" si="16">D131-$J$6</f>
        <v>-2218.6753333333309</v>
      </c>
      <c r="O131" s="1">
        <f t="shared" ref="O131:O194" si="17">E131-$K$6</f>
        <v>-149.87400000000002</v>
      </c>
      <c r="P131" s="1">
        <f t="shared" ref="P131:P194" si="18">F131-$L$6</f>
        <v>-1760.5666666666666</v>
      </c>
      <c r="R131" s="36">
        <f t="shared" ref="R131:R194" si="19">N131^2</f>
        <v>4922520.2347417669</v>
      </c>
      <c r="S131" s="37">
        <f t="shared" ref="S131:S194" si="20">O131^2</f>
        <v>22462.215876000006</v>
      </c>
      <c r="T131" s="38">
        <f t="shared" ref="T131:T194" si="21">P131^2</f>
        <v>3099594.9877777775</v>
      </c>
    </row>
    <row r="132" spans="1:20" x14ac:dyDescent="0.25">
      <c r="A132" s="2" t="s">
        <v>39</v>
      </c>
      <c r="B132" s="4" t="s">
        <v>19</v>
      </c>
      <c r="C132" s="4" t="s">
        <v>12</v>
      </c>
      <c r="D132" s="3">
        <v>861.4</v>
      </c>
      <c r="E132" s="1">
        <v>190.9</v>
      </c>
      <c r="F132" s="1">
        <v>837</v>
      </c>
      <c r="N132" s="1">
        <f t="shared" si="16"/>
        <v>-3625.2353333333308</v>
      </c>
      <c r="O132" s="1">
        <f t="shared" si="17"/>
        <v>19.225999999999971</v>
      </c>
      <c r="P132" s="1">
        <f t="shared" si="18"/>
        <v>-1495.5666666666666</v>
      </c>
      <c r="R132" s="36">
        <f t="shared" si="19"/>
        <v>13142331.222048426</v>
      </c>
      <c r="S132" s="37">
        <f t="shared" si="20"/>
        <v>369.63907599999885</v>
      </c>
      <c r="T132" s="38">
        <f t="shared" si="21"/>
        <v>2236719.6544444445</v>
      </c>
    </row>
    <row r="133" spans="1:20" x14ac:dyDescent="0.25">
      <c r="A133" s="2" t="s">
        <v>39</v>
      </c>
      <c r="B133" s="4" t="s">
        <v>19</v>
      </c>
      <c r="C133" s="4" t="s">
        <v>13</v>
      </c>
      <c r="D133" s="3">
        <v>4656.28</v>
      </c>
      <c r="E133" s="1">
        <v>181.2</v>
      </c>
      <c r="F133" s="1">
        <v>1877</v>
      </c>
      <c r="N133" s="1">
        <f t="shared" si="16"/>
        <v>169.64466666666885</v>
      </c>
      <c r="O133" s="1">
        <f t="shared" si="17"/>
        <v>9.5259999999999536</v>
      </c>
      <c r="P133" s="1">
        <f t="shared" si="18"/>
        <v>-455.56666666666661</v>
      </c>
      <c r="R133" s="36">
        <f t="shared" si="19"/>
        <v>28779.312928445186</v>
      </c>
      <c r="S133" s="37">
        <f t="shared" si="20"/>
        <v>90.744675999999117</v>
      </c>
      <c r="T133" s="38">
        <f t="shared" si="21"/>
        <v>207540.98777777771</v>
      </c>
    </row>
    <row r="134" spans="1:20" x14ac:dyDescent="0.25">
      <c r="A134" s="2" t="s">
        <v>40</v>
      </c>
      <c r="B134" s="4" t="s">
        <v>21</v>
      </c>
      <c r="C134" s="4" t="s">
        <v>8</v>
      </c>
      <c r="D134" s="3">
        <v>5756.04</v>
      </c>
      <c r="E134" s="1">
        <v>164.29999999999998</v>
      </c>
      <c r="F134" s="1">
        <v>2521</v>
      </c>
      <c r="N134" s="1">
        <f t="shared" si="16"/>
        <v>1269.4046666666691</v>
      </c>
      <c r="O134" s="1">
        <f t="shared" si="17"/>
        <v>-7.3740000000000521</v>
      </c>
      <c r="P134" s="1">
        <f t="shared" si="18"/>
        <v>188.43333333333339</v>
      </c>
      <c r="R134" s="36">
        <f t="shared" si="19"/>
        <v>1611388.2077551172</v>
      </c>
      <c r="S134" s="37">
        <f t="shared" si="20"/>
        <v>54.375876000000765</v>
      </c>
      <c r="T134" s="38">
        <f t="shared" si="21"/>
        <v>35507.121111111133</v>
      </c>
    </row>
    <row r="135" spans="1:20" x14ac:dyDescent="0.25">
      <c r="A135" s="2" t="s">
        <v>40</v>
      </c>
      <c r="B135" s="4" t="s">
        <v>21</v>
      </c>
      <c r="C135" s="4" t="s">
        <v>9</v>
      </c>
      <c r="D135" s="3">
        <v>10915</v>
      </c>
      <c r="E135" s="1">
        <v>495.90000000000003</v>
      </c>
      <c r="F135" s="1">
        <v>7072</v>
      </c>
      <c r="N135" s="1">
        <f t="shared" si="16"/>
        <v>6428.3646666666691</v>
      </c>
      <c r="O135" s="1">
        <f t="shared" si="17"/>
        <v>324.226</v>
      </c>
      <c r="P135" s="1">
        <f t="shared" si="18"/>
        <v>4739.4333333333334</v>
      </c>
      <c r="R135" s="36">
        <f t="shared" si="19"/>
        <v>41323872.287648477</v>
      </c>
      <c r="S135" s="37">
        <f t="shared" si="20"/>
        <v>105122.49907599999</v>
      </c>
      <c r="T135" s="38">
        <f t="shared" si="21"/>
        <v>22462228.321111113</v>
      </c>
    </row>
    <row r="136" spans="1:20" x14ac:dyDescent="0.25">
      <c r="A136" s="2" t="s">
        <v>40</v>
      </c>
      <c r="B136" s="4" t="s">
        <v>21</v>
      </c>
      <c r="C136" s="4" t="s">
        <v>10</v>
      </c>
      <c r="D136" s="3">
        <v>240.72</v>
      </c>
      <c r="E136" s="1">
        <v>1.8</v>
      </c>
      <c r="F136" s="1">
        <v>107</v>
      </c>
      <c r="N136" s="1">
        <f t="shared" si="16"/>
        <v>-4245.9153333333306</v>
      </c>
      <c r="O136" s="1">
        <f t="shared" si="17"/>
        <v>-169.87400000000002</v>
      </c>
      <c r="P136" s="1">
        <f t="shared" si="18"/>
        <v>-2225.5666666666666</v>
      </c>
      <c r="R136" s="36">
        <f t="shared" si="19"/>
        <v>18027797.017835088</v>
      </c>
      <c r="S136" s="37">
        <f t="shared" si="20"/>
        <v>28857.175876000008</v>
      </c>
      <c r="T136" s="38">
        <f t="shared" si="21"/>
        <v>4953146.9877777779</v>
      </c>
    </row>
    <row r="137" spans="1:20" x14ac:dyDescent="0.25">
      <c r="A137" s="2" t="s">
        <v>40</v>
      </c>
      <c r="B137" s="4" t="s">
        <v>21</v>
      </c>
      <c r="C137" s="4" t="s">
        <v>11</v>
      </c>
      <c r="D137" s="3">
        <v>1189.4399999999998</v>
      </c>
      <c r="E137" s="1">
        <v>10.1</v>
      </c>
      <c r="F137" s="1">
        <v>298</v>
      </c>
      <c r="N137" s="1">
        <f t="shared" si="16"/>
        <v>-3297.1953333333313</v>
      </c>
      <c r="O137" s="1">
        <f t="shared" si="17"/>
        <v>-161.57400000000004</v>
      </c>
      <c r="P137" s="1">
        <f t="shared" si="18"/>
        <v>-2034.5666666666666</v>
      </c>
      <c r="R137" s="36">
        <f t="shared" si="19"/>
        <v>10871497.066155098</v>
      </c>
      <c r="S137" s="37">
        <f t="shared" si="20"/>
        <v>26106.157476000015</v>
      </c>
      <c r="T137" s="38">
        <f t="shared" si="21"/>
        <v>4139461.5211111107</v>
      </c>
    </row>
    <row r="138" spans="1:20" x14ac:dyDescent="0.25">
      <c r="A138" s="2" t="s">
        <v>40</v>
      </c>
      <c r="B138" s="4" t="s">
        <v>21</v>
      </c>
      <c r="C138" s="4" t="s">
        <v>12</v>
      </c>
      <c r="D138" s="3">
        <v>165.2</v>
      </c>
      <c r="E138" s="1">
        <v>85.8</v>
      </c>
      <c r="F138" s="1">
        <v>337</v>
      </c>
      <c r="N138" s="1">
        <f t="shared" si="16"/>
        <v>-4321.4353333333311</v>
      </c>
      <c r="O138" s="1">
        <f t="shared" si="17"/>
        <v>-85.874000000000038</v>
      </c>
      <c r="P138" s="1">
        <f t="shared" si="18"/>
        <v>-1995.5666666666666</v>
      </c>
      <c r="R138" s="36">
        <f t="shared" si="19"/>
        <v>18674803.340181757</v>
      </c>
      <c r="S138" s="37">
        <f t="shared" si="20"/>
        <v>7374.3438760000063</v>
      </c>
      <c r="T138" s="38">
        <f t="shared" si="21"/>
        <v>3982286.321111111</v>
      </c>
    </row>
    <row r="139" spans="1:20" x14ac:dyDescent="0.25">
      <c r="A139" s="2" t="s">
        <v>40</v>
      </c>
      <c r="B139" s="4" t="s">
        <v>21</v>
      </c>
      <c r="C139" s="4" t="s">
        <v>13</v>
      </c>
      <c r="D139" s="3">
        <v>2916.96</v>
      </c>
      <c r="E139" s="1">
        <v>131.69999999999999</v>
      </c>
      <c r="F139" s="1">
        <v>1254</v>
      </c>
      <c r="N139" s="1">
        <f t="shared" si="16"/>
        <v>-1569.6753333333309</v>
      </c>
      <c r="O139" s="1">
        <f t="shared" si="17"/>
        <v>-39.974000000000046</v>
      </c>
      <c r="P139" s="1">
        <f t="shared" si="18"/>
        <v>-1078.5666666666666</v>
      </c>
      <c r="R139" s="36">
        <f t="shared" si="19"/>
        <v>2463880.6520751035</v>
      </c>
      <c r="S139" s="37">
        <f t="shared" si="20"/>
        <v>1597.9206760000036</v>
      </c>
      <c r="T139" s="38">
        <f t="shared" si="21"/>
        <v>1163306.0544444444</v>
      </c>
    </row>
    <row r="140" spans="1:20" x14ac:dyDescent="0.25">
      <c r="A140" s="2" t="s">
        <v>41</v>
      </c>
      <c r="B140" s="4" t="s">
        <v>23</v>
      </c>
      <c r="C140" s="4" t="s">
        <v>8</v>
      </c>
      <c r="D140" s="3">
        <v>4531.2</v>
      </c>
      <c r="E140" s="1">
        <v>119.8</v>
      </c>
      <c r="F140" s="1">
        <v>1732</v>
      </c>
      <c r="N140" s="1">
        <f t="shared" si="16"/>
        <v>44.564666666668927</v>
      </c>
      <c r="O140" s="1">
        <f t="shared" si="17"/>
        <v>-51.874000000000038</v>
      </c>
      <c r="P140" s="1">
        <f t="shared" si="18"/>
        <v>-600.56666666666661</v>
      </c>
      <c r="R140" s="36">
        <f t="shared" si="19"/>
        <v>1986.0095151113126</v>
      </c>
      <c r="S140" s="37">
        <f t="shared" si="20"/>
        <v>2690.9118760000038</v>
      </c>
      <c r="T140" s="38">
        <f t="shared" si="21"/>
        <v>360680.32111111103</v>
      </c>
    </row>
    <row r="141" spans="1:20" x14ac:dyDescent="0.25">
      <c r="A141" s="2" t="s">
        <v>41</v>
      </c>
      <c r="B141" s="4" t="s">
        <v>23</v>
      </c>
      <c r="C141" s="4" t="s">
        <v>9</v>
      </c>
      <c r="D141" s="3">
        <v>9114.32</v>
      </c>
      <c r="E141" s="1">
        <v>402</v>
      </c>
      <c r="F141" s="1">
        <v>5361</v>
      </c>
      <c r="N141" s="1">
        <f t="shared" si="16"/>
        <v>4627.6846666666688</v>
      </c>
      <c r="O141" s="1">
        <f t="shared" si="17"/>
        <v>230.32599999999996</v>
      </c>
      <c r="P141" s="1">
        <f t="shared" si="18"/>
        <v>3028.4333333333334</v>
      </c>
      <c r="R141" s="36">
        <f t="shared" si="19"/>
        <v>21415465.374101799</v>
      </c>
      <c r="S141" s="37">
        <f t="shared" si="20"/>
        <v>53050.066275999983</v>
      </c>
      <c r="T141" s="38">
        <f t="shared" si="21"/>
        <v>9171408.4544444457</v>
      </c>
    </row>
    <row r="142" spans="1:20" x14ac:dyDescent="0.25">
      <c r="A142" s="2" t="s">
        <v>41</v>
      </c>
      <c r="B142" s="4" t="s">
        <v>23</v>
      </c>
      <c r="C142" s="4" t="s">
        <v>10</v>
      </c>
      <c r="D142" s="3">
        <v>280.83999999999997</v>
      </c>
      <c r="E142" s="1">
        <v>2.1</v>
      </c>
      <c r="F142" s="1">
        <v>126</v>
      </c>
      <c r="N142" s="1">
        <f t="shared" si="16"/>
        <v>-4205.7953333333307</v>
      </c>
      <c r="O142" s="1">
        <f t="shared" si="17"/>
        <v>-169.57400000000004</v>
      </c>
      <c r="P142" s="1">
        <f t="shared" si="18"/>
        <v>-2206.5666666666666</v>
      </c>
      <c r="R142" s="36">
        <f t="shared" si="19"/>
        <v>17688714.385888424</v>
      </c>
      <c r="S142" s="37">
        <f t="shared" si="20"/>
        <v>28755.341476000012</v>
      </c>
      <c r="T142" s="38">
        <f t="shared" si="21"/>
        <v>4868936.4544444438</v>
      </c>
    </row>
    <row r="143" spans="1:20" x14ac:dyDescent="0.25">
      <c r="A143" s="2" t="s">
        <v>41</v>
      </c>
      <c r="B143" s="4" t="s">
        <v>23</v>
      </c>
      <c r="C143" s="4" t="s">
        <v>11</v>
      </c>
      <c r="D143" s="3">
        <v>1349.9199999999998</v>
      </c>
      <c r="E143" s="1">
        <v>10.9</v>
      </c>
      <c r="F143" s="1">
        <v>327</v>
      </c>
      <c r="N143" s="1">
        <f t="shared" si="16"/>
        <v>-3136.7153333333308</v>
      </c>
      <c r="O143" s="1">
        <f t="shared" si="17"/>
        <v>-160.77400000000003</v>
      </c>
      <c r="P143" s="1">
        <f t="shared" si="18"/>
        <v>-2005.5666666666666</v>
      </c>
      <c r="R143" s="36">
        <f t="shared" si="19"/>
        <v>9838983.0823684279</v>
      </c>
      <c r="S143" s="37">
        <f t="shared" si="20"/>
        <v>25848.27907600001</v>
      </c>
      <c r="T143" s="38">
        <f t="shared" si="21"/>
        <v>4022297.654444444</v>
      </c>
    </row>
    <row r="144" spans="1:20" x14ac:dyDescent="0.25">
      <c r="A144" s="2" t="s">
        <v>41</v>
      </c>
      <c r="B144" s="4" t="s">
        <v>23</v>
      </c>
      <c r="C144" s="4" t="s">
        <v>12</v>
      </c>
      <c r="D144" s="3">
        <v>361.08</v>
      </c>
      <c r="E144" s="1">
        <v>71.899999999999991</v>
      </c>
      <c r="F144" s="1">
        <v>398</v>
      </c>
      <c r="N144" s="1">
        <f t="shared" si="16"/>
        <v>-4125.555333333331</v>
      </c>
      <c r="O144" s="1">
        <f t="shared" si="17"/>
        <v>-99.774000000000044</v>
      </c>
      <c r="P144" s="1">
        <f t="shared" si="18"/>
        <v>-1934.5666666666666</v>
      </c>
      <c r="R144" s="36">
        <f t="shared" si="19"/>
        <v>17020206.808395091</v>
      </c>
      <c r="S144" s="37">
        <f t="shared" si="20"/>
        <v>9954.8510760000081</v>
      </c>
      <c r="T144" s="38">
        <f t="shared" si="21"/>
        <v>3742548.1877777777</v>
      </c>
    </row>
    <row r="145" spans="1:20" x14ac:dyDescent="0.25">
      <c r="A145" s="2" t="s">
        <v>41</v>
      </c>
      <c r="B145" s="4" t="s">
        <v>23</v>
      </c>
      <c r="C145" s="4" t="s">
        <v>13</v>
      </c>
      <c r="D145" s="3">
        <v>2697.48</v>
      </c>
      <c r="E145" s="1">
        <v>117.69999999999999</v>
      </c>
      <c r="F145" s="1">
        <v>1182</v>
      </c>
      <c r="N145" s="1">
        <f t="shared" si="16"/>
        <v>-1789.1553333333309</v>
      </c>
      <c r="O145" s="1">
        <f t="shared" si="17"/>
        <v>-53.974000000000046</v>
      </c>
      <c r="P145" s="1">
        <f t="shared" si="18"/>
        <v>-1150.5666666666666</v>
      </c>
      <c r="R145" s="36">
        <f t="shared" si="19"/>
        <v>3201076.8067951021</v>
      </c>
      <c r="S145" s="37">
        <f t="shared" si="20"/>
        <v>2913.1926760000051</v>
      </c>
      <c r="T145" s="38">
        <f t="shared" si="21"/>
        <v>1323803.6544444442</v>
      </c>
    </row>
    <row r="146" spans="1:20" x14ac:dyDescent="0.25">
      <c r="A146" s="2" t="s">
        <v>42</v>
      </c>
      <c r="B146" s="4" t="s">
        <v>7</v>
      </c>
      <c r="C146" s="4" t="s">
        <v>8</v>
      </c>
      <c r="D146" s="3">
        <v>5763.12</v>
      </c>
      <c r="E146" s="1">
        <v>148.79999999999998</v>
      </c>
      <c r="F146" s="1">
        <v>2079</v>
      </c>
      <c r="N146" s="1">
        <f t="shared" si="16"/>
        <v>1276.484666666669</v>
      </c>
      <c r="O146" s="1">
        <f t="shared" si="17"/>
        <v>-22.874000000000052</v>
      </c>
      <c r="P146" s="1">
        <f t="shared" si="18"/>
        <v>-253.56666666666661</v>
      </c>
      <c r="R146" s="36">
        <f t="shared" si="19"/>
        <v>1629413.1042351171</v>
      </c>
      <c r="S146" s="37">
        <f t="shared" si="20"/>
        <v>523.21987600000239</v>
      </c>
      <c r="T146" s="38">
        <f t="shared" si="21"/>
        <v>64296.054444444417</v>
      </c>
    </row>
    <row r="147" spans="1:20" x14ac:dyDescent="0.25">
      <c r="A147" s="2" t="s">
        <v>42</v>
      </c>
      <c r="B147" s="4" t="s">
        <v>7</v>
      </c>
      <c r="C147" s="4" t="s">
        <v>9</v>
      </c>
      <c r="D147" s="3">
        <v>11290.24</v>
      </c>
      <c r="E147" s="1">
        <v>465.3</v>
      </c>
      <c r="F147" s="1">
        <v>6274</v>
      </c>
      <c r="N147" s="1">
        <f t="shared" si="16"/>
        <v>6803.6046666666689</v>
      </c>
      <c r="O147" s="1">
        <f t="shared" si="17"/>
        <v>293.62599999999998</v>
      </c>
      <c r="P147" s="1">
        <f t="shared" si="18"/>
        <v>3941.4333333333334</v>
      </c>
      <c r="R147" s="36">
        <f t="shared" si="19"/>
        <v>46289036.460288472</v>
      </c>
      <c r="S147" s="37">
        <f t="shared" si="20"/>
        <v>86216.22787599999</v>
      </c>
      <c r="T147" s="38">
        <f t="shared" si="21"/>
        <v>15534896.721111111</v>
      </c>
    </row>
    <row r="148" spans="1:20" x14ac:dyDescent="0.25">
      <c r="A148" s="2" t="s">
        <v>42</v>
      </c>
      <c r="B148" s="4" t="s">
        <v>7</v>
      </c>
      <c r="C148" s="4" t="s">
        <v>10</v>
      </c>
      <c r="D148" s="3">
        <v>342.2</v>
      </c>
      <c r="E148" s="1">
        <v>2.8000000000000003</v>
      </c>
      <c r="F148" s="1">
        <v>166</v>
      </c>
      <c r="N148" s="1">
        <f t="shared" si="16"/>
        <v>-4144.4353333333311</v>
      </c>
      <c r="O148" s="1">
        <f t="shared" si="17"/>
        <v>-168.87400000000002</v>
      </c>
      <c r="P148" s="1">
        <f t="shared" si="18"/>
        <v>-2166.5666666666666</v>
      </c>
      <c r="R148" s="36">
        <f t="shared" si="19"/>
        <v>17176344.232181758</v>
      </c>
      <c r="S148" s="37">
        <f t="shared" si="20"/>
        <v>28518.427876000009</v>
      </c>
      <c r="T148" s="38">
        <f t="shared" si="21"/>
        <v>4694011.1211111108</v>
      </c>
    </row>
    <row r="149" spans="1:20" x14ac:dyDescent="0.25">
      <c r="A149" s="2" t="s">
        <v>42</v>
      </c>
      <c r="B149" s="4" t="s">
        <v>7</v>
      </c>
      <c r="C149" s="4" t="s">
        <v>11</v>
      </c>
      <c r="D149" s="3">
        <v>2242</v>
      </c>
      <c r="E149" s="1">
        <v>19.400000000000002</v>
      </c>
      <c r="F149" s="1">
        <v>595</v>
      </c>
      <c r="N149" s="1">
        <f t="shared" si="16"/>
        <v>-2244.6353333333309</v>
      </c>
      <c r="O149" s="1">
        <f t="shared" si="17"/>
        <v>-152.27400000000003</v>
      </c>
      <c r="P149" s="1">
        <f t="shared" si="18"/>
        <v>-1737.5666666666666</v>
      </c>
      <c r="R149" s="36">
        <f t="shared" si="19"/>
        <v>5038387.7796484334</v>
      </c>
      <c r="S149" s="37">
        <f t="shared" si="20"/>
        <v>23187.37107600001</v>
      </c>
      <c r="T149" s="38">
        <f t="shared" si="21"/>
        <v>3019137.9211111111</v>
      </c>
    </row>
    <row r="150" spans="1:20" x14ac:dyDescent="0.25">
      <c r="A150" s="2" t="s">
        <v>42</v>
      </c>
      <c r="B150" s="4" t="s">
        <v>7</v>
      </c>
      <c r="C150" s="4" t="s">
        <v>12</v>
      </c>
      <c r="D150" s="3">
        <v>1156.3999999999999</v>
      </c>
      <c r="E150" s="1">
        <v>244.7</v>
      </c>
      <c r="F150" s="1">
        <v>1229</v>
      </c>
      <c r="N150" s="1">
        <f t="shared" si="16"/>
        <v>-3330.2353333333313</v>
      </c>
      <c r="O150" s="1">
        <f t="shared" si="17"/>
        <v>73.025999999999954</v>
      </c>
      <c r="P150" s="1">
        <f t="shared" si="18"/>
        <v>-1103.5666666666666</v>
      </c>
      <c r="R150" s="36">
        <f t="shared" si="19"/>
        <v>11090467.375381764</v>
      </c>
      <c r="S150" s="37">
        <f t="shared" si="20"/>
        <v>5332.7966759999936</v>
      </c>
      <c r="T150" s="38">
        <f t="shared" si="21"/>
        <v>1217859.3877777776</v>
      </c>
    </row>
    <row r="151" spans="1:20" x14ac:dyDescent="0.25">
      <c r="A151" s="2" t="s">
        <v>42</v>
      </c>
      <c r="B151" s="4" t="s">
        <v>7</v>
      </c>
      <c r="C151" s="4" t="s">
        <v>13</v>
      </c>
      <c r="D151" s="3">
        <v>2990.12</v>
      </c>
      <c r="E151" s="1">
        <v>127.39999999999999</v>
      </c>
      <c r="F151" s="1">
        <v>1240</v>
      </c>
      <c r="N151" s="1">
        <f t="shared" si="16"/>
        <v>-1496.515333333331</v>
      </c>
      <c r="O151" s="1">
        <f t="shared" si="17"/>
        <v>-44.274000000000044</v>
      </c>
      <c r="P151" s="1">
        <f t="shared" si="18"/>
        <v>-1092.5666666666666</v>
      </c>
      <c r="R151" s="36">
        <f t="shared" si="19"/>
        <v>2239558.1429017708</v>
      </c>
      <c r="S151" s="37">
        <f t="shared" si="20"/>
        <v>1960.1870760000038</v>
      </c>
      <c r="T151" s="38">
        <f t="shared" si="21"/>
        <v>1193701.9211111111</v>
      </c>
    </row>
    <row r="152" spans="1:20" x14ac:dyDescent="0.25">
      <c r="A152" s="2" t="s">
        <v>43</v>
      </c>
      <c r="B152" s="4" t="s">
        <v>15</v>
      </c>
      <c r="C152" s="4" t="s">
        <v>8</v>
      </c>
      <c r="D152" s="3">
        <v>7292.4</v>
      </c>
      <c r="E152" s="1">
        <v>170.6</v>
      </c>
      <c r="F152" s="1">
        <v>2635</v>
      </c>
      <c r="N152" s="1">
        <f t="shared" si="16"/>
        <v>2805.7646666666687</v>
      </c>
      <c r="O152" s="1">
        <f t="shared" si="17"/>
        <v>-1.0740000000000407</v>
      </c>
      <c r="P152" s="1">
        <f t="shared" si="18"/>
        <v>302.43333333333339</v>
      </c>
      <c r="R152" s="36">
        <f t="shared" si="19"/>
        <v>7872315.3647151226</v>
      </c>
      <c r="S152" s="37">
        <f t="shared" si="20"/>
        <v>1.1534760000000874</v>
      </c>
      <c r="T152" s="38">
        <f t="shared" si="21"/>
        <v>91465.921111111151</v>
      </c>
    </row>
    <row r="153" spans="1:20" x14ac:dyDescent="0.25">
      <c r="A153" s="2" t="s">
        <v>43</v>
      </c>
      <c r="B153" s="4" t="s">
        <v>15</v>
      </c>
      <c r="C153" s="4" t="s">
        <v>9</v>
      </c>
      <c r="D153" s="3">
        <v>15625.56</v>
      </c>
      <c r="E153" s="1">
        <v>591.6</v>
      </c>
      <c r="F153" s="1">
        <v>8592</v>
      </c>
      <c r="N153" s="1">
        <f t="shared" si="16"/>
        <v>11138.92466666667</v>
      </c>
      <c r="O153" s="1">
        <f t="shared" si="17"/>
        <v>419.92599999999999</v>
      </c>
      <c r="P153" s="1">
        <f t="shared" si="18"/>
        <v>6259.4333333333334</v>
      </c>
      <c r="R153" s="36">
        <f t="shared" si="19"/>
        <v>124075642.72967517</v>
      </c>
      <c r="S153" s="37">
        <f t="shared" si="20"/>
        <v>176337.84547599999</v>
      </c>
      <c r="T153" s="38">
        <f t="shared" si="21"/>
        <v>39180505.654444449</v>
      </c>
    </row>
    <row r="154" spans="1:20" x14ac:dyDescent="0.25">
      <c r="A154" s="2" t="s">
        <v>43</v>
      </c>
      <c r="B154" s="4" t="s">
        <v>15</v>
      </c>
      <c r="C154" s="4" t="s">
        <v>10</v>
      </c>
      <c r="D154" s="3">
        <v>325.68</v>
      </c>
      <c r="E154" s="1">
        <v>2.7</v>
      </c>
      <c r="F154" s="1">
        <v>162</v>
      </c>
      <c r="N154" s="1">
        <f t="shared" si="16"/>
        <v>-4160.9553333333306</v>
      </c>
      <c r="O154" s="1">
        <f t="shared" si="17"/>
        <v>-168.97400000000005</v>
      </c>
      <c r="P154" s="1">
        <f t="shared" si="18"/>
        <v>-2170.5666666666666</v>
      </c>
      <c r="R154" s="36">
        <f t="shared" si="19"/>
        <v>17313549.285995089</v>
      </c>
      <c r="S154" s="37">
        <f t="shared" si="20"/>
        <v>28552.212676000017</v>
      </c>
      <c r="T154" s="38">
        <f t="shared" si="21"/>
        <v>4711359.654444444</v>
      </c>
    </row>
    <row r="155" spans="1:20" x14ac:dyDescent="0.25">
      <c r="A155" s="2" t="s">
        <v>43</v>
      </c>
      <c r="B155" s="4" t="s">
        <v>15</v>
      </c>
      <c r="C155" s="4" t="s">
        <v>11</v>
      </c>
      <c r="D155" s="3">
        <v>3422</v>
      </c>
      <c r="E155" s="1">
        <v>28.5</v>
      </c>
      <c r="F155" s="1">
        <v>915</v>
      </c>
      <c r="N155" s="1">
        <f t="shared" si="16"/>
        <v>-1064.6353333333309</v>
      </c>
      <c r="O155" s="1">
        <f t="shared" si="17"/>
        <v>-143.17400000000004</v>
      </c>
      <c r="P155" s="1">
        <f t="shared" si="18"/>
        <v>-1417.5666666666666</v>
      </c>
      <c r="R155" s="36">
        <f t="shared" si="19"/>
        <v>1133448.3929817725</v>
      </c>
      <c r="S155" s="37">
        <f t="shared" si="20"/>
        <v>20498.794276000011</v>
      </c>
      <c r="T155" s="38">
        <f t="shared" si="21"/>
        <v>2009495.2544444443</v>
      </c>
    </row>
    <row r="156" spans="1:20" x14ac:dyDescent="0.25">
      <c r="A156" s="2" t="s">
        <v>43</v>
      </c>
      <c r="B156" s="4" t="s">
        <v>15</v>
      </c>
      <c r="C156" s="4" t="s">
        <v>12</v>
      </c>
      <c r="D156" s="3">
        <v>328.03999999999996</v>
      </c>
      <c r="E156" s="1">
        <v>41.5</v>
      </c>
      <c r="F156" s="1">
        <v>193</v>
      </c>
      <c r="N156" s="1">
        <f t="shared" si="16"/>
        <v>-4158.5953333333309</v>
      </c>
      <c r="O156" s="1">
        <f t="shared" si="17"/>
        <v>-130.17400000000004</v>
      </c>
      <c r="P156" s="1">
        <f t="shared" si="18"/>
        <v>-2139.5666666666666</v>
      </c>
      <c r="R156" s="36">
        <f t="shared" si="19"/>
        <v>17293915.146421757</v>
      </c>
      <c r="S156" s="37">
        <f t="shared" si="20"/>
        <v>16945.27027600001</v>
      </c>
      <c r="T156" s="38">
        <f t="shared" si="21"/>
        <v>4577745.5211111112</v>
      </c>
    </row>
    <row r="157" spans="1:20" x14ac:dyDescent="0.25">
      <c r="A157" s="2" t="s">
        <v>43</v>
      </c>
      <c r="B157" s="4" t="s">
        <v>15</v>
      </c>
      <c r="C157" s="4" t="s">
        <v>13</v>
      </c>
      <c r="D157" s="3">
        <v>3032.6</v>
      </c>
      <c r="E157" s="1">
        <v>129.6</v>
      </c>
      <c r="F157" s="1">
        <v>1249</v>
      </c>
      <c r="N157" s="1">
        <f t="shared" si="16"/>
        <v>-1454.035333333331</v>
      </c>
      <c r="O157" s="1">
        <f t="shared" si="17"/>
        <v>-42.074000000000041</v>
      </c>
      <c r="P157" s="1">
        <f t="shared" si="18"/>
        <v>-1083.5666666666666</v>
      </c>
      <c r="R157" s="36">
        <f t="shared" si="19"/>
        <v>2114218.7505817711</v>
      </c>
      <c r="S157" s="37">
        <f t="shared" si="20"/>
        <v>1770.2214760000033</v>
      </c>
      <c r="T157" s="38">
        <f t="shared" si="21"/>
        <v>1174116.7211111109</v>
      </c>
    </row>
    <row r="158" spans="1:20" x14ac:dyDescent="0.25">
      <c r="A158" s="2" t="s">
        <v>44</v>
      </c>
      <c r="B158" s="4" t="s">
        <v>17</v>
      </c>
      <c r="C158" s="4" t="s">
        <v>8</v>
      </c>
      <c r="D158" s="3">
        <v>7419.8399999999992</v>
      </c>
      <c r="E158" s="1">
        <v>240.79999999999998</v>
      </c>
      <c r="F158" s="1">
        <v>3374</v>
      </c>
      <c r="N158" s="1">
        <f t="shared" si="16"/>
        <v>2933.2046666666683</v>
      </c>
      <c r="O158" s="1">
        <f t="shared" si="17"/>
        <v>69.125999999999948</v>
      </c>
      <c r="P158" s="1">
        <f t="shared" si="18"/>
        <v>1041.4333333333334</v>
      </c>
      <c r="R158" s="36">
        <f t="shared" si="19"/>
        <v>8603689.6165551208</v>
      </c>
      <c r="S158" s="37">
        <f t="shared" si="20"/>
        <v>4778.403875999993</v>
      </c>
      <c r="T158" s="38">
        <f t="shared" si="21"/>
        <v>1084583.3877777779</v>
      </c>
    </row>
    <row r="159" spans="1:20" x14ac:dyDescent="0.25">
      <c r="A159" s="2" t="s">
        <v>44</v>
      </c>
      <c r="B159" s="4" t="s">
        <v>17</v>
      </c>
      <c r="C159" s="4" t="s">
        <v>9</v>
      </c>
      <c r="D159" s="3">
        <v>11790.56</v>
      </c>
      <c r="E159" s="1">
        <v>548.80000000000007</v>
      </c>
      <c r="F159" s="1">
        <v>7738</v>
      </c>
      <c r="N159" s="1">
        <f t="shared" si="16"/>
        <v>7303.9246666666686</v>
      </c>
      <c r="O159" s="1">
        <f t="shared" si="17"/>
        <v>377.12600000000003</v>
      </c>
      <c r="P159" s="1">
        <f t="shared" si="18"/>
        <v>5405.4333333333334</v>
      </c>
      <c r="R159" s="36">
        <f t="shared" si="19"/>
        <v>53347315.536341809</v>
      </c>
      <c r="S159" s="37">
        <f t="shared" si="20"/>
        <v>142224.01987600003</v>
      </c>
      <c r="T159" s="38">
        <f t="shared" si="21"/>
        <v>29218709.521111112</v>
      </c>
    </row>
    <row r="160" spans="1:20" x14ac:dyDescent="0.25">
      <c r="A160" s="2" t="s">
        <v>44</v>
      </c>
      <c r="B160" s="4" t="s">
        <v>17</v>
      </c>
      <c r="C160" s="4" t="s">
        <v>10</v>
      </c>
      <c r="D160" s="3">
        <v>368.15999999999997</v>
      </c>
      <c r="E160" s="1">
        <v>3.8000000000000003</v>
      </c>
      <c r="F160" s="1">
        <v>228</v>
      </c>
      <c r="N160" s="1">
        <f t="shared" si="16"/>
        <v>-4118.475333333331</v>
      </c>
      <c r="O160" s="1">
        <f t="shared" si="17"/>
        <v>-167.87400000000002</v>
      </c>
      <c r="P160" s="1">
        <f t="shared" si="18"/>
        <v>-2104.5666666666666</v>
      </c>
      <c r="R160" s="36">
        <f t="shared" si="19"/>
        <v>16961839.071275093</v>
      </c>
      <c r="S160" s="37">
        <f t="shared" si="20"/>
        <v>28181.679876000009</v>
      </c>
      <c r="T160" s="38">
        <f t="shared" si="21"/>
        <v>4429200.8544444442</v>
      </c>
    </row>
    <row r="161" spans="1:20" x14ac:dyDescent="0.25">
      <c r="A161" s="2" t="s">
        <v>44</v>
      </c>
      <c r="B161" s="4" t="s">
        <v>17</v>
      </c>
      <c r="C161" s="4" t="s">
        <v>11</v>
      </c>
      <c r="D161" s="3">
        <v>358.71999999999997</v>
      </c>
      <c r="E161" s="1">
        <v>4</v>
      </c>
      <c r="F161" s="1">
        <v>148</v>
      </c>
      <c r="N161" s="1">
        <f t="shared" si="16"/>
        <v>-4127.9153333333306</v>
      </c>
      <c r="O161" s="1">
        <f t="shared" si="17"/>
        <v>-167.67400000000004</v>
      </c>
      <c r="P161" s="1">
        <f t="shared" si="18"/>
        <v>-2184.5666666666666</v>
      </c>
      <c r="R161" s="36">
        <f t="shared" si="19"/>
        <v>17039684.999168422</v>
      </c>
      <c r="S161" s="37">
        <f t="shared" si="20"/>
        <v>28114.570276000013</v>
      </c>
      <c r="T161" s="38">
        <f t="shared" si="21"/>
        <v>4772331.5211111112</v>
      </c>
    </row>
    <row r="162" spans="1:20" x14ac:dyDescent="0.25">
      <c r="A162" s="2" t="s">
        <v>44</v>
      </c>
      <c r="B162" s="4" t="s">
        <v>17</v>
      </c>
      <c r="C162" s="4" t="s">
        <v>12</v>
      </c>
      <c r="D162" s="3">
        <v>174.64</v>
      </c>
      <c r="E162" s="1">
        <v>33.4</v>
      </c>
      <c r="F162" s="1">
        <v>190</v>
      </c>
      <c r="N162" s="1">
        <f t="shared" si="16"/>
        <v>-4311.9953333333306</v>
      </c>
      <c r="O162" s="1">
        <f t="shared" si="17"/>
        <v>-138.27400000000003</v>
      </c>
      <c r="P162" s="1">
        <f t="shared" si="18"/>
        <v>-2142.5666666666666</v>
      </c>
      <c r="R162" s="36">
        <f t="shared" si="19"/>
        <v>18593303.754688419</v>
      </c>
      <c r="S162" s="37">
        <f t="shared" si="20"/>
        <v>19119.699076000008</v>
      </c>
      <c r="T162" s="38">
        <f t="shared" si="21"/>
        <v>4590591.9211111106</v>
      </c>
    </row>
    <row r="163" spans="1:20" x14ac:dyDescent="0.25">
      <c r="A163" s="2" t="s">
        <v>44</v>
      </c>
      <c r="B163" s="4" t="s">
        <v>17</v>
      </c>
      <c r="C163" s="4" t="s">
        <v>13</v>
      </c>
      <c r="D163" s="3">
        <v>4026.16</v>
      </c>
      <c r="E163" s="1">
        <v>186.6</v>
      </c>
      <c r="F163" s="1">
        <v>1771</v>
      </c>
      <c r="N163" s="1">
        <f t="shared" si="16"/>
        <v>-460.47533333333104</v>
      </c>
      <c r="O163" s="1">
        <f t="shared" si="17"/>
        <v>14.925999999999959</v>
      </c>
      <c r="P163" s="1">
        <f t="shared" si="18"/>
        <v>-561.56666666666661</v>
      </c>
      <c r="R163" s="36">
        <f t="shared" si="19"/>
        <v>212037.53260844233</v>
      </c>
      <c r="S163" s="37">
        <f t="shared" si="20"/>
        <v>222.78547599999879</v>
      </c>
      <c r="T163" s="38">
        <f t="shared" si="21"/>
        <v>315357.12111111102</v>
      </c>
    </row>
    <row r="164" spans="1:20" x14ac:dyDescent="0.25">
      <c r="A164" s="2" t="s">
        <v>45</v>
      </c>
      <c r="B164" s="4" t="s">
        <v>19</v>
      </c>
      <c r="C164" s="4" t="s">
        <v>8</v>
      </c>
      <c r="D164" s="3">
        <v>9088.3599999999988</v>
      </c>
      <c r="E164" s="1">
        <v>176.6</v>
      </c>
      <c r="F164" s="1">
        <v>3224</v>
      </c>
      <c r="N164" s="1">
        <f t="shared" si="16"/>
        <v>4601.7246666666679</v>
      </c>
      <c r="O164" s="1">
        <f t="shared" si="17"/>
        <v>4.9259999999999593</v>
      </c>
      <c r="P164" s="1">
        <f t="shared" si="18"/>
        <v>891.43333333333339</v>
      </c>
      <c r="R164" s="36">
        <f t="shared" si="19"/>
        <v>21175869.907808457</v>
      </c>
      <c r="S164" s="37">
        <f t="shared" si="20"/>
        <v>24.265475999999598</v>
      </c>
      <c r="T164" s="38">
        <f t="shared" si="21"/>
        <v>794653.38777777785</v>
      </c>
    </row>
    <row r="165" spans="1:20" x14ac:dyDescent="0.25">
      <c r="A165" s="2" t="s">
        <v>45</v>
      </c>
      <c r="B165" s="4" t="s">
        <v>19</v>
      </c>
      <c r="C165" s="4" t="s">
        <v>9</v>
      </c>
      <c r="D165" s="3">
        <v>18360.8</v>
      </c>
      <c r="E165" s="1">
        <v>670.2</v>
      </c>
      <c r="F165" s="1">
        <v>10939</v>
      </c>
      <c r="N165" s="1">
        <f t="shared" si="16"/>
        <v>13874.164666666667</v>
      </c>
      <c r="O165" s="1">
        <f t="shared" si="17"/>
        <v>498.52600000000001</v>
      </c>
      <c r="P165" s="1">
        <f t="shared" si="18"/>
        <v>8606.4333333333343</v>
      </c>
      <c r="R165" s="36">
        <f t="shared" si="19"/>
        <v>192492445.1977818</v>
      </c>
      <c r="S165" s="37">
        <f t="shared" si="20"/>
        <v>248528.17267600002</v>
      </c>
      <c r="T165" s="38">
        <f t="shared" si="21"/>
        <v>74070694.721111134</v>
      </c>
    </row>
    <row r="166" spans="1:20" x14ac:dyDescent="0.25">
      <c r="A166" s="2" t="s">
        <v>45</v>
      </c>
      <c r="B166" s="4" t="s">
        <v>19</v>
      </c>
      <c r="C166" s="4" t="s">
        <v>10</v>
      </c>
      <c r="D166" s="3">
        <v>299.71999999999997</v>
      </c>
      <c r="E166" s="1">
        <v>2</v>
      </c>
      <c r="F166" s="1">
        <v>117</v>
      </c>
      <c r="N166" s="1">
        <f t="shared" si="16"/>
        <v>-4186.9153333333306</v>
      </c>
      <c r="O166" s="1">
        <f t="shared" si="17"/>
        <v>-169.67400000000004</v>
      </c>
      <c r="P166" s="1">
        <f t="shared" si="18"/>
        <v>-2215.5666666666666</v>
      </c>
      <c r="R166" s="36">
        <f t="shared" si="19"/>
        <v>17530260.008501757</v>
      </c>
      <c r="S166" s="37">
        <f t="shared" si="20"/>
        <v>28789.266276000013</v>
      </c>
      <c r="T166" s="38">
        <f t="shared" si="21"/>
        <v>4908735.654444444</v>
      </c>
    </row>
    <row r="167" spans="1:20" x14ac:dyDescent="0.25">
      <c r="A167" s="2" t="s">
        <v>45</v>
      </c>
      <c r="B167" s="4" t="s">
        <v>19</v>
      </c>
      <c r="C167" s="4" t="s">
        <v>11</v>
      </c>
      <c r="D167" s="3">
        <v>2296.2799999999997</v>
      </c>
      <c r="E167" s="1">
        <v>20.8</v>
      </c>
      <c r="F167" s="1">
        <v>603</v>
      </c>
      <c r="N167" s="1">
        <f t="shared" si="16"/>
        <v>-2190.3553333333311</v>
      </c>
      <c r="O167" s="1">
        <f t="shared" si="17"/>
        <v>-150.87400000000002</v>
      </c>
      <c r="P167" s="1">
        <f t="shared" si="18"/>
        <v>-1729.5666666666666</v>
      </c>
      <c r="R167" s="36">
        <f t="shared" si="19"/>
        <v>4797656.4862617683</v>
      </c>
      <c r="S167" s="37">
        <f t="shared" si="20"/>
        <v>22762.963876000009</v>
      </c>
      <c r="T167" s="38">
        <f t="shared" si="21"/>
        <v>2991400.8544444442</v>
      </c>
    </row>
    <row r="168" spans="1:20" x14ac:dyDescent="0.25">
      <c r="A168" s="2" t="s">
        <v>45</v>
      </c>
      <c r="B168" s="4" t="s">
        <v>19</v>
      </c>
      <c r="C168" s="4" t="s">
        <v>12</v>
      </c>
      <c r="D168" s="3">
        <v>457.84</v>
      </c>
      <c r="E168" s="1">
        <v>55.2</v>
      </c>
      <c r="F168" s="1">
        <v>346</v>
      </c>
      <c r="N168" s="1">
        <f t="shared" si="16"/>
        <v>-4028.7953333333307</v>
      </c>
      <c r="O168" s="1">
        <f t="shared" si="17"/>
        <v>-116.47400000000003</v>
      </c>
      <c r="P168" s="1">
        <f t="shared" si="18"/>
        <v>-1986.5666666666666</v>
      </c>
      <c r="R168" s="36">
        <f t="shared" si="19"/>
        <v>16231191.837888423</v>
      </c>
      <c r="S168" s="37">
        <f t="shared" si="20"/>
        <v>13566.192676000008</v>
      </c>
      <c r="T168" s="38">
        <f t="shared" si="21"/>
        <v>3946447.1211111108</v>
      </c>
    </row>
    <row r="169" spans="1:20" x14ac:dyDescent="0.25">
      <c r="A169" s="2" t="s">
        <v>45</v>
      </c>
      <c r="B169" s="4" t="s">
        <v>19</v>
      </c>
      <c r="C169" s="4" t="s">
        <v>13</v>
      </c>
      <c r="D169" s="3">
        <v>2876.8399999999997</v>
      </c>
      <c r="E169" s="1">
        <v>90.5</v>
      </c>
      <c r="F169" s="1">
        <v>797</v>
      </c>
      <c r="N169" s="1">
        <f t="shared" si="16"/>
        <v>-1609.7953333333312</v>
      </c>
      <c r="O169" s="1">
        <f t="shared" si="17"/>
        <v>-81.174000000000035</v>
      </c>
      <c r="P169" s="1">
        <f t="shared" si="18"/>
        <v>-1535.5666666666666</v>
      </c>
      <c r="R169" s="36">
        <f t="shared" si="19"/>
        <v>2591441.0152217709</v>
      </c>
      <c r="S169" s="37">
        <f t="shared" si="20"/>
        <v>6589.218276000006</v>
      </c>
      <c r="T169" s="38">
        <f t="shared" si="21"/>
        <v>2357964.9877777775</v>
      </c>
    </row>
    <row r="170" spans="1:20" x14ac:dyDescent="0.25">
      <c r="A170" s="2" t="s">
        <v>46</v>
      </c>
      <c r="B170" s="4" t="s">
        <v>21</v>
      </c>
      <c r="C170" s="4" t="s">
        <v>8</v>
      </c>
      <c r="D170" s="3">
        <v>7231.04</v>
      </c>
      <c r="E170" s="1">
        <v>175.1</v>
      </c>
      <c r="F170" s="1">
        <v>3257</v>
      </c>
      <c r="N170" s="1">
        <f t="shared" si="16"/>
        <v>2744.4046666666691</v>
      </c>
      <c r="O170" s="1">
        <f t="shared" si="17"/>
        <v>3.4259999999999593</v>
      </c>
      <c r="P170" s="1">
        <f t="shared" si="18"/>
        <v>924.43333333333339</v>
      </c>
      <c r="R170" s="36">
        <f t="shared" si="19"/>
        <v>7531756.9744217908</v>
      </c>
      <c r="S170" s="37">
        <f t="shared" si="20"/>
        <v>11.73747599999972</v>
      </c>
      <c r="T170" s="38">
        <f t="shared" si="21"/>
        <v>854576.98777777795</v>
      </c>
    </row>
    <row r="171" spans="1:20" x14ac:dyDescent="0.25">
      <c r="A171" s="2" t="s">
        <v>46</v>
      </c>
      <c r="B171" s="4" t="s">
        <v>21</v>
      </c>
      <c r="C171" s="4" t="s">
        <v>9</v>
      </c>
      <c r="D171" s="3">
        <v>12489.119999999999</v>
      </c>
      <c r="E171" s="1">
        <v>591.70000000000005</v>
      </c>
      <c r="F171" s="1">
        <v>8600</v>
      </c>
      <c r="N171" s="1">
        <f t="shared" si="16"/>
        <v>8002.4846666666681</v>
      </c>
      <c r="O171" s="1">
        <f t="shared" si="17"/>
        <v>420.02600000000001</v>
      </c>
      <c r="P171" s="1">
        <f t="shared" si="18"/>
        <v>6267.4333333333334</v>
      </c>
      <c r="R171" s="36">
        <f t="shared" si="19"/>
        <v>64039760.840235136</v>
      </c>
      <c r="S171" s="37">
        <f t="shared" si="20"/>
        <v>176421.84067600002</v>
      </c>
      <c r="T171" s="38">
        <f t="shared" si="21"/>
        <v>39280720.587777779</v>
      </c>
    </row>
    <row r="172" spans="1:20" x14ac:dyDescent="0.25">
      <c r="A172" s="2" t="s">
        <v>46</v>
      </c>
      <c r="B172" s="4" t="s">
        <v>21</v>
      </c>
      <c r="C172" s="4" t="s">
        <v>10</v>
      </c>
      <c r="D172" s="3">
        <v>266.68</v>
      </c>
      <c r="E172" s="1">
        <v>2.2000000000000002</v>
      </c>
      <c r="F172" s="1">
        <v>131</v>
      </c>
      <c r="N172" s="1">
        <f t="shared" si="16"/>
        <v>-4219.9553333333306</v>
      </c>
      <c r="O172" s="1">
        <f t="shared" si="17"/>
        <v>-169.47400000000005</v>
      </c>
      <c r="P172" s="1">
        <f t="shared" si="18"/>
        <v>-2201.5666666666666</v>
      </c>
      <c r="R172" s="36">
        <f t="shared" si="19"/>
        <v>17808023.015328422</v>
      </c>
      <c r="S172" s="37">
        <f t="shared" si="20"/>
        <v>28721.436676000016</v>
      </c>
      <c r="T172" s="38">
        <f t="shared" si="21"/>
        <v>4846895.7877777778</v>
      </c>
    </row>
    <row r="173" spans="1:20" x14ac:dyDescent="0.25">
      <c r="A173" s="2" t="s">
        <v>46</v>
      </c>
      <c r="B173" s="4" t="s">
        <v>21</v>
      </c>
      <c r="C173" s="4" t="s">
        <v>11</v>
      </c>
      <c r="D173" s="3">
        <v>1689.76</v>
      </c>
      <c r="E173" s="1">
        <v>21.3</v>
      </c>
      <c r="F173" s="1">
        <v>590</v>
      </c>
      <c r="N173" s="1">
        <f t="shared" si="16"/>
        <v>-2796.8753333333307</v>
      </c>
      <c r="O173" s="1">
        <f t="shared" si="17"/>
        <v>-150.37400000000002</v>
      </c>
      <c r="P173" s="1">
        <f t="shared" si="18"/>
        <v>-1742.5666666666666</v>
      </c>
      <c r="R173" s="36">
        <f t="shared" si="19"/>
        <v>7822511.6302084299</v>
      </c>
      <c r="S173" s="37">
        <f t="shared" si="20"/>
        <v>22612.339876000005</v>
      </c>
      <c r="T173" s="38">
        <f t="shared" si="21"/>
        <v>3036538.5877777776</v>
      </c>
    </row>
    <row r="174" spans="1:20" x14ac:dyDescent="0.25">
      <c r="A174" s="2" t="s">
        <v>46</v>
      </c>
      <c r="B174" s="4" t="s">
        <v>21</v>
      </c>
      <c r="C174" s="4" t="s">
        <v>12</v>
      </c>
      <c r="D174" s="3">
        <v>94.399999999999991</v>
      </c>
      <c r="E174" s="1">
        <v>5.8</v>
      </c>
      <c r="F174" s="1">
        <v>36</v>
      </c>
      <c r="N174" s="1">
        <f t="shared" si="16"/>
        <v>-4392.2353333333313</v>
      </c>
      <c r="O174" s="1">
        <f t="shared" si="17"/>
        <v>-165.87400000000002</v>
      </c>
      <c r="P174" s="1">
        <f t="shared" si="18"/>
        <v>-2296.5666666666666</v>
      </c>
      <c r="R174" s="36">
        <f t="shared" si="19"/>
        <v>19291731.223381758</v>
      </c>
      <c r="S174" s="37">
        <f t="shared" si="20"/>
        <v>27514.183876000006</v>
      </c>
      <c r="T174" s="38">
        <f t="shared" si="21"/>
        <v>5274218.4544444438</v>
      </c>
    </row>
    <row r="175" spans="1:20" x14ac:dyDescent="0.25">
      <c r="A175" s="2" t="s">
        <v>46</v>
      </c>
      <c r="B175" s="4" t="s">
        <v>21</v>
      </c>
      <c r="C175" s="4" t="s">
        <v>13</v>
      </c>
      <c r="D175" s="3">
        <v>2423.7199999999998</v>
      </c>
      <c r="E175" s="1">
        <v>86.899999999999991</v>
      </c>
      <c r="F175" s="1">
        <v>776</v>
      </c>
      <c r="N175" s="1">
        <f t="shared" si="16"/>
        <v>-2062.9153333333311</v>
      </c>
      <c r="O175" s="1">
        <f t="shared" si="17"/>
        <v>-84.774000000000044</v>
      </c>
      <c r="P175" s="1">
        <f t="shared" si="18"/>
        <v>-1556.5666666666666</v>
      </c>
      <c r="R175" s="36">
        <f t="shared" si="19"/>
        <v>4255619.6725017689</v>
      </c>
      <c r="S175" s="37">
        <f t="shared" si="20"/>
        <v>7186.6310760000069</v>
      </c>
      <c r="T175" s="38">
        <f t="shared" si="21"/>
        <v>2422899.7877777778</v>
      </c>
    </row>
    <row r="176" spans="1:20" x14ac:dyDescent="0.25">
      <c r="A176" s="2" t="s">
        <v>47</v>
      </c>
      <c r="B176" s="4" t="s">
        <v>23</v>
      </c>
      <c r="C176" s="4" t="s">
        <v>8</v>
      </c>
      <c r="D176" s="3">
        <v>5385.5199999999995</v>
      </c>
      <c r="E176" s="1">
        <v>117.5</v>
      </c>
      <c r="F176" s="1">
        <v>2045</v>
      </c>
      <c r="N176" s="1">
        <f t="shared" si="16"/>
        <v>898.88466666666864</v>
      </c>
      <c r="O176" s="1">
        <f t="shared" si="17"/>
        <v>-54.174000000000035</v>
      </c>
      <c r="P176" s="1">
        <f t="shared" si="18"/>
        <v>-287.56666666666661</v>
      </c>
      <c r="R176" s="36">
        <f t="shared" si="19"/>
        <v>807993.64396844804</v>
      </c>
      <c r="S176" s="37">
        <f t="shared" si="20"/>
        <v>2934.822276000004</v>
      </c>
      <c r="T176" s="38">
        <f t="shared" si="21"/>
        <v>82694.58777777775</v>
      </c>
    </row>
    <row r="177" spans="1:20" x14ac:dyDescent="0.25">
      <c r="A177" s="2" t="s">
        <v>47</v>
      </c>
      <c r="B177" s="4" t="s">
        <v>23</v>
      </c>
      <c r="C177" s="4" t="s">
        <v>9</v>
      </c>
      <c r="D177" s="3">
        <v>11627.72</v>
      </c>
      <c r="E177" s="1">
        <v>479</v>
      </c>
      <c r="F177" s="1">
        <v>7272</v>
      </c>
      <c r="N177" s="1">
        <f t="shared" si="16"/>
        <v>7141.0846666666685</v>
      </c>
      <c r="O177" s="1">
        <f t="shared" si="17"/>
        <v>307.32599999999996</v>
      </c>
      <c r="P177" s="1">
        <f t="shared" si="18"/>
        <v>4939.4333333333334</v>
      </c>
      <c r="R177" s="36">
        <f t="shared" si="19"/>
        <v>50995090.216501802</v>
      </c>
      <c r="S177" s="37">
        <f t="shared" si="20"/>
        <v>94449.270275999981</v>
      </c>
      <c r="T177" s="38">
        <f t="shared" si="21"/>
        <v>24398001.654444445</v>
      </c>
    </row>
    <row r="178" spans="1:20" x14ac:dyDescent="0.25">
      <c r="A178" s="2" t="s">
        <v>47</v>
      </c>
      <c r="B178" s="4" t="s">
        <v>23</v>
      </c>
      <c r="C178" s="4" t="s">
        <v>10</v>
      </c>
      <c r="D178" s="3">
        <v>311.52</v>
      </c>
      <c r="E178" s="1">
        <v>2.5</v>
      </c>
      <c r="F178" s="1">
        <v>152</v>
      </c>
      <c r="N178" s="1">
        <f t="shared" si="16"/>
        <v>-4175.1153333333314</v>
      </c>
      <c r="O178" s="1">
        <f t="shared" si="17"/>
        <v>-169.17400000000004</v>
      </c>
      <c r="P178" s="1">
        <f t="shared" si="18"/>
        <v>-2180.5666666666666</v>
      </c>
      <c r="R178" s="36">
        <f t="shared" si="19"/>
        <v>17431588.046635095</v>
      </c>
      <c r="S178" s="37">
        <f t="shared" si="20"/>
        <v>28619.84227600001</v>
      </c>
      <c r="T178" s="38">
        <f t="shared" si="21"/>
        <v>4754870.9877777779</v>
      </c>
    </row>
    <row r="179" spans="1:20" x14ac:dyDescent="0.25">
      <c r="A179" s="2" t="s">
        <v>47</v>
      </c>
      <c r="B179" s="4" t="s">
        <v>23</v>
      </c>
      <c r="C179" s="4" t="s">
        <v>11</v>
      </c>
      <c r="D179" s="3">
        <v>1682.6799999999998</v>
      </c>
      <c r="E179" s="1">
        <v>14.6</v>
      </c>
      <c r="F179" s="1">
        <v>434</v>
      </c>
      <c r="N179" s="1">
        <f t="shared" si="16"/>
        <v>-2803.9553333333311</v>
      </c>
      <c r="O179" s="1">
        <f t="shared" si="17"/>
        <v>-157.07400000000004</v>
      </c>
      <c r="P179" s="1">
        <f t="shared" si="18"/>
        <v>-1898.5666666666666</v>
      </c>
      <c r="R179" s="36">
        <f t="shared" si="19"/>
        <v>7862165.5113284318</v>
      </c>
      <c r="S179" s="37">
        <f t="shared" si="20"/>
        <v>24672.241476000014</v>
      </c>
      <c r="T179" s="38">
        <f t="shared" si="21"/>
        <v>3604555.3877777774</v>
      </c>
    </row>
    <row r="180" spans="1:20" x14ac:dyDescent="0.25">
      <c r="A180" s="2" t="s">
        <v>47</v>
      </c>
      <c r="B180" s="4" t="s">
        <v>23</v>
      </c>
      <c r="C180" s="4" t="s">
        <v>12</v>
      </c>
      <c r="D180" s="3">
        <v>328.03999999999996</v>
      </c>
      <c r="E180" s="1">
        <v>62.9</v>
      </c>
      <c r="F180" s="1">
        <v>353</v>
      </c>
      <c r="N180" s="1">
        <f t="shared" si="16"/>
        <v>-4158.5953333333309</v>
      </c>
      <c r="O180" s="1">
        <f t="shared" si="17"/>
        <v>-108.77400000000003</v>
      </c>
      <c r="P180" s="1">
        <f t="shared" si="18"/>
        <v>-1979.5666666666666</v>
      </c>
      <c r="R180" s="36">
        <f t="shared" si="19"/>
        <v>17293915.146421757</v>
      </c>
      <c r="S180" s="37">
        <f t="shared" si="20"/>
        <v>11831.783076000007</v>
      </c>
      <c r="T180" s="38">
        <f t="shared" si="21"/>
        <v>3918684.1877777777</v>
      </c>
    </row>
    <row r="181" spans="1:20" x14ac:dyDescent="0.25">
      <c r="A181" s="2" t="s">
        <v>47</v>
      </c>
      <c r="B181" s="4" t="s">
        <v>23</v>
      </c>
      <c r="C181" s="4" t="s">
        <v>13</v>
      </c>
      <c r="D181" s="3">
        <v>2138.16</v>
      </c>
      <c r="E181" s="1">
        <v>72.3</v>
      </c>
      <c r="F181" s="1">
        <v>671</v>
      </c>
      <c r="N181" s="1">
        <f t="shared" si="16"/>
        <v>-2348.475333333331</v>
      </c>
      <c r="O181" s="1">
        <f t="shared" si="17"/>
        <v>-99.374000000000038</v>
      </c>
      <c r="P181" s="1">
        <f t="shared" si="18"/>
        <v>-1661.5666666666666</v>
      </c>
      <c r="R181" s="36">
        <f t="shared" si="19"/>
        <v>5515336.3912751004</v>
      </c>
      <c r="S181" s="37">
        <f t="shared" si="20"/>
        <v>9875.1918760000081</v>
      </c>
      <c r="T181" s="38">
        <f t="shared" si="21"/>
        <v>2760803.7877777778</v>
      </c>
    </row>
    <row r="182" spans="1:20" x14ac:dyDescent="0.25">
      <c r="A182" s="2" t="s">
        <v>48</v>
      </c>
      <c r="B182" s="4" t="s">
        <v>7</v>
      </c>
      <c r="C182" s="4" t="s">
        <v>8</v>
      </c>
      <c r="D182" s="3">
        <v>6178.48</v>
      </c>
      <c r="E182" s="1">
        <v>141.19999999999999</v>
      </c>
      <c r="F182" s="1">
        <v>2235</v>
      </c>
      <c r="N182" s="1">
        <f t="shared" si="16"/>
        <v>1691.8446666666687</v>
      </c>
      <c r="O182" s="1">
        <f t="shared" si="17"/>
        <v>-30.474000000000046</v>
      </c>
      <c r="P182" s="1">
        <f t="shared" si="18"/>
        <v>-97.566666666666606</v>
      </c>
      <c r="R182" s="36">
        <f t="shared" si="19"/>
        <v>2862338.3761284514</v>
      </c>
      <c r="S182" s="37">
        <f t="shared" si="20"/>
        <v>928.66467600000283</v>
      </c>
      <c r="T182" s="38">
        <f t="shared" si="21"/>
        <v>9519.254444444432</v>
      </c>
    </row>
    <row r="183" spans="1:20" x14ac:dyDescent="0.25">
      <c r="A183" s="2" t="s">
        <v>48</v>
      </c>
      <c r="B183" s="4" t="s">
        <v>7</v>
      </c>
      <c r="C183" s="4" t="s">
        <v>9</v>
      </c>
      <c r="D183" s="3">
        <v>12484.4</v>
      </c>
      <c r="E183" s="1">
        <v>449.20000000000005</v>
      </c>
      <c r="F183" s="1">
        <v>6337</v>
      </c>
      <c r="N183" s="1">
        <f t="shared" si="16"/>
        <v>7997.7646666666687</v>
      </c>
      <c r="O183" s="1">
        <f t="shared" si="17"/>
        <v>277.52600000000001</v>
      </c>
      <c r="P183" s="1">
        <f t="shared" si="18"/>
        <v>4004.4333333333334</v>
      </c>
      <c r="R183" s="36">
        <f t="shared" si="19"/>
        <v>63964239.663381808</v>
      </c>
      <c r="S183" s="37">
        <f t="shared" si="20"/>
        <v>77020.680676000004</v>
      </c>
      <c r="T183" s="38">
        <f t="shared" si="21"/>
        <v>16035486.321111111</v>
      </c>
    </row>
    <row r="184" spans="1:20" x14ac:dyDescent="0.25">
      <c r="A184" s="2" t="s">
        <v>48</v>
      </c>
      <c r="B184" s="4" t="s">
        <v>7</v>
      </c>
      <c r="C184" s="4" t="s">
        <v>10</v>
      </c>
      <c r="D184" s="3">
        <v>325.68</v>
      </c>
      <c r="E184" s="1">
        <v>2.6</v>
      </c>
      <c r="F184" s="1">
        <v>157</v>
      </c>
      <c r="N184" s="1">
        <f t="shared" si="16"/>
        <v>-4160.9553333333306</v>
      </c>
      <c r="O184" s="1">
        <f t="shared" si="17"/>
        <v>-169.07400000000004</v>
      </c>
      <c r="P184" s="1">
        <f t="shared" si="18"/>
        <v>-2175.5666666666666</v>
      </c>
      <c r="R184" s="36">
        <f t="shared" si="19"/>
        <v>17313549.285995089</v>
      </c>
      <c r="S184" s="37">
        <f t="shared" si="20"/>
        <v>28586.017476000015</v>
      </c>
      <c r="T184" s="38">
        <f t="shared" si="21"/>
        <v>4733090.321111111</v>
      </c>
    </row>
    <row r="185" spans="1:20" x14ac:dyDescent="0.25">
      <c r="A185" s="2" t="s">
        <v>48</v>
      </c>
      <c r="B185" s="4" t="s">
        <v>7</v>
      </c>
      <c r="C185" s="4" t="s">
        <v>11</v>
      </c>
      <c r="D185" s="3">
        <v>2565.3199999999997</v>
      </c>
      <c r="E185" s="1">
        <v>24.400000000000002</v>
      </c>
      <c r="F185" s="1">
        <v>728</v>
      </c>
      <c r="N185" s="1">
        <f t="shared" si="16"/>
        <v>-1921.3153333333312</v>
      </c>
      <c r="O185" s="1">
        <f t="shared" si="17"/>
        <v>-147.27400000000003</v>
      </c>
      <c r="P185" s="1">
        <f t="shared" si="18"/>
        <v>-1604.5666666666666</v>
      </c>
      <c r="R185" s="36">
        <f t="shared" si="19"/>
        <v>3691452.6101017697</v>
      </c>
      <c r="S185" s="37">
        <f t="shared" si="20"/>
        <v>21689.631076000009</v>
      </c>
      <c r="T185" s="38">
        <f t="shared" si="21"/>
        <v>2574634.1877777777</v>
      </c>
    </row>
    <row r="186" spans="1:20" x14ac:dyDescent="0.25">
      <c r="A186" s="2" t="s">
        <v>48</v>
      </c>
      <c r="B186" s="4" t="s">
        <v>7</v>
      </c>
      <c r="C186" s="4" t="s">
        <v>12</v>
      </c>
      <c r="D186" s="3">
        <v>795.31999999999994</v>
      </c>
      <c r="E186" s="1">
        <v>124.3</v>
      </c>
      <c r="F186" s="1">
        <v>705</v>
      </c>
      <c r="N186" s="1">
        <f t="shared" si="16"/>
        <v>-3691.3153333333312</v>
      </c>
      <c r="O186" s="1">
        <f t="shared" si="17"/>
        <v>-47.374000000000038</v>
      </c>
      <c r="P186" s="1">
        <f t="shared" si="18"/>
        <v>-1627.5666666666666</v>
      </c>
      <c r="R186" s="36">
        <f t="shared" si="19"/>
        <v>13625808.890101762</v>
      </c>
      <c r="S186" s="37">
        <f t="shared" si="20"/>
        <v>2244.2958760000038</v>
      </c>
      <c r="T186" s="38">
        <f t="shared" si="21"/>
        <v>2648973.2544444441</v>
      </c>
    </row>
    <row r="187" spans="1:20" x14ac:dyDescent="0.25">
      <c r="A187" s="2" t="s">
        <v>48</v>
      </c>
      <c r="B187" s="4" t="s">
        <v>7</v>
      </c>
      <c r="C187" s="4" t="s">
        <v>13</v>
      </c>
      <c r="D187" s="3">
        <v>2487.44</v>
      </c>
      <c r="E187" s="1">
        <v>91.6</v>
      </c>
      <c r="F187" s="1">
        <v>865</v>
      </c>
      <c r="N187" s="1">
        <f t="shared" si="16"/>
        <v>-1999.1953333333308</v>
      </c>
      <c r="O187" s="1">
        <f t="shared" si="17"/>
        <v>-80.074000000000041</v>
      </c>
      <c r="P187" s="1">
        <f t="shared" si="18"/>
        <v>-1467.5666666666666</v>
      </c>
      <c r="R187" s="36">
        <f t="shared" si="19"/>
        <v>3996781.9808217678</v>
      </c>
      <c r="S187" s="37">
        <f t="shared" si="20"/>
        <v>6411.8454760000068</v>
      </c>
      <c r="T187" s="38">
        <f t="shared" si="21"/>
        <v>2153751.9211111111</v>
      </c>
    </row>
    <row r="188" spans="1:20" x14ac:dyDescent="0.25">
      <c r="A188" s="2" t="s">
        <v>49</v>
      </c>
      <c r="B188" s="4" t="s">
        <v>15</v>
      </c>
      <c r="C188" s="4" t="s">
        <v>8</v>
      </c>
      <c r="D188" s="3">
        <v>8002.7599999999993</v>
      </c>
      <c r="E188" s="1">
        <v>194.2</v>
      </c>
      <c r="F188" s="1">
        <v>3160</v>
      </c>
      <c r="N188" s="1">
        <f t="shared" si="16"/>
        <v>3516.1246666666684</v>
      </c>
      <c r="O188" s="1">
        <f t="shared" si="17"/>
        <v>22.525999999999954</v>
      </c>
      <c r="P188" s="1">
        <f t="shared" si="18"/>
        <v>827.43333333333339</v>
      </c>
      <c r="R188" s="36">
        <f t="shared" si="19"/>
        <v>12363132.67154179</v>
      </c>
      <c r="S188" s="37">
        <f t="shared" si="20"/>
        <v>507.42067599999791</v>
      </c>
      <c r="T188" s="38">
        <f t="shared" si="21"/>
        <v>684645.92111111118</v>
      </c>
    </row>
    <row r="189" spans="1:20" x14ac:dyDescent="0.25">
      <c r="A189" s="2" t="s">
        <v>49</v>
      </c>
      <c r="B189" s="4" t="s">
        <v>15</v>
      </c>
      <c r="C189" s="4" t="s">
        <v>9</v>
      </c>
      <c r="D189" s="3">
        <v>16123.519999999999</v>
      </c>
      <c r="E189" s="1">
        <v>557.30000000000007</v>
      </c>
      <c r="F189" s="1">
        <v>8623</v>
      </c>
      <c r="N189" s="1">
        <f t="shared" si="16"/>
        <v>11636.884666666669</v>
      </c>
      <c r="O189" s="1">
        <f t="shared" si="17"/>
        <v>385.62600000000003</v>
      </c>
      <c r="P189" s="1">
        <f t="shared" si="18"/>
        <v>6290.4333333333334</v>
      </c>
      <c r="R189" s="36">
        <f t="shared" si="19"/>
        <v>135417084.74530181</v>
      </c>
      <c r="S189" s="37">
        <f t="shared" si="20"/>
        <v>148707.41187600003</v>
      </c>
      <c r="T189" s="38">
        <f t="shared" si="21"/>
        <v>39569551.521111108</v>
      </c>
    </row>
    <row r="190" spans="1:20" x14ac:dyDescent="0.25">
      <c r="A190" s="2" t="s">
        <v>49</v>
      </c>
      <c r="B190" s="4" t="s">
        <v>15</v>
      </c>
      <c r="C190" s="4" t="s">
        <v>10</v>
      </c>
      <c r="D190" s="3">
        <v>346.91999999999996</v>
      </c>
      <c r="E190" s="1">
        <v>2.9</v>
      </c>
      <c r="F190" s="1">
        <v>174</v>
      </c>
      <c r="N190" s="1">
        <f t="shared" si="16"/>
        <v>-4139.7153333333308</v>
      </c>
      <c r="O190" s="1">
        <f t="shared" si="17"/>
        <v>-168.77400000000003</v>
      </c>
      <c r="P190" s="1">
        <f t="shared" si="18"/>
        <v>-2158.5666666666666</v>
      </c>
      <c r="R190" s="36">
        <f t="shared" si="19"/>
        <v>17137243.04103509</v>
      </c>
      <c r="S190" s="37">
        <f t="shared" si="20"/>
        <v>28484.663076000012</v>
      </c>
      <c r="T190" s="38">
        <f t="shared" si="21"/>
        <v>4659410.0544444444</v>
      </c>
    </row>
    <row r="191" spans="1:20" x14ac:dyDescent="0.25">
      <c r="A191" s="2" t="s">
        <v>49</v>
      </c>
      <c r="B191" s="4" t="s">
        <v>15</v>
      </c>
      <c r="C191" s="4" t="s">
        <v>11</v>
      </c>
      <c r="D191" s="3">
        <v>3865.68</v>
      </c>
      <c r="E191" s="1">
        <v>36.1</v>
      </c>
      <c r="F191" s="1">
        <v>1147</v>
      </c>
      <c r="N191" s="1">
        <f t="shared" si="16"/>
        <v>-620.95533333333105</v>
      </c>
      <c r="O191" s="1">
        <f t="shared" si="17"/>
        <v>-135.57400000000004</v>
      </c>
      <c r="P191" s="1">
        <f t="shared" si="18"/>
        <v>-1185.5666666666666</v>
      </c>
      <c r="R191" s="36">
        <f t="shared" si="19"/>
        <v>385585.5259951083</v>
      </c>
      <c r="S191" s="37">
        <f t="shared" si="20"/>
        <v>18380.309476000009</v>
      </c>
      <c r="T191" s="38">
        <f t="shared" si="21"/>
        <v>1405568.321111111</v>
      </c>
    </row>
    <row r="192" spans="1:20" x14ac:dyDescent="0.25">
      <c r="A192" s="2" t="s">
        <v>49</v>
      </c>
      <c r="B192" s="4" t="s">
        <v>15</v>
      </c>
      <c r="C192" s="4" t="s">
        <v>12</v>
      </c>
      <c r="D192" s="3">
        <v>663.16</v>
      </c>
      <c r="E192" s="1">
        <v>79.5</v>
      </c>
      <c r="F192" s="1">
        <v>450</v>
      </c>
      <c r="N192" s="1">
        <f t="shared" si="16"/>
        <v>-3823.475333333331</v>
      </c>
      <c r="O192" s="1">
        <f t="shared" si="17"/>
        <v>-92.174000000000035</v>
      </c>
      <c r="P192" s="1">
        <f t="shared" si="18"/>
        <v>-1882.5666666666666</v>
      </c>
      <c r="R192" s="36">
        <f t="shared" si="19"/>
        <v>14618963.624608427</v>
      </c>
      <c r="S192" s="37">
        <f t="shared" si="20"/>
        <v>8496.0462760000064</v>
      </c>
      <c r="T192" s="38">
        <f t="shared" si="21"/>
        <v>3544057.2544444441</v>
      </c>
    </row>
    <row r="193" spans="1:20" x14ac:dyDescent="0.25">
      <c r="A193" s="2" t="s">
        <v>49</v>
      </c>
      <c r="B193" s="4" t="s">
        <v>15</v>
      </c>
      <c r="C193" s="4" t="s">
        <v>13</v>
      </c>
      <c r="D193" s="3">
        <v>2808.3999999999996</v>
      </c>
      <c r="E193" s="1">
        <v>113.89999999999999</v>
      </c>
      <c r="F193" s="1">
        <v>1098</v>
      </c>
      <c r="N193" s="1">
        <f t="shared" si="16"/>
        <v>-1678.2353333333313</v>
      </c>
      <c r="O193" s="1">
        <f t="shared" si="17"/>
        <v>-57.774000000000044</v>
      </c>
      <c r="P193" s="1">
        <f t="shared" si="18"/>
        <v>-1234.5666666666666</v>
      </c>
      <c r="R193" s="36">
        <f t="shared" si="19"/>
        <v>2816473.8340484374</v>
      </c>
      <c r="S193" s="37">
        <f t="shared" si="20"/>
        <v>3337.8350760000048</v>
      </c>
      <c r="T193" s="38">
        <f t="shared" si="21"/>
        <v>1524154.8544444442</v>
      </c>
    </row>
    <row r="194" spans="1:20" x14ac:dyDescent="0.25">
      <c r="A194" s="2" t="s">
        <v>50</v>
      </c>
      <c r="B194" s="4" t="s">
        <v>17</v>
      </c>
      <c r="C194" s="4" t="s">
        <v>8</v>
      </c>
      <c r="D194" s="3">
        <v>7988.5999999999995</v>
      </c>
      <c r="E194" s="1">
        <v>223</v>
      </c>
      <c r="F194" s="1">
        <v>3591</v>
      </c>
      <c r="N194" s="1">
        <f t="shared" si="16"/>
        <v>3501.9646666666686</v>
      </c>
      <c r="O194" s="1">
        <f t="shared" si="17"/>
        <v>51.325999999999965</v>
      </c>
      <c r="P194" s="1">
        <f t="shared" si="18"/>
        <v>1258.4333333333334</v>
      </c>
      <c r="R194" s="36">
        <f t="shared" si="19"/>
        <v>12263756.52658179</v>
      </c>
      <c r="S194" s="37">
        <f t="shared" si="20"/>
        <v>2634.3582759999963</v>
      </c>
      <c r="T194" s="38">
        <f t="shared" si="21"/>
        <v>1583654.4544444445</v>
      </c>
    </row>
    <row r="195" spans="1:20" x14ac:dyDescent="0.25">
      <c r="A195" s="2" t="s">
        <v>50</v>
      </c>
      <c r="B195" s="4" t="s">
        <v>17</v>
      </c>
      <c r="C195" s="4" t="s">
        <v>9</v>
      </c>
      <c r="D195" s="3">
        <v>10801.72</v>
      </c>
      <c r="E195" s="1">
        <v>528.30000000000007</v>
      </c>
      <c r="F195" s="1">
        <v>7702</v>
      </c>
      <c r="N195" s="1">
        <f t="shared" ref="N195:N258" si="22">D195-$J$6</f>
        <v>6315.0846666666685</v>
      </c>
      <c r="O195" s="1">
        <f t="shared" ref="O195:O258" si="23">E195-$K$6</f>
        <v>356.62600000000003</v>
      </c>
      <c r="P195" s="1">
        <f t="shared" ref="P195:P258" si="24">F195-$L$6</f>
        <v>5369.4333333333334</v>
      </c>
      <c r="R195" s="36">
        <f t="shared" ref="R195:R258" si="25">N195^2</f>
        <v>39880294.347168468</v>
      </c>
      <c r="S195" s="37">
        <f t="shared" ref="S195:S258" si="26">O195^2</f>
        <v>127182.10387600002</v>
      </c>
      <c r="T195" s="38">
        <f t="shared" ref="T195:T258" si="27">P195^2</f>
        <v>28830814.321111113</v>
      </c>
    </row>
    <row r="196" spans="1:20" x14ac:dyDescent="0.25">
      <c r="A196" s="2" t="s">
        <v>50</v>
      </c>
      <c r="B196" s="4" t="s">
        <v>17</v>
      </c>
      <c r="C196" s="4" t="s">
        <v>10</v>
      </c>
      <c r="D196" s="3">
        <v>387.03999999999996</v>
      </c>
      <c r="E196" s="1">
        <v>4.0999999999999996</v>
      </c>
      <c r="F196" s="1">
        <v>247</v>
      </c>
      <c r="N196" s="1">
        <f t="shared" si="22"/>
        <v>-4099.5953333333309</v>
      </c>
      <c r="O196" s="1">
        <f t="shared" si="23"/>
        <v>-167.57400000000004</v>
      </c>
      <c r="P196" s="1">
        <f t="shared" si="24"/>
        <v>-2085.5666666666666</v>
      </c>
      <c r="R196" s="36">
        <f t="shared" si="25"/>
        <v>16806681.897088423</v>
      </c>
      <c r="S196" s="37">
        <f t="shared" si="26"/>
        <v>28081.045476000014</v>
      </c>
      <c r="T196" s="38">
        <f t="shared" si="27"/>
        <v>4349588.321111111</v>
      </c>
    </row>
    <row r="197" spans="1:20" x14ac:dyDescent="0.25">
      <c r="A197" s="2" t="s">
        <v>50</v>
      </c>
      <c r="B197" s="4" t="s">
        <v>17</v>
      </c>
      <c r="C197" s="4" t="s">
        <v>11</v>
      </c>
      <c r="D197" s="3">
        <v>427.15999999999997</v>
      </c>
      <c r="E197" s="1">
        <v>5</v>
      </c>
      <c r="F197" s="1">
        <v>183</v>
      </c>
      <c r="N197" s="1">
        <f t="shared" si="22"/>
        <v>-4059.475333333331</v>
      </c>
      <c r="O197" s="1">
        <f t="shared" si="23"/>
        <v>-166.67400000000004</v>
      </c>
      <c r="P197" s="1">
        <f t="shared" si="24"/>
        <v>-2149.5666666666666</v>
      </c>
      <c r="R197" s="36">
        <f t="shared" si="25"/>
        <v>16479339.98194176</v>
      </c>
      <c r="S197" s="37">
        <f t="shared" si="26"/>
        <v>27780.222276000011</v>
      </c>
      <c r="T197" s="38">
        <f t="shared" si="27"/>
        <v>4620636.8544444442</v>
      </c>
    </row>
    <row r="198" spans="1:20" x14ac:dyDescent="0.25">
      <c r="A198" s="2" t="s">
        <v>50</v>
      </c>
      <c r="B198" s="4" t="s">
        <v>17</v>
      </c>
      <c r="C198" s="4" t="s">
        <v>12</v>
      </c>
      <c r="D198" s="3">
        <v>977.04</v>
      </c>
      <c r="E198" s="1">
        <v>159.4</v>
      </c>
      <c r="F198" s="1">
        <v>938</v>
      </c>
      <c r="N198" s="1">
        <f t="shared" si="22"/>
        <v>-3509.5953333333309</v>
      </c>
      <c r="O198" s="1">
        <f t="shared" si="23"/>
        <v>-12.274000000000029</v>
      </c>
      <c r="P198" s="1">
        <f t="shared" si="24"/>
        <v>-1394.5666666666666</v>
      </c>
      <c r="R198" s="36">
        <f t="shared" si="25"/>
        <v>12317259.403755095</v>
      </c>
      <c r="S198" s="37">
        <f t="shared" si="26"/>
        <v>150.65107600000073</v>
      </c>
      <c r="T198" s="38">
        <f t="shared" si="27"/>
        <v>1944816.1877777777</v>
      </c>
    </row>
    <row r="199" spans="1:20" x14ac:dyDescent="0.25">
      <c r="A199" s="2" t="s">
        <v>50</v>
      </c>
      <c r="B199" s="4" t="s">
        <v>17</v>
      </c>
      <c r="C199" s="4" t="s">
        <v>13</v>
      </c>
      <c r="D199" s="3">
        <v>4106.3999999999996</v>
      </c>
      <c r="E199" s="1">
        <v>211.79999999999998</v>
      </c>
      <c r="F199" s="1">
        <v>2054</v>
      </c>
      <c r="N199" s="1">
        <f t="shared" si="22"/>
        <v>-380.23533333333125</v>
      </c>
      <c r="O199" s="1">
        <f t="shared" si="23"/>
        <v>40.125999999999948</v>
      </c>
      <c r="P199" s="1">
        <f t="shared" si="24"/>
        <v>-278.56666666666661</v>
      </c>
      <c r="R199" s="36">
        <f t="shared" si="25"/>
        <v>144578.90871510954</v>
      </c>
      <c r="S199" s="37">
        <f t="shared" si="26"/>
        <v>1610.0958759999958</v>
      </c>
      <c r="T199" s="38">
        <f t="shared" si="27"/>
        <v>77599.387777777738</v>
      </c>
    </row>
    <row r="200" spans="1:20" x14ac:dyDescent="0.25">
      <c r="A200" s="2" t="s">
        <v>51</v>
      </c>
      <c r="B200" s="4" t="s">
        <v>19</v>
      </c>
      <c r="C200" s="4" t="s">
        <v>8</v>
      </c>
      <c r="D200" s="3">
        <v>7051.6799999999994</v>
      </c>
      <c r="E200" s="1">
        <v>168.79999999999998</v>
      </c>
      <c r="F200" s="1">
        <v>2541</v>
      </c>
      <c r="N200" s="1">
        <f t="shared" si="22"/>
        <v>2565.0446666666685</v>
      </c>
      <c r="O200" s="1">
        <f t="shared" si="23"/>
        <v>-2.8740000000000521</v>
      </c>
      <c r="P200" s="1">
        <f t="shared" si="24"/>
        <v>208.43333333333339</v>
      </c>
      <c r="R200" s="36">
        <f t="shared" si="25"/>
        <v>6579454.1419951208</v>
      </c>
      <c r="S200" s="37">
        <f t="shared" si="26"/>
        <v>8.2598760000002986</v>
      </c>
      <c r="T200" s="38">
        <f t="shared" si="27"/>
        <v>43444.454444444469</v>
      </c>
    </row>
    <row r="201" spans="1:20" x14ac:dyDescent="0.25">
      <c r="A201" s="2" t="s">
        <v>51</v>
      </c>
      <c r="B201" s="4" t="s">
        <v>19</v>
      </c>
      <c r="C201" s="4" t="s">
        <v>9</v>
      </c>
      <c r="D201" s="3">
        <v>16043.279999999999</v>
      </c>
      <c r="E201" s="1">
        <v>463.6</v>
      </c>
      <c r="F201" s="1">
        <v>8157</v>
      </c>
      <c r="N201" s="1">
        <f t="shared" si="22"/>
        <v>11556.644666666667</v>
      </c>
      <c r="O201" s="1">
        <f t="shared" si="23"/>
        <v>291.92599999999999</v>
      </c>
      <c r="P201" s="1">
        <f t="shared" si="24"/>
        <v>5824.4333333333334</v>
      </c>
      <c r="R201" s="36">
        <f t="shared" si="25"/>
        <v>133556035.95159511</v>
      </c>
      <c r="S201" s="37">
        <f t="shared" si="26"/>
        <v>85220.789475999991</v>
      </c>
      <c r="T201" s="38">
        <f t="shared" si="27"/>
        <v>33924023.654444449</v>
      </c>
    </row>
    <row r="202" spans="1:20" x14ac:dyDescent="0.25">
      <c r="A202" s="2" t="s">
        <v>51</v>
      </c>
      <c r="B202" s="4" t="s">
        <v>19</v>
      </c>
      <c r="C202" s="4" t="s">
        <v>10</v>
      </c>
      <c r="D202" s="3">
        <v>283.2</v>
      </c>
      <c r="E202" s="1">
        <v>1.9000000000000001</v>
      </c>
      <c r="F202" s="1">
        <v>114</v>
      </c>
      <c r="N202" s="1">
        <f t="shared" si="22"/>
        <v>-4203.4353333333311</v>
      </c>
      <c r="O202" s="1">
        <f t="shared" si="23"/>
        <v>-169.77400000000003</v>
      </c>
      <c r="P202" s="1">
        <f t="shared" si="24"/>
        <v>-2218.5666666666666</v>
      </c>
      <c r="R202" s="36">
        <f t="shared" si="25"/>
        <v>17668868.601515092</v>
      </c>
      <c r="S202" s="37">
        <f t="shared" si="26"/>
        <v>28823.211076000011</v>
      </c>
      <c r="T202" s="38">
        <f t="shared" si="27"/>
        <v>4922038.0544444444</v>
      </c>
    </row>
    <row r="203" spans="1:20" x14ac:dyDescent="0.25">
      <c r="A203" s="2" t="s">
        <v>51</v>
      </c>
      <c r="B203" s="4" t="s">
        <v>19</v>
      </c>
      <c r="C203" s="4" t="s">
        <v>11</v>
      </c>
      <c r="D203" s="3">
        <v>3157.68</v>
      </c>
      <c r="E203" s="1">
        <v>24.5</v>
      </c>
      <c r="F203" s="1">
        <v>1131</v>
      </c>
      <c r="N203" s="1">
        <f t="shared" si="22"/>
        <v>-1328.9553333333311</v>
      </c>
      <c r="O203" s="1">
        <f t="shared" si="23"/>
        <v>-147.17400000000004</v>
      </c>
      <c r="P203" s="1">
        <f t="shared" si="24"/>
        <v>-1201.5666666666666</v>
      </c>
      <c r="R203" s="36">
        <f t="shared" si="25"/>
        <v>1766122.2779951051</v>
      </c>
      <c r="S203" s="37">
        <f t="shared" si="26"/>
        <v>21660.186276000011</v>
      </c>
      <c r="T203" s="38">
        <f t="shared" si="27"/>
        <v>1443762.4544444443</v>
      </c>
    </row>
    <row r="204" spans="1:20" x14ac:dyDescent="0.25">
      <c r="A204" s="2" t="s">
        <v>51</v>
      </c>
      <c r="B204" s="4" t="s">
        <v>19</v>
      </c>
      <c r="C204" s="4" t="s">
        <v>12</v>
      </c>
      <c r="D204" s="3">
        <v>540.43999999999994</v>
      </c>
      <c r="E204" s="1">
        <v>94.699999999999989</v>
      </c>
      <c r="F204" s="1">
        <v>593</v>
      </c>
      <c r="N204" s="1">
        <f t="shared" si="22"/>
        <v>-3946.1953333333308</v>
      </c>
      <c r="O204" s="1">
        <f t="shared" si="23"/>
        <v>-76.974000000000046</v>
      </c>
      <c r="P204" s="1">
        <f t="shared" si="24"/>
        <v>-1739.5666666666666</v>
      </c>
      <c r="R204" s="36">
        <f t="shared" si="25"/>
        <v>15572457.608821759</v>
      </c>
      <c r="S204" s="37">
        <f t="shared" si="26"/>
        <v>5924.996676000007</v>
      </c>
      <c r="T204" s="38">
        <f t="shared" si="27"/>
        <v>3026092.1877777777</v>
      </c>
    </row>
    <row r="205" spans="1:20" x14ac:dyDescent="0.25">
      <c r="A205" s="2" t="s">
        <v>51</v>
      </c>
      <c r="B205" s="4" t="s">
        <v>19</v>
      </c>
      <c r="C205" s="4" t="s">
        <v>13</v>
      </c>
      <c r="D205" s="3">
        <v>3620.24</v>
      </c>
      <c r="E205" s="1">
        <v>391.70000000000005</v>
      </c>
      <c r="F205" s="1">
        <v>2723</v>
      </c>
      <c r="N205" s="1">
        <f t="shared" si="22"/>
        <v>-866.39533333333111</v>
      </c>
      <c r="O205" s="1">
        <f t="shared" si="23"/>
        <v>220.02600000000001</v>
      </c>
      <c r="P205" s="1">
        <f t="shared" si="24"/>
        <v>390.43333333333339</v>
      </c>
      <c r="R205" s="36">
        <f t="shared" si="25"/>
        <v>750640.87362177391</v>
      </c>
      <c r="S205" s="37">
        <f t="shared" si="26"/>
        <v>48411.440676000006</v>
      </c>
      <c r="T205" s="38">
        <f t="shared" si="27"/>
        <v>152438.18777777781</v>
      </c>
    </row>
    <row r="206" spans="1:20" x14ac:dyDescent="0.25">
      <c r="A206" s="2" t="s">
        <v>52</v>
      </c>
      <c r="B206" s="4" t="s">
        <v>21</v>
      </c>
      <c r="C206" s="4" t="s">
        <v>8</v>
      </c>
      <c r="D206" s="3">
        <v>5156.5999999999995</v>
      </c>
      <c r="E206" s="1">
        <v>165.6</v>
      </c>
      <c r="F206" s="1">
        <v>2295</v>
      </c>
      <c r="N206" s="1">
        <f t="shared" si="22"/>
        <v>669.96466666666856</v>
      </c>
      <c r="O206" s="1">
        <f t="shared" si="23"/>
        <v>-6.0740000000000407</v>
      </c>
      <c r="P206" s="1">
        <f t="shared" si="24"/>
        <v>-37.566666666666606</v>
      </c>
      <c r="R206" s="36">
        <f t="shared" si="25"/>
        <v>448852.65458178031</v>
      </c>
      <c r="S206" s="37">
        <f t="shared" si="26"/>
        <v>36.893476000000497</v>
      </c>
      <c r="T206" s="38">
        <f t="shared" si="27"/>
        <v>1411.25444444444</v>
      </c>
    </row>
    <row r="207" spans="1:20" x14ac:dyDescent="0.25">
      <c r="A207" s="2" t="s">
        <v>52</v>
      </c>
      <c r="B207" s="4" t="s">
        <v>21</v>
      </c>
      <c r="C207" s="4" t="s">
        <v>9</v>
      </c>
      <c r="D207" s="3">
        <v>11630.08</v>
      </c>
      <c r="E207" s="1">
        <v>381.90000000000003</v>
      </c>
      <c r="F207" s="1">
        <v>5898</v>
      </c>
      <c r="N207" s="1">
        <f t="shared" si="22"/>
        <v>7143.444666666669</v>
      </c>
      <c r="O207" s="1">
        <f t="shared" si="23"/>
        <v>210.226</v>
      </c>
      <c r="P207" s="1">
        <f t="shared" si="24"/>
        <v>3565.4333333333334</v>
      </c>
      <c r="R207" s="36">
        <f t="shared" si="25"/>
        <v>51028801.705728479</v>
      </c>
      <c r="S207" s="37">
        <f t="shared" si="26"/>
        <v>44194.971076000002</v>
      </c>
      <c r="T207" s="38">
        <f t="shared" si="27"/>
        <v>12712314.854444444</v>
      </c>
    </row>
    <row r="208" spans="1:20" x14ac:dyDescent="0.25">
      <c r="A208" s="2" t="s">
        <v>52</v>
      </c>
      <c r="B208" s="4" t="s">
        <v>21</v>
      </c>
      <c r="C208" s="4" t="s">
        <v>10</v>
      </c>
      <c r="D208" s="3">
        <v>264.32</v>
      </c>
      <c r="E208" s="1">
        <v>1.9000000000000001</v>
      </c>
      <c r="F208" s="1">
        <v>114</v>
      </c>
      <c r="N208" s="1">
        <f t="shared" si="22"/>
        <v>-4222.3153333333312</v>
      </c>
      <c r="O208" s="1">
        <f t="shared" si="23"/>
        <v>-169.77400000000003</v>
      </c>
      <c r="P208" s="1">
        <f t="shared" si="24"/>
        <v>-2218.5666666666666</v>
      </c>
      <c r="R208" s="36">
        <f t="shared" si="25"/>
        <v>17827946.77410176</v>
      </c>
      <c r="S208" s="37">
        <f t="shared" si="26"/>
        <v>28823.211076000011</v>
      </c>
      <c r="T208" s="38">
        <f t="shared" si="27"/>
        <v>4922038.0544444444</v>
      </c>
    </row>
    <row r="209" spans="1:20" x14ac:dyDescent="0.25">
      <c r="A209" s="2" t="s">
        <v>52</v>
      </c>
      <c r="B209" s="4" t="s">
        <v>21</v>
      </c>
      <c r="C209" s="4" t="s">
        <v>11</v>
      </c>
      <c r="D209" s="3">
        <v>2492.16</v>
      </c>
      <c r="E209" s="1">
        <v>26.5</v>
      </c>
      <c r="F209" s="1">
        <v>1378</v>
      </c>
      <c r="N209" s="1">
        <f t="shared" si="22"/>
        <v>-1994.475333333331</v>
      </c>
      <c r="O209" s="1">
        <f t="shared" si="23"/>
        <v>-145.17400000000004</v>
      </c>
      <c r="P209" s="1">
        <f t="shared" si="24"/>
        <v>-954.56666666666661</v>
      </c>
      <c r="R209" s="36">
        <f t="shared" si="25"/>
        <v>3977931.855275102</v>
      </c>
      <c r="S209" s="37">
        <f t="shared" si="26"/>
        <v>21075.490276000011</v>
      </c>
      <c r="T209" s="38">
        <f t="shared" si="27"/>
        <v>911197.52111111104</v>
      </c>
    </row>
    <row r="210" spans="1:20" x14ac:dyDescent="0.25">
      <c r="A210" s="2" t="s">
        <v>52</v>
      </c>
      <c r="B210" s="4" t="s">
        <v>21</v>
      </c>
      <c r="C210" s="4" t="s">
        <v>12</v>
      </c>
      <c r="D210" s="3">
        <v>354</v>
      </c>
      <c r="E210" s="1">
        <v>111.8</v>
      </c>
      <c r="F210" s="1">
        <v>698</v>
      </c>
      <c r="N210" s="1">
        <f t="shared" si="22"/>
        <v>-4132.6353333333309</v>
      </c>
      <c r="O210" s="1">
        <f t="shared" si="23"/>
        <v>-59.874000000000038</v>
      </c>
      <c r="P210" s="1">
        <f t="shared" si="24"/>
        <v>-1634.5666666666666</v>
      </c>
      <c r="R210" s="36">
        <f t="shared" si="25"/>
        <v>17078674.798315089</v>
      </c>
      <c r="S210" s="37">
        <f t="shared" si="26"/>
        <v>3584.8958760000046</v>
      </c>
      <c r="T210" s="38">
        <f t="shared" si="27"/>
        <v>2671808.1877777777</v>
      </c>
    </row>
    <row r="211" spans="1:20" x14ac:dyDescent="0.25">
      <c r="A211" s="2" t="s">
        <v>52</v>
      </c>
      <c r="B211" s="4" t="s">
        <v>21</v>
      </c>
      <c r="C211" s="4" t="s">
        <v>13</v>
      </c>
      <c r="D211" s="3">
        <v>2860.3199999999997</v>
      </c>
      <c r="E211" s="1">
        <v>204.4</v>
      </c>
      <c r="F211" s="1">
        <v>1749</v>
      </c>
      <c r="N211" s="1">
        <f t="shared" si="22"/>
        <v>-1626.3153333333312</v>
      </c>
      <c r="O211" s="1">
        <f t="shared" si="23"/>
        <v>32.725999999999971</v>
      </c>
      <c r="P211" s="1">
        <f t="shared" si="24"/>
        <v>-583.56666666666661</v>
      </c>
      <c r="R211" s="36">
        <f t="shared" si="25"/>
        <v>2644901.5634351042</v>
      </c>
      <c r="S211" s="37">
        <f t="shared" si="26"/>
        <v>1070.991075999998</v>
      </c>
      <c r="T211" s="38">
        <f t="shared" si="27"/>
        <v>340550.05444444437</v>
      </c>
    </row>
    <row r="212" spans="1:20" x14ac:dyDescent="0.25">
      <c r="A212" s="2" t="s">
        <v>53</v>
      </c>
      <c r="B212" s="4" t="s">
        <v>23</v>
      </c>
      <c r="C212" s="4" t="s">
        <v>8</v>
      </c>
      <c r="D212" s="3">
        <v>4604.3599999999997</v>
      </c>
      <c r="E212" s="1">
        <v>133</v>
      </c>
      <c r="F212" s="1">
        <v>1931</v>
      </c>
      <c r="N212" s="1">
        <f t="shared" si="22"/>
        <v>117.72466666666878</v>
      </c>
      <c r="O212" s="1">
        <f t="shared" si="23"/>
        <v>-38.674000000000035</v>
      </c>
      <c r="P212" s="1">
        <f t="shared" si="24"/>
        <v>-401.56666666666661</v>
      </c>
      <c r="R212" s="36">
        <f t="shared" si="25"/>
        <v>13859.097141778275</v>
      </c>
      <c r="S212" s="37">
        <f t="shared" si="26"/>
        <v>1495.6782760000026</v>
      </c>
      <c r="T212" s="38">
        <f t="shared" si="27"/>
        <v>161255.78777777773</v>
      </c>
    </row>
    <row r="213" spans="1:20" x14ac:dyDescent="0.25">
      <c r="A213" s="2" t="s">
        <v>53</v>
      </c>
      <c r="B213" s="4" t="s">
        <v>23</v>
      </c>
      <c r="C213" s="4" t="s">
        <v>9</v>
      </c>
      <c r="D213" s="3">
        <v>10313.199999999999</v>
      </c>
      <c r="E213" s="1">
        <v>332.3</v>
      </c>
      <c r="F213" s="1">
        <v>5538</v>
      </c>
      <c r="N213" s="1">
        <f t="shared" si="22"/>
        <v>5826.564666666668</v>
      </c>
      <c r="O213" s="1">
        <f t="shared" si="23"/>
        <v>160.62599999999998</v>
      </c>
      <c r="P213" s="1">
        <f t="shared" si="24"/>
        <v>3205.4333333333334</v>
      </c>
      <c r="R213" s="36">
        <f t="shared" si="25"/>
        <v>33948855.81484846</v>
      </c>
      <c r="S213" s="37">
        <f t="shared" si="26"/>
        <v>25800.711875999994</v>
      </c>
      <c r="T213" s="38">
        <f t="shared" si="27"/>
        <v>10274802.854444444</v>
      </c>
    </row>
    <row r="214" spans="1:20" x14ac:dyDescent="0.25">
      <c r="A214" s="2" t="s">
        <v>53</v>
      </c>
      <c r="B214" s="4" t="s">
        <v>23</v>
      </c>
      <c r="C214" s="4" t="s">
        <v>10</v>
      </c>
      <c r="D214" s="3">
        <v>283.2</v>
      </c>
      <c r="E214" s="1">
        <v>2.3000000000000003</v>
      </c>
      <c r="F214" s="1">
        <v>138</v>
      </c>
      <c r="N214" s="1">
        <f t="shared" si="22"/>
        <v>-4203.4353333333311</v>
      </c>
      <c r="O214" s="1">
        <f t="shared" si="23"/>
        <v>-169.37400000000002</v>
      </c>
      <c r="P214" s="1">
        <f t="shared" si="24"/>
        <v>-2194.5666666666666</v>
      </c>
      <c r="R214" s="36">
        <f t="shared" si="25"/>
        <v>17668868.601515092</v>
      </c>
      <c r="S214" s="37">
        <f t="shared" si="26"/>
        <v>28687.551876000009</v>
      </c>
      <c r="T214" s="38">
        <f t="shared" si="27"/>
        <v>4816122.8544444442</v>
      </c>
    </row>
    <row r="215" spans="1:20" x14ac:dyDescent="0.25">
      <c r="A215" s="2" t="s">
        <v>53</v>
      </c>
      <c r="B215" s="4" t="s">
        <v>23</v>
      </c>
      <c r="C215" s="4" t="s">
        <v>11</v>
      </c>
      <c r="D215" s="3">
        <v>2072.08</v>
      </c>
      <c r="E215" s="1">
        <v>16.5</v>
      </c>
      <c r="F215" s="1">
        <v>694</v>
      </c>
      <c r="N215" s="1">
        <f t="shared" si="22"/>
        <v>-2414.555333333331</v>
      </c>
      <c r="O215" s="1">
        <f t="shared" si="23"/>
        <v>-155.17400000000004</v>
      </c>
      <c r="P215" s="1">
        <f t="shared" si="24"/>
        <v>-1638.5666666666666</v>
      </c>
      <c r="R215" s="36">
        <f t="shared" si="25"/>
        <v>5830077.4577284334</v>
      </c>
      <c r="S215" s="37">
        <f t="shared" si="26"/>
        <v>24078.970276000011</v>
      </c>
      <c r="T215" s="38">
        <f t="shared" si="27"/>
        <v>2684900.7211111109</v>
      </c>
    </row>
    <row r="216" spans="1:20" x14ac:dyDescent="0.25">
      <c r="A216" s="2" t="s">
        <v>53</v>
      </c>
      <c r="B216" s="4" t="s">
        <v>23</v>
      </c>
      <c r="C216" s="4" t="s">
        <v>12</v>
      </c>
      <c r="D216" s="3">
        <v>592.36</v>
      </c>
      <c r="E216" s="1">
        <v>126.8</v>
      </c>
      <c r="F216" s="1">
        <v>745</v>
      </c>
      <c r="N216" s="1">
        <f t="shared" si="22"/>
        <v>-3894.2753333333308</v>
      </c>
      <c r="O216" s="1">
        <f t="shared" si="23"/>
        <v>-44.874000000000038</v>
      </c>
      <c r="P216" s="1">
        <f t="shared" si="24"/>
        <v>-1587.5666666666666</v>
      </c>
      <c r="R216" s="36">
        <f t="shared" si="25"/>
        <v>15165380.371808425</v>
      </c>
      <c r="S216" s="37">
        <f t="shared" si="26"/>
        <v>2013.6758760000034</v>
      </c>
      <c r="T216" s="38">
        <f t="shared" si="27"/>
        <v>2520367.9211111111</v>
      </c>
    </row>
    <row r="217" spans="1:20" x14ac:dyDescent="0.25">
      <c r="A217" s="2" t="s">
        <v>53</v>
      </c>
      <c r="B217" s="4" t="s">
        <v>23</v>
      </c>
      <c r="C217" s="4" t="s">
        <v>13</v>
      </c>
      <c r="D217" s="3">
        <v>2655</v>
      </c>
      <c r="E217" s="1">
        <v>248.1</v>
      </c>
      <c r="F217" s="1">
        <v>1871</v>
      </c>
      <c r="N217" s="1">
        <f t="shared" si="22"/>
        <v>-1831.6353333333309</v>
      </c>
      <c r="O217" s="1">
        <f t="shared" si="23"/>
        <v>76.425999999999959</v>
      </c>
      <c r="P217" s="1">
        <f t="shared" si="24"/>
        <v>-461.56666666666661</v>
      </c>
      <c r="R217" s="36">
        <f t="shared" si="25"/>
        <v>3354887.9943151022</v>
      </c>
      <c r="S217" s="37">
        <f t="shared" si="26"/>
        <v>5840.9334759999938</v>
      </c>
      <c r="T217" s="38">
        <f t="shared" si="27"/>
        <v>213043.78777777773</v>
      </c>
    </row>
    <row r="218" spans="1:20" x14ac:dyDescent="0.25">
      <c r="A218" s="2" t="s">
        <v>54</v>
      </c>
      <c r="B218" s="4" t="s">
        <v>7</v>
      </c>
      <c r="C218" s="4" t="s">
        <v>8</v>
      </c>
      <c r="D218" s="3">
        <v>6164.32</v>
      </c>
      <c r="E218" s="1">
        <v>170.29999999999998</v>
      </c>
      <c r="F218" s="1">
        <v>2482</v>
      </c>
      <c r="N218" s="1">
        <f t="shared" si="22"/>
        <v>1677.6846666666688</v>
      </c>
      <c r="O218" s="1">
        <f t="shared" si="23"/>
        <v>-1.3740000000000521</v>
      </c>
      <c r="P218" s="1">
        <f t="shared" si="24"/>
        <v>149.43333333333339</v>
      </c>
      <c r="R218" s="36">
        <f t="shared" si="25"/>
        <v>2814625.8407684518</v>
      </c>
      <c r="S218" s="37">
        <f t="shared" si="26"/>
        <v>1.8878760000001431</v>
      </c>
      <c r="T218" s="38">
        <f t="shared" si="27"/>
        <v>22330.32111111113</v>
      </c>
    </row>
    <row r="219" spans="1:20" x14ac:dyDescent="0.25">
      <c r="A219" s="2" t="s">
        <v>54</v>
      </c>
      <c r="B219" s="4" t="s">
        <v>7</v>
      </c>
      <c r="C219" s="4" t="s">
        <v>9</v>
      </c>
      <c r="D219" s="3">
        <v>12413.599999999999</v>
      </c>
      <c r="E219" s="1">
        <v>429.6</v>
      </c>
      <c r="F219" s="1">
        <v>6350</v>
      </c>
      <c r="N219" s="1">
        <f t="shared" si="22"/>
        <v>7926.9646666666677</v>
      </c>
      <c r="O219" s="1">
        <f t="shared" si="23"/>
        <v>257.92599999999999</v>
      </c>
      <c r="P219" s="1">
        <f t="shared" si="24"/>
        <v>4017.4333333333334</v>
      </c>
      <c r="R219" s="36">
        <f t="shared" si="25"/>
        <v>62836768.826581791</v>
      </c>
      <c r="S219" s="37">
        <f t="shared" si="26"/>
        <v>66525.821475999997</v>
      </c>
      <c r="T219" s="38">
        <f t="shared" si="27"/>
        <v>16139770.587777779</v>
      </c>
    </row>
    <row r="220" spans="1:20" x14ac:dyDescent="0.25">
      <c r="A220" s="2" t="s">
        <v>54</v>
      </c>
      <c r="B220" s="4" t="s">
        <v>7</v>
      </c>
      <c r="C220" s="4" t="s">
        <v>10</v>
      </c>
      <c r="D220" s="3">
        <v>349.28</v>
      </c>
      <c r="E220" s="1">
        <v>3.3000000000000003</v>
      </c>
      <c r="F220" s="1">
        <v>196</v>
      </c>
      <c r="N220" s="1">
        <f t="shared" si="22"/>
        <v>-4137.3553333333311</v>
      </c>
      <c r="O220" s="1">
        <f t="shared" si="23"/>
        <v>-168.37400000000002</v>
      </c>
      <c r="P220" s="1">
        <f t="shared" si="24"/>
        <v>-2136.5666666666666</v>
      </c>
      <c r="R220" s="36">
        <f t="shared" si="25"/>
        <v>17117709.15426176</v>
      </c>
      <c r="S220" s="37">
        <f t="shared" si="26"/>
        <v>28349.803876000009</v>
      </c>
      <c r="T220" s="38">
        <f t="shared" si="27"/>
        <v>4564917.1211111108</v>
      </c>
    </row>
    <row r="221" spans="1:20" x14ac:dyDescent="0.25">
      <c r="A221" s="2" t="s">
        <v>54</v>
      </c>
      <c r="B221" s="4" t="s">
        <v>7</v>
      </c>
      <c r="C221" s="4" t="s">
        <v>11</v>
      </c>
      <c r="D221" s="3">
        <v>4488.7199999999993</v>
      </c>
      <c r="E221" s="1">
        <v>35.6</v>
      </c>
      <c r="F221" s="1">
        <v>1345</v>
      </c>
      <c r="N221" s="1">
        <f t="shared" si="22"/>
        <v>2.0846666666684541</v>
      </c>
      <c r="O221" s="1">
        <f t="shared" si="23"/>
        <v>-136.07400000000004</v>
      </c>
      <c r="P221" s="1">
        <f t="shared" si="24"/>
        <v>-987.56666666666661</v>
      </c>
      <c r="R221" s="36">
        <f t="shared" si="25"/>
        <v>4.3458351111185634</v>
      </c>
      <c r="S221" s="37">
        <f t="shared" si="26"/>
        <v>18516.13347600001</v>
      </c>
      <c r="T221" s="38">
        <f t="shared" si="27"/>
        <v>975287.92111111095</v>
      </c>
    </row>
    <row r="222" spans="1:20" x14ac:dyDescent="0.25">
      <c r="A222" s="2" t="s">
        <v>54</v>
      </c>
      <c r="B222" s="4" t="s">
        <v>7</v>
      </c>
      <c r="C222" s="4" t="s">
        <v>12</v>
      </c>
      <c r="D222" s="3">
        <v>979.4</v>
      </c>
      <c r="E222" s="1">
        <v>200.6</v>
      </c>
      <c r="F222" s="1">
        <v>1181</v>
      </c>
      <c r="N222" s="1">
        <f t="shared" si="22"/>
        <v>-3507.2353333333308</v>
      </c>
      <c r="O222" s="1">
        <f t="shared" si="23"/>
        <v>28.925999999999959</v>
      </c>
      <c r="P222" s="1">
        <f t="shared" si="24"/>
        <v>-1151.5666666666666</v>
      </c>
      <c r="R222" s="36">
        <f t="shared" si="25"/>
        <v>12300699.68338176</v>
      </c>
      <c r="S222" s="37">
        <f t="shared" si="26"/>
        <v>836.71347599999763</v>
      </c>
      <c r="T222" s="38">
        <f t="shared" si="27"/>
        <v>1326105.7877777775</v>
      </c>
    </row>
    <row r="223" spans="1:20" x14ac:dyDescent="0.25">
      <c r="A223" s="2" t="s">
        <v>54</v>
      </c>
      <c r="B223" s="4" t="s">
        <v>7</v>
      </c>
      <c r="C223" s="4" t="s">
        <v>13</v>
      </c>
      <c r="D223" s="3">
        <v>2737.6</v>
      </c>
      <c r="E223" s="1">
        <v>171.5</v>
      </c>
      <c r="F223" s="1">
        <v>1323</v>
      </c>
      <c r="N223" s="1">
        <f t="shared" si="22"/>
        <v>-1749.035333333331</v>
      </c>
      <c r="O223" s="1">
        <f t="shared" si="23"/>
        <v>-0.17400000000003502</v>
      </c>
      <c r="P223" s="1">
        <f t="shared" si="24"/>
        <v>-1009.5666666666666</v>
      </c>
      <c r="R223" s="36">
        <f t="shared" si="25"/>
        <v>3059124.5972484364</v>
      </c>
      <c r="S223" s="37">
        <f t="shared" si="26"/>
        <v>3.0276000000012186E-2</v>
      </c>
      <c r="T223" s="38">
        <f t="shared" si="27"/>
        <v>1019224.8544444443</v>
      </c>
    </row>
    <row r="224" spans="1:20" x14ac:dyDescent="0.25">
      <c r="A224" s="2" t="s">
        <v>55</v>
      </c>
      <c r="B224" s="4" t="s">
        <v>15</v>
      </c>
      <c r="C224" s="4" t="s">
        <v>8</v>
      </c>
      <c r="D224" s="3">
        <v>7174.4</v>
      </c>
      <c r="E224" s="1">
        <v>212.4</v>
      </c>
      <c r="F224" s="1">
        <v>3374</v>
      </c>
      <c r="N224" s="1">
        <f t="shared" si="22"/>
        <v>2687.7646666666687</v>
      </c>
      <c r="O224" s="1">
        <f t="shared" si="23"/>
        <v>40.725999999999971</v>
      </c>
      <c r="P224" s="1">
        <f t="shared" si="24"/>
        <v>1041.4333333333334</v>
      </c>
      <c r="R224" s="36">
        <f t="shared" si="25"/>
        <v>7224078.9033817891</v>
      </c>
      <c r="S224" s="37">
        <f t="shared" si="26"/>
        <v>1658.6070759999975</v>
      </c>
      <c r="T224" s="38">
        <f t="shared" si="27"/>
        <v>1084583.3877777779</v>
      </c>
    </row>
    <row r="225" spans="1:20" x14ac:dyDescent="0.25">
      <c r="A225" s="2" t="s">
        <v>55</v>
      </c>
      <c r="B225" s="4" t="s">
        <v>15</v>
      </c>
      <c r="C225" s="4" t="s">
        <v>9</v>
      </c>
      <c r="D225" s="3">
        <v>15495.759999999998</v>
      </c>
      <c r="E225" s="1">
        <v>519.9</v>
      </c>
      <c r="F225" s="1">
        <v>8277</v>
      </c>
      <c r="N225" s="1">
        <f t="shared" si="22"/>
        <v>11009.124666666667</v>
      </c>
      <c r="O225" s="1">
        <f t="shared" si="23"/>
        <v>348.22599999999994</v>
      </c>
      <c r="P225" s="1">
        <f t="shared" si="24"/>
        <v>5944.4333333333334</v>
      </c>
      <c r="R225" s="36">
        <f t="shared" si="25"/>
        <v>121200825.92620844</v>
      </c>
      <c r="S225" s="37">
        <f t="shared" si="26"/>
        <v>121261.34707599996</v>
      </c>
      <c r="T225" s="38">
        <f t="shared" si="27"/>
        <v>35336287.654444449</v>
      </c>
    </row>
    <row r="226" spans="1:20" x14ac:dyDescent="0.25">
      <c r="A226" s="2" t="s">
        <v>55</v>
      </c>
      <c r="B226" s="4" t="s">
        <v>15</v>
      </c>
      <c r="C226" s="4" t="s">
        <v>10</v>
      </c>
      <c r="D226" s="3">
        <v>335.12</v>
      </c>
      <c r="E226" s="1">
        <v>3.4</v>
      </c>
      <c r="F226" s="1">
        <v>203</v>
      </c>
      <c r="N226" s="1">
        <f t="shared" si="22"/>
        <v>-4151.515333333331</v>
      </c>
      <c r="O226" s="1">
        <f t="shared" si="23"/>
        <v>-168.27400000000003</v>
      </c>
      <c r="P226" s="1">
        <f t="shared" si="24"/>
        <v>-2129.5666666666666</v>
      </c>
      <c r="R226" s="36">
        <f t="shared" si="25"/>
        <v>17235079.562901758</v>
      </c>
      <c r="S226" s="37">
        <f t="shared" si="26"/>
        <v>28316.13907600001</v>
      </c>
      <c r="T226" s="38">
        <f t="shared" si="27"/>
        <v>4535054.1877777772</v>
      </c>
    </row>
    <row r="227" spans="1:20" x14ac:dyDescent="0.25">
      <c r="A227" s="2" t="s">
        <v>55</v>
      </c>
      <c r="B227" s="4" t="s">
        <v>15</v>
      </c>
      <c r="C227" s="4" t="s">
        <v>11</v>
      </c>
      <c r="D227" s="3">
        <v>5347.7599999999993</v>
      </c>
      <c r="E227" s="1">
        <v>53.1</v>
      </c>
      <c r="F227" s="1">
        <v>2168</v>
      </c>
      <c r="N227" s="1">
        <f t="shared" si="22"/>
        <v>861.12466666666842</v>
      </c>
      <c r="O227" s="1">
        <f t="shared" si="23"/>
        <v>-118.57400000000004</v>
      </c>
      <c r="P227" s="1">
        <f t="shared" si="24"/>
        <v>-164.56666666666661</v>
      </c>
      <c r="R227" s="36">
        <f t="shared" si="25"/>
        <v>741535.69154178083</v>
      </c>
      <c r="S227" s="37">
        <f t="shared" si="26"/>
        <v>14059.79347600001</v>
      </c>
      <c r="T227" s="38">
        <f t="shared" si="27"/>
        <v>27082.187777777759</v>
      </c>
    </row>
    <row r="228" spans="1:20" x14ac:dyDescent="0.25">
      <c r="A228" s="2" t="s">
        <v>55</v>
      </c>
      <c r="B228" s="4" t="s">
        <v>15</v>
      </c>
      <c r="C228" s="4" t="s">
        <v>12</v>
      </c>
      <c r="D228" s="3">
        <v>677.31999999999994</v>
      </c>
      <c r="E228" s="1">
        <v>88</v>
      </c>
      <c r="F228" s="1">
        <v>509</v>
      </c>
      <c r="N228" s="1">
        <f t="shared" si="22"/>
        <v>-3809.3153333333312</v>
      </c>
      <c r="O228" s="1">
        <f t="shared" si="23"/>
        <v>-83.674000000000035</v>
      </c>
      <c r="P228" s="1">
        <f t="shared" si="24"/>
        <v>-1823.5666666666666</v>
      </c>
      <c r="R228" s="36">
        <f t="shared" si="25"/>
        <v>14510883.308768429</v>
      </c>
      <c r="S228" s="37">
        <f t="shared" si="26"/>
        <v>7001.3382760000059</v>
      </c>
      <c r="T228" s="38">
        <f t="shared" si="27"/>
        <v>3325395.3877777774</v>
      </c>
    </row>
    <row r="229" spans="1:20" x14ac:dyDescent="0.25">
      <c r="A229" s="2" t="s">
        <v>55</v>
      </c>
      <c r="B229" s="4" t="s">
        <v>15</v>
      </c>
      <c r="C229" s="4" t="s">
        <v>13</v>
      </c>
      <c r="D229" s="3">
        <v>3360.64</v>
      </c>
      <c r="E229" s="1">
        <v>203.9</v>
      </c>
      <c r="F229" s="1">
        <v>1713</v>
      </c>
      <c r="N229" s="1">
        <f t="shared" si="22"/>
        <v>-1125.995333333331</v>
      </c>
      <c r="O229" s="1">
        <f t="shared" si="23"/>
        <v>32.225999999999971</v>
      </c>
      <c r="P229" s="1">
        <f t="shared" si="24"/>
        <v>-619.56666666666661</v>
      </c>
      <c r="R229" s="36">
        <f t="shared" si="25"/>
        <v>1267865.4906884392</v>
      </c>
      <c r="S229" s="37">
        <f t="shared" si="26"/>
        <v>1038.5150759999981</v>
      </c>
      <c r="T229" s="38">
        <f t="shared" si="27"/>
        <v>383862.85444444435</v>
      </c>
    </row>
    <row r="230" spans="1:20" x14ac:dyDescent="0.25">
      <c r="A230" s="2" t="s">
        <v>56</v>
      </c>
      <c r="B230" s="4" t="s">
        <v>17</v>
      </c>
      <c r="C230" s="4" t="s">
        <v>8</v>
      </c>
      <c r="D230" s="3">
        <v>7037.5199999999995</v>
      </c>
      <c r="E230" s="1">
        <v>262.40000000000003</v>
      </c>
      <c r="F230" s="1">
        <v>3627</v>
      </c>
      <c r="N230" s="1">
        <f t="shared" si="22"/>
        <v>2550.8846666666686</v>
      </c>
      <c r="O230" s="1">
        <f t="shared" si="23"/>
        <v>90.725999999999999</v>
      </c>
      <c r="P230" s="1">
        <f t="shared" si="24"/>
        <v>1294.4333333333334</v>
      </c>
      <c r="R230" s="36">
        <f t="shared" si="25"/>
        <v>6507012.5826351214</v>
      </c>
      <c r="S230" s="37">
        <f t="shared" si="26"/>
        <v>8231.2070760000006</v>
      </c>
      <c r="T230" s="38">
        <f t="shared" si="27"/>
        <v>1675557.6544444447</v>
      </c>
    </row>
    <row r="231" spans="1:20" x14ac:dyDescent="0.25">
      <c r="A231" s="2" t="s">
        <v>56</v>
      </c>
      <c r="B231" s="4" t="s">
        <v>17</v>
      </c>
      <c r="C231" s="4" t="s">
        <v>9</v>
      </c>
      <c r="D231" s="3">
        <v>11110.88</v>
      </c>
      <c r="E231" s="1">
        <v>574</v>
      </c>
      <c r="F231" s="1">
        <v>8390</v>
      </c>
      <c r="N231" s="1">
        <f t="shared" si="22"/>
        <v>6624.2446666666683</v>
      </c>
      <c r="O231" s="1">
        <f t="shared" si="23"/>
        <v>402.32599999999996</v>
      </c>
      <c r="P231" s="1">
        <f t="shared" si="24"/>
        <v>6057.4333333333334</v>
      </c>
      <c r="R231" s="36">
        <f t="shared" si="25"/>
        <v>43880617.403861798</v>
      </c>
      <c r="S231" s="37">
        <f t="shared" si="26"/>
        <v>161866.21027599997</v>
      </c>
      <c r="T231" s="38">
        <f t="shared" si="27"/>
        <v>36692498.587777779</v>
      </c>
    </row>
    <row r="232" spans="1:20" x14ac:dyDescent="0.25">
      <c r="A232" s="2" t="s">
        <v>56</v>
      </c>
      <c r="B232" s="4" t="s">
        <v>17</v>
      </c>
      <c r="C232" s="4" t="s">
        <v>10</v>
      </c>
      <c r="D232" s="3">
        <v>405.91999999999996</v>
      </c>
      <c r="E232" s="1">
        <v>4.6999999999999993</v>
      </c>
      <c r="F232" s="1">
        <v>285</v>
      </c>
      <c r="N232" s="1">
        <f t="shared" si="22"/>
        <v>-4080.7153333333308</v>
      </c>
      <c r="O232" s="1">
        <f t="shared" si="23"/>
        <v>-166.97400000000005</v>
      </c>
      <c r="P232" s="1">
        <f t="shared" si="24"/>
        <v>-2047.5666666666666</v>
      </c>
      <c r="R232" s="36">
        <f t="shared" si="25"/>
        <v>16652237.631701758</v>
      </c>
      <c r="S232" s="37">
        <f t="shared" si="26"/>
        <v>27880.316676000017</v>
      </c>
      <c r="T232" s="38">
        <f t="shared" si="27"/>
        <v>4192529.2544444441</v>
      </c>
    </row>
    <row r="233" spans="1:20" x14ac:dyDescent="0.25">
      <c r="A233" s="2" t="s">
        <v>56</v>
      </c>
      <c r="B233" s="4" t="s">
        <v>17</v>
      </c>
      <c r="C233" s="4" t="s">
        <v>11</v>
      </c>
      <c r="D233" s="3">
        <v>490.88</v>
      </c>
      <c r="E233" s="1">
        <v>5.5</v>
      </c>
      <c r="F233" s="1">
        <v>246</v>
      </c>
      <c r="N233" s="1">
        <f t="shared" si="22"/>
        <v>-3995.7553333333308</v>
      </c>
      <c r="O233" s="1">
        <f t="shared" si="23"/>
        <v>-166.17400000000004</v>
      </c>
      <c r="P233" s="1">
        <f t="shared" si="24"/>
        <v>-2086.5666666666666</v>
      </c>
      <c r="R233" s="36">
        <f t="shared" si="25"/>
        <v>15966060.683861757</v>
      </c>
      <c r="S233" s="37">
        <f t="shared" si="26"/>
        <v>27613.798276000012</v>
      </c>
      <c r="T233" s="38">
        <f t="shared" si="27"/>
        <v>4353760.4544444438</v>
      </c>
    </row>
    <row r="234" spans="1:20" x14ac:dyDescent="0.25">
      <c r="A234" s="2" t="s">
        <v>56</v>
      </c>
      <c r="B234" s="4" t="s">
        <v>17</v>
      </c>
      <c r="C234" s="4" t="s">
        <v>12</v>
      </c>
      <c r="D234" s="3">
        <v>774.07999999999993</v>
      </c>
      <c r="E234" s="1">
        <v>149.9</v>
      </c>
      <c r="F234" s="1">
        <v>874</v>
      </c>
      <c r="N234" s="1">
        <f t="shared" si="22"/>
        <v>-3712.555333333331</v>
      </c>
      <c r="O234" s="1">
        <f t="shared" si="23"/>
        <v>-21.774000000000029</v>
      </c>
      <c r="P234" s="1">
        <f t="shared" si="24"/>
        <v>-1458.5666666666666</v>
      </c>
      <c r="R234" s="36">
        <f t="shared" si="25"/>
        <v>13783067.10306176</v>
      </c>
      <c r="S234" s="37">
        <f t="shared" si="26"/>
        <v>474.10707600000126</v>
      </c>
      <c r="T234" s="38">
        <f t="shared" si="27"/>
        <v>2127416.7211111109</v>
      </c>
    </row>
    <row r="235" spans="1:20" x14ac:dyDescent="0.25">
      <c r="A235" s="2" t="s">
        <v>56</v>
      </c>
      <c r="B235" s="4" t="s">
        <v>17</v>
      </c>
      <c r="C235" s="4" t="s">
        <v>13</v>
      </c>
      <c r="D235" s="3">
        <v>4363.6399999999994</v>
      </c>
      <c r="E235" s="1">
        <v>260.5</v>
      </c>
      <c r="F235" s="1">
        <v>2409</v>
      </c>
      <c r="N235" s="1">
        <f t="shared" si="22"/>
        <v>-122.99533333333147</v>
      </c>
      <c r="O235" s="1">
        <f t="shared" si="23"/>
        <v>88.825999999999965</v>
      </c>
      <c r="P235" s="1">
        <f t="shared" si="24"/>
        <v>76.433333333333394</v>
      </c>
      <c r="R235" s="36">
        <f t="shared" si="25"/>
        <v>15127.85202177732</v>
      </c>
      <c r="S235" s="37">
        <f t="shared" si="26"/>
        <v>7890.0582759999934</v>
      </c>
      <c r="T235" s="38">
        <f t="shared" si="27"/>
        <v>5842.054444444454</v>
      </c>
    </row>
    <row r="236" spans="1:20" x14ac:dyDescent="0.25">
      <c r="A236" s="2" t="s">
        <v>57</v>
      </c>
      <c r="B236" s="4" t="s">
        <v>19</v>
      </c>
      <c r="C236" s="4" t="s">
        <v>8</v>
      </c>
      <c r="D236" s="3">
        <v>7965</v>
      </c>
      <c r="E236" s="1">
        <v>243</v>
      </c>
      <c r="F236" s="1">
        <v>2913</v>
      </c>
      <c r="N236" s="1">
        <f t="shared" si="22"/>
        <v>3478.3646666666691</v>
      </c>
      <c r="O236" s="1">
        <f t="shared" si="23"/>
        <v>71.325999999999965</v>
      </c>
      <c r="P236" s="1">
        <f t="shared" si="24"/>
        <v>580.43333333333339</v>
      </c>
      <c r="R236" s="36">
        <f t="shared" si="25"/>
        <v>12099020.754315129</v>
      </c>
      <c r="S236" s="37">
        <f t="shared" si="26"/>
        <v>5087.3982759999953</v>
      </c>
      <c r="T236" s="38">
        <f t="shared" si="27"/>
        <v>336902.85444444453</v>
      </c>
    </row>
    <row r="237" spans="1:20" x14ac:dyDescent="0.25">
      <c r="A237" s="2" t="s">
        <v>57</v>
      </c>
      <c r="B237" s="4" t="s">
        <v>19</v>
      </c>
      <c r="C237" s="4" t="s">
        <v>9</v>
      </c>
      <c r="D237" s="3">
        <v>20789.239999999998</v>
      </c>
      <c r="E237" s="1">
        <v>691.7</v>
      </c>
      <c r="F237" s="1">
        <v>11548</v>
      </c>
      <c r="N237" s="1">
        <f t="shared" si="22"/>
        <v>16302.604666666666</v>
      </c>
      <c r="O237" s="1">
        <f t="shared" si="23"/>
        <v>520.02600000000007</v>
      </c>
      <c r="P237" s="1">
        <f t="shared" si="24"/>
        <v>9215.4333333333343</v>
      </c>
      <c r="R237" s="36">
        <f t="shared" si="25"/>
        <v>265774918.91762176</v>
      </c>
      <c r="S237" s="37">
        <f t="shared" si="26"/>
        <v>270427.04067600006</v>
      </c>
      <c r="T237" s="38">
        <f t="shared" si="27"/>
        <v>84924211.521111131</v>
      </c>
    </row>
    <row r="238" spans="1:20" x14ac:dyDescent="0.25">
      <c r="A238" s="2" t="s">
        <v>57</v>
      </c>
      <c r="B238" s="4" t="s">
        <v>19</v>
      </c>
      <c r="C238" s="4" t="s">
        <v>10</v>
      </c>
      <c r="D238" s="3">
        <v>328.03999999999996</v>
      </c>
      <c r="E238" s="1">
        <v>2.2000000000000002</v>
      </c>
      <c r="F238" s="1">
        <v>132</v>
      </c>
      <c r="N238" s="1">
        <f t="shared" si="22"/>
        <v>-4158.5953333333309</v>
      </c>
      <c r="O238" s="1">
        <f t="shared" si="23"/>
        <v>-169.47400000000005</v>
      </c>
      <c r="P238" s="1">
        <f t="shared" si="24"/>
        <v>-2200.5666666666666</v>
      </c>
      <c r="R238" s="36">
        <f t="shared" si="25"/>
        <v>17293915.146421757</v>
      </c>
      <c r="S238" s="37">
        <f t="shared" si="26"/>
        <v>28721.436676000016</v>
      </c>
      <c r="T238" s="38">
        <f t="shared" si="27"/>
        <v>4842493.654444444</v>
      </c>
    </row>
    <row r="239" spans="1:20" x14ac:dyDescent="0.25">
      <c r="A239" s="2" t="s">
        <v>57</v>
      </c>
      <c r="B239" s="4" t="s">
        <v>19</v>
      </c>
      <c r="C239" s="4" t="s">
        <v>11</v>
      </c>
      <c r="D239" s="3">
        <v>3953</v>
      </c>
      <c r="E239" s="1">
        <v>35</v>
      </c>
      <c r="F239" s="1">
        <v>1137</v>
      </c>
      <c r="N239" s="1">
        <f t="shared" si="22"/>
        <v>-533.63533333333089</v>
      </c>
      <c r="O239" s="1">
        <f t="shared" si="23"/>
        <v>-136.67400000000004</v>
      </c>
      <c r="P239" s="1">
        <f t="shared" si="24"/>
        <v>-1195.5666666666666</v>
      </c>
      <c r="R239" s="36">
        <f t="shared" si="25"/>
        <v>284766.66898177518</v>
      </c>
      <c r="S239" s="37">
        <f t="shared" si="26"/>
        <v>18679.782276000009</v>
      </c>
      <c r="T239" s="38">
        <f t="shared" si="27"/>
        <v>1429379.6544444442</v>
      </c>
    </row>
    <row r="240" spans="1:20" x14ac:dyDescent="0.25">
      <c r="A240" s="2" t="s">
        <v>57</v>
      </c>
      <c r="B240" s="4" t="s">
        <v>19</v>
      </c>
      <c r="C240" s="4" t="s">
        <v>12</v>
      </c>
      <c r="D240" s="3">
        <v>743.4</v>
      </c>
      <c r="E240" s="1">
        <v>57.6</v>
      </c>
      <c r="F240" s="1">
        <v>359</v>
      </c>
      <c r="N240" s="1">
        <f t="shared" si="22"/>
        <v>-3743.2353333333308</v>
      </c>
      <c r="O240" s="1">
        <f t="shared" si="23"/>
        <v>-114.07400000000004</v>
      </c>
      <c r="P240" s="1">
        <f t="shared" si="24"/>
        <v>-1973.5666666666666</v>
      </c>
      <c r="R240" s="36">
        <f t="shared" si="25"/>
        <v>14011810.760715092</v>
      </c>
      <c r="S240" s="37">
        <f t="shared" si="26"/>
        <v>13012.877476000009</v>
      </c>
      <c r="T240" s="38">
        <f t="shared" si="27"/>
        <v>3894965.3877777774</v>
      </c>
    </row>
    <row r="241" spans="1:20" x14ac:dyDescent="0.25">
      <c r="A241" s="2" t="s">
        <v>57</v>
      </c>
      <c r="B241" s="4" t="s">
        <v>19</v>
      </c>
      <c r="C241" s="4" t="s">
        <v>13</v>
      </c>
      <c r="D241" s="3">
        <v>5947.2</v>
      </c>
      <c r="E241" s="1">
        <v>278.90000000000003</v>
      </c>
      <c r="F241" s="1">
        <v>2973</v>
      </c>
      <c r="N241" s="1">
        <f t="shared" si="22"/>
        <v>1460.5646666666689</v>
      </c>
      <c r="O241" s="1">
        <f t="shared" si="23"/>
        <v>107.226</v>
      </c>
      <c r="P241" s="1">
        <f t="shared" si="24"/>
        <v>640.43333333333339</v>
      </c>
      <c r="R241" s="36">
        <f t="shared" si="25"/>
        <v>2133249.1455151178</v>
      </c>
      <c r="S241" s="37">
        <f t="shared" si="26"/>
        <v>11497.415075999999</v>
      </c>
      <c r="T241" s="38">
        <f t="shared" si="27"/>
        <v>410154.85444444453</v>
      </c>
    </row>
    <row r="242" spans="1:20" x14ac:dyDescent="0.25">
      <c r="A242" s="2" t="s">
        <v>58</v>
      </c>
      <c r="B242" s="4" t="s">
        <v>21</v>
      </c>
      <c r="C242" s="4" t="s">
        <v>8</v>
      </c>
      <c r="D242" s="3">
        <v>5904.7199999999993</v>
      </c>
      <c r="E242" s="1">
        <v>231.4</v>
      </c>
      <c r="F242" s="1">
        <v>2543</v>
      </c>
      <c r="N242" s="1">
        <f t="shared" si="22"/>
        <v>1418.0846666666685</v>
      </c>
      <c r="O242" s="1">
        <f t="shared" si="23"/>
        <v>59.725999999999971</v>
      </c>
      <c r="P242" s="1">
        <f t="shared" si="24"/>
        <v>210.43333333333339</v>
      </c>
      <c r="R242" s="36">
        <f t="shared" si="25"/>
        <v>2010964.1218351163</v>
      </c>
      <c r="S242" s="37">
        <f t="shared" si="26"/>
        <v>3567.1950759999963</v>
      </c>
      <c r="T242" s="38">
        <f t="shared" si="27"/>
        <v>44282.187777777806</v>
      </c>
    </row>
    <row r="243" spans="1:20" x14ac:dyDescent="0.25">
      <c r="A243" s="2" t="s">
        <v>58</v>
      </c>
      <c r="B243" s="4" t="s">
        <v>21</v>
      </c>
      <c r="C243" s="4" t="s">
        <v>9</v>
      </c>
      <c r="D243" s="3">
        <v>15186.599999999999</v>
      </c>
      <c r="E243" s="1">
        <v>729.6</v>
      </c>
      <c r="F243" s="1">
        <v>10952</v>
      </c>
      <c r="N243" s="1">
        <f t="shared" si="22"/>
        <v>10699.964666666667</v>
      </c>
      <c r="O243" s="1">
        <f t="shared" si="23"/>
        <v>557.92599999999993</v>
      </c>
      <c r="P243" s="1">
        <f t="shared" si="24"/>
        <v>8619.4333333333343</v>
      </c>
      <c r="R243" s="36">
        <f t="shared" si="25"/>
        <v>114489243.86791511</v>
      </c>
      <c r="S243" s="37">
        <f t="shared" si="26"/>
        <v>311281.42147599993</v>
      </c>
      <c r="T243" s="38">
        <f t="shared" si="27"/>
        <v>74294630.987777799</v>
      </c>
    </row>
    <row r="244" spans="1:20" x14ac:dyDescent="0.25">
      <c r="A244" s="2" t="s">
        <v>58</v>
      </c>
      <c r="B244" s="4" t="s">
        <v>21</v>
      </c>
      <c r="C244" s="4" t="s">
        <v>10</v>
      </c>
      <c r="D244" s="3">
        <v>266.68</v>
      </c>
      <c r="E244" s="1">
        <v>1.9000000000000001</v>
      </c>
      <c r="F244" s="1">
        <v>111</v>
      </c>
      <c r="N244" s="1">
        <f t="shared" si="22"/>
        <v>-4219.9553333333306</v>
      </c>
      <c r="O244" s="1">
        <f t="shared" si="23"/>
        <v>-169.77400000000003</v>
      </c>
      <c r="P244" s="1">
        <f t="shared" si="24"/>
        <v>-2221.5666666666666</v>
      </c>
      <c r="R244" s="36">
        <f t="shared" si="25"/>
        <v>17808023.015328422</v>
      </c>
      <c r="S244" s="37">
        <f t="shared" si="26"/>
        <v>28823.211076000011</v>
      </c>
      <c r="T244" s="38">
        <f t="shared" si="27"/>
        <v>4935358.4544444438</v>
      </c>
    </row>
    <row r="245" spans="1:20" x14ac:dyDescent="0.25">
      <c r="A245" s="2" t="s">
        <v>58</v>
      </c>
      <c r="B245" s="4" t="s">
        <v>21</v>
      </c>
      <c r="C245" s="4" t="s">
        <v>11</v>
      </c>
      <c r="D245" s="3">
        <v>2385.96</v>
      </c>
      <c r="E245" s="1">
        <v>32.9</v>
      </c>
      <c r="F245" s="1">
        <v>1027</v>
      </c>
      <c r="N245" s="1">
        <f t="shared" si="22"/>
        <v>-2100.6753333333309</v>
      </c>
      <c r="O245" s="1">
        <f t="shared" si="23"/>
        <v>-138.77400000000003</v>
      </c>
      <c r="P245" s="1">
        <f t="shared" si="24"/>
        <v>-1305.5666666666666</v>
      </c>
      <c r="R245" s="36">
        <f t="shared" si="25"/>
        <v>4412836.8560751006</v>
      </c>
      <c r="S245" s="37">
        <f t="shared" si="26"/>
        <v>19258.223076000009</v>
      </c>
      <c r="T245" s="38">
        <f t="shared" si="27"/>
        <v>1704504.321111111</v>
      </c>
    </row>
    <row r="246" spans="1:20" x14ac:dyDescent="0.25">
      <c r="A246" s="2" t="s">
        <v>58</v>
      </c>
      <c r="B246" s="4" t="s">
        <v>21</v>
      </c>
      <c r="C246" s="4" t="s">
        <v>12</v>
      </c>
      <c r="D246" s="3">
        <v>271.39999999999998</v>
      </c>
      <c r="E246" s="1">
        <v>19.600000000000001</v>
      </c>
      <c r="F246" s="1">
        <v>122</v>
      </c>
      <c r="N246" s="1">
        <f t="shared" si="22"/>
        <v>-4215.2353333333313</v>
      </c>
      <c r="O246" s="1">
        <f t="shared" si="23"/>
        <v>-152.07400000000004</v>
      </c>
      <c r="P246" s="1">
        <f t="shared" si="24"/>
        <v>-2210.5666666666666</v>
      </c>
      <c r="R246" s="36">
        <f t="shared" si="25"/>
        <v>17768208.915381759</v>
      </c>
      <c r="S246" s="37">
        <f t="shared" si="26"/>
        <v>23126.501476000012</v>
      </c>
      <c r="T246" s="38">
        <f t="shared" si="27"/>
        <v>4886604.9877777779</v>
      </c>
    </row>
    <row r="247" spans="1:20" x14ac:dyDescent="0.25">
      <c r="A247" s="2" t="s">
        <v>58</v>
      </c>
      <c r="B247" s="4" t="s">
        <v>21</v>
      </c>
      <c r="C247" s="4" t="s">
        <v>13</v>
      </c>
      <c r="D247" s="3">
        <v>4066.2799999999997</v>
      </c>
      <c r="E247" s="1">
        <v>178</v>
      </c>
      <c r="F247" s="1">
        <v>1845</v>
      </c>
      <c r="N247" s="1">
        <f t="shared" si="22"/>
        <v>-420.35533333333115</v>
      </c>
      <c r="O247" s="1">
        <f t="shared" si="23"/>
        <v>6.325999999999965</v>
      </c>
      <c r="P247" s="1">
        <f t="shared" si="24"/>
        <v>-487.56666666666661</v>
      </c>
      <c r="R247" s="36">
        <f t="shared" si="25"/>
        <v>176698.60626177595</v>
      </c>
      <c r="S247" s="37">
        <f t="shared" si="26"/>
        <v>40.01827599999956</v>
      </c>
      <c r="T247" s="38">
        <f t="shared" si="27"/>
        <v>237721.25444444438</v>
      </c>
    </row>
    <row r="248" spans="1:20" x14ac:dyDescent="0.25">
      <c r="A248" s="2" t="s">
        <v>59</v>
      </c>
      <c r="B248" s="4" t="s">
        <v>23</v>
      </c>
      <c r="C248" s="4" t="s">
        <v>8</v>
      </c>
      <c r="D248" s="3">
        <v>5005.5599999999995</v>
      </c>
      <c r="E248" s="1">
        <v>161.69999999999999</v>
      </c>
      <c r="F248" s="1">
        <v>1964</v>
      </c>
      <c r="N248" s="1">
        <f t="shared" si="22"/>
        <v>518.9246666666686</v>
      </c>
      <c r="O248" s="1">
        <f t="shared" si="23"/>
        <v>-9.9740000000000464</v>
      </c>
      <c r="P248" s="1">
        <f t="shared" si="24"/>
        <v>-368.56666666666661</v>
      </c>
      <c r="R248" s="36">
        <f t="shared" si="25"/>
        <v>269282.80967511312</v>
      </c>
      <c r="S248" s="37">
        <f t="shared" si="26"/>
        <v>99.480676000000926</v>
      </c>
      <c r="T248" s="38">
        <f t="shared" si="27"/>
        <v>135841.38777777774</v>
      </c>
    </row>
    <row r="249" spans="1:20" x14ac:dyDescent="0.25">
      <c r="A249" s="2" t="s">
        <v>59</v>
      </c>
      <c r="B249" s="4" t="s">
        <v>23</v>
      </c>
      <c r="C249" s="4" t="s">
        <v>9</v>
      </c>
      <c r="D249" s="3">
        <v>12425.4</v>
      </c>
      <c r="E249" s="1">
        <v>468.5</v>
      </c>
      <c r="F249" s="1">
        <v>7342</v>
      </c>
      <c r="N249" s="1">
        <f t="shared" si="22"/>
        <v>7938.7646666666687</v>
      </c>
      <c r="O249" s="1">
        <f t="shared" si="23"/>
        <v>296.82599999999996</v>
      </c>
      <c r="P249" s="1">
        <f t="shared" si="24"/>
        <v>5009.4333333333334</v>
      </c>
      <c r="R249" s="36">
        <f t="shared" si="25"/>
        <v>63023984.432715148</v>
      </c>
      <c r="S249" s="37">
        <f t="shared" si="26"/>
        <v>88105.674275999976</v>
      </c>
      <c r="T249" s="38">
        <f t="shared" si="27"/>
        <v>25094422.321111113</v>
      </c>
    </row>
    <row r="250" spans="1:20" x14ac:dyDescent="0.25">
      <c r="A250" s="2" t="s">
        <v>59</v>
      </c>
      <c r="B250" s="4" t="s">
        <v>23</v>
      </c>
      <c r="C250" s="4" t="s">
        <v>10</v>
      </c>
      <c r="D250" s="3">
        <v>278.47999999999996</v>
      </c>
      <c r="E250" s="1">
        <v>2.5</v>
      </c>
      <c r="F250" s="1">
        <v>150</v>
      </c>
      <c r="N250" s="1">
        <f t="shared" si="22"/>
        <v>-4208.1553333333313</v>
      </c>
      <c r="O250" s="1">
        <f t="shared" si="23"/>
        <v>-169.17400000000004</v>
      </c>
      <c r="P250" s="1">
        <f t="shared" si="24"/>
        <v>-2182.5666666666666</v>
      </c>
      <c r="R250" s="36">
        <f t="shared" si="25"/>
        <v>17708571.309461761</v>
      </c>
      <c r="S250" s="37">
        <f t="shared" si="26"/>
        <v>28619.84227600001</v>
      </c>
      <c r="T250" s="38">
        <f t="shared" si="27"/>
        <v>4763597.2544444446</v>
      </c>
    </row>
    <row r="251" spans="1:20" x14ac:dyDescent="0.25">
      <c r="A251" s="2" t="s">
        <v>59</v>
      </c>
      <c r="B251" s="4" t="s">
        <v>23</v>
      </c>
      <c r="C251" s="4" t="s">
        <v>11</v>
      </c>
      <c r="D251" s="3">
        <v>2230.1999999999998</v>
      </c>
      <c r="E251" s="1">
        <v>19.900000000000002</v>
      </c>
      <c r="F251" s="1">
        <v>632</v>
      </c>
      <c r="N251" s="1">
        <f t="shared" si="22"/>
        <v>-2256.4353333333311</v>
      </c>
      <c r="O251" s="1">
        <f t="shared" si="23"/>
        <v>-151.77400000000003</v>
      </c>
      <c r="P251" s="1">
        <f t="shared" si="24"/>
        <v>-1700.5666666666666</v>
      </c>
      <c r="R251" s="36">
        <f t="shared" si="25"/>
        <v>5091500.4135151012</v>
      </c>
      <c r="S251" s="37">
        <f t="shared" si="26"/>
        <v>23035.347076000009</v>
      </c>
      <c r="T251" s="38">
        <f t="shared" si="27"/>
        <v>2891926.9877777775</v>
      </c>
    </row>
    <row r="252" spans="1:20" x14ac:dyDescent="0.25">
      <c r="A252" s="2" t="s">
        <v>59</v>
      </c>
      <c r="B252" s="4" t="s">
        <v>23</v>
      </c>
      <c r="C252" s="4" t="s">
        <v>12</v>
      </c>
      <c r="D252" s="3">
        <v>219.48</v>
      </c>
      <c r="E252" s="1">
        <v>17.600000000000001</v>
      </c>
      <c r="F252" s="1">
        <v>108</v>
      </c>
      <c r="N252" s="1">
        <f t="shared" si="22"/>
        <v>-4267.1553333333313</v>
      </c>
      <c r="O252" s="1">
        <f t="shared" si="23"/>
        <v>-154.07400000000004</v>
      </c>
      <c r="P252" s="1">
        <f t="shared" si="24"/>
        <v>-2224.5666666666666</v>
      </c>
      <c r="R252" s="36">
        <f t="shared" si="25"/>
        <v>18208614.638795093</v>
      </c>
      <c r="S252" s="37">
        <f t="shared" si="26"/>
        <v>23738.797476000014</v>
      </c>
      <c r="T252" s="38">
        <f t="shared" si="27"/>
        <v>4948696.8544444442</v>
      </c>
    </row>
    <row r="253" spans="1:20" x14ac:dyDescent="0.25">
      <c r="A253" s="2" t="s">
        <v>59</v>
      </c>
      <c r="B253" s="4" t="s">
        <v>23</v>
      </c>
      <c r="C253" s="4" t="s">
        <v>13</v>
      </c>
      <c r="D253" s="3">
        <v>4033.24</v>
      </c>
      <c r="E253" s="1">
        <v>211.6</v>
      </c>
      <c r="F253" s="1">
        <v>2154</v>
      </c>
      <c r="N253" s="1">
        <f t="shared" si="22"/>
        <v>-453.39533333333111</v>
      </c>
      <c r="O253" s="1">
        <f t="shared" si="23"/>
        <v>39.925999999999959</v>
      </c>
      <c r="P253" s="1">
        <f t="shared" si="24"/>
        <v>-178.56666666666661</v>
      </c>
      <c r="R253" s="36">
        <f t="shared" si="25"/>
        <v>205567.32828844243</v>
      </c>
      <c r="S253" s="37">
        <f t="shared" si="26"/>
        <v>1594.0854759999968</v>
      </c>
      <c r="T253" s="38">
        <f t="shared" si="27"/>
        <v>31886.054444444424</v>
      </c>
    </row>
    <row r="254" spans="1:20" x14ac:dyDescent="0.25">
      <c r="A254" s="2" t="s">
        <v>60</v>
      </c>
      <c r="B254" s="4" t="s">
        <v>7</v>
      </c>
      <c r="C254" s="4" t="s">
        <v>8</v>
      </c>
      <c r="D254" s="3">
        <v>6197.36</v>
      </c>
      <c r="E254" s="1">
        <v>178.2</v>
      </c>
      <c r="F254" s="1">
        <v>2312</v>
      </c>
      <c r="N254" s="1">
        <f t="shared" si="22"/>
        <v>1710.7246666666688</v>
      </c>
      <c r="O254" s="1">
        <f t="shared" si="23"/>
        <v>6.5259999999999536</v>
      </c>
      <c r="P254" s="1">
        <f t="shared" si="24"/>
        <v>-20.566666666666606</v>
      </c>
      <c r="R254" s="36">
        <f t="shared" si="25"/>
        <v>2926578.8851417848</v>
      </c>
      <c r="S254" s="37">
        <f t="shared" si="26"/>
        <v>42.588675999999396</v>
      </c>
      <c r="T254" s="38">
        <f t="shared" si="27"/>
        <v>422.98777777777531</v>
      </c>
    </row>
    <row r="255" spans="1:20" x14ac:dyDescent="0.25">
      <c r="A255" s="2" t="s">
        <v>60</v>
      </c>
      <c r="B255" s="4" t="s">
        <v>7</v>
      </c>
      <c r="C255" s="4" t="s">
        <v>9</v>
      </c>
      <c r="D255" s="3">
        <v>13043.72</v>
      </c>
      <c r="E255" s="1">
        <v>497.6</v>
      </c>
      <c r="F255" s="1">
        <v>7439</v>
      </c>
      <c r="N255" s="1">
        <f t="shared" si="22"/>
        <v>8557.0846666666694</v>
      </c>
      <c r="O255" s="1">
        <f t="shared" si="23"/>
        <v>325.92599999999999</v>
      </c>
      <c r="P255" s="1">
        <f t="shared" si="24"/>
        <v>5106.4333333333334</v>
      </c>
      <c r="R255" s="36">
        <f t="shared" si="25"/>
        <v>73223697.992501825</v>
      </c>
      <c r="S255" s="37">
        <f t="shared" si="26"/>
        <v>106227.757476</v>
      </c>
      <c r="T255" s="38">
        <f t="shared" si="27"/>
        <v>26075661.387777779</v>
      </c>
    </row>
    <row r="256" spans="1:20" x14ac:dyDescent="0.25">
      <c r="A256" s="2" t="s">
        <v>60</v>
      </c>
      <c r="B256" s="4" t="s">
        <v>7</v>
      </c>
      <c r="C256" s="4" t="s">
        <v>10</v>
      </c>
      <c r="D256" s="3">
        <v>342.2</v>
      </c>
      <c r="E256" s="1">
        <v>3.1</v>
      </c>
      <c r="F256" s="1">
        <v>186</v>
      </c>
      <c r="N256" s="1">
        <f t="shared" si="22"/>
        <v>-4144.4353333333311</v>
      </c>
      <c r="O256" s="1">
        <f t="shared" si="23"/>
        <v>-168.57400000000004</v>
      </c>
      <c r="P256" s="1">
        <f t="shared" si="24"/>
        <v>-2146.5666666666666</v>
      </c>
      <c r="R256" s="36">
        <f t="shared" si="25"/>
        <v>17176344.232181758</v>
      </c>
      <c r="S256" s="37">
        <f t="shared" si="26"/>
        <v>28417.193476000015</v>
      </c>
      <c r="T256" s="38">
        <f t="shared" si="27"/>
        <v>4607748.4544444438</v>
      </c>
    </row>
    <row r="257" spans="1:20" x14ac:dyDescent="0.25">
      <c r="A257" s="2" t="s">
        <v>60</v>
      </c>
      <c r="B257" s="4" t="s">
        <v>7</v>
      </c>
      <c r="C257" s="4" t="s">
        <v>11</v>
      </c>
      <c r="D257" s="3">
        <v>3160.04</v>
      </c>
      <c r="E257" s="1">
        <v>27.6</v>
      </c>
      <c r="F257" s="1">
        <v>901</v>
      </c>
      <c r="N257" s="1">
        <f t="shared" si="22"/>
        <v>-1326.5953333333309</v>
      </c>
      <c r="O257" s="1">
        <f t="shared" si="23"/>
        <v>-144.07400000000004</v>
      </c>
      <c r="P257" s="1">
        <f t="shared" si="24"/>
        <v>-1431.5666666666666</v>
      </c>
      <c r="R257" s="36">
        <f t="shared" si="25"/>
        <v>1759855.1784217714</v>
      </c>
      <c r="S257" s="37">
        <f t="shared" si="26"/>
        <v>20757.317476000011</v>
      </c>
      <c r="T257" s="38">
        <f t="shared" si="27"/>
        <v>2049383.121111111</v>
      </c>
    </row>
    <row r="258" spans="1:20" x14ac:dyDescent="0.25">
      <c r="A258" s="2" t="s">
        <v>60</v>
      </c>
      <c r="B258" s="4" t="s">
        <v>7</v>
      </c>
      <c r="C258" s="4" t="s">
        <v>12</v>
      </c>
      <c r="D258" s="3">
        <v>722.16</v>
      </c>
      <c r="E258" s="1">
        <v>50.5</v>
      </c>
      <c r="F258" s="1">
        <v>308</v>
      </c>
      <c r="N258" s="1">
        <f t="shared" si="22"/>
        <v>-3764.475333333331</v>
      </c>
      <c r="O258" s="1">
        <f t="shared" si="23"/>
        <v>-121.17400000000004</v>
      </c>
      <c r="P258" s="1">
        <f t="shared" si="24"/>
        <v>-2024.5666666666666</v>
      </c>
      <c r="R258" s="36">
        <f t="shared" si="25"/>
        <v>14171274.535275094</v>
      </c>
      <c r="S258" s="37">
        <f t="shared" si="26"/>
        <v>14683.138276000009</v>
      </c>
      <c r="T258" s="38">
        <f t="shared" si="27"/>
        <v>4098870.1877777777</v>
      </c>
    </row>
    <row r="259" spans="1:20" x14ac:dyDescent="0.25">
      <c r="A259" s="2" t="s">
        <v>60</v>
      </c>
      <c r="B259" s="4" t="s">
        <v>7</v>
      </c>
      <c r="C259" s="4" t="s">
        <v>13</v>
      </c>
      <c r="D259" s="3">
        <v>4266.88</v>
      </c>
      <c r="E259" s="1">
        <v>179</v>
      </c>
      <c r="F259" s="1">
        <v>1793</v>
      </c>
      <c r="N259" s="1">
        <f t="shared" ref="N259:N301" si="28">D259-$J$6</f>
        <v>-219.75533333333078</v>
      </c>
      <c r="O259" s="1">
        <f t="shared" ref="O259:O301" si="29">E259-$K$6</f>
        <v>7.325999999999965</v>
      </c>
      <c r="P259" s="1">
        <f t="shared" ref="P259:P301" si="30">F259-$L$6</f>
        <v>-539.56666666666661</v>
      </c>
      <c r="R259" s="36">
        <f t="shared" ref="R259:R301" si="31">N259^2</f>
        <v>48292.406528443324</v>
      </c>
      <c r="S259" s="37">
        <f t="shared" ref="S259:S301" si="32">O259^2</f>
        <v>53.67027599999949</v>
      </c>
      <c r="T259" s="38">
        <f t="shared" ref="T259:T301" si="33">P259^2</f>
        <v>291132.18777777773</v>
      </c>
    </row>
    <row r="260" spans="1:20" x14ac:dyDescent="0.25">
      <c r="A260" s="2" t="s">
        <v>61</v>
      </c>
      <c r="B260" s="4" t="s">
        <v>15</v>
      </c>
      <c r="C260" s="4" t="s">
        <v>8</v>
      </c>
      <c r="D260" s="3">
        <v>7174.4</v>
      </c>
      <c r="E260" s="1">
        <v>227.4</v>
      </c>
      <c r="F260" s="1">
        <v>2786</v>
      </c>
      <c r="N260" s="1">
        <f t="shared" si="28"/>
        <v>2687.7646666666687</v>
      </c>
      <c r="O260" s="1">
        <f t="shared" si="29"/>
        <v>55.725999999999971</v>
      </c>
      <c r="P260" s="1">
        <f t="shared" si="30"/>
        <v>453.43333333333339</v>
      </c>
      <c r="R260" s="36">
        <f t="shared" si="31"/>
        <v>7224078.9033817891</v>
      </c>
      <c r="S260" s="37">
        <f t="shared" si="32"/>
        <v>3105.3870759999968</v>
      </c>
      <c r="T260" s="38">
        <f t="shared" si="33"/>
        <v>205601.78777777782</v>
      </c>
    </row>
    <row r="261" spans="1:20" x14ac:dyDescent="0.25">
      <c r="A261" s="2" t="s">
        <v>61</v>
      </c>
      <c r="B261" s="4" t="s">
        <v>15</v>
      </c>
      <c r="C261" s="4" t="s">
        <v>9</v>
      </c>
      <c r="D261" s="3">
        <v>17076.96</v>
      </c>
      <c r="E261" s="1">
        <v>692.30000000000007</v>
      </c>
      <c r="F261" s="1">
        <v>10317</v>
      </c>
      <c r="N261" s="1">
        <f t="shared" si="28"/>
        <v>12590.324666666667</v>
      </c>
      <c r="O261" s="1">
        <f t="shared" si="29"/>
        <v>520.62599999999998</v>
      </c>
      <c r="P261" s="1">
        <f t="shared" si="30"/>
        <v>7984.4333333333334</v>
      </c>
      <c r="R261" s="36">
        <f t="shared" si="31"/>
        <v>158516275.21207511</v>
      </c>
      <c r="S261" s="37">
        <f t="shared" si="32"/>
        <v>271051.43187599996</v>
      </c>
      <c r="T261" s="38">
        <f t="shared" si="33"/>
        <v>63751175.654444449</v>
      </c>
    </row>
    <row r="262" spans="1:20" x14ac:dyDescent="0.25">
      <c r="A262" s="2" t="s">
        <v>61</v>
      </c>
      <c r="B262" s="4" t="s">
        <v>15</v>
      </c>
      <c r="C262" s="4" t="s">
        <v>10</v>
      </c>
      <c r="D262" s="3">
        <v>332.76</v>
      </c>
      <c r="E262" s="1">
        <v>3.2</v>
      </c>
      <c r="F262" s="1">
        <v>192</v>
      </c>
      <c r="N262" s="1">
        <f t="shared" si="28"/>
        <v>-4153.8753333333307</v>
      </c>
      <c r="O262" s="1">
        <f t="shared" si="29"/>
        <v>-168.47400000000005</v>
      </c>
      <c r="P262" s="1">
        <f t="shared" si="30"/>
        <v>-2140.5666666666666</v>
      </c>
      <c r="R262" s="36">
        <f t="shared" si="31"/>
        <v>17254680.284875087</v>
      </c>
      <c r="S262" s="37">
        <f t="shared" si="32"/>
        <v>28383.488676000015</v>
      </c>
      <c r="T262" s="38">
        <f t="shared" si="33"/>
        <v>4582025.654444444</v>
      </c>
    </row>
    <row r="263" spans="1:20" x14ac:dyDescent="0.25">
      <c r="A263" s="2" t="s">
        <v>61</v>
      </c>
      <c r="B263" s="4" t="s">
        <v>15</v>
      </c>
      <c r="C263" s="4" t="s">
        <v>11</v>
      </c>
      <c r="D263" s="3">
        <v>4840.3599999999997</v>
      </c>
      <c r="E263" s="1">
        <v>45.800000000000004</v>
      </c>
      <c r="F263" s="1">
        <v>1538</v>
      </c>
      <c r="N263" s="1">
        <f t="shared" si="28"/>
        <v>353.72466666666878</v>
      </c>
      <c r="O263" s="1">
        <f t="shared" si="29"/>
        <v>-125.87400000000002</v>
      </c>
      <c r="P263" s="1">
        <f t="shared" si="30"/>
        <v>-794.56666666666661</v>
      </c>
      <c r="R263" s="36">
        <f t="shared" si="31"/>
        <v>125121.13980844594</v>
      </c>
      <c r="S263" s="37">
        <f t="shared" si="32"/>
        <v>15844.263876000006</v>
      </c>
      <c r="T263" s="38">
        <f t="shared" si="33"/>
        <v>631336.18777777767</v>
      </c>
    </row>
    <row r="264" spans="1:20" x14ac:dyDescent="0.25">
      <c r="A264" s="2" t="s">
        <v>61</v>
      </c>
      <c r="B264" s="4" t="s">
        <v>15</v>
      </c>
      <c r="C264" s="4" t="s">
        <v>12</v>
      </c>
      <c r="D264" s="3">
        <v>731.59999999999991</v>
      </c>
      <c r="E264" s="1">
        <v>64.599999999999994</v>
      </c>
      <c r="F264" s="1">
        <v>377</v>
      </c>
      <c r="N264" s="1">
        <f t="shared" si="28"/>
        <v>-3755.035333333331</v>
      </c>
      <c r="O264" s="1">
        <f t="shared" si="29"/>
        <v>-107.07400000000004</v>
      </c>
      <c r="P264" s="1">
        <f t="shared" si="30"/>
        <v>-1955.5666666666666</v>
      </c>
      <c r="R264" s="36">
        <f t="shared" si="31"/>
        <v>14100290.35458176</v>
      </c>
      <c r="S264" s="37">
        <f t="shared" si="32"/>
        <v>11464.841476000009</v>
      </c>
      <c r="T264" s="38">
        <f t="shared" si="33"/>
        <v>3824240.9877777775</v>
      </c>
    </row>
    <row r="265" spans="1:20" x14ac:dyDescent="0.25">
      <c r="A265" s="2" t="s">
        <v>61</v>
      </c>
      <c r="B265" s="4" t="s">
        <v>15</v>
      </c>
      <c r="C265" s="4" t="s">
        <v>13</v>
      </c>
      <c r="D265" s="3">
        <v>4080.4399999999996</v>
      </c>
      <c r="E265" s="1">
        <v>185.1</v>
      </c>
      <c r="F265" s="1">
        <v>1825</v>
      </c>
      <c r="N265" s="1">
        <f t="shared" si="28"/>
        <v>-406.19533333333129</v>
      </c>
      <c r="O265" s="1">
        <f t="shared" si="29"/>
        <v>13.425999999999959</v>
      </c>
      <c r="P265" s="1">
        <f t="shared" si="30"/>
        <v>-507.56666666666661</v>
      </c>
      <c r="R265" s="36">
        <f t="shared" si="31"/>
        <v>164994.64882177612</v>
      </c>
      <c r="S265" s="37">
        <f t="shared" si="32"/>
        <v>180.25747599999892</v>
      </c>
      <c r="T265" s="38">
        <f t="shared" si="33"/>
        <v>257623.92111111106</v>
      </c>
    </row>
    <row r="266" spans="1:20" x14ac:dyDescent="0.25">
      <c r="A266" s="2" t="s">
        <v>62</v>
      </c>
      <c r="B266" s="4" t="s">
        <v>17</v>
      </c>
      <c r="C266" s="4" t="s">
        <v>8</v>
      </c>
      <c r="D266" s="3">
        <v>6735.44</v>
      </c>
      <c r="E266" s="1">
        <v>210.4</v>
      </c>
      <c r="F266" s="1">
        <v>2939</v>
      </c>
      <c r="N266" s="1">
        <f t="shared" si="28"/>
        <v>2248.8046666666687</v>
      </c>
      <c r="O266" s="1">
        <f t="shared" si="29"/>
        <v>38.725999999999971</v>
      </c>
      <c r="P266" s="1">
        <f t="shared" si="30"/>
        <v>606.43333333333339</v>
      </c>
      <c r="R266" s="36">
        <f t="shared" si="31"/>
        <v>5057122.4288217872</v>
      </c>
      <c r="S266" s="37">
        <f t="shared" si="32"/>
        <v>1499.7030759999977</v>
      </c>
      <c r="T266" s="38">
        <f t="shared" si="33"/>
        <v>367761.38777777785</v>
      </c>
    </row>
    <row r="267" spans="1:20" x14ac:dyDescent="0.25">
      <c r="A267" s="2" t="s">
        <v>62</v>
      </c>
      <c r="B267" s="4" t="s">
        <v>17</v>
      </c>
      <c r="C267" s="4" t="s">
        <v>9</v>
      </c>
      <c r="D267" s="3">
        <v>11929.8</v>
      </c>
      <c r="E267" s="1">
        <v>584.5</v>
      </c>
      <c r="F267" s="1">
        <v>8952</v>
      </c>
      <c r="N267" s="1">
        <f t="shared" si="28"/>
        <v>7443.1646666666684</v>
      </c>
      <c r="O267" s="1">
        <f t="shared" si="29"/>
        <v>412.82599999999996</v>
      </c>
      <c r="P267" s="1">
        <f t="shared" si="30"/>
        <v>6619.4333333333334</v>
      </c>
      <c r="R267" s="36">
        <f t="shared" si="31"/>
        <v>55400700.255115137</v>
      </c>
      <c r="S267" s="37">
        <f t="shared" si="32"/>
        <v>170425.30627599996</v>
      </c>
      <c r="T267" s="38">
        <f t="shared" si="33"/>
        <v>43816897.654444449</v>
      </c>
    </row>
    <row r="268" spans="1:20" x14ac:dyDescent="0.25">
      <c r="A268" s="2" t="s">
        <v>62</v>
      </c>
      <c r="B268" s="4" t="s">
        <v>17</v>
      </c>
      <c r="C268" s="4" t="s">
        <v>10</v>
      </c>
      <c r="D268" s="3">
        <v>424.79999999999995</v>
      </c>
      <c r="E268" s="1">
        <v>6.8999999999999995</v>
      </c>
      <c r="F268" s="1">
        <v>418</v>
      </c>
      <c r="N268" s="1">
        <f t="shared" si="28"/>
        <v>-4061.8353333333307</v>
      </c>
      <c r="O268" s="1">
        <f t="shared" si="29"/>
        <v>-164.77400000000003</v>
      </c>
      <c r="P268" s="1">
        <f t="shared" si="30"/>
        <v>-1914.5666666666666</v>
      </c>
      <c r="R268" s="36">
        <f t="shared" si="31"/>
        <v>16498506.275115089</v>
      </c>
      <c r="S268" s="37">
        <f t="shared" si="32"/>
        <v>27150.471076000009</v>
      </c>
      <c r="T268" s="38">
        <f t="shared" si="33"/>
        <v>3665565.5211111107</v>
      </c>
    </row>
    <row r="269" spans="1:20" x14ac:dyDescent="0.25">
      <c r="A269" s="2" t="s">
        <v>62</v>
      </c>
      <c r="B269" s="4" t="s">
        <v>17</v>
      </c>
      <c r="C269" s="4" t="s">
        <v>11</v>
      </c>
      <c r="D269" s="3">
        <v>549.88</v>
      </c>
      <c r="E269" s="1">
        <v>6.3999999999999995</v>
      </c>
      <c r="F269" s="1">
        <v>231</v>
      </c>
      <c r="N269" s="1">
        <f t="shared" si="28"/>
        <v>-3936.7553333333308</v>
      </c>
      <c r="O269" s="1">
        <f t="shared" si="29"/>
        <v>-165.27400000000003</v>
      </c>
      <c r="P269" s="1">
        <f t="shared" si="30"/>
        <v>-2101.5666666666666</v>
      </c>
      <c r="R269" s="36">
        <f t="shared" si="31"/>
        <v>15498042.554528425</v>
      </c>
      <c r="S269" s="37">
        <f t="shared" si="32"/>
        <v>27315.49507600001</v>
      </c>
      <c r="T269" s="38">
        <f t="shared" si="33"/>
        <v>4416582.4544444438</v>
      </c>
    </row>
    <row r="270" spans="1:20" x14ac:dyDescent="0.25">
      <c r="A270" s="2" t="s">
        <v>62</v>
      </c>
      <c r="B270" s="4" t="s">
        <v>17</v>
      </c>
      <c r="C270" s="4" t="s">
        <v>12</v>
      </c>
      <c r="D270" s="3">
        <v>811.83999999999992</v>
      </c>
      <c r="E270" s="1">
        <v>89.8</v>
      </c>
      <c r="F270" s="1">
        <v>458</v>
      </c>
      <c r="N270" s="1">
        <f t="shared" si="28"/>
        <v>-3674.7953333333307</v>
      </c>
      <c r="O270" s="1">
        <f t="shared" si="29"/>
        <v>-81.874000000000038</v>
      </c>
      <c r="P270" s="1">
        <f t="shared" si="30"/>
        <v>-1874.5666666666666</v>
      </c>
      <c r="R270" s="36">
        <f t="shared" si="31"/>
        <v>13504120.741888426</v>
      </c>
      <c r="S270" s="37">
        <f t="shared" si="32"/>
        <v>6703.3518760000061</v>
      </c>
      <c r="T270" s="38">
        <f t="shared" si="33"/>
        <v>3514000.1877777777</v>
      </c>
    </row>
    <row r="271" spans="1:20" x14ac:dyDescent="0.25">
      <c r="A271" s="2" t="s">
        <v>62</v>
      </c>
      <c r="B271" s="4" t="s">
        <v>17</v>
      </c>
      <c r="C271" s="4" t="s">
        <v>13</v>
      </c>
      <c r="D271" s="3">
        <v>5647.48</v>
      </c>
      <c r="E271" s="1">
        <v>213.2</v>
      </c>
      <c r="F271" s="1">
        <v>2026</v>
      </c>
      <c r="N271" s="1">
        <f t="shared" si="28"/>
        <v>1160.8446666666687</v>
      </c>
      <c r="O271" s="1">
        <f t="shared" si="29"/>
        <v>41.525999999999954</v>
      </c>
      <c r="P271" s="1">
        <f t="shared" si="30"/>
        <v>-306.56666666666661</v>
      </c>
      <c r="R271" s="36">
        <f t="shared" si="31"/>
        <v>1347560.340128449</v>
      </c>
      <c r="S271" s="37">
        <f t="shared" si="32"/>
        <v>1724.4086759999961</v>
      </c>
      <c r="T271" s="38">
        <f t="shared" si="33"/>
        <v>93983.121111111075</v>
      </c>
    </row>
    <row r="272" spans="1:20" x14ac:dyDescent="0.25">
      <c r="A272" s="2" t="s">
        <v>63</v>
      </c>
      <c r="B272" s="4" t="s">
        <v>19</v>
      </c>
      <c r="C272" s="4" t="s">
        <v>8</v>
      </c>
      <c r="D272" s="3">
        <v>8875.9599999999991</v>
      </c>
      <c r="E272" s="1">
        <v>274.70000000000005</v>
      </c>
      <c r="F272" s="1">
        <v>3334</v>
      </c>
      <c r="N272" s="1">
        <f t="shared" si="28"/>
        <v>4389.3246666666682</v>
      </c>
      <c r="O272" s="1">
        <f t="shared" si="29"/>
        <v>103.02600000000001</v>
      </c>
      <c r="P272" s="1">
        <f t="shared" si="30"/>
        <v>1001.4333333333334</v>
      </c>
      <c r="R272" s="36">
        <f t="shared" si="31"/>
        <v>19266171.029408459</v>
      </c>
      <c r="S272" s="37">
        <f t="shared" si="32"/>
        <v>10614.356676000003</v>
      </c>
      <c r="T272" s="38">
        <f t="shared" si="33"/>
        <v>1002868.7211111112</v>
      </c>
    </row>
    <row r="273" spans="1:20" x14ac:dyDescent="0.25">
      <c r="A273" s="2" t="s">
        <v>63</v>
      </c>
      <c r="B273" s="4" t="s">
        <v>19</v>
      </c>
      <c r="C273" s="4" t="s">
        <v>9</v>
      </c>
      <c r="D273" s="3">
        <v>19411</v>
      </c>
      <c r="E273" s="1">
        <v>781.9</v>
      </c>
      <c r="F273" s="1">
        <v>11764</v>
      </c>
      <c r="N273" s="1">
        <f t="shared" si="28"/>
        <v>14924.364666666668</v>
      </c>
      <c r="O273" s="1">
        <f t="shared" si="29"/>
        <v>610.22599999999989</v>
      </c>
      <c r="P273" s="1">
        <f t="shared" si="30"/>
        <v>9431.4333333333343</v>
      </c>
      <c r="R273" s="36">
        <f t="shared" si="31"/>
        <v>222736660.70364848</v>
      </c>
      <c r="S273" s="37">
        <f t="shared" si="32"/>
        <v>372375.77107599989</v>
      </c>
      <c r="T273" s="38">
        <f t="shared" si="33"/>
        <v>88951934.721111134</v>
      </c>
    </row>
    <row r="274" spans="1:20" x14ac:dyDescent="0.25">
      <c r="A274" s="2" t="s">
        <v>63</v>
      </c>
      <c r="B274" s="4" t="s">
        <v>19</v>
      </c>
      <c r="C274" s="4" t="s">
        <v>10</v>
      </c>
      <c r="D274" s="3">
        <v>396.47999999999996</v>
      </c>
      <c r="E274" s="1">
        <v>3.4</v>
      </c>
      <c r="F274" s="1">
        <v>206</v>
      </c>
      <c r="N274" s="1">
        <f t="shared" si="28"/>
        <v>-4090.1553333333309</v>
      </c>
      <c r="O274" s="1">
        <f t="shared" si="29"/>
        <v>-168.27400000000003</v>
      </c>
      <c r="P274" s="1">
        <f t="shared" si="30"/>
        <v>-2126.5666666666666</v>
      </c>
      <c r="R274" s="36">
        <f t="shared" si="31"/>
        <v>16729370.650795091</v>
      </c>
      <c r="S274" s="37">
        <f t="shared" si="32"/>
        <v>28316.13907600001</v>
      </c>
      <c r="T274" s="38">
        <f t="shared" si="33"/>
        <v>4522285.7877777778</v>
      </c>
    </row>
    <row r="275" spans="1:20" x14ac:dyDescent="0.25">
      <c r="A275" s="2" t="s">
        <v>63</v>
      </c>
      <c r="B275" s="4" t="s">
        <v>19</v>
      </c>
      <c r="C275" s="4" t="s">
        <v>11</v>
      </c>
      <c r="D275" s="3">
        <v>4170.12</v>
      </c>
      <c r="E275" s="1">
        <v>38.700000000000003</v>
      </c>
      <c r="F275" s="1">
        <v>1220</v>
      </c>
      <c r="N275" s="1">
        <f t="shared" si="28"/>
        <v>-316.515333333331</v>
      </c>
      <c r="O275" s="1">
        <f t="shared" si="29"/>
        <v>-132.97400000000005</v>
      </c>
      <c r="P275" s="1">
        <f t="shared" si="30"/>
        <v>-1112.5666666666666</v>
      </c>
      <c r="R275" s="36">
        <f t="shared" si="31"/>
        <v>100181.95623510964</v>
      </c>
      <c r="S275" s="37">
        <f t="shared" si="32"/>
        <v>17682.084676000013</v>
      </c>
      <c r="T275" s="38">
        <f t="shared" si="33"/>
        <v>1237804.5877777776</v>
      </c>
    </row>
    <row r="276" spans="1:20" x14ac:dyDescent="0.25">
      <c r="A276" s="2" t="s">
        <v>63</v>
      </c>
      <c r="B276" s="4" t="s">
        <v>19</v>
      </c>
      <c r="C276" s="4" t="s">
        <v>12</v>
      </c>
      <c r="D276" s="3">
        <v>1194.1599999999999</v>
      </c>
      <c r="E276" s="1">
        <v>362.1</v>
      </c>
      <c r="F276" s="1">
        <v>1934</v>
      </c>
      <c r="N276" s="1">
        <f t="shared" si="28"/>
        <v>-3292.475333333331</v>
      </c>
      <c r="O276" s="1">
        <f t="shared" si="29"/>
        <v>190.42599999999999</v>
      </c>
      <c r="P276" s="1">
        <f t="shared" si="30"/>
        <v>-398.56666666666661</v>
      </c>
      <c r="R276" s="36">
        <f t="shared" si="31"/>
        <v>10840393.82060843</v>
      </c>
      <c r="S276" s="37">
        <f t="shared" si="32"/>
        <v>36262.061475999995</v>
      </c>
      <c r="T276" s="38">
        <f t="shared" si="33"/>
        <v>158855.38777777774</v>
      </c>
    </row>
    <row r="277" spans="1:20" x14ac:dyDescent="0.25">
      <c r="A277" s="2" t="s">
        <v>63</v>
      </c>
      <c r="B277" s="4" t="s">
        <v>19</v>
      </c>
      <c r="C277" s="4" t="s">
        <v>13</v>
      </c>
      <c r="D277" s="3">
        <v>3370.08</v>
      </c>
      <c r="E277" s="1">
        <v>95</v>
      </c>
      <c r="F277" s="1">
        <v>966</v>
      </c>
      <c r="N277" s="1">
        <f t="shared" si="28"/>
        <v>-1116.555333333331</v>
      </c>
      <c r="O277" s="1">
        <f t="shared" si="29"/>
        <v>-76.674000000000035</v>
      </c>
      <c r="P277" s="1">
        <f t="shared" si="30"/>
        <v>-1366.5666666666666</v>
      </c>
      <c r="R277" s="36">
        <f t="shared" si="31"/>
        <v>1246695.8123951058</v>
      </c>
      <c r="S277" s="37">
        <f t="shared" si="32"/>
        <v>5878.9022760000053</v>
      </c>
      <c r="T277" s="38">
        <f t="shared" si="33"/>
        <v>1867504.4544444443</v>
      </c>
    </row>
    <row r="278" spans="1:20" x14ac:dyDescent="0.25">
      <c r="A278" s="2" t="s">
        <v>64</v>
      </c>
      <c r="B278" s="4" t="s">
        <v>21</v>
      </c>
      <c r="C278" s="4" t="s">
        <v>8</v>
      </c>
      <c r="D278" s="3">
        <v>7044.5999999999995</v>
      </c>
      <c r="E278" s="1">
        <v>260.20000000000005</v>
      </c>
      <c r="F278" s="1">
        <v>4082</v>
      </c>
      <c r="N278" s="1">
        <f t="shared" si="28"/>
        <v>2557.9646666666686</v>
      </c>
      <c r="O278" s="1">
        <f t="shared" si="29"/>
        <v>88.52600000000001</v>
      </c>
      <c r="P278" s="1">
        <f t="shared" si="30"/>
        <v>1749.4333333333334</v>
      </c>
      <c r="R278" s="36">
        <f t="shared" si="31"/>
        <v>6543183.2359151207</v>
      </c>
      <c r="S278" s="37">
        <f t="shared" si="32"/>
        <v>7836.8526760000022</v>
      </c>
      <c r="T278" s="38">
        <f t="shared" si="33"/>
        <v>3060516.9877777779</v>
      </c>
    </row>
    <row r="279" spans="1:20" x14ac:dyDescent="0.25">
      <c r="A279" s="2" t="s">
        <v>64</v>
      </c>
      <c r="B279" s="4" t="s">
        <v>21</v>
      </c>
      <c r="C279" s="4" t="s">
        <v>9</v>
      </c>
      <c r="D279" s="3">
        <v>11691.439999999999</v>
      </c>
      <c r="E279" s="1">
        <v>469.3</v>
      </c>
      <c r="F279" s="1">
        <v>7394</v>
      </c>
      <c r="N279" s="1">
        <f t="shared" si="28"/>
        <v>7204.8046666666678</v>
      </c>
      <c r="O279" s="1">
        <f t="shared" si="29"/>
        <v>297.62599999999998</v>
      </c>
      <c r="P279" s="1">
        <f t="shared" si="30"/>
        <v>5061.4333333333334</v>
      </c>
      <c r="R279" s="36">
        <f t="shared" si="31"/>
        <v>51909210.284821793</v>
      </c>
      <c r="S279" s="37">
        <f t="shared" si="32"/>
        <v>88581.235875999992</v>
      </c>
      <c r="T279" s="38">
        <f t="shared" si="33"/>
        <v>25618107.387777779</v>
      </c>
    </row>
    <row r="280" spans="1:20" x14ac:dyDescent="0.25">
      <c r="A280" s="2" t="s">
        <v>64</v>
      </c>
      <c r="B280" s="4" t="s">
        <v>21</v>
      </c>
      <c r="C280" s="4" t="s">
        <v>10</v>
      </c>
      <c r="D280" s="3">
        <v>313.88</v>
      </c>
      <c r="E280" s="1">
        <v>2.8000000000000003</v>
      </c>
      <c r="F280" s="1">
        <v>165</v>
      </c>
      <c r="N280" s="1">
        <f t="shared" si="28"/>
        <v>-4172.7553333333308</v>
      </c>
      <c r="O280" s="1">
        <f t="shared" si="29"/>
        <v>-168.87400000000002</v>
      </c>
      <c r="P280" s="1">
        <f t="shared" si="30"/>
        <v>-2167.5666666666666</v>
      </c>
      <c r="R280" s="36">
        <f t="shared" si="31"/>
        <v>17411887.071861755</v>
      </c>
      <c r="S280" s="37">
        <f t="shared" si="32"/>
        <v>28518.427876000009</v>
      </c>
      <c r="T280" s="38">
        <f t="shared" si="33"/>
        <v>4698345.2544444446</v>
      </c>
    </row>
    <row r="281" spans="1:20" x14ac:dyDescent="0.25">
      <c r="A281" s="2" t="s">
        <v>64</v>
      </c>
      <c r="B281" s="4" t="s">
        <v>21</v>
      </c>
      <c r="C281" s="4" t="s">
        <v>11</v>
      </c>
      <c r="D281" s="3">
        <v>2303.3599999999997</v>
      </c>
      <c r="E281" s="1">
        <v>31</v>
      </c>
      <c r="F281" s="1">
        <v>1405</v>
      </c>
      <c r="N281" s="1">
        <f t="shared" si="28"/>
        <v>-2183.2753333333312</v>
      </c>
      <c r="O281" s="1">
        <f t="shared" si="29"/>
        <v>-140.67400000000004</v>
      </c>
      <c r="P281" s="1">
        <f t="shared" si="30"/>
        <v>-927.56666666666661</v>
      </c>
      <c r="R281" s="36">
        <f t="shared" si="31"/>
        <v>4766691.1811417686</v>
      </c>
      <c r="S281" s="37">
        <f t="shared" si="32"/>
        <v>19789.174276000009</v>
      </c>
      <c r="T281" s="38">
        <f t="shared" si="33"/>
        <v>860379.92111111095</v>
      </c>
    </row>
    <row r="282" spans="1:20" x14ac:dyDescent="0.25">
      <c r="A282" s="2" t="s">
        <v>64</v>
      </c>
      <c r="B282" s="4" t="s">
        <v>21</v>
      </c>
      <c r="C282" s="4" t="s">
        <v>12</v>
      </c>
      <c r="D282" s="3">
        <v>691.48</v>
      </c>
      <c r="E282" s="1">
        <v>169.29999999999998</v>
      </c>
      <c r="F282" s="1">
        <v>717</v>
      </c>
      <c r="N282" s="1">
        <f t="shared" si="28"/>
        <v>-3795.1553333333309</v>
      </c>
      <c r="O282" s="1">
        <f t="shared" si="29"/>
        <v>-2.3740000000000521</v>
      </c>
      <c r="P282" s="1">
        <f t="shared" si="30"/>
        <v>-1615.5666666666666</v>
      </c>
      <c r="R282" s="36">
        <f t="shared" si="31"/>
        <v>14403204.004128426</v>
      </c>
      <c r="S282" s="37">
        <f t="shared" si="32"/>
        <v>5.6358760000002475</v>
      </c>
      <c r="T282" s="38">
        <f t="shared" si="33"/>
        <v>2610055.6544444445</v>
      </c>
    </row>
    <row r="283" spans="1:20" x14ac:dyDescent="0.25">
      <c r="A283" s="2" t="s">
        <v>64</v>
      </c>
      <c r="B283" s="4" t="s">
        <v>21</v>
      </c>
      <c r="C283" s="4" t="s">
        <v>13</v>
      </c>
      <c r="D283" s="3">
        <v>2272.6799999999998</v>
      </c>
      <c r="E283" s="1">
        <v>87.5</v>
      </c>
      <c r="F283" s="1">
        <v>738</v>
      </c>
      <c r="N283" s="1">
        <f t="shared" si="28"/>
        <v>-2213.9553333333311</v>
      </c>
      <c r="O283" s="1">
        <f t="shared" si="29"/>
        <v>-84.174000000000035</v>
      </c>
      <c r="P283" s="1">
        <f t="shared" si="30"/>
        <v>-1594.5666666666666</v>
      </c>
      <c r="R283" s="36">
        <f t="shared" si="31"/>
        <v>4901598.2179951007</v>
      </c>
      <c r="S283" s="37">
        <f t="shared" si="32"/>
        <v>7085.2622760000058</v>
      </c>
      <c r="T283" s="38">
        <f t="shared" si="33"/>
        <v>2542642.8544444442</v>
      </c>
    </row>
    <row r="284" spans="1:20" x14ac:dyDescent="0.25">
      <c r="A284" s="2" t="s">
        <v>65</v>
      </c>
      <c r="B284" s="4" t="s">
        <v>23</v>
      </c>
      <c r="C284" s="4" t="s">
        <v>8</v>
      </c>
      <c r="D284" s="3">
        <v>6008.5599999999995</v>
      </c>
      <c r="E284" s="1">
        <v>224.7</v>
      </c>
      <c r="F284" s="1">
        <v>3192</v>
      </c>
      <c r="N284" s="1">
        <f t="shared" si="28"/>
        <v>1521.9246666666686</v>
      </c>
      <c r="O284" s="1">
        <f t="shared" si="29"/>
        <v>53.025999999999954</v>
      </c>
      <c r="P284" s="1">
        <f t="shared" si="30"/>
        <v>859.43333333333339</v>
      </c>
      <c r="R284" s="36">
        <f t="shared" si="31"/>
        <v>2316254.6910084505</v>
      </c>
      <c r="S284" s="37">
        <f t="shared" si="32"/>
        <v>2811.756675999995</v>
      </c>
      <c r="T284" s="38">
        <f t="shared" si="33"/>
        <v>738625.65444444458</v>
      </c>
    </row>
    <row r="285" spans="1:20" x14ac:dyDescent="0.25">
      <c r="A285" s="2" t="s">
        <v>65</v>
      </c>
      <c r="B285" s="4" t="s">
        <v>23</v>
      </c>
      <c r="C285" s="4" t="s">
        <v>9</v>
      </c>
      <c r="D285" s="3">
        <v>10464.24</v>
      </c>
      <c r="E285" s="1">
        <v>413.90000000000003</v>
      </c>
      <c r="F285" s="1">
        <v>6389</v>
      </c>
      <c r="N285" s="1">
        <f t="shared" si="28"/>
        <v>5977.6046666666689</v>
      </c>
      <c r="O285" s="1">
        <f t="shared" si="29"/>
        <v>242.226</v>
      </c>
      <c r="P285" s="1">
        <f t="shared" si="30"/>
        <v>4056.4333333333334</v>
      </c>
      <c r="R285" s="36">
        <f t="shared" si="31"/>
        <v>35731757.550955139</v>
      </c>
      <c r="S285" s="37">
        <f t="shared" si="32"/>
        <v>58673.435076000002</v>
      </c>
      <c r="T285" s="38">
        <f t="shared" si="33"/>
        <v>16454651.387777777</v>
      </c>
    </row>
    <row r="286" spans="1:20" x14ac:dyDescent="0.25">
      <c r="A286" s="2" t="s">
        <v>65</v>
      </c>
      <c r="B286" s="4" t="s">
        <v>23</v>
      </c>
      <c r="C286" s="4" t="s">
        <v>10</v>
      </c>
      <c r="D286" s="3">
        <v>287.91999999999996</v>
      </c>
      <c r="E286" s="1">
        <v>2.1</v>
      </c>
      <c r="F286" s="1">
        <v>123</v>
      </c>
      <c r="N286" s="1">
        <f t="shared" si="28"/>
        <v>-4198.7153333333308</v>
      </c>
      <c r="O286" s="1">
        <f t="shared" si="29"/>
        <v>-169.57400000000004</v>
      </c>
      <c r="P286" s="1">
        <f t="shared" si="30"/>
        <v>-2209.5666666666666</v>
      </c>
      <c r="R286" s="36">
        <f t="shared" si="31"/>
        <v>17629210.450368423</v>
      </c>
      <c r="S286" s="37">
        <f t="shared" si="32"/>
        <v>28755.341476000012</v>
      </c>
      <c r="T286" s="38">
        <f t="shared" si="33"/>
        <v>4882184.8544444442</v>
      </c>
    </row>
    <row r="287" spans="1:20" x14ac:dyDescent="0.25">
      <c r="A287" s="2" t="s">
        <v>65</v>
      </c>
      <c r="B287" s="4" t="s">
        <v>23</v>
      </c>
      <c r="C287" s="4" t="s">
        <v>11</v>
      </c>
      <c r="D287" s="3">
        <v>1829</v>
      </c>
      <c r="E287" s="1">
        <v>20.900000000000002</v>
      </c>
      <c r="F287" s="1">
        <v>710</v>
      </c>
      <c r="N287" s="1">
        <f t="shared" si="28"/>
        <v>-2657.6353333333309</v>
      </c>
      <c r="O287" s="1">
        <f t="shared" si="29"/>
        <v>-150.77400000000003</v>
      </c>
      <c r="P287" s="1">
        <f t="shared" si="30"/>
        <v>-1622.5666666666666</v>
      </c>
      <c r="R287" s="36">
        <f t="shared" si="31"/>
        <v>7063025.5649817651</v>
      </c>
      <c r="S287" s="37">
        <f t="shared" si="32"/>
        <v>22732.79907600001</v>
      </c>
      <c r="T287" s="38">
        <f t="shared" si="33"/>
        <v>2632722.5877777776</v>
      </c>
    </row>
    <row r="288" spans="1:20" x14ac:dyDescent="0.25">
      <c r="A288" s="2" t="s">
        <v>65</v>
      </c>
      <c r="B288" s="4" t="s">
        <v>23</v>
      </c>
      <c r="C288" s="4" t="s">
        <v>12</v>
      </c>
      <c r="D288" s="3">
        <v>535.72</v>
      </c>
      <c r="E288" s="1">
        <v>70.099999999999994</v>
      </c>
      <c r="F288" s="1">
        <v>333</v>
      </c>
      <c r="N288" s="1">
        <f t="shared" si="28"/>
        <v>-3950.9153333333306</v>
      </c>
      <c r="O288" s="1">
        <f t="shared" si="29"/>
        <v>-101.57400000000004</v>
      </c>
      <c r="P288" s="1">
        <f t="shared" si="30"/>
        <v>-1999.5666666666666</v>
      </c>
      <c r="R288" s="36">
        <f t="shared" si="31"/>
        <v>15609731.971168423</v>
      </c>
      <c r="S288" s="37">
        <f t="shared" si="32"/>
        <v>10317.277476000008</v>
      </c>
      <c r="T288" s="38">
        <f t="shared" si="33"/>
        <v>3998266.8544444442</v>
      </c>
    </row>
    <row r="289" spans="1:20" x14ac:dyDescent="0.25">
      <c r="A289" s="2" t="s">
        <v>65</v>
      </c>
      <c r="B289" s="4" t="s">
        <v>23</v>
      </c>
      <c r="C289" s="4" t="s">
        <v>13</v>
      </c>
      <c r="D289" s="3">
        <v>1798.32</v>
      </c>
      <c r="E289" s="1">
        <v>59.9</v>
      </c>
      <c r="F289" s="1">
        <v>544</v>
      </c>
      <c r="N289" s="1">
        <f t="shared" si="28"/>
        <v>-2688.3153333333312</v>
      </c>
      <c r="O289" s="1">
        <f t="shared" si="29"/>
        <v>-111.77400000000003</v>
      </c>
      <c r="P289" s="1">
        <f t="shared" si="30"/>
        <v>-1788.5666666666666</v>
      </c>
      <c r="R289" s="36">
        <f t="shared" si="31"/>
        <v>7227039.3314350992</v>
      </c>
      <c r="S289" s="37">
        <f t="shared" si="32"/>
        <v>12493.427076000007</v>
      </c>
      <c r="T289" s="38">
        <f t="shared" si="33"/>
        <v>3198970.7211111109</v>
      </c>
    </row>
    <row r="290" spans="1:20" x14ac:dyDescent="0.25">
      <c r="A290" s="2" t="s">
        <v>66</v>
      </c>
      <c r="B290" s="4" t="s">
        <v>7</v>
      </c>
      <c r="C290" s="4" t="s">
        <v>8</v>
      </c>
      <c r="D290" s="3">
        <v>7903.6399999999994</v>
      </c>
      <c r="E290" s="1">
        <v>260.20000000000005</v>
      </c>
      <c r="F290" s="1">
        <v>4201</v>
      </c>
      <c r="N290" s="1">
        <f t="shared" si="28"/>
        <v>3417.0046666666685</v>
      </c>
      <c r="O290" s="1">
        <f t="shared" si="29"/>
        <v>88.52600000000001</v>
      </c>
      <c r="P290" s="1">
        <f t="shared" si="30"/>
        <v>1868.4333333333334</v>
      </c>
      <c r="R290" s="36">
        <f t="shared" si="31"/>
        <v>11675920.89202179</v>
      </c>
      <c r="S290" s="37">
        <f t="shared" si="32"/>
        <v>7836.8526760000022</v>
      </c>
      <c r="T290" s="38">
        <f t="shared" si="33"/>
        <v>3491043.1211111112</v>
      </c>
    </row>
    <row r="291" spans="1:20" x14ac:dyDescent="0.25">
      <c r="A291" s="2" t="s">
        <v>66</v>
      </c>
      <c r="B291" s="4" t="s">
        <v>7</v>
      </c>
      <c r="C291" s="4" t="s">
        <v>9</v>
      </c>
      <c r="D291" s="3">
        <v>12779.4</v>
      </c>
      <c r="E291" s="1">
        <v>472.40000000000003</v>
      </c>
      <c r="F291" s="1">
        <v>7069</v>
      </c>
      <c r="N291" s="1">
        <f t="shared" si="28"/>
        <v>8292.7646666666697</v>
      </c>
      <c r="O291" s="1">
        <f t="shared" si="29"/>
        <v>300.726</v>
      </c>
      <c r="P291" s="1">
        <f t="shared" si="30"/>
        <v>4736.4333333333334</v>
      </c>
      <c r="R291" s="36">
        <f t="shared" si="31"/>
        <v>68769945.816715166</v>
      </c>
      <c r="S291" s="37">
        <f t="shared" si="32"/>
        <v>90436.127076000004</v>
      </c>
      <c r="T291" s="38">
        <f t="shared" si="33"/>
        <v>22433800.721111111</v>
      </c>
    </row>
    <row r="292" spans="1:20" x14ac:dyDescent="0.25">
      <c r="A292" s="2" t="s">
        <v>66</v>
      </c>
      <c r="B292" s="4" t="s">
        <v>7</v>
      </c>
      <c r="C292" s="4" t="s">
        <v>10</v>
      </c>
      <c r="D292" s="3">
        <v>337.47999999999996</v>
      </c>
      <c r="E292" s="1">
        <v>2.9</v>
      </c>
      <c r="F292" s="1">
        <v>172</v>
      </c>
      <c r="N292" s="1">
        <f t="shared" si="28"/>
        <v>-4149.1553333333313</v>
      </c>
      <c r="O292" s="1">
        <f t="shared" si="29"/>
        <v>-168.77400000000003</v>
      </c>
      <c r="P292" s="1">
        <f t="shared" si="30"/>
        <v>-2160.5666666666666</v>
      </c>
      <c r="R292" s="36">
        <f t="shared" si="31"/>
        <v>17215489.980128426</v>
      </c>
      <c r="S292" s="37">
        <f t="shared" si="32"/>
        <v>28484.663076000012</v>
      </c>
      <c r="T292" s="38">
        <f t="shared" si="33"/>
        <v>4668048.321111111</v>
      </c>
    </row>
    <row r="293" spans="1:20" x14ac:dyDescent="0.25">
      <c r="A293" s="2" t="s">
        <v>66</v>
      </c>
      <c r="B293" s="4" t="s">
        <v>7</v>
      </c>
      <c r="C293" s="4" t="s">
        <v>11</v>
      </c>
      <c r="D293" s="3">
        <v>3018.44</v>
      </c>
      <c r="E293" s="1">
        <v>35.700000000000003</v>
      </c>
      <c r="F293" s="1">
        <v>1499</v>
      </c>
      <c r="N293" s="1">
        <f t="shared" si="28"/>
        <v>-1468.1953333333308</v>
      </c>
      <c r="O293" s="1">
        <f t="shared" si="29"/>
        <v>-135.97400000000005</v>
      </c>
      <c r="P293" s="1">
        <f t="shared" si="30"/>
        <v>-833.56666666666661</v>
      </c>
      <c r="R293" s="36">
        <f t="shared" si="31"/>
        <v>2155597.5368217705</v>
      </c>
      <c r="S293" s="37">
        <f t="shared" si="32"/>
        <v>18488.928676000014</v>
      </c>
      <c r="T293" s="38">
        <f t="shared" si="33"/>
        <v>694833.38777777762</v>
      </c>
    </row>
    <row r="294" spans="1:20" x14ac:dyDescent="0.25">
      <c r="A294" s="2" t="s">
        <v>66</v>
      </c>
      <c r="B294" s="4" t="s">
        <v>7</v>
      </c>
      <c r="C294" s="4" t="s">
        <v>12</v>
      </c>
      <c r="D294" s="3">
        <v>969.95999999999992</v>
      </c>
      <c r="E294" s="1">
        <v>161.29999999999998</v>
      </c>
      <c r="F294" s="1">
        <v>746</v>
      </c>
      <c r="N294" s="1">
        <f t="shared" si="28"/>
        <v>-3516.6753333333309</v>
      </c>
      <c r="O294" s="1">
        <f t="shared" si="29"/>
        <v>-10.374000000000052</v>
      </c>
      <c r="P294" s="1">
        <f t="shared" si="30"/>
        <v>-1586.5666666666666</v>
      </c>
      <c r="R294" s="36">
        <f t="shared" si="31"/>
        <v>12367005.400075093</v>
      </c>
      <c r="S294" s="37">
        <f t="shared" si="32"/>
        <v>107.61987600000109</v>
      </c>
      <c r="T294" s="38">
        <f t="shared" si="33"/>
        <v>2517193.7877777778</v>
      </c>
    </row>
    <row r="295" spans="1:20" x14ac:dyDescent="0.25">
      <c r="A295" s="2" t="s">
        <v>66</v>
      </c>
      <c r="B295" s="4" t="s">
        <v>7</v>
      </c>
      <c r="C295" s="4" t="s">
        <v>13</v>
      </c>
      <c r="D295" s="3">
        <v>2121.64</v>
      </c>
      <c r="E295" s="1">
        <v>74.8</v>
      </c>
      <c r="F295" s="1">
        <v>675</v>
      </c>
      <c r="N295" s="1">
        <f t="shared" si="28"/>
        <v>-2364.995333333331</v>
      </c>
      <c r="O295" s="1">
        <f t="shared" si="29"/>
        <v>-96.874000000000038</v>
      </c>
      <c r="P295" s="1">
        <f t="shared" si="30"/>
        <v>-1657.5666666666666</v>
      </c>
      <c r="R295" s="36">
        <f t="shared" si="31"/>
        <v>5593202.9266884336</v>
      </c>
      <c r="S295" s="37">
        <f t="shared" si="32"/>
        <v>9384.5718760000073</v>
      </c>
      <c r="T295" s="38">
        <f t="shared" si="33"/>
        <v>2747527.2544444441</v>
      </c>
    </row>
    <row r="296" spans="1:20" x14ac:dyDescent="0.25">
      <c r="A296" s="2" t="s">
        <v>67</v>
      </c>
      <c r="B296" s="4" t="s">
        <v>15</v>
      </c>
      <c r="C296" s="4" t="s">
        <v>8</v>
      </c>
      <c r="D296" s="3">
        <v>8975.08</v>
      </c>
      <c r="E296" s="1">
        <v>331.1</v>
      </c>
      <c r="F296" s="1">
        <v>5288</v>
      </c>
      <c r="N296" s="1">
        <f t="shared" si="28"/>
        <v>4488.444666666669</v>
      </c>
      <c r="O296" s="1">
        <f t="shared" si="29"/>
        <v>159.42599999999999</v>
      </c>
      <c r="P296" s="1">
        <f t="shared" si="30"/>
        <v>2955.4333333333334</v>
      </c>
      <c r="R296" s="36">
        <f t="shared" si="31"/>
        <v>20146135.525728464</v>
      </c>
      <c r="S296" s="37">
        <f t="shared" si="32"/>
        <v>25416.649475999995</v>
      </c>
      <c r="T296" s="38">
        <f t="shared" si="33"/>
        <v>8734586.1877777781</v>
      </c>
    </row>
    <row r="297" spans="1:20" x14ac:dyDescent="0.25">
      <c r="A297" s="2" t="s">
        <v>67</v>
      </c>
      <c r="B297" s="4" t="s">
        <v>15</v>
      </c>
      <c r="C297" s="4" t="s">
        <v>9</v>
      </c>
      <c r="D297" s="3">
        <v>14431.4</v>
      </c>
      <c r="E297" s="1">
        <v>516.1</v>
      </c>
      <c r="F297" s="1">
        <v>7817</v>
      </c>
      <c r="N297" s="1">
        <f t="shared" si="28"/>
        <v>9944.7646666666697</v>
      </c>
      <c r="O297" s="1">
        <f t="shared" si="29"/>
        <v>344.42599999999999</v>
      </c>
      <c r="P297" s="1">
        <f t="shared" si="30"/>
        <v>5484.4333333333334</v>
      </c>
      <c r="R297" s="36">
        <f t="shared" si="31"/>
        <v>98898344.275381833</v>
      </c>
      <c r="S297" s="37">
        <f t="shared" si="32"/>
        <v>118629.26947599999</v>
      </c>
      <c r="T297" s="38">
        <f t="shared" si="33"/>
        <v>30079008.987777777</v>
      </c>
    </row>
    <row r="298" spans="1:20" x14ac:dyDescent="0.25">
      <c r="A298" s="2" t="s">
        <v>67</v>
      </c>
      <c r="B298" s="4" t="s">
        <v>15</v>
      </c>
      <c r="C298" s="4" t="s">
        <v>10</v>
      </c>
      <c r="D298" s="3">
        <v>311.52</v>
      </c>
      <c r="E298" s="1">
        <v>2.9</v>
      </c>
      <c r="F298" s="1">
        <v>171</v>
      </c>
      <c r="N298" s="1">
        <f t="shared" si="28"/>
        <v>-4175.1153333333314</v>
      </c>
      <c r="O298" s="1">
        <f t="shared" si="29"/>
        <v>-168.77400000000003</v>
      </c>
      <c r="P298" s="1">
        <f t="shared" si="30"/>
        <v>-2161.5666666666666</v>
      </c>
      <c r="R298" s="36">
        <f t="shared" si="31"/>
        <v>17431588.046635095</v>
      </c>
      <c r="S298" s="37">
        <f t="shared" si="32"/>
        <v>28484.663076000012</v>
      </c>
      <c r="T298" s="38">
        <f t="shared" si="33"/>
        <v>4672370.4544444438</v>
      </c>
    </row>
    <row r="299" spans="1:20" x14ac:dyDescent="0.25">
      <c r="A299" s="2" t="s">
        <v>67</v>
      </c>
      <c r="B299" s="4" t="s">
        <v>15</v>
      </c>
      <c r="C299" s="4" t="s">
        <v>11</v>
      </c>
      <c r="D299" s="3">
        <v>3875.12</v>
      </c>
      <c r="E299" s="1">
        <v>43.5</v>
      </c>
      <c r="F299" s="1">
        <v>1767</v>
      </c>
      <c r="N299" s="1">
        <f t="shared" si="28"/>
        <v>-611.515333333331</v>
      </c>
      <c r="O299" s="1">
        <f t="shared" si="29"/>
        <v>-128.17400000000004</v>
      </c>
      <c r="P299" s="1">
        <f t="shared" si="30"/>
        <v>-565.56666666666661</v>
      </c>
      <c r="R299" s="36">
        <f t="shared" si="31"/>
        <v>373951.00290177495</v>
      </c>
      <c r="S299" s="37">
        <f t="shared" si="32"/>
        <v>16428.57427600001</v>
      </c>
      <c r="T299" s="38">
        <f t="shared" si="33"/>
        <v>319865.6544444444</v>
      </c>
    </row>
    <row r="300" spans="1:20" x14ac:dyDescent="0.25">
      <c r="A300" s="2" t="s">
        <v>67</v>
      </c>
      <c r="B300" s="4" t="s">
        <v>15</v>
      </c>
      <c r="C300" s="4" t="s">
        <v>12</v>
      </c>
      <c r="D300" s="3">
        <v>788.24</v>
      </c>
      <c r="E300" s="1">
        <v>213.29999999999998</v>
      </c>
      <c r="F300" s="1">
        <v>917</v>
      </c>
      <c r="N300" s="1">
        <f t="shared" si="28"/>
        <v>-3698.3953333333311</v>
      </c>
      <c r="O300" s="1">
        <f t="shared" si="29"/>
        <v>41.625999999999948</v>
      </c>
      <c r="P300" s="1">
        <f t="shared" si="30"/>
        <v>-1415.5666666666666</v>
      </c>
      <c r="R300" s="36">
        <f t="shared" si="31"/>
        <v>13678128.041621761</v>
      </c>
      <c r="S300" s="37">
        <f t="shared" si="32"/>
        <v>1732.7238759999957</v>
      </c>
      <c r="T300" s="38">
        <f t="shared" si="33"/>
        <v>2003828.9877777777</v>
      </c>
    </row>
    <row r="301" spans="1:20" x14ac:dyDescent="0.25">
      <c r="A301" s="2" t="s">
        <v>67</v>
      </c>
      <c r="B301" s="4" t="s">
        <v>15</v>
      </c>
      <c r="C301" s="4" t="s">
        <v>13</v>
      </c>
      <c r="D301" s="3">
        <v>2806.04</v>
      </c>
      <c r="E301" s="1">
        <v>89.899999999999991</v>
      </c>
      <c r="F301" s="1">
        <v>840</v>
      </c>
      <c r="N301" s="1">
        <f t="shared" si="28"/>
        <v>-1680.5953333333309</v>
      </c>
      <c r="O301" s="1">
        <f t="shared" si="29"/>
        <v>-81.774000000000044</v>
      </c>
      <c r="P301" s="1">
        <f t="shared" si="30"/>
        <v>-1492.5666666666666</v>
      </c>
      <c r="R301" s="36">
        <f t="shared" si="31"/>
        <v>2824400.6744217696</v>
      </c>
      <c r="S301" s="37">
        <f t="shared" si="32"/>
        <v>6686.9870760000067</v>
      </c>
      <c r="T301" s="38">
        <f t="shared" si="33"/>
        <v>2227755.2544444441</v>
      </c>
    </row>
    <row r="302" spans="1:20" ht="15.75" thickBot="1" x14ac:dyDescent="0.3">
      <c r="M302" s="13" t="s">
        <v>87</v>
      </c>
      <c r="N302" s="14">
        <f>SUM(N2:N301)</f>
        <v>6.7757355282083154E-10</v>
      </c>
      <c r="O302" s="15">
        <f>SUM(O2:O301)</f>
        <v>-9.2512664195965044E-12</v>
      </c>
      <c r="P302" s="16">
        <f>SUM(P2:P301)</f>
        <v>1.2369127944111824E-10</v>
      </c>
      <c r="Q302" s="13" t="s">
        <v>87</v>
      </c>
      <c r="R302" s="14">
        <f>SUM(R2:R301)</f>
        <v>6610025657.675066</v>
      </c>
      <c r="S302" s="15">
        <f>SUM(S2:S301)</f>
        <v>10811873.157200001</v>
      </c>
      <c r="T302" s="16">
        <f>SUM(T2:T301)</f>
        <v>2373199543.6666675</v>
      </c>
    </row>
    <row r="303" spans="1:20" x14ac:dyDescent="0.25">
      <c r="N303" s="1"/>
    </row>
    <row r="304" spans="1:20" x14ac:dyDescent="0.25">
      <c r="N304" s="1"/>
    </row>
    <row r="305" spans="14:14" x14ac:dyDescent="0.25">
      <c r="N305" s="1"/>
    </row>
    <row r="306" spans="14:14" x14ac:dyDescent="0.25">
      <c r="N306" s="1"/>
    </row>
    <row r="307" spans="14:14" x14ac:dyDescent="0.25">
      <c r="N307" s="1"/>
    </row>
    <row r="308" spans="14:14" x14ac:dyDescent="0.25">
      <c r="N308" s="1"/>
    </row>
    <row r="309" spans="14:14" x14ac:dyDescent="0.25">
      <c r="N309" s="1"/>
    </row>
    <row r="310" spans="14:14" x14ac:dyDescent="0.25">
      <c r="N310" s="1"/>
    </row>
    <row r="311" spans="14:14" x14ac:dyDescent="0.25">
      <c r="N311" s="1"/>
    </row>
    <row r="312" spans="14:14" x14ac:dyDescent="0.25">
      <c r="N312" s="1"/>
    </row>
    <row r="313" spans="14:14" x14ac:dyDescent="0.25">
      <c r="N313" s="1"/>
    </row>
    <row r="314" spans="14:14" x14ac:dyDescent="0.25">
      <c r="N314" s="1"/>
    </row>
    <row r="315" spans="14:14" x14ac:dyDescent="0.25">
      <c r="N315" s="1"/>
    </row>
    <row r="316" spans="14:14" x14ac:dyDescent="0.25">
      <c r="N316" s="1"/>
    </row>
    <row r="317" spans="14:14" x14ac:dyDescent="0.25">
      <c r="N317" s="1"/>
    </row>
    <row r="318" spans="14:14" x14ac:dyDescent="0.25">
      <c r="N318" s="1"/>
    </row>
    <row r="319" spans="14:14" x14ac:dyDescent="0.25">
      <c r="N319" s="1"/>
    </row>
    <row r="320" spans="14:14" x14ac:dyDescent="0.25">
      <c r="N320" s="1"/>
    </row>
    <row r="321" spans="14:14" x14ac:dyDescent="0.25">
      <c r="N321" s="1"/>
    </row>
    <row r="322" spans="14:14" x14ac:dyDescent="0.25">
      <c r="N322" s="1"/>
    </row>
    <row r="323" spans="14:14" x14ac:dyDescent="0.25">
      <c r="N323" s="1"/>
    </row>
    <row r="324" spans="14:14" x14ac:dyDescent="0.25">
      <c r="N324" s="1"/>
    </row>
    <row r="325" spans="14:14" x14ac:dyDescent="0.25">
      <c r="N325" s="1"/>
    </row>
    <row r="326" spans="14:14" x14ac:dyDescent="0.25">
      <c r="N326" s="1"/>
    </row>
    <row r="327" spans="14:14" x14ac:dyDescent="0.25">
      <c r="N327" s="1"/>
    </row>
    <row r="328" spans="14:14" x14ac:dyDescent="0.25">
      <c r="N328" s="1"/>
    </row>
    <row r="329" spans="14:14" x14ac:dyDescent="0.25">
      <c r="N329" s="1"/>
    </row>
    <row r="330" spans="14:14" x14ac:dyDescent="0.25">
      <c r="N330" s="1"/>
    </row>
    <row r="331" spans="14:14" x14ac:dyDescent="0.25">
      <c r="N331" s="1"/>
    </row>
    <row r="332" spans="14:14" x14ac:dyDescent="0.25">
      <c r="N332" s="1"/>
    </row>
    <row r="333" spans="14:14" x14ac:dyDescent="0.25">
      <c r="N333" s="1"/>
    </row>
    <row r="334" spans="14:14" x14ac:dyDescent="0.25">
      <c r="N334" s="1"/>
    </row>
    <row r="335" spans="14:14" x14ac:dyDescent="0.25">
      <c r="N335" s="1"/>
    </row>
    <row r="336" spans="14:14" x14ac:dyDescent="0.25">
      <c r="N336" s="1"/>
    </row>
    <row r="337" spans="14:14" x14ac:dyDescent="0.25">
      <c r="N337" s="1"/>
    </row>
    <row r="338" spans="14:14" x14ac:dyDescent="0.25">
      <c r="N338" s="1"/>
    </row>
    <row r="339" spans="14:14" x14ac:dyDescent="0.25">
      <c r="N339" s="1"/>
    </row>
    <row r="340" spans="14:14" x14ac:dyDescent="0.25">
      <c r="N340" s="1"/>
    </row>
    <row r="341" spans="14:14" x14ac:dyDescent="0.25">
      <c r="N341" s="1"/>
    </row>
    <row r="342" spans="14:14" x14ac:dyDescent="0.25">
      <c r="N342" s="1"/>
    </row>
    <row r="343" spans="14:14" x14ac:dyDescent="0.25">
      <c r="N343" s="1"/>
    </row>
    <row r="344" spans="14:14" x14ac:dyDescent="0.25">
      <c r="N344" s="1"/>
    </row>
    <row r="345" spans="14:14" x14ac:dyDescent="0.25">
      <c r="N345" s="1"/>
    </row>
    <row r="346" spans="14:14" x14ac:dyDescent="0.25">
      <c r="N346" s="1"/>
    </row>
    <row r="347" spans="14:14" x14ac:dyDescent="0.25">
      <c r="N347" s="1"/>
    </row>
    <row r="348" spans="14:14" x14ac:dyDescent="0.25">
      <c r="N348" s="1"/>
    </row>
    <row r="349" spans="14:14" x14ac:dyDescent="0.25">
      <c r="N349" s="1"/>
    </row>
    <row r="350" spans="14:14" x14ac:dyDescent="0.25">
      <c r="N350" s="1"/>
    </row>
    <row r="351" spans="14:14" x14ac:dyDescent="0.25">
      <c r="N351" s="1"/>
    </row>
    <row r="352" spans="14:14" x14ac:dyDescent="0.25">
      <c r="N352" s="1"/>
    </row>
    <row r="353" spans="14:14" x14ac:dyDescent="0.25">
      <c r="N353" s="1"/>
    </row>
    <row r="354" spans="14:14" x14ac:dyDescent="0.25">
      <c r="N354" s="1"/>
    </row>
    <row r="355" spans="14:14" x14ac:dyDescent="0.25">
      <c r="N355" s="1"/>
    </row>
    <row r="356" spans="14:14" x14ac:dyDescent="0.25">
      <c r="N356" s="1"/>
    </row>
    <row r="357" spans="14:14" x14ac:dyDescent="0.25">
      <c r="N357" s="1"/>
    </row>
    <row r="358" spans="14:14" x14ac:dyDescent="0.25">
      <c r="N358" s="1"/>
    </row>
    <row r="359" spans="14:14" x14ac:dyDescent="0.25">
      <c r="N359" s="1"/>
    </row>
    <row r="360" spans="14:14" x14ac:dyDescent="0.25">
      <c r="N360" s="1"/>
    </row>
    <row r="361" spans="14:14" x14ac:dyDescent="0.25">
      <c r="N361" s="1"/>
    </row>
    <row r="362" spans="14:14" x14ac:dyDescent="0.25">
      <c r="N362" s="1"/>
    </row>
    <row r="363" spans="14:14" x14ac:dyDescent="0.25">
      <c r="N363" s="1"/>
    </row>
    <row r="364" spans="14:14" x14ac:dyDescent="0.25">
      <c r="N364" s="1"/>
    </row>
    <row r="365" spans="14:14" x14ac:dyDescent="0.25">
      <c r="N365" s="1"/>
    </row>
    <row r="366" spans="14:14" x14ac:dyDescent="0.25">
      <c r="N366" s="1"/>
    </row>
    <row r="367" spans="14:14" x14ac:dyDescent="0.25">
      <c r="N367" s="1"/>
    </row>
    <row r="368" spans="14:14" x14ac:dyDescent="0.25">
      <c r="N368" s="1"/>
    </row>
    <row r="369" spans="14:14" x14ac:dyDescent="0.25">
      <c r="N369" s="1"/>
    </row>
    <row r="370" spans="14:14" x14ac:dyDescent="0.25">
      <c r="N370" s="1"/>
    </row>
    <row r="371" spans="14:14" x14ac:dyDescent="0.25">
      <c r="N371" s="1"/>
    </row>
    <row r="372" spans="14:14" x14ac:dyDescent="0.25">
      <c r="N372" s="1"/>
    </row>
    <row r="373" spans="14:14" x14ac:dyDescent="0.25">
      <c r="N373" s="1"/>
    </row>
    <row r="374" spans="14:14" x14ac:dyDescent="0.25">
      <c r="N374" s="1"/>
    </row>
    <row r="375" spans="14:14" x14ac:dyDescent="0.25">
      <c r="N375" s="1"/>
    </row>
    <row r="376" spans="14:14" x14ac:dyDescent="0.25">
      <c r="N376" s="1"/>
    </row>
    <row r="377" spans="14:14" x14ac:dyDescent="0.25">
      <c r="N377" s="1"/>
    </row>
    <row r="378" spans="14:14" x14ac:dyDescent="0.25">
      <c r="N378" s="1"/>
    </row>
    <row r="379" spans="14:14" x14ac:dyDescent="0.25">
      <c r="N379" s="1"/>
    </row>
    <row r="380" spans="14:14" x14ac:dyDescent="0.25">
      <c r="N380" s="1"/>
    </row>
    <row r="381" spans="14:14" x14ac:dyDescent="0.25">
      <c r="N381" s="1"/>
    </row>
    <row r="382" spans="14:14" x14ac:dyDescent="0.25">
      <c r="N382" s="1"/>
    </row>
    <row r="383" spans="14:14" x14ac:dyDescent="0.25">
      <c r="N383" s="1"/>
    </row>
    <row r="384" spans="14:14" x14ac:dyDescent="0.25">
      <c r="N384" s="1"/>
    </row>
    <row r="385" spans="14:14" x14ac:dyDescent="0.25">
      <c r="N385" s="1"/>
    </row>
    <row r="386" spans="14:14" x14ac:dyDescent="0.25">
      <c r="N386" s="1"/>
    </row>
    <row r="387" spans="14:14" x14ac:dyDescent="0.25">
      <c r="N387" s="1"/>
    </row>
    <row r="388" spans="14:14" x14ac:dyDescent="0.25">
      <c r="N388" s="1"/>
    </row>
    <row r="389" spans="14:14" x14ac:dyDescent="0.25">
      <c r="N389" s="1"/>
    </row>
    <row r="390" spans="14:14" x14ac:dyDescent="0.25">
      <c r="N390" s="1"/>
    </row>
    <row r="391" spans="14:14" x14ac:dyDescent="0.25">
      <c r="N391" s="1"/>
    </row>
    <row r="392" spans="14:14" x14ac:dyDescent="0.25">
      <c r="N392" s="1"/>
    </row>
    <row r="393" spans="14:14" x14ac:dyDescent="0.25">
      <c r="N393" s="1"/>
    </row>
    <row r="394" spans="14:14" x14ac:dyDescent="0.25">
      <c r="N394" s="1"/>
    </row>
    <row r="395" spans="14:14" x14ac:dyDescent="0.25">
      <c r="N395" s="1"/>
    </row>
    <row r="396" spans="14:14" x14ac:dyDescent="0.25">
      <c r="N396" s="1"/>
    </row>
    <row r="397" spans="14:14" x14ac:dyDescent="0.25">
      <c r="N397" s="1"/>
    </row>
    <row r="398" spans="14:14" x14ac:dyDescent="0.25">
      <c r="N398" s="1"/>
    </row>
    <row r="399" spans="14:14" x14ac:dyDescent="0.25">
      <c r="N399" s="1"/>
    </row>
    <row r="400" spans="14:14" x14ac:dyDescent="0.25">
      <c r="N400" s="1"/>
    </row>
    <row r="401" spans="14:14" x14ac:dyDescent="0.25">
      <c r="N401" s="1"/>
    </row>
    <row r="402" spans="14:14" x14ac:dyDescent="0.25">
      <c r="N402" s="1"/>
    </row>
    <row r="403" spans="14:14" x14ac:dyDescent="0.25">
      <c r="N403" s="1"/>
    </row>
    <row r="404" spans="14:14" x14ac:dyDescent="0.25">
      <c r="N404" s="1"/>
    </row>
    <row r="405" spans="14:14" x14ac:dyDescent="0.25">
      <c r="N405" s="1"/>
    </row>
    <row r="406" spans="14:14" x14ac:dyDescent="0.25">
      <c r="N406" s="1"/>
    </row>
    <row r="407" spans="14:14" x14ac:dyDescent="0.25">
      <c r="N407" s="1"/>
    </row>
    <row r="408" spans="14:14" x14ac:dyDescent="0.25">
      <c r="N408" s="1"/>
    </row>
    <row r="409" spans="14:14" x14ac:dyDescent="0.25">
      <c r="N409" s="1"/>
    </row>
    <row r="410" spans="14:14" x14ac:dyDescent="0.25">
      <c r="N410" s="1"/>
    </row>
    <row r="411" spans="14:14" x14ac:dyDescent="0.25">
      <c r="N411" s="1"/>
    </row>
    <row r="412" spans="14:14" x14ac:dyDescent="0.25">
      <c r="N412" s="1"/>
    </row>
    <row r="413" spans="14:14" x14ac:dyDescent="0.25">
      <c r="N413" s="1"/>
    </row>
    <row r="414" spans="14:14" x14ac:dyDescent="0.25">
      <c r="N414" s="1"/>
    </row>
    <row r="415" spans="14:14" x14ac:dyDescent="0.25">
      <c r="N415" s="1"/>
    </row>
    <row r="416" spans="14:14" x14ac:dyDescent="0.25">
      <c r="N416" s="1"/>
    </row>
    <row r="417" spans="14:14" x14ac:dyDescent="0.25">
      <c r="N417" s="1"/>
    </row>
    <row r="418" spans="14:14" x14ac:dyDescent="0.25">
      <c r="N418" s="1"/>
    </row>
    <row r="419" spans="14:14" x14ac:dyDescent="0.25">
      <c r="N419" s="1"/>
    </row>
    <row r="420" spans="14:14" x14ac:dyDescent="0.25">
      <c r="N420" s="1"/>
    </row>
    <row r="421" spans="14:14" x14ac:dyDescent="0.25">
      <c r="N421" s="1"/>
    </row>
    <row r="422" spans="14:14" x14ac:dyDescent="0.25">
      <c r="N422" s="1"/>
    </row>
    <row r="423" spans="14:14" x14ac:dyDescent="0.25">
      <c r="N423" s="1"/>
    </row>
    <row r="424" spans="14:14" x14ac:dyDescent="0.25">
      <c r="N424" s="1"/>
    </row>
    <row r="425" spans="14:14" x14ac:dyDescent="0.25">
      <c r="N425" s="1"/>
    </row>
    <row r="426" spans="14:14" x14ac:dyDescent="0.25">
      <c r="N426" s="1"/>
    </row>
    <row r="427" spans="14:14" x14ac:dyDescent="0.25">
      <c r="N427" s="1"/>
    </row>
    <row r="428" spans="14:14" x14ac:dyDescent="0.25">
      <c r="N428" s="1"/>
    </row>
    <row r="429" spans="14:14" x14ac:dyDescent="0.25">
      <c r="N429" s="1"/>
    </row>
    <row r="430" spans="14:14" x14ac:dyDescent="0.25">
      <c r="N430" s="1"/>
    </row>
    <row r="431" spans="14:14" x14ac:dyDescent="0.25">
      <c r="N431" s="1"/>
    </row>
    <row r="432" spans="14:14" x14ac:dyDescent="0.25">
      <c r="N432" s="1"/>
    </row>
    <row r="433" spans="14:14" x14ac:dyDescent="0.25">
      <c r="N433" s="1"/>
    </row>
    <row r="434" spans="14:14" x14ac:dyDescent="0.25">
      <c r="N434" s="1"/>
    </row>
    <row r="435" spans="14:14" x14ac:dyDescent="0.25">
      <c r="N435" s="1"/>
    </row>
    <row r="436" spans="14:14" x14ac:dyDescent="0.25">
      <c r="N436" s="1"/>
    </row>
    <row r="437" spans="14:14" x14ac:dyDescent="0.25">
      <c r="N437" s="1"/>
    </row>
    <row r="438" spans="14:14" x14ac:dyDescent="0.25">
      <c r="N438" s="1"/>
    </row>
    <row r="439" spans="14:14" x14ac:dyDescent="0.25">
      <c r="N439" s="1"/>
    </row>
    <row r="440" spans="14:14" x14ac:dyDescent="0.25">
      <c r="N440" s="1"/>
    </row>
    <row r="441" spans="14:14" x14ac:dyDescent="0.25">
      <c r="N441" s="1"/>
    </row>
    <row r="442" spans="14:14" x14ac:dyDescent="0.25">
      <c r="N442" s="1"/>
    </row>
    <row r="443" spans="14:14" x14ac:dyDescent="0.25">
      <c r="N443" s="1"/>
    </row>
    <row r="444" spans="14:14" x14ac:dyDescent="0.25">
      <c r="N444" s="1"/>
    </row>
    <row r="445" spans="14:14" x14ac:dyDescent="0.25">
      <c r="N445" s="1"/>
    </row>
    <row r="446" spans="14:14" x14ac:dyDescent="0.25">
      <c r="N446" s="1"/>
    </row>
    <row r="447" spans="14:14" x14ac:dyDescent="0.25">
      <c r="N447" s="1"/>
    </row>
    <row r="448" spans="14:14" x14ac:dyDescent="0.25">
      <c r="N448" s="1"/>
    </row>
    <row r="449" spans="14:14" x14ac:dyDescent="0.25">
      <c r="N449" s="1"/>
    </row>
    <row r="450" spans="14:14" x14ac:dyDescent="0.25">
      <c r="N450" s="1"/>
    </row>
    <row r="451" spans="14:14" x14ac:dyDescent="0.25">
      <c r="N451" s="1"/>
    </row>
    <row r="452" spans="14:14" x14ac:dyDescent="0.25">
      <c r="N452" s="1"/>
    </row>
    <row r="453" spans="14:14" x14ac:dyDescent="0.25">
      <c r="N453" s="1"/>
    </row>
    <row r="454" spans="14:14" x14ac:dyDescent="0.25">
      <c r="N454" s="1"/>
    </row>
    <row r="455" spans="14:14" x14ac:dyDescent="0.25">
      <c r="N455" s="1"/>
    </row>
    <row r="456" spans="14:14" x14ac:dyDescent="0.25">
      <c r="N456" s="1"/>
    </row>
    <row r="457" spans="14:14" x14ac:dyDescent="0.25">
      <c r="N457" s="1"/>
    </row>
    <row r="458" spans="14:14" x14ac:dyDescent="0.25">
      <c r="N458" s="1"/>
    </row>
    <row r="459" spans="14:14" x14ac:dyDescent="0.25">
      <c r="N459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C825-8232-4F9D-B468-8A014CFFCE1E}">
  <dimension ref="A1:K302"/>
  <sheetViews>
    <sheetView tabSelected="1" topLeftCell="A2" workbookViewId="0">
      <selection sqref="A1:K1"/>
    </sheetView>
  </sheetViews>
  <sheetFormatPr defaultColWidth="29.7109375" defaultRowHeight="15" x14ac:dyDescent="0.25"/>
  <sheetData>
    <row r="1" spans="1:11" x14ac:dyDescent="0.25">
      <c r="A1" s="2" t="s">
        <v>0</v>
      </c>
      <c r="B1" s="4" t="s">
        <v>1</v>
      </c>
      <c r="C1" s="4" t="s">
        <v>2</v>
      </c>
      <c r="D1" s="3" t="s">
        <v>89</v>
      </c>
      <c r="E1" s="1" t="s">
        <v>90</v>
      </c>
      <c r="F1" s="1" t="s">
        <v>91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</row>
    <row r="2" spans="1:11" x14ac:dyDescent="0.25">
      <c r="A2" s="2" t="s">
        <v>6</v>
      </c>
      <c r="B2" s="4" t="s">
        <v>7</v>
      </c>
      <c r="C2" s="4" t="s">
        <v>8</v>
      </c>
      <c r="D2" s="3">
        <v>6461.6799999999994</v>
      </c>
      <c r="E2" s="1">
        <v>142.19999999999999</v>
      </c>
      <c r="F2" s="1">
        <v>2331</v>
      </c>
      <c r="G2" s="1">
        <f t="shared" ref="G2:G65" si="0">D2 / E2</f>
        <v>45.4407876230661</v>
      </c>
      <c r="H2" s="1">
        <f t="shared" ref="H2:H65" si="1">D2 / F2</f>
        <v>2.7720634920634919</v>
      </c>
      <c r="I2" s="1">
        <f t="shared" ref="I2:I65" si="2">F2 / E2</f>
        <v>16.39240506329114</v>
      </c>
      <c r="J2" s="1">
        <f t="shared" ref="J2:J65" si="3">D2 / 1345990.6 * 100</f>
        <v>0.48006873153497492</v>
      </c>
      <c r="K2" s="1">
        <f t="shared" ref="K2:K65" si="4">F2 / 699770 * 100</f>
        <v>0.33310945024793859</v>
      </c>
    </row>
    <row r="3" spans="1:11" x14ac:dyDescent="0.25">
      <c r="A3" s="2" t="s">
        <v>6</v>
      </c>
      <c r="B3" s="4" t="s">
        <v>7</v>
      </c>
      <c r="C3" s="4" t="s">
        <v>9</v>
      </c>
      <c r="D3" s="3">
        <v>13629</v>
      </c>
      <c r="E3" s="1">
        <v>432.70000000000005</v>
      </c>
      <c r="F3" s="1">
        <v>7138</v>
      </c>
      <c r="G3" s="1">
        <f t="shared" si="0"/>
        <v>31.497573376473305</v>
      </c>
      <c r="H3" s="1">
        <f t="shared" si="1"/>
        <v>1.9093583636873073</v>
      </c>
      <c r="I3" s="1">
        <f t="shared" si="2"/>
        <v>16.496417841460595</v>
      </c>
      <c r="J3" s="1">
        <f t="shared" si="3"/>
        <v>1.0125627920432727</v>
      </c>
      <c r="K3" s="1">
        <f t="shared" si="4"/>
        <v>1.020049444817583</v>
      </c>
    </row>
    <row r="4" spans="1:11" x14ac:dyDescent="0.25">
      <c r="A4" s="2" t="s">
        <v>6</v>
      </c>
      <c r="B4" s="4" t="s">
        <v>7</v>
      </c>
      <c r="C4" s="4" t="s">
        <v>10</v>
      </c>
      <c r="D4" s="3">
        <v>309.15999999999997</v>
      </c>
      <c r="E4" s="1">
        <v>2.5</v>
      </c>
      <c r="F4" s="1">
        <v>150</v>
      </c>
      <c r="G4" s="1">
        <f t="shared" si="0"/>
        <v>123.66399999999999</v>
      </c>
      <c r="H4" s="1">
        <f t="shared" si="1"/>
        <v>2.0610666666666666</v>
      </c>
      <c r="I4" s="1">
        <f t="shared" si="2"/>
        <v>60</v>
      </c>
      <c r="J4" s="1">
        <f t="shared" si="3"/>
        <v>2.2968956841154756E-2</v>
      </c>
      <c r="K4" s="1">
        <f t="shared" si="4"/>
        <v>2.1435614559069407E-2</v>
      </c>
    </row>
    <row r="5" spans="1:11" x14ac:dyDescent="0.25">
      <c r="A5" s="2" t="s">
        <v>6</v>
      </c>
      <c r="B5" s="4" t="s">
        <v>7</v>
      </c>
      <c r="C5" s="4" t="s">
        <v>11</v>
      </c>
      <c r="D5" s="3">
        <v>1720.4399999999998</v>
      </c>
      <c r="E5" s="1">
        <v>16.3</v>
      </c>
      <c r="F5" s="1">
        <v>497</v>
      </c>
      <c r="G5" s="1">
        <f t="shared" si="0"/>
        <v>105.54846625766869</v>
      </c>
      <c r="H5" s="1">
        <f t="shared" si="1"/>
        <v>3.4616498993963778</v>
      </c>
      <c r="I5" s="1">
        <f t="shared" si="2"/>
        <v>30.490797546012267</v>
      </c>
      <c r="J5" s="1">
        <f t="shared" si="3"/>
        <v>0.12781961478780013</v>
      </c>
      <c r="K5" s="1">
        <f t="shared" si="4"/>
        <v>7.1023336239049981E-2</v>
      </c>
    </row>
    <row r="6" spans="1:11" x14ac:dyDescent="0.25">
      <c r="A6" s="2" t="s">
        <v>6</v>
      </c>
      <c r="B6" s="4" t="s">
        <v>7</v>
      </c>
      <c r="C6" s="4" t="s">
        <v>12</v>
      </c>
      <c r="D6" s="3">
        <v>224.2</v>
      </c>
      <c r="E6" s="1">
        <v>17.600000000000001</v>
      </c>
      <c r="F6" s="1">
        <v>113</v>
      </c>
      <c r="G6" s="1">
        <f t="shared" si="0"/>
        <v>12.738636363636362</v>
      </c>
      <c r="H6" s="1">
        <f t="shared" si="1"/>
        <v>1.9840707964601769</v>
      </c>
      <c r="I6" s="1">
        <f t="shared" si="2"/>
        <v>6.420454545454545</v>
      </c>
      <c r="J6" s="1">
        <f t="shared" si="3"/>
        <v>1.6656877098547344E-2</v>
      </c>
      <c r="K6" s="1">
        <f t="shared" si="4"/>
        <v>1.6148162967832287E-2</v>
      </c>
    </row>
    <row r="7" spans="1:11" x14ac:dyDescent="0.25">
      <c r="A7" s="2" t="s">
        <v>6</v>
      </c>
      <c r="B7" s="4" t="s">
        <v>7</v>
      </c>
      <c r="C7" s="4" t="s">
        <v>13</v>
      </c>
      <c r="D7" s="3">
        <v>2282.12</v>
      </c>
      <c r="E7" s="1">
        <v>84.8</v>
      </c>
      <c r="F7" s="1">
        <v>823</v>
      </c>
      <c r="G7" s="1">
        <f t="shared" si="0"/>
        <v>26.911792452830188</v>
      </c>
      <c r="H7" s="1">
        <f t="shared" si="1"/>
        <v>2.7729283110571079</v>
      </c>
      <c r="I7" s="1">
        <f t="shared" si="2"/>
        <v>9.7051886792452837</v>
      </c>
      <c r="J7" s="1">
        <f t="shared" si="3"/>
        <v>0.16954947530837136</v>
      </c>
      <c r="K7" s="1">
        <f t="shared" si="4"/>
        <v>0.11761007188076084</v>
      </c>
    </row>
    <row r="8" spans="1:11" x14ac:dyDescent="0.25">
      <c r="A8" s="2" t="s">
        <v>14</v>
      </c>
      <c r="B8" s="4" t="s">
        <v>15</v>
      </c>
      <c r="C8" s="4" t="s">
        <v>8</v>
      </c>
      <c r="D8" s="3">
        <v>8316.64</v>
      </c>
      <c r="E8" s="1">
        <v>179</v>
      </c>
      <c r="F8" s="1">
        <v>3120</v>
      </c>
      <c r="G8" s="1">
        <f t="shared" si="0"/>
        <v>46.461675977653627</v>
      </c>
      <c r="H8" s="1">
        <f t="shared" si="1"/>
        <v>2.6655897435897433</v>
      </c>
      <c r="I8" s="1">
        <f t="shared" si="2"/>
        <v>17.430167597765362</v>
      </c>
      <c r="J8" s="1">
        <f t="shared" si="3"/>
        <v>0.61788247258190354</v>
      </c>
      <c r="K8" s="1">
        <f t="shared" si="4"/>
        <v>0.44586078282864366</v>
      </c>
    </row>
    <row r="9" spans="1:11" x14ac:dyDescent="0.25">
      <c r="A9" s="2" t="s">
        <v>14</v>
      </c>
      <c r="B9" s="4" t="s">
        <v>15</v>
      </c>
      <c r="C9" s="4" t="s">
        <v>9</v>
      </c>
      <c r="D9" s="3">
        <v>14858.56</v>
      </c>
      <c r="E9" s="1">
        <v>438.90000000000003</v>
      </c>
      <c r="F9" s="1">
        <v>7324</v>
      </c>
      <c r="G9" s="1">
        <f t="shared" si="0"/>
        <v>33.854089769879238</v>
      </c>
      <c r="H9" s="1">
        <f t="shared" si="1"/>
        <v>2.0287493173129438</v>
      </c>
      <c r="I9" s="1">
        <f t="shared" si="2"/>
        <v>16.687172476646161</v>
      </c>
      <c r="J9" s="1">
        <f t="shared" si="3"/>
        <v>1.1039126127626744</v>
      </c>
      <c r="K9" s="1">
        <f t="shared" si="4"/>
        <v>1.0466296068708292</v>
      </c>
    </row>
    <row r="10" spans="1:11" x14ac:dyDescent="0.25">
      <c r="A10" s="2" t="s">
        <v>14</v>
      </c>
      <c r="B10" s="4" t="s">
        <v>15</v>
      </c>
      <c r="C10" s="4" t="s">
        <v>10</v>
      </c>
      <c r="D10" s="3">
        <v>191.16</v>
      </c>
      <c r="E10" s="1">
        <v>1.7000000000000002</v>
      </c>
      <c r="F10" s="1">
        <v>103</v>
      </c>
      <c r="G10" s="1">
        <f t="shared" si="0"/>
        <v>112.4470588235294</v>
      </c>
      <c r="H10" s="1">
        <f t="shared" si="1"/>
        <v>1.8559223300970873</v>
      </c>
      <c r="I10" s="1">
        <f t="shared" si="2"/>
        <v>60.588235294117638</v>
      </c>
      <c r="J10" s="1">
        <f t="shared" si="3"/>
        <v>1.4202179420866684E-2</v>
      </c>
      <c r="K10" s="1">
        <f t="shared" si="4"/>
        <v>1.4719121997227661E-2</v>
      </c>
    </row>
    <row r="11" spans="1:11" x14ac:dyDescent="0.25">
      <c r="A11" s="2" t="s">
        <v>14</v>
      </c>
      <c r="B11" s="4" t="s">
        <v>15</v>
      </c>
      <c r="C11" s="4" t="s">
        <v>11</v>
      </c>
      <c r="D11" s="3">
        <v>2275.04</v>
      </c>
      <c r="E11" s="1">
        <v>24.1</v>
      </c>
      <c r="F11" s="1">
        <v>800</v>
      </c>
      <c r="G11" s="1">
        <f t="shared" si="0"/>
        <v>94.399999999999991</v>
      </c>
      <c r="H11" s="1">
        <f t="shared" si="1"/>
        <v>2.8437999999999999</v>
      </c>
      <c r="I11" s="1">
        <f t="shared" si="2"/>
        <v>33.195020746887963</v>
      </c>
      <c r="J11" s="1">
        <f t="shared" si="3"/>
        <v>0.1690234686631541</v>
      </c>
      <c r="K11" s="1">
        <f t="shared" si="4"/>
        <v>0.11432327764837019</v>
      </c>
    </row>
    <row r="12" spans="1:11" x14ac:dyDescent="0.25">
      <c r="A12" s="2" t="s">
        <v>14</v>
      </c>
      <c r="B12" s="4" t="s">
        <v>15</v>
      </c>
      <c r="C12" s="4" t="s">
        <v>12</v>
      </c>
      <c r="D12" s="3">
        <v>535.72</v>
      </c>
      <c r="E12" s="1">
        <v>145.29999999999998</v>
      </c>
      <c r="F12" s="1">
        <v>610</v>
      </c>
      <c r="G12" s="1">
        <f t="shared" si="0"/>
        <v>3.6869924294562981</v>
      </c>
      <c r="H12" s="1">
        <f t="shared" si="1"/>
        <v>0.87822950819672141</v>
      </c>
      <c r="I12" s="1">
        <f t="shared" si="2"/>
        <v>4.1982105987611842</v>
      </c>
      <c r="J12" s="1">
        <f t="shared" si="3"/>
        <v>3.9801169488107864E-2</v>
      </c>
      <c r="K12" s="1">
        <f t="shared" si="4"/>
        <v>8.7171499206882261E-2</v>
      </c>
    </row>
    <row r="13" spans="1:11" x14ac:dyDescent="0.25">
      <c r="A13" s="2" t="s">
        <v>14</v>
      </c>
      <c r="B13" s="4" t="s">
        <v>15</v>
      </c>
      <c r="C13" s="4" t="s">
        <v>13</v>
      </c>
      <c r="D13" s="3">
        <v>3594.2799999999997</v>
      </c>
      <c r="E13" s="1">
        <v>112.19999999999999</v>
      </c>
      <c r="F13" s="1">
        <v>1336</v>
      </c>
      <c r="G13" s="1">
        <f t="shared" si="0"/>
        <v>32.034581105169345</v>
      </c>
      <c r="H13" s="1">
        <f t="shared" si="1"/>
        <v>2.6903293413173652</v>
      </c>
      <c r="I13" s="1">
        <f t="shared" si="2"/>
        <v>11.907308377896614</v>
      </c>
      <c r="J13" s="1">
        <f t="shared" si="3"/>
        <v>0.26703604022197475</v>
      </c>
      <c r="K13" s="1">
        <f t="shared" si="4"/>
        <v>0.19091987367277821</v>
      </c>
    </row>
    <row r="14" spans="1:11" x14ac:dyDescent="0.25">
      <c r="A14" s="2" t="s">
        <v>16</v>
      </c>
      <c r="B14" s="4" t="s">
        <v>17</v>
      </c>
      <c r="C14" s="4" t="s">
        <v>8</v>
      </c>
      <c r="D14" s="3">
        <v>7148.44</v>
      </c>
      <c r="E14" s="1">
        <v>210.6</v>
      </c>
      <c r="F14" s="1">
        <v>3331</v>
      </c>
      <c r="G14" s="1">
        <f t="shared" si="0"/>
        <v>33.943209876543207</v>
      </c>
      <c r="H14" s="1">
        <f t="shared" si="1"/>
        <v>2.1460342239567698</v>
      </c>
      <c r="I14" s="1">
        <f t="shared" si="2"/>
        <v>15.816714150047483</v>
      </c>
      <c r="J14" s="1">
        <f t="shared" si="3"/>
        <v>0.53109137612105162</v>
      </c>
      <c r="K14" s="1">
        <f t="shared" si="4"/>
        <v>0.47601354730840134</v>
      </c>
    </row>
    <row r="15" spans="1:11" x14ac:dyDescent="0.25">
      <c r="A15" s="2" t="s">
        <v>16</v>
      </c>
      <c r="B15" s="4" t="s">
        <v>17</v>
      </c>
      <c r="C15" s="4" t="s">
        <v>9</v>
      </c>
      <c r="D15" s="3">
        <v>9789.2799999999988</v>
      </c>
      <c r="E15" s="1">
        <v>469.20000000000005</v>
      </c>
      <c r="F15" s="1">
        <v>7304</v>
      </c>
      <c r="G15" s="1">
        <f t="shared" si="0"/>
        <v>20.863768115942026</v>
      </c>
      <c r="H15" s="1">
        <f t="shared" si="1"/>
        <v>1.3402628696604599</v>
      </c>
      <c r="I15" s="1">
        <f t="shared" si="2"/>
        <v>15.566922421142369</v>
      </c>
      <c r="J15" s="1">
        <f t="shared" si="3"/>
        <v>0.72729185478709868</v>
      </c>
      <c r="K15" s="1">
        <f t="shared" si="4"/>
        <v>1.0437715249296198</v>
      </c>
    </row>
    <row r="16" spans="1:11" x14ac:dyDescent="0.25">
      <c r="A16" s="2" t="s">
        <v>16</v>
      </c>
      <c r="B16" s="4" t="s">
        <v>17</v>
      </c>
      <c r="C16" s="4" t="s">
        <v>10</v>
      </c>
      <c r="D16" s="3">
        <v>313.88</v>
      </c>
      <c r="E16" s="1">
        <v>3.2</v>
      </c>
      <c r="F16" s="1">
        <v>189</v>
      </c>
      <c r="G16" s="1">
        <f t="shared" si="0"/>
        <v>98.087499999999991</v>
      </c>
      <c r="H16" s="1">
        <f t="shared" si="1"/>
        <v>1.6607407407407406</v>
      </c>
      <c r="I16" s="1">
        <f t="shared" si="2"/>
        <v>59.0625</v>
      </c>
      <c r="J16" s="1">
        <f t="shared" si="3"/>
        <v>2.3319627937966284E-2</v>
      </c>
      <c r="K16" s="1">
        <f t="shared" si="4"/>
        <v>2.7008874344427454E-2</v>
      </c>
    </row>
    <row r="17" spans="1:11" x14ac:dyDescent="0.25">
      <c r="A17" s="2" t="s">
        <v>16</v>
      </c>
      <c r="B17" s="4" t="s">
        <v>17</v>
      </c>
      <c r="C17" s="4" t="s">
        <v>11</v>
      </c>
      <c r="D17" s="3">
        <v>228.92</v>
      </c>
      <c r="E17" s="1">
        <v>2.9</v>
      </c>
      <c r="F17" s="1">
        <v>108</v>
      </c>
      <c r="G17" s="1">
        <f t="shared" si="0"/>
        <v>78.937931034482759</v>
      </c>
      <c r="H17" s="1">
        <f t="shared" si="1"/>
        <v>2.1196296296296295</v>
      </c>
      <c r="I17" s="1">
        <f t="shared" si="2"/>
        <v>37.241379310344826</v>
      </c>
      <c r="J17" s="1">
        <f t="shared" si="3"/>
        <v>1.7007548195358865E-2</v>
      </c>
      <c r="K17" s="1">
        <f t="shared" si="4"/>
        <v>1.5433642482529973E-2</v>
      </c>
    </row>
    <row r="18" spans="1:11" x14ac:dyDescent="0.25">
      <c r="A18" s="2" t="s">
        <v>16</v>
      </c>
      <c r="B18" s="4" t="s">
        <v>17</v>
      </c>
      <c r="C18" s="4" t="s">
        <v>12</v>
      </c>
      <c r="D18" s="3">
        <v>323.32</v>
      </c>
      <c r="E18" s="1">
        <v>31.700000000000003</v>
      </c>
      <c r="F18" s="1">
        <v>192</v>
      </c>
      <c r="G18" s="1">
        <f t="shared" si="0"/>
        <v>10.199369085173501</v>
      </c>
      <c r="H18" s="1">
        <f t="shared" si="1"/>
        <v>1.6839583333333332</v>
      </c>
      <c r="I18" s="1">
        <f t="shared" si="2"/>
        <v>6.0567823343848577</v>
      </c>
      <c r="J18" s="1">
        <f t="shared" si="3"/>
        <v>2.4020970131589325E-2</v>
      </c>
      <c r="K18" s="1">
        <f t="shared" si="4"/>
        <v>2.7437586635608843E-2</v>
      </c>
    </row>
    <row r="19" spans="1:11" x14ac:dyDescent="0.25">
      <c r="A19" s="2" t="s">
        <v>16</v>
      </c>
      <c r="B19" s="4" t="s">
        <v>17</v>
      </c>
      <c r="C19" s="4" t="s">
        <v>13</v>
      </c>
      <c r="D19" s="3">
        <v>4049.7599999999998</v>
      </c>
      <c r="E19" s="1">
        <v>164.6</v>
      </c>
      <c r="F19" s="1">
        <v>1789</v>
      </c>
      <c r="G19" s="1">
        <f t="shared" si="0"/>
        <v>24.603645200486024</v>
      </c>
      <c r="H19" s="1">
        <f t="shared" si="1"/>
        <v>2.2637003912800444</v>
      </c>
      <c r="I19" s="1">
        <f t="shared" si="2"/>
        <v>10.868772782503038</v>
      </c>
      <c r="J19" s="1">
        <f t="shared" si="3"/>
        <v>0.30087580106428674</v>
      </c>
      <c r="K19" s="1">
        <f t="shared" si="4"/>
        <v>0.25565542964116783</v>
      </c>
    </row>
    <row r="20" spans="1:11" x14ac:dyDescent="0.25">
      <c r="A20" s="2" t="s">
        <v>18</v>
      </c>
      <c r="B20" s="4" t="s">
        <v>19</v>
      </c>
      <c r="C20" s="4" t="s">
        <v>8</v>
      </c>
      <c r="D20" s="3">
        <v>8687.16</v>
      </c>
      <c r="E20" s="1">
        <v>204.4</v>
      </c>
      <c r="F20" s="1">
        <v>3346</v>
      </c>
      <c r="G20" s="1">
        <f t="shared" si="0"/>
        <v>42.500782778864966</v>
      </c>
      <c r="H20" s="1">
        <f t="shared" si="1"/>
        <v>2.596282127913927</v>
      </c>
      <c r="I20" s="1">
        <f t="shared" si="2"/>
        <v>16.36986301369863</v>
      </c>
      <c r="J20" s="1">
        <f t="shared" si="3"/>
        <v>0.64541015368160815</v>
      </c>
      <c r="K20" s="1">
        <f t="shared" si="4"/>
        <v>0.47815710876430828</v>
      </c>
    </row>
    <row r="21" spans="1:11" x14ac:dyDescent="0.25">
      <c r="A21" s="2" t="s">
        <v>18</v>
      </c>
      <c r="B21" s="4" t="s">
        <v>19</v>
      </c>
      <c r="C21" s="4" t="s">
        <v>9</v>
      </c>
      <c r="D21" s="3">
        <v>15710.519999999999</v>
      </c>
      <c r="E21" s="1">
        <v>565.5</v>
      </c>
      <c r="F21" s="1">
        <v>8327</v>
      </c>
      <c r="G21" s="1">
        <f t="shared" si="0"/>
        <v>27.781644562334215</v>
      </c>
      <c r="H21" s="1">
        <f t="shared" si="1"/>
        <v>1.8866962891797765</v>
      </c>
      <c r="I21" s="1">
        <f t="shared" si="2"/>
        <v>14.725022104332449</v>
      </c>
      <c r="J21" s="1">
        <f t="shared" si="3"/>
        <v>1.1672087457371543</v>
      </c>
      <c r="K21" s="1">
        <f t="shared" si="4"/>
        <v>1.1899624162224731</v>
      </c>
    </row>
    <row r="22" spans="1:11" x14ac:dyDescent="0.25">
      <c r="A22" s="2" t="s">
        <v>18</v>
      </c>
      <c r="B22" s="4" t="s">
        <v>19</v>
      </c>
      <c r="C22" s="4" t="s">
        <v>10</v>
      </c>
      <c r="D22" s="3">
        <v>118</v>
      </c>
      <c r="E22" s="1">
        <v>0.7</v>
      </c>
      <c r="F22" s="1">
        <v>39</v>
      </c>
      <c r="G22" s="1">
        <f t="shared" si="0"/>
        <v>168.57142857142858</v>
      </c>
      <c r="H22" s="1">
        <f t="shared" si="1"/>
        <v>3.0256410256410255</v>
      </c>
      <c r="I22" s="1">
        <f t="shared" si="2"/>
        <v>55.714285714285715</v>
      </c>
      <c r="J22" s="1">
        <f t="shared" si="3"/>
        <v>8.7667774202880751E-3</v>
      </c>
      <c r="K22" s="1">
        <f t="shared" si="4"/>
        <v>5.5732597853580465E-3</v>
      </c>
    </row>
    <row r="23" spans="1:11" x14ac:dyDescent="0.25">
      <c r="A23" s="2" t="s">
        <v>18</v>
      </c>
      <c r="B23" s="4" t="s">
        <v>19</v>
      </c>
      <c r="C23" s="4" t="s">
        <v>11</v>
      </c>
      <c r="D23" s="3">
        <v>1571.76</v>
      </c>
      <c r="E23" s="1">
        <v>11.9</v>
      </c>
      <c r="F23" s="1">
        <v>423</v>
      </c>
      <c r="G23" s="1">
        <f t="shared" si="0"/>
        <v>132.08067226890756</v>
      </c>
      <c r="H23" s="1">
        <f t="shared" si="1"/>
        <v>3.7157446808510639</v>
      </c>
      <c r="I23" s="1">
        <f t="shared" si="2"/>
        <v>35.54621848739496</v>
      </c>
      <c r="J23" s="1">
        <f t="shared" si="3"/>
        <v>0.11677347523823715</v>
      </c>
      <c r="K23" s="1">
        <f t="shared" si="4"/>
        <v>6.0448433056575733E-2</v>
      </c>
    </row>
    <row r="24" spans="1:11" x14ac:dyDescent="0.25">
      <c r="A24" s="2" t="s">
        <v>18</v>
      </c>
      <c r="B24" s="4" t="s">
        <v>19</v>
      </c>
      <c r="C24" s="4" t="s">
        <v>12</v>
      </c>
      <c r="D24" s="3">
        <v>1432.52</v>
      </c>
      <c r="E24" s="1">
        <v>303.8</v>
      </c>
      <c r="F24" s="1">
        <v>1467</v>
      </c>
      <c r="G24" s="1">
        <f t="shared" si="0"/>
        <v>4.7153390388413428</v>
      </c>
      <c r="H24" s="1">
        <f t="shared" si="1"/>
        <v>0.97649625085207903</v>
      </c>
      <c r="I24" s="1">
        <f t="shared" si="2"/>
        <v>4.8288347597103352</v>
      </c>
      <c r="J24" s="1">
        <f t="shared" si="3"/>
        <v>0.10642867788229725</v>
      </c>
      <c r="K24" s="1">
        <f t="shared" si="4"/>
        <v>0.20964031038769884</v>
      </c>
    </row>
    <row r="25" spans="1:11" x14ac:dyDescent="0.25">
      <c r="A25" s="2" t="s">
        <v>18</v>
      </c>
      <c r="B25" s="4" t="s">
        <v>19</v>
      </c>
      <c r="C25" s="4" t="s">
        <v>13</v>
      </c>
      <c r="D25" s="3">
        <v>5260.44</v>
      </c>
      <c r="E25" s="1">
        <v>181.5</v>
      </c>
      <c r="F25" s="1">
        <v>1971</v>
      </c>
      <c r="G25" s="1">
        <f t="shared" si="0"/>
        <v>28.983140495867765</v>
      </c>
      <c r="H25" s="1">
        <f t="shared" si="1"/>
        <v>2.6689193302891931</v>
      </c>
      <c r="I25" s="1">
        <f t="shared" si="2"/>
        <v>10.859504132231406</v>
      </c>
      <c r="J25" s="1">
        <f t="shared" si="3"/>
        <v>0.39082293739644236</v>
      </c>
      <c r="K25" s="1">
        <f t="shared" si="4"/>
        <v>0.28166397530617204</v>
      </c>
    </row>
    <row r="26" spans="1:11" x14ac:dyDescent="0.25">
      <c r="A26" s="2" t="s">
        <v>20</v>
      </c>
      <c r="B26" s="4" t="s">
        <v>21</v>
      </c>
      <c r="C26" s="4" t="s">
        <v>8</v>
      </c>
      <c r="D26" s="3">
        <v>5668.7199999999993</v>
      </c>
      <c r="E26" s="1">
        <v>141.79999999999998</v>
      </c>
      <c r="F26" s="1">
        <v>2243</v>
      </c>
      <c r="G26" s="1">
        <f t="shared" si="0"/>
        <v>39.976868829337093</v>
      </c>
      <c r="H26" s="1">
        <f t="shared" si="1"/>
        <v>2.5272938029424874</v>
      </c>
      <c r="I26" s="1">
        <f t="shared" si="2"/>
        <v>15.818053596614952</v>
      </c>
      <c r="J26" s="1">
        <f t="shared" si="3"/>
        <v>0.42115598727063908</v>
      </c>
      <c r="K26" s="1">
        <f t="shared" si="4"/>
        <v>0.32053388970661789</v>
      </c>
    </row>
    <row r="27" spans="1:11" x14ac:dyDescent="0.25">
      <c r="A27" s="2" t="s">
        <v>20</v>
      </c>
      <c r="B27" s="4" t="s">
        <v>21</v>
      </c>
      <c r="C27" s="4" t="s">
        <v>9</v>
      </c>
      <c r="D27" s="3">
        <v>11143.92</v>
      </c>
      <c r="E27" s="1">
        <v>558</v>
      </c>
      <c r="F27" s="1">
        <v>7227</v>
      </c>
      <c r="G27" s="1">
        <f t="shared" si="0"/>
        <v>19.971182795698926</v>
      </c>
      <c r="H27" s="1">
        <f t="shared" si="1"/>
        <v>1.5419842258198422</v>
      </c>
      <c r="I27" s="1">
        <f t="shared" si="2"/>
        <v>12.951612903225806</v>
      </c>
      <c r="J27" s="1">
        <f t="shared" si="3"/>
        <v>0.82793445957200595</v>
      </c>
      <c r="K27" s="1">
        <f t="shared" si="4"/>
        <v>1.0327679094559641</v>
      </c>
    </row>
    <row r="28" spans="1:11" x14ac:dyDescent="0.25">
      <c r="A28" s="2" t="s">
        <v>20</v>
      </c>
      <c r="B28" s="4" t="s">
        <v>21</v>
      </c>
      <c r="C28" s="4" t="s">
        <v>10</v>
      </c>
      <c r="D28" s="3">
        <v>162.84</v>
      </c>
      <c r="E28" s="1">
        <v>1.1000000000000001</v>
      </c>
      <c r="F28" s="1">
        <v>66</v>
      </c>
      <c r="G28" s="1">
        <f t="shared" si="0"/>
        <v>148.03636363636363</v>
      </c>
      <c r="H28" s="1">
        <f t="shared" si="1"/>
        <v>2.4672727272727273</v>
      </c>
      <c r="I28" s="1">
        <f t="shared" si="2"/>
        <v>59.999999999999993</v>
      </c>
      <c r="J28" s="1">
        <f t="shared" si="3"/>
        <v>1.2098152839997545E-2</v>
      </c>
      <c r="K28" s="1">
        <f t="shared" si="4"/>
        <v>9.4316704059905394E-3</v>
      </c>
    </row>
    <row r="29" spans="1:11" x14ac:dyDescent="0.25">
      <c r="A29" s="2" t="s">
        <v>20</v>
      </c>
      <c r="B29" s="4" t="s">
        <v>21</v>
      </c>
      <c r="C29" s="4" t="s">
        <v>11</v>
      </c>
      <c r="D29" s="3">
        <v>1486.8</v>
      </c>
      <c r="E29" s="1">
        <v>12.5</v>
      </c>
      <c r="F29" s="1">
        <v>440</v>
      </c>
      <c r="G29" s="1">
        <f t="shared" si="0"/>
        <v>118.944</v>
      </c>
      <c r="H29" s="1">
        <f t="shared" si="1"/>
        <v>3.3790909090909089</v>
      </c>
      <c r="I29" s="1">
        <f t="shared" si="2"/>
        <v>35.200000000000003</v>
      </c>
      <c r="J29" s="1">
        <f t="shared" si="3"/>
        <v>0.11046139549562976</v>
      </c>
      <c r="K29" s="1">
        <f t="shared" si="4"/>
        <v>6.2877802706603605E-2</v>
      </c>
    </row>
    <row r="30" spans="1:11" x14ac:dyDescent="0.25">
      <c r="A30" s="2" t="s">
        <v>20</v>
      </c>
      <c r="B30" s="4" t="s">
        <v>21</v>
      </c>
      <c r="C30" s="4" t="s">
        <v>12</v>
      </c>
      <c r="D30" s="3">
        <v>509.76</v>
      </c>
      <c r="E30" s="1">
        <v>87.1</v>
      </c>
      <c r="F30" s="1">
        <v>379</v>
      </c>
      <c r="G30" s="1">
        <f t="shared" si="0"/>
        <v>5.852583237657865</v>
      </c>
      <c r="H30" s="1">
        <f t="shared" si="1"/>
        <v>1.3450131926121371</v>
      </c>
      <c r="I30" s="1">
        <f t="shared" si="2"/>
        <v>4.3513203214695757</v>
      </c>
      <c r="J30" s="1">
        <f t="shared" si="3"/>
        <v>3.7872478455644489E-2</v>
      </c>
      <c r="K30" s="1">
        <f t="shared" si="4"/>
        <v>5.4160652785915378E-2</v>
      </c>
    </row>
    <row r="31" spans="1:11" x14ac:dyDescent="0.25">
      <c r="A31" s="2" t="s">
        <v>20</v>
      </c>
      <c r="B31" s="4" t="s">
        <v>21</v>
      </c>
      <c r="C31" s="4" t="s">
        <v>13</v>
      </c>
      <c r="D31" s="3">
        <v>2031.9599999999998</v>
      </c>
      <c r="E31" s="1">
        <v>96.5</v>
      </c>
      <c r="F31" s="1">
        <v>829</v>
      </c>
      <c r="G31" s="1">
        <f t="shared" si="0"/>
        <v>21.056580310880825</v>
      </c>
      <c r="H31" s="1">
        <f t="shared" si="1"/>
        <v>2.4510977080820262</v>
      </c>
      <c r="I31" s="1">
        <f t="shared" si="2"/>
        <v>8.590673575129534</v>
      </c>
      <c r="J31" s="1">
        <f t="shared" si="3"/>
        <v>0.15096390717736066</v>
      </c>
      <c r="K31" s="1">
        <f t="shared" si="4"/>
        <v>0.11846749646312359</v>
      </c>
    </row>
    <row r="32" spans="1:11" x14ac:dyDescent="0.25">
      <c r="A32" s="2" t="s">
        <v>22</v>
      </c>
      <c r="B32" s="4" t="s">
        <v>23</v>
      </c>
      <c r="C32" s="4" t="s">
        <v>8</v>
      </c>
      <c r="D32" s="3">
        <v>5024.4399999999996</v>
      </c>
      <c r="E32" s="1">
        <v>116.39999999999999</v>
      </c>
      <c r="F32" s="1">
        <v>1906</v>
      </c>
      <c r="G32" s="1">
        <f t="shared" si="0"/>
        <v>43.165292096219929</v>
      </c>
      <c r="H32" s="1">
        <f t="shared" si="1"/>
        <v>2.6361175236096535</v>
      </c>
      <c r="I32" s="1">
        <f t="shared" si="2"/>
        <v>16.374570446735397</v>
      </c>
      <c r="J32" s="1">
        <f t="shared" si="3"/>
        <v>0.37328938255586624</v>
      </c>
      <c r="K32" s="1">
        <f t="shared" si="4"/>
        <v>0.27237520899724194</v>
      </c>
    </row>
    <row r="33" spans="1:11" x14ac:dyDescent="0.25">
      <c r="A33" s="2" t="s">
        <v>22</v>
      </c>
      <c r="B33" s="4" t="s">
        <v>23</v>
      </c>
      <c r="C33" s="4" t="s">
        <v>9</v>
      </c>
      <c r="D33" s="3">
        <v>9735</v>
      </c>
      <c r="E33" s="1">
        <v>415.70000000000005</v>
      </c>
      <c r="F33" s="1">
        <v>5998</v>
      </c>
      <c r="G33" s="1">
        <f t="shared" si="0"/>
        <v>23.418330526822224</v>
      </c>
      <c r="H33" s="1">
        <f t="shared" si="1"/>
        <v>1.6230410136712237</v>
      </c>
      <c r="I33" s="1">
        <f t="shared" si="2"/>
        <v>14.428674524897762</v>
      </c>
      <c r="J33" s="1">
        <f t="shared" si="3"/>
        <v>0.72325913717376622</v>
      </c>
      <c r="K33" s="1">
        <f t="shared" si="4"/>
        <v>0.85713877416865536</v>
      </c>
    </row>
    <row r="34" spans="1:11" x14ac:dyDescent="0.25">
      <c r="A34" s="2" t="s">
        <v>22</v>
      </c>
      <c r="B34" s="4" t="s">
        <v>23</v>
      </c>
      <c r="C34" s="4" t="s">
        <v>10</v>
      </c>
      <c r="D34" s="3">
        <v>219.48</v>
      </c>
      <c r="E34" s="1">
        <v>1.6</v>
      </c>
      <c r="F34" s="1">
        <v>96</v>
      </c>
      <c r="G34" s="1">
        <f t="shared" si="0"/>
        <v>137.17499999999998</v>
      </c>
      <c r="H34" s="1">
        <f t="shared" si="1"/>
        <v>2.2862499999999999</v>
      </c>
      <c r="I34" s="1">
        <f t="shared" si="2"/>
        <v>60</v>
      </c>
      <c r="J34" s="1">
        <f t="shared" si="3"/>
        <v>1.630620600173582E-2</v>
      </c>
      <c r="K34" s="1">
        <f t="shared" si="4"/>
        <v>1.3718793317804422E-2</v>
      </c>
    </row>
    <row r="35" spans="1:11" x14ac:dyDescent="0.25">
      <c r="A35" s="2" t="s">
        <v>22</v>
      </c>
      <c r="B35" s="4" t="s">
        <v>23</v>
      </c>
      <c r="C35" s="4" t="s">
        <v>11</v>
      </c>
      <c r="D35" s="3">
        <v>1777.08</v>
      </c>
      <c r="E35" s="1">
        <v>14.7</v>
      </c>
      <c r="F35" s="1">
        <v>489</v>
      </c>
      <c r="G35" s="1">
        <f t="shared" si="0"/>
        <v>120.88979591836734</v>
      </c>
      <c r="H35" s="1">
        <f t="shared" si="1"/>
        <v>3.6341104294478526</v>
      </c>
      <c r="I35" s="1">
        <f t="shared" si="2"/>
        <v>33.265306122448983</v>
      </c>
      <c r="J35" s="1">
        <f t="shared" si="3"/>
        <v>0.13202766794953844</v>
      </c>
      <c r="K35" s="1">
        <f t="shared" si="4"/>
        <v>6.9880103462566262E-2</v>
      </c>
    </row>
    <row r="36" spans="1:11" x14ac:dyDescent="0.25">
      <c r="A36" s="2" t="s">
        <v>22</v>
      </c>
      <c r="B36" s="4" t="s">
        <v>23</v>
      </c>
      <c r="C36" s="4" t="s">
        <v>12</v>
      </c>
      <c r="D36" s="3">
        <v>526.28</v>
      </c>
      <c r="E36" s="1">
        <v>43.9</v>
      </c>
      <c r="F36" s="1">
        <v>226</v>
      </c>
      <c r="G36" s="1">
        <f t="shared" si="0"/>
        <v>11.988154897494304</v>
      </c>
      <c r="H36" s="1">
        <f t="shared" si="1"/>
        <v>2.3286725663716812</v>
      </c>
      <c r="I36" s="1">
        <f t="shared" si="2"/>
        <v>5.1480637813211843</v>
      </c>
      <c r="J36" s="1">
        <f t="shared" si="3"/>
        <v>3.9099827294484815E-2</v>
      </c>
      <c r="K36" s="1">
        <f t="shared" si="4"/>
        <v>3.2296325935664574E-2</v>
      </c>
    </row>
    <row r="37" spans="1:11" x14ac:dyDescent="0.25">
      <c r="A37" s="2" t="s">
        <v>22</v>
      </c>
      <c r="B37" s="4" t="s">
        <v>23</v>
      </c>
      <c r="C37" s="4" t="s">
        <v>13</v>
      </c>
      <c r="D37" s="3">
        <v>1954.08</v>
      </c>
      <c r="E37" s="1">
        <v>76.5</v>
      </c>
      <c r="F37" s="1">
        <v>842</v>
      </c>
      <c r="G37" s="1">
        <f t="shared" si="0"/>
        <v>25.543529411764705</v>
      </c>
      <c r="H37" s="1">
        <f t="shared" si="1"/>
        <v>2.3207600950118765</v>
      </c>
      <c r="I37" s="1">
        <f t="shared" si="2"/>
        <v>11.006535947712418</v>
      </c>
      <c r="J37" s="1">
        <f t="shared" si="3"/>
        <v>0.14517783407997054</v>
      </c>
      <c r="K37" s="1">
        <f t="shared" si="4"/>
        <v>0.12032524972490963</v>
      </c>
    </row>
    <row r="38" spans="1:11" x14ac:dyDescent="0.25">
      <c r="A38" s="2" t="s">
        <v>24</v>
      </c>
      <c r="B38" s="4" t="s">
        <v>7</v>
      </c>
      <c r="C38" s="4" t="s">
        <v>8</v>
      </c>
      <c r="D38" s="3">
        <v>7530.7599999999993</v>
      </c>
      <c r="E38" s="1">
        <v>156.29999999999998</v>
      </c>
      <c r="F38" s="1">
        <v>2518</v>
      </c>
      <c r="G38" s="1">
        <f t="shared" si="0"/>
        <v>48.181445937300062</v>
      </c>
      <c r="H38" s="1">
        <f t="shared" si="1"/>
        <v>2.9907704527402696</v>
      </c>
      <c r="I38" s="1">
        <f t="shared" si="2"/>
        <v>16.110044785668588</v>
      </c>
      <c r="J38" s="1">
        <f t="shared" si="3"/>
        <v>0.55949573496278493</v>
      </c>
      <c r="K38" s="1">
        <f t="shared" si="4"/>
        <v>0.35983251639824509</v>
      </c>
    </row>
    <row r="39" spans="1:11" x14ac:dyDescent="0.25">
      <c r="A39" s="2" t="s">
        <v>24</v>
      </c>
      <c r="B39" s="4" t="s">
        <v>7</v>
      </c>
      <c r="C39" s="4" t="s">
        <v>9</v>
      </c>
      <c r="D39" s="3">
        <v>11328</v>
      </c>
      <c r="E39" s="1">
        <v>483.3</v>
      </c>
      <c r="F39" s="1">
        <v>6531</v>
      </c>
      <c r="G39" s="1">
        <f t="shared" si="0"/>
        <v>23.438857852265674</v>
      </c>
      <c r="H39" s="1">
        <f t="shared" si="1"/>
        <v>1.7344970142397795</v>
      </c>
      <c r="I39" s="1">
        <f t="shared" si="2"/>
        <v>13.513345747982619</v>
      </c>
      <c r="J39" s="1">
        <f t="shared" si="3"/>
        <v>0.84161063234765521</v>
      </c>
      <c r="K39" s="1">
        <f t="shared" si="4"/>
        <v>0.93330665790188205</v>
      </c>
    </row>
    <row r="40" spans="1:11" x14ac:dyDescent="0.25">
      <c r="A40" s="2" t="s">
        <v>24</v>
      </c>
      <c r="B40" s="4" t="s">
        <v>7</v>
      </c>
      <c r="C40" s="4" t="s">
        <v>10</v>
      </c>
      <c r="D40" s="3">
        <v>283.2</v>
      </c>
      <c r="E40" s="1">
        <v>2.2000000000000002</v>
      </c>
      <c r="F40" s="1">
        <v>129</v>
      </c>
      <c r="G40" s="1">
        <f t="shared" si="0"/>
        <v>128.72727272727272</v>
      </c>
      <c r="H40" s="1">
        <f t="shared" si="1"/>
        <v>2.1953488372093024</v>
      </c>
      <c r="I40" s="1">
        <f t="shared" si="2"/>
        <v>58.636363636363633</v>
      </c>
      <c r="J40" s="1">
        <f t="shared" si="3"/>
        <v>2.104026580869138E-2</v>
      </c>
      <c r="K40" s="1">
        <f t="shared" si="4"/>
        <v>1.8434628520799693E-2</v>
      </c>
    </row>
    <row r="41" spans="1:11" x14ac:dyDescent="0.25">
      <c r="A41" s="2" t="s">
        <v>24</v>
      </c>
      <c r="B41" s="4" t="s">
        <v>7</v>
      </c>
      <c r="C41" s="4" t="s">
        <v>11</v>
      </c>
      <c r="D41" s="3">
        <v>2265.6</v>
      </c>
      <c r="E41" s="1">
        <v>20.5</v>
      </c>
      <c r="F41" s="1">
        <v>666</v>
      </c>
      <c r="G41" s="1">
        <f t="shared" si="0"/>
        <v>110.51707317073171</v>
      </c>
      <c r="H41" s="1">
        <f t="shared" si="1"/>
        <v>3.4018018018018017</v>
      </c>
      <c r="I41" s="1">
        <f t="shared" si="2"/>
        <v>32.487804878048777</v>
      </c>
      <c r="J41" s="1">
        <f t="shared" si="3"/>
        <v>0.16832212646953104</v>
      </c>
      <c r="K41" s="1">
        <f t="shared" si="4"/>
        <v>9.517412864226818E-2</v>
      </c>
    </row>
    <row r="42" spans="1:11" x14ac:dyDescent="0.25">
      <c r="A42" s="2" t="s">
        <v>24</v>
      </c>
      <c r="B42" s="4" t="s">
        <v>7</v>
      </c>
      <c r="C42" s="4" t="s">
        <v>12</v>
      </c>
      <c r="D42" s="3">
        <v>618.31999999999994</v>
      </c>
      <c r="E42" s="1">
        <v>53.5</v>
      </c>
      <c r="F42" s="1">
        <v>289</v>
      </c>
      <c r="G42" s="1">
        <f t="shared" si="0"/>
        <v>11.557383177570092</v>
      </c>
      <c r="H42" s="1">
        <f t="shared" si="1"/>
        <v>2.1395155709342557</v>
      </c>
      <c r="I42" s="1">
        <f t="shared" si="2"/>
        <v>5.4018691588785046</v>
      </c>
      <c r="J42" s="1">
        <f t="shared" si="3"/>
        <v>4.5937913682309511E-2</v>
      </c>
      <c r="K42" s="1">
        <f t="shared" si="4"/>
        <v>4.1299284050473728E-2</v>
      </c>
    </row>
    <row r="43" spans="1:11" x14ac:dyDescent="0.25">
      <c r="A43" s="2" t="s">
        <v>24</v>
      </c>
      <c r="B43" s="4" t="s">
        <v>7</v>
      </c>
      <c r="C43" s="4" t="s">
        <v>13</v>
      </c>
      <c r="D43" s="3">
        <v>2813.12</v>
      </c>
      <c r="E43" s="1">
        <v>123.1</v>
      </c>
      <c r="F43" s="1">
        <v>1294</v>
      </c>
      <c r="G43" s="1">
        <f t="shared" si="0"/>
        <v>22.852315190901706</v>
      </c>
      <c r="H43" s="1">
        <f t="shared" si="1"/>
        <v>2.1739721792890263</v>
      </c>
      <c r="I43" s="1">
        <f t="shared" si="2"/>
        <v>10.511779041429733</v>
      </c>
      <c r="J43" s="1">
        <f t="shared" si="3"/>
        <v>0.20899997369966772</v>
      </c>
      <c r="K43" s="1">
        <f t="shared" si="4"/>
        <v>0.18491790159623878</v>
      </c>
    </row>
    <row r="44" spans="1:11" x14ac:dyDescent="0.25">
      <c r="A44" s="2" t="s">
        <v>25</v>
      </c>
      <c r="B44" s="4" t="s">
        <v>15</v>
      </c>
      <c r="C44" s="4" t="s">
        <v>8</v>
      </c>
      <c r="D44" s="3">
        <v>7695.96</v>
      </c>
      <c r="E44" s="1">
        <v>171.2</v>
      </c>
      <c r="F44" s="1">
        <v>2766</v>
      </c>
      <c r="G44" s="1">
        <f t="shared" si="0"/>
        <v>44.953037383177573</v>
      </c>
      <c r="H44" s="1">
        <f t="shared" si="1"/>
        <v>2.7823427331887203</v>
      </c>
      <c r="I44" s="1">
        <f t="shared" si="2"/>
        <v>16.156542056074766</v>
      </c>
      <c r="J44" s="1">
        <f t="shared" si="3"/>
        <v>0.57176922335118829</v>
      </c>
      <c r="K44" s="1">
        <f t="shared" si="4"/>
        <v>0.39527273246923994</v>
      </c>
    </row>
    <row r="45" spans="1:11" x14ac:dyDescent="0.25">
      <c r="A45" s="2" t="s">
        <v>25</v>
      </c>
      <c r="B45" s="4" t="s">
        <v>15</v>
      </c>
      <c r="C45" s="4" t="s">
        <v>9</v>
      </c>
      <c r="D45" s="3">
        <v>12838.4</v>
      </c>
      <c r="E45" s="1">
        <v>532</v>
      </c>
      <c r="F45" s="1">
        <v>6749</v>
      </c>
      <c r="G45" s="1">
        <f t="shared" si="0"/>
        <v>24.132330827067669</v>
      </c>
      <c r="H45" s="1">
        <f t="shared" si="1"/>
        <v>1.9022670025188917</v>
      </c>
      <c r="I45" s="1">
        <f t="shared" si="2"/>
        <v>12.686090225563909</v>
      </c>
      <c r="J45" s="1">
        <f t="shared" si="3"/>
        <v>0.95382538332734257</v>
      </c>
      <c r="K45" s="1">
        <f t="shared" si="4"/>
        <v>0.96445975106106296</v>
      </c>
    </row>
    <row r="46" spans="1:11" x14ac:dyDescent="0.25">
      <c r="A46" s="2" t="s">
        <v>25</v>
      </c>
      <c r="B46" s="4" t="s">
        <v>15</v>
      </c>
      <c r="C46" s="4" t="s">
        <v>10</v>
      </c>
      <c r="D46" s="3">
        <v>238.35999999999999</v>
      </c>
      <c r="E46" s="1">
        <v>1.9000000000000001</v>
      </c>
      <c r="F46" s="1">
        <v>116</v>
      </c>
      <c r="G46" s="1">
        <f t="shared" si="0"/>
        <v>125.45263157894735</v>
      </c>
      <c r="H46" s="1">
        <f t="shared" si="1"/>
        <v>2.0548275862068963</v>
      </c>
      <c r="I46" s="1">
        <f t="shared" si="2"/>
        <v>61.052631578947363</v>
      </c>
      <c r="J46" s="1">
        <f t="shared" si="3"/>
        <v>1.7708890388981911E-2</v>
      </c>
      <c r="K46" s="1">
        <f t="shared" si="4"/>
        <v>1.6576875259013676E-2</v>
      </c>
    </row>
    <row r="47" spans="1:11" x14ac:dyDescent="0.25">
      <c r="A47" s="2" t="s">
        <v>25</v>
      </c>
      <c r="B47" s="4" t="s">
        <v>15</v>
      </c>
      <c r="C47" s="4" t="s">
        <v>11</v>
      </c>
      <c r="D47" s="3">
        <v>3750.04</v>
      </c>
      <c r="E47" s="1">
        <v>38.200000000000003</v>
      </c>
      <c r="F47" s="1">
        <v>1302</v>
      </c>
      <c r="G47" s="1">
        <f t="shared" si="0"/>
        <v>98.168586387434544</v>
      </c>
      <c r="H47" s="1">
        <f t="shared" si="1"/>
        <v>2.880215053763441</v>
      </c>
      <c r="I47" s="1">
        <f t="shared" si="2"/>
        <v>34.083769633507849</v>
      </c>
      <c r="J47" s="1">
        <f t="shared" si="3"/>
        <v>0.27860818641675505</v>
      </c>
      <c r="K47" s="1">
        <f t="shared" si="4"/>
        <v>0.18606113437272248</v>
      </c>
    </row>
    <row r="48" spans="1:11" x14ac:dyDescent="0.25">
      <c r="A48" s="2" t="s">
        <v>25</v>
      </c>
      <c r="B48" s="4" t="s">
        <v>15</v>
      </c>
      <c r="C48" s="4" t="s">
        <v>12</v>
      </c>
      <c r="D48" s="3">
        <v>936.92</v>
      </c>
      <c r="E48" s="1">
        <v>317.8</v>
      </c>
      <c r="F48" s="1">
        <v>1417</v>
      </c>
      <c r="G48" s="1">
        <f t="shared" si="0"/>
        <v>2.9481434864694775</v>
      </c>
      <c r="H48" s="1">
        <f t="shared" si="1"/>
        <v>0.66119971771347918</v>
      </c>
      <c r="I48" s="1">
        <f t="shared" si="2"/>
        <v>4.4587791063561983</v>
      </c>
      <c r="J48" s="1">
        <f t="shared" si="3"/>
        <v>6.9608212717087323E-2</v>
      </c>
      <c r="K48" s="1">
        <f t="shared" si="4"/>
        <v>0.20249510553467567</v>
      </c>
    </row>
    <row r="49" spans="1:11" x14ac:dyDescent="0.25">
      <c r="A49" s="2" t="s">
        <v>25</v>
      </c>
      <c r="B49" s="4" t="s">
        <v>15</v>
      </c>
      <c r="C49" s="4" t="s">
        <v>13</v>
      </c>
      <c r="D49" s="3">
        <v>3693.3999999999996</v>
      </c>
      <c r="E49" s="1">
        <v>116.89999999999999</v>
      </c>
      <c r="F49" s="1">
        <v>1443</v>
      </c>
      <c r="G49" s="1">
        <f t="shared" si="0"/>
        <v>31.594525235243797</v>
      </c>
      <c r="H49" s="1">
        <f t="shared" si="1"/>
        <v>2.5595287595287592</v>
      </c>
      <c r="I49" s="1">
        <f t="shared" si="2"/>
        <v>12.343883661248931</v>
      </c>
      <c r="J49" s="1">
        <f t="shared" si="3"/>
        <v>0.27440013325501672</v>
      </c>
      <c r="K49" s="1">
        <f t="shared" si="4"/>
        <v>0.2062106120582477</v>
      </c>
    </row>
    <row r="50" spans="1:11" x14ac:dyDescent="0.25">
      <c r="A50" s="2" t="s">
        <v>26</v>
      </c>
      <c r="B50" s="4" t="s">
        <v>17</v>
      </c>
      <c r="C50" s="4" t="s">
        <v>8</v>
      </c>
      <c r="D50" s="3">
        <v>7695.96</v>
      </c>
      <c r="E50" s="1">
        <v>230</v>
      </c>
      <c r="F50" s="1">
        <v>3512</v>
      </c>
      <c r="G50" s="1">
        <f t="shared" si="0"/>
        <v>33.460695652173911</v>
      </c>
      <c r="H50" s="1">
        <f t="shared" si="1"/>
        <v>2.1913325740318905</v>
      </c>
      <c r="I50" s="1">
        <f t="shared" si="2"/>
        <v>15.269565217391305</v>
      </c>
      <c r="J50" s="1">
        <f t="shared" si="3"/>
        <v>0.57176922335118829</v>
      </c>
      <c r="K50" s="1">
        <f t="shared" si="4"/>
        <v>0.50187918887634508</v>
      </c>
    </row>
    <row r="51" spans="1:11" x14ac:dyDescent="0.25">
      <c r="A51" s="2" t="s">
        <v>26</v>
      </c>
      <c r="B51" s="4" t="s">
        <v>17</v>
      </c>
      <c r="C51" s="4" t="s">
        <v>9</v>
      </c>
      <c r="D51" s="3">
        <v>8717.84</v>
      </c>
      <c r="E51" s="1">
        <v>474.8</v>
      </c>
      <c r="F51" s="1">
        <v>6421</v>
      </c>
      <c r="G51" s="1">
        <f t="shared" si="0"/>
        <v>18.361078348778435</v>
      </c>
      <c r="H51" s="1">
        <f t="shared" si="1"/>
        <v>1.3577075221928048</v>
      </c>
      <c r="I51" s="1">
        <f t="shared" si="2"/>
        <v>13.523588879528223</v>
      </c>
      <c r="J51" s="1">
        <f t="shared" si="3"/>
        <v>0.64768951581088308</v>
      </c>
      <c r="K51" s="1">
        <f t="shared" si="4"/>
        <v>0.91758720722523113</v>
      </c>
    </row>
    <row r="52" spans="1:11" x14ac:dyDescent="0.25">
      <c r="A52" s="2" t="s">
        <v>26</v>
      </c>
      <c r="B52" s="4" t="s">
        <v>17</v>
      </c>
      <c r="C52" s="4" t="s">
        <v>10</v>
      </c>
      <c r="D52" s="3">
        <v>323.32</v>
      </c>
      <c r="E52" s="1">
        <v>3</v>
      </c>
      <c r="F52" s="1">
        <v>183</v>
      </c>
      <c r="G52" s="1">
        <f t="shared" si="0"/>
        <v>107.77333333333333</v>
      </c>
      <c r="H52" s="1">
        <f t="shared" si="1"/>
        <v>1.766775956284153</v>
      </c>
      <c r="I52" s="1">
        <f t="shared" si="2"/>
        <v>61</v>
      </c>
      <c r="J52" s="1">
        <f t="shared" si="3"/>
        <v>2.4020970131589325E-2</v>
      </c>
      <c r="K52" s="1">
        <f t="shared" si="4"/>
        <v>2.6151449762064679E-2</v>
      </c>
    </row>
    <row r="53" spans="1:11" x14ac:dyDescent="0.25">
      <c r="A53" s="2" t="s">
        <v>26</v>
      </c>
      <c r="B53" s="4" t="s">
        <v>17</v>
      </c>
      <c r="C53" s="4" t="s">
        <v>11</v>
      </c>
      <c r="D53" s="3">
        <v>302.08</v>
      </c>
      <c r="E53" s="1">
        <v>5.0999999999999996</v>
      </c>
      <c r="F53" s="1">
        <v>197</v>
      </c>
      <c r="G53" s="1">
        <f t="shared" si="0"/>
        <v>59.231372549019611</v>
      </c>
      <c r="H53" s="1">
        <f t="shared" si="1"/>
        <v>1.5334010152284263</v>
      </c>
      <c r="I53" s="1">
        <f t="shared" si="2"/>
        <v>38.627450980392162</v>
      </c>
      <c r="J53" s="1">
        <f t="shared" si="3"/>
        <v>2.2442950195937474E-2</v>
      </c>
      <c r="K53" s="1">
        <f t="shared" si="4"/>
        <v>2.8152107120911155E-2</v>
      </c>
    </row>
    <row r="54" spans="1:11" x14ac:dyDescent="0.25">
      <c r="A54" s="2" t="s">
        <v>26</v>
      </c>
      <c r="B54" s="4" t="s">
        <v>17</v>
      </c>
      <c r="C54" s="4" t="s">
        <v>12</v>
      </c>
      <c r="D54" s="3">
        <v>1149.32</v>
      </c>
      <c r="E54" s="1">
        <v>144.69999999999999</v>
      </c>
      <c r="F54" s="1">
        <v>766</v>
      </c>
      <c r="G54" s="1">
        <f t="shared" si="0"/>
        <v>7.9427781617138908</v>
      </c>
      <c r="H54" s="1">
        <f t="shared" si="1"/>
        <v>1.5004177545691906</v>
      </c>
      <c r="I54" s="1">
        <f t="shared" si="2"/>
        <v>5.2937111264685557</v>
      </c>
      <c r="J54" s="1">
        <f t="shared" si="3"/>
        <v>8.5388412073605854E-2</v>
      </c>
      <c r="K54" s="1">
        <f t="shared" si="4"/>
        <v>0.10946453834831446</v>
      </c>
    </row>
    <row r="55" spans="1:11" x14ac:dyDescent="0.25">
      <c r="A55" s="2" t="s">
        <v>26</v>
      </c>
      <c r="B55" s="4" t="s">
        <v>17</v>
      </c>
      <c r="C55" s="4" t="s">
        <v>13</v>
      </c>
      <c r="D55" s="3">
        <v>4342.3999999999996</v>
      </c>
      <c r="E55" s="1">
        <v>149.5</v>
      </c>
      <c r="F55" s="1">
        <v>1781</v>
      </c>
      <c r="G55" s="1">
        <f t="shared" si="0"/>
        <v>29.046153846153842</v>
      </c>
      <c r="H55" s="1">
        <f t="shared" si="1"/>
        <v>2.4381807973048848</v>
      </c>
      <c r="I55" s="1">
        <f t="shared" si="2"/>
        <v>11.913043478260869</v>
      </c>
      <c r="J55" s="1">
        <f t="shared" si="3"/>
        <v>0.32261740906660119</v>
      </c>
      <c r="K55" s="1">
        <f t="shared" si="4"/>
        <v>0.25451219686468413</v>
      </c>
    </row>
    <row r="56" spans="1:11" x14ac:dyDescent="0.25">
      <c r="A56" s="2" t="s">
        <v>27</v>
      </c>
      <c r="B56" s="4" t="s">
        <v>19</v>
      </c>
      <c r="C56" s="4" t="s">
        <v>8</v>
      </c>
      <c r="D56" s="3">
        <v>8566.7999999999993</v>
      </c>
      <c r="E56" s="1">
        <v>213.79999999999998</v>
      </c>
      <c r="F56" s="1">
        <v>3138</v>
      </c>
      <c r="G56" s="1">
        <f t="shared" si="0"/>
        <v>40.069223573433113</v>
      </c>
      <c r="H56" s="1">
        <f t="shared" si="1"/>
        <v>2.7300191204588908</v>
      </c>
      <c r="I56" s="1">
        <f t="shared" si="2"/>
        <v>14.677268475210479</v>
      </c>
      <c r="J56" s="1">
        <f t="shared" si="3"/>
        <v>0.63646804071291418</v>
      </c>
      <c r="K56" s="1">
        <f t="shared" si="4"/>
        <v>0.44843305657573201</v>
      </c>
    </row>
    <row r="57" spans="1:11" x14ac:dyDescent="0.25">
      <c r="A57" s="2" t="s">
        <v>27</v>
      </c>
      <c r="B57" s="4" t="s">
        <v>19</v>
      </c>
      <c r="C57" s="4" t="s">
        <v>9</v>
      </c>
      <c r="D57" s="3">
        <v>14381.84</v>
      </c>
      <c r="E57" s="1">
        <v>642.1</v>
      </c>
      <c r="F57" s="1">
        <v>9734</v>
      </c>
      <c r="G57" s="1">
        <f t="shared" si="0"/>
        <v>22.398131132222396</v>
      </c>
      <c r="H57" s="1">
        <f t="shared" si="1"/>
        <v>1.4774851037600165</v>
      </c>
      <c r="I57" s="1">
        <f t="shared" si="2"/>
        <v>15.159632456003736</v>
      </c>
      <c r="J57" s="1">
        <f t="shared" si="3"/>
        <v>1.0684948319847107</v>
      </c>
      <c r="K57" s="1">
        <f t="shared" si="4"/>
        <v>1.3910284807865441</v>
      </c>
    </row>
    <row r="58" spans="1:11" x14ac:dyDescent="0.25">
      <c r="A58" s="2" t="s">
        <v>27</v>
      </c>
      <c r="B58" s="4" t="s">
        <v>19</v>
      </c>
      <c r="C58" s="4" t="s">
        <v>10</v>
      </c>
      <c r="D58" s="3">
        <v>212.39999999999998</v>
      </c>
      <c r="E58" s="1">
        <v>1.2000000000000002</v>
      </c>
      <c r="F58" s="1">
        <v>71</v>
      </c>
      <c r="G58" s="1">
        <f t="shared" si="0"/>
        <v>176.99999999999994</v>
      </c>
      <c r="H58" s="1">
        <f t="shared" si="1"/>
        <v>2.9915492957746475</v>
      </c>
      <c r="I58" s="1">
        <f t="shared" si="2"/>
        <v>59.166666666666657</v>
      </c>
      <c r="J58" s="1">
        <f t="shared" si="3"/>
        <v>1.5780199356518535E-2</v>
      </c>
      <c r="K58" s="1">
        <f t="shared" si="4"/>
        <v>1.0146190891292853E-2</v>
      </c>
    </row>
    <row r="59" spans="1:11" x14ac:dyDescent="0.25">
      <c r="A59" s="2" t="s">
        <v>27</v>
      </c>
      <c r="B59" s="4" t="s">
        <v>19</v>
      </c>
      <c r="C59" s="4" t="s">
        <v>11</v>
      </c>
      <c r="D59" s="3">
        <v>2452.04</v>
      </c>
      <c r="E59" s="1">
        <v>18.5</v>
      </c>
      <c r="F59" s="1">
        <v>813</v>
      </c>
      <c r="G59" s="1">
        <f t="shared" si="0"/>
        <v>132.54270270270271</v>
      </c>
      <c r="H59" s="1">
        <f t="shared" si="1"/>
        <v>3.016039360393604</v>
      </c>
      <c r="I59" s="1">
        <f t="shared" si="2"/>
        <v>43.945945945945944</v>
      </c>
      <c r="J59" s="1">
        <f t="shared" si="3"/>
        <v>0.18217363479358623</v>
      </c>
      <c r="K59" s="1">
        <f t="shared" si="4"/>
        <v>0.11618103091015619</v>
      </c>
    </row>
    <row r="60" spans="1:11" x14ac:dyDescent="0.25">
      <c r="A60" s="2" t="s">
        <v>27</v>
      </c>
      <c r="B60" s="4" t="s">
        <v>19</v>
      </c>
      <c r="C60" s="4" t="s">
        <v>12</v>
      </c>
      <c r="D60" s="3">
        <v>1413.6399999999999</v>
      </c>
      <c r="E60" s="1">
        <v>193.29999999999998</v>
      </c>
      <c r="F60" s="1">
        <v>1134</v>
      </c>
      <c r="G60" s="1">
        <f t="shared" si="0"/>
        <v>7.3131919296430423</v>
      </c>
      <c r="H60" s="1">
        <f t="shared" si="1"/>
        <v>1.2465961199294531</v>
      </c>
      <c r="I60" s="1">
        <f t="shared" si="2"/>
        <v>5.866528711846871</v>
      </c>
      <c r="J60" s="1">
        <f t="shared" si="3"/>
        <v>0.10502599349505114</v>
      </c>
      <c r="K60" s="1">
        <f t="shared" si="4"/>
        <v>0.16205324606656474</v>
      </c>
    </row>
    <row r="61" spans="1:11" x14ac:dyDescent="0.25">
      <c r="A61" s="2" t="s">
        <v>27</v>
      </c>
      <c r="B61" s="4" t="s">
        <v>19</v>
      </c>
      <c r="C61" s="4" t="s">
        <v>13</v>
      </c>
      <c r="D61" s="3">
        <v>5883.48</v>
      </c>
      <c r="E61" s="1">
        <v>228</v>
      </c>
      <c r="F61" s="1">
        <v>2628</v>
      </c>
      <c r="G61" s="1">
        <f t="shared" si="0"/>
        <v>25.80473684210526</v>
      </c>
      <c r="H61" s="1">
        <f t="shared" si="1"/>
        <v>2.2387671232876709</v>
      </c>
      <c r="I61" s="1">
        <f t="shared" si="2"/>
        <v>11.526315789473685</v>
      </c>
      <c r="J61" s="1">
        <f t="shared" si="3"/>
        <v>0.43711152217556337</v>
      </c>
      <c r="K61" s="1">
        <f t="shared" si="4"/>
        <v>0.37555196707489602</v>
      </c>
    </row>
    <row r="62" spans="1:11" x14ac:dyDescent="0.25">
      <c r="A62" s="2" t="s">
        <v>28</v>
      </c>
      <c r="B62" s="4" t="s">
        <v>21</v>
      </c>
      <c r="C62" s="4" t="s">
        <v>8</v>
      </c>
      <c r="D62" s="3">
        <v>6254</v>
      </c>
      <c r="E62" s="1">
        <v>201.8</v>
      </c>
      <c r="F62" s="1">
        <v>2780</v>
      </c>
      <c r="G62" s="1">
        <f t="shared" si="0"/>
        <v>30.991080277502476</v>
      </c>
      <c r="H62" s="1">
        <f t="shared" si="1"/>
        <v>2.2496402877697843</v>
      </c>
      <c r="I62" s="1">
        <f t="shared" si="2"/>
        <v>13.77601585728444</v>
      </c>
      <c r="J62" s="1">
        <f t="shared" si="3"/>
        <v>0.46463920327526798</v>
      </c>
      <c r="K62" s="1">
        <f t="shared" si="4"/>
        <v>0.39727338982808635</v>
      </c>
    </row>
    <row r="63" spans="1:11" x14ac:dyDescent="0.25">
      <c r="A63" s="2" t="s">
        <v>28</v>
      </c>
      <c r="B63" s="4" t="s">
        <v>21</v>
      </c>
      <c r="C63" s="4" t="s">
        <v>9</v>
      </c>
      <c r="D63" s="3">
        <v>8805.16</v>
      </c>
      <c r="E63" s="1">
        <v>380.90000000000003</v>
      </c>
      <c r="F63" s="1">
        <v>5191</v>
      </c>
      <c r="G63" s="1">
        <f t="shared" si="0"/>
        <v>23.116723549488054</v>
      </c>
      <c r="H63" s="1">
        <f t="shared" si="1"/>
        <v>1.6962357927181659</v>
      </c>
      <c r="I63" s="1">
        <f t="shared" si="2"/>
        <v>13.628248884221579</v>
      </c>
      <c r="J63" s="1">
        <f t="shared" si="3"/>
        <v>0.65417693110189612</v>
      </c>
      <c r="K63" s="1">
        <f t="shared" si="4"/>
        <v>0.74181516784086199</v>
      </c>
    </row>
    <row r="64" spans="1:11" x14ac:dyDescent="0.25">
      <c r="A64" s="2" t="s">
        <v>28</v>
      </c>
      <c r="B64" s="4" t="s">
        <v>21</v>
      </c>
      <c r="C64" s="4" t="s">
        <v>10</v>
      </c>
      <c r="D64" s="3">
        <v>243.07999999999998</v>
      </c>
      <c r="E64" s="1">
        <v>1.8</v>
      </c>
      <c r="F64" s="1">
        <v>108</v>
      </c>
      <c r="G64" s="1">
        <f t="shared" si="0"/>
        <v>135.04444444444442</v>
      </c>
      <c r="H64" s="1">
        <f t="shared" si="1"/>
        <v>2.2507407407407407</v>
      </c>
      <c r="I64" s="1">
        <f t="shared" si="2"/>
        <v>60</v>
      </c>
      <c r="J64" s="1">
        <f t="shared" si="3"/>
        <v>1.8059561485793435E-2</v>
      </c>
      <c r="K64" s="1">
        <f t="shared" si="4"/>
        <v>1.5433642482529973E-2</v>
      </c>
    </row>
    <row r="65" spans="1:11" x14ac:dyDescent="0.25">
      <c r="A65" s="2" t="s">
        <v>28</v>
      </c>
      <c r="B65" s="4" t="s">
        <v>21</v>
      </c>
      <c r="C65" s="4" t="s">
        <v>11</v>
      </c>
      <c r="D65" s="3">
        <v>1774.7199999999998</v>
      </c>
      <c r="E65" s="1">
        <v>29.700000000000003</v>
      </c>
      <c r="F65" s="1">
        <v>1447</v>
      </c>
      <c r="G65" s="1">
        <f t="shared" si="0"/>
        <v>59.754882154882139</v>
      </c>
      <c r="H65" s="1">
        <f t="shared" si="1"/>
        <v>1.2264823773324118</v>
      </c>
      <c r="I65" s="1">
        <f t="shared" si="2"/>
        <v>48.720538720538713</v>
      </c>
      <c r="J65" s="1">
        <f t="shared" si="3"/>
        <v>0.13185233240113264</v>
      </c>
      <c r="K65" s="1">
        <f t="shared" si="4"/>
        <v>0.20678222844648955</v>
      </c>
    </row>
    <row r="66" spans="1:11" x14ac:dyDescent="0.25">
      <c r="A66" s="2" t="s">
        <v>28</v>
      </c>
      <c r="B66" s="4" t="s">
        <v>21</v>
      </c>
      <c r="C66" s="4" t="s">
        <v>12</v>
      </c>
      <c r="D66" s="3">
        <v>646.64</v>
      </c>
      <c r="E66" s="1">
        <v>60.9</v>
      </c>
      <c r="F66" s="1">
        <v>359</v>
      </c>
      <c r="G66" s="1">
        <f t="shared" ref="G66:G129" si="5">D66 / E66</f>
        <v>10.618062397372743</v>
      </c>
      <c r="H66" s="1">
        <f t="shared" ref="H66:H129" si="6">D66 / F66</f>
        <v>1.801225626740947</v>
      </c>
      <c r="I66" s="1">
        <f t="shared" ref="I66:I129" si="7">F66 / E66</f>
        <v>5.8949096880131364</v>
      </c>
      <c r="J66" s="1">
        <f t="shared" ref="J66:J129" si="8">D66 / 1345990.6 * 100</f>
        <v>4.8041940263178651E-2</v>
      </c>
      <c r="K66" s="1">
        <f t="shared" ref="K66:K129" si="9">F66 / 699770 * 100</f>
        <v>5.1302570844706116E-2</v>
      </c>
    </row>
    <row r="67" spans="1:11" x14ac:dyDescent="0.25">
      <c r="A67" s="2" t="s">
        <v>28</v>
      </c>
      <c r="B67" s="4" t="s">
        <v>21</v>
      </c>
      <c r="C67" s="4" t="s">
        <v>13</v>
      </c>
      <c r="D67" s="3">
        <v>3171.8399999999997</v>
      </c>
      <c r="E67" s="1">
        <v>104.19999999999999</v>
      </c>
      <c r="F67" s="1">
        <v>1311</v>
      </c>
      <c r="G67" s="1">
        <f t="shared" si="5"/>
        <v>30.439923224568137</v>
      </c>
      <c r="H67" s="1">
        <f t="shared" si="6"/>
        <v>2.4194050343249427</v>
      </c>
      <c r="I67" s="1">
        <f t="shared" si="7"/>
        <v>12.581573896353168</v>
      </c>
      <c r="J67" s="1">
        <f t="shared" si="8"/>
        <v>0.23565097705734345</v>
      </c>
      <c r="K67" s="1">
        <f t="shared" si="9"/>
        <v>0.18734727124626663</v>
      </c>
    </row>
    <row r="68" spans="1:11" x14ac:dyDescent="0.25">
      <c r="A68" s="2" t="s">
        <v>29</v>
      </c>
      <c r="B68" s="4" t="s">
        <v>23</v>
      </c>
      <c r="C68" s="4" t="s">
        <v>8</v>
      </c>
      <c r="D68" s="3">
        <v>5576.6799999999994</v>
      </c>
      <c r="E68" s="1">
        <v>140.1</v>
      </c>
      <c r="F68" s="1">
        <v>2131</v>
      </c>
      <c r="G68" s="1">
        <f t="shared" si="5"/>
        <v>39.804996431120628</v>
      </c>
      <c r="H68" s="1">
        <f t="shared" si="6"/>
        <v>2.6169310183012668</v>
      </c>
      <c r="I68" s="1">
        <f t="shared" si="7"/>
        <v>15.210563882940757</v>
      </c>
      <c r="J68" s="1">
        <f t="shared" si="8"/>
        <v>0.41431790088281445</v>
      </c>
      <c r="K68" s="1">
        <f t="shared" si="9"/>
        <v>0.30452863083584608</v>
      </c>
    </row>
    <row r="69" spans="1:11" x14ac:dyDescent="0.25">
      <c r="A69" s="2" t="s">
        <v>29</v>
      </c>
      <c r="B69" s="4" t="s">
        <v>23</v>
      </c>
      <c r="C69" s="4" t="s">
        <v>9</v>
      </c>
      <c r="D69" s="3">
        <v>8311.92</v>
      </c>
      <c r="E69" s="1">
        <v>380.20000000000005</v>
      </c>
      <c r="F69" s="1">
        <v>5342</v>
      </c>
      <c r="G69" s="1">
        <f t="shared" si="5"/>
        <v>21.861967385586532</v>
      </c>
      <c r="H69" s="1">
        <f t="shared" si="6"/>
        <v>1.5559565705728191</v>
      </c>
      <c r="I69" s="1">
        <f t="shared" si="7"/>
        <v>14.050499736980536</v>
      </c>
      <c r="J69" s="1">
        <f t="shared" si="8"/>
        <v>0.61753180148509212</v>
      </c>
      <c r="K69" s="1">
        <f t="shared" si="9"/>
        <v>0.76339368649699191</v>
      </c>
    </row>
    <row r="70" spans="1:11" x14ac:dyDescent="0.25">
      <c r="A70" s="2" t="s">
        <v>29</v>
      </c>
      <c r="B70" s="4" t="s">
        <v>23</v>
      </c>
      <c r="C70" s="4" t="s">
        <v>10</v>
      </c>
      <c r="D70" s="3">
        <v>257.24</v>
      </c>
      <c r="E70" s="1">
        <v>2</v>
      </c>
      <c r="F70" s="1">
        <v>117</v>
      </c>
      <c r="G70" s="1">
        <f t="shared" si="5"/>
        <v>128.62</v>
      </c>
      <c r="H70" s="1">
        <f t="shared" si="6"/>
        <v>2.1986324786324789</v>
      </c>
      <c r="I70" s="1">
        <f t="shared" si="7"/>
        <v>58.5</v>
      </c>
      <c r="J70" s="1">
        <f t="shared" si="8"/>
        <v>1.9111574776228005E-2</v>
      </c>
      <c r="K70" s="1">
        <f t="shared" si="9"/>
        <v>1.6719779356074136E-2</v>
      </c>
    </row>
    <row r="71" spans="1:11" x14ac:dyDescent="0.25">
      <c r="A71" s="2" t="s">
        <v>29</v>
      </c>
      <c r="B71" s="4" t="s">
        <v>23</v>
      </c>
      <c r="C71" s="4" t="s">
        <v>11</v>
      </c>
      <c r="D71" s="3">
        <v>1701.56</v>
      </c>
      <c r="E71" s="1">
        <v>17.900000000000002</v>
      </c>
      <c r="F71" s="1">
        <v>729</v>
      </c>
      <c r="G71" s="1">
        <f t="shared" si="5"/>
        <v>95.059217877094952</v>
      </c>
      <c r="H71" s="1">
        <f t="shared" si="6"/>
        <v>2.3341015089163237</v>
      </c>
      <c r="I71" s="1">
        <f t="shared" si="7"/>
        <v>40.726256983240219</v>
      </c>
      <c r="J71" s="1">
        <f t="shared" si="8"/>
        <v>0.12641693040055405</v>
      </c>
      <c r="K71" s="1">
        <f t="shared" si="9"/>
        <v>0.10417708675707733</v>
      </c>
    </row>
    <row r="72" spans="1:11" x14ac:dyDescent="0.25">
      <c r="A72" s="2" t="s">
        <v>29</v>
      </c>
      <c r="B72" s="4" t="s">
        <v>23</v>
      </c>
      <c r="C72" s="4" t="s">
        <v>12</v>
      </c>
      <c r="D72" s="3">
        <v>991.19999999999993</v>
      </c>
      <c r="E72" s="1">
        <v>177.4</v>
      </c>
      <c r="F72" s="1">
        <v>1078</v>
      </c>
      <c r="G72" s="1">
        <f t="shared" si="5"/>
        <v>5.5873731679819612</v>
      </c>
      <c r="H72" s="1">
        <f t="shared" si="6"/>
        <v>0.91948051948051945</v>
      </c>
      <c r="I72" s="1">
        <f t="shared" si="7"/>
        <v>6.0766629086809472</v>
      </c>
      <c r="J72" s="1">
        <f t="shared" si="8"/>
        <v>7.3640930330419838E-2</v>
      </c>
      <c r="K72" s="1">
        <f t="shared" si="9"/>
        <v>0.15405061663117883</v>
      </c>
    </row>
    <row r="73" spans="1:11" x14ac:dyDescent="0.25">
      <c r="A73" s="2" t="s">
        <v>29</v>
      </c>
      <c r="B73" s="4" t="s">
        <v>23</v>
      </c>
      <c r="C73" s="4" t="s">
        <v>13</v>
      </c>
      <c r="D73" s="3">
        <v>2572.4</v>
      </c>
      <c r="E73" s="1">
        <v>114.89999999999999</v>
      </c>
      <c r="F73" s="1">
        <v>1182</v>
      </c>
      <c r="G73" s="1">
        <f t="shared" si="5"/>
        <v>22.388163620539601</v>
      </c>
      <c r="H73" s="1">
        <f t="shared" si="6"/>
        <v>2.1763113367174283</v>
      </c>
      <c r="I73" s="1">
        <f t="shared" si="7"/>
        <v>10.287206266318538</v>
      </c>
      <c r="J73" s="1">
        <f t="shared" si="8"/>
        <v>0.19111574776228005</v>
      </c>
      <c r="K73" s="1">
        <f t="shared" si="9"/>
        <v>0.16891264272546694</v>
      </c>
    </row>
    <row r="74" spans="1:11" x14ac:dyDescent="0.25">
      <c r="A74" s="2" t="s">
        <v>30</v>
      </c>
      <c r="B74" s="4" t="s">
        <v>7</v>
      </c>
      <c r="C74" s="4" t="s">
        <v>8</v>
      </c>
      <c r="D74" s="3">
        <v>7514.24</v>
      </c>
      <c r="E74" s="1">
        <v>190.5</v>
      </c>
      <c r="F74" s="1">
        <v>2825</v>
      </c>
      <c r="G74" s="1">
        <f t="shared" si="5"/>
        <v>39.44482939632546</v>
      </c>
      <c r="H74" s="1">
        <f t="shared" si="6"/>
        <v>2.65990796460177</v>
      </c>
      <c r="I74" s="1">
        <f t="shared" si="7"/>
        <v>14.829396325459317</v>
      </c>
      <c r="J74" s="1">
        <f t="shared" si="8"/>
        <v>0.55826838612394469</v>
      </c>
      <c r="K74" s="1">
        <f t="shared" si="9"/>
        <v>0.40370407419580717</v>
      </c>
    </row>
    <row r="75" spans="1:11" x14ac:dyDescent="0.25">
      <c r="A75" s="2" t="s">
        <v>30</v>
      </c>
      <c r="B75" s="4" t="s">
        <v>7</v>
      </c>
      <c r="C75" s="4" t="s">
        <v>9</v>
      </c>
      <c r="D75" s="3">
        <v>11823.599999999999</v>
      </c>
      <c r="E75" s="1">
        <v>469.70000000000005</v>
      </c>
      <c r="F75" s="1">
        <v>6978</v>
      </c>
      <c r="G75" s="1">
        <f t="shared" si="5"/>
        <v>25.172663402171594</v>
      </c>
      <c r="H75" s="1">
        <f t="shared" si="6"/>
        <v>1.6944110060189164</v>
      </c>
      <c r="I75" s="1">
        <f t="shared" si="7"/>
        <v>14.856291249733871</v>
      </c>
      <c r="J75" s="1">
        <f t="shared" si="8"/>
        <v>0.87843109751286519</v>
      </c>
      <c r="K75" s="1">
        <f t="shared" si="9"/>
        <v>0.99718478928790888</v>
      </c>
    </row>
    <row r="76" spans="1:11" x14ac:dyDescent="0.25">
      <c r="A76" s="2" t="s">
        <v>30</v>
      </c>
      <c r="B76" s="4" t="s">
        <v>7</v>
      </c>
      <c r="C76" s="4" t="s">
        <v>10</v>
      </c>
      <c r="D76" s="3">
        <v>332.76</v>
      </c>
      <c r="E76" s="1">
        <v>2.6</v>
      </c>
      <c r="F76" s="1">
        <v>154</v>
      </c>
      <c r="G76" s="1">
        <f t="shared" si="5"/>
        <v>127.98461538461538</v>
      </c>
      <c r="H76" s="1">
        <f t="shared" si="6"/>
        <v>2.1607792207792209</v>
      </c>
      <c r="I76" s="1">
        <f t="shared" si="7"/>
        <v>59.230769230769226</v>
      </c>
      <c r="J76" s="1">
        <f t="shared" si="8"/>
        <v>2.4722312325212371E-2</v>
      </c>
      <c r="K76" s="1">
        <f t="shared" si="9"/>
        <v>2.200723094731126E-2</v>
      </c>
    </row>
    <row r="77" spans="1:11" x14ac:dyDescent="0.25">
      <c r="A77" s="2" t="s">
        <v>30</v>
      </c>
      <c r="B77" s="4" t="s">
        <v>7</v>
      </c>
      <c r="C77" s="4" t="s">
        <v>11</v>
      </c>
      <c r="D77" s="3">
        <v>2603.08</v>
      </c>
      <c r="E77" s="1">
        <v>27</v>
      </c>
      <c r="F77" s="1">
        <v>938</v>
      </c>
      <c r="G77" s="1">
        <f t="shared" si="5"/>
        <v>96.410370370370373</v>
      </c>
      <c r="H77" s="1">
        <f t="shared" si="6"/>
        <v>2.7751385927505328</v>
      </c>
      <c r="I77" s="1">
        <f t="shared" si="7"/>
        <v>34.74074074074074</v>
      </c>
      <c r="J77" s="1">
        <f t="shared" si="8"/>
        <v>0.19339510989155495</v>
      </c>
      <c r="K77" s="1">
        <f t="shared" si="9"/>
        <v>0.13404404304271403</v>
      </c>
    </row>
    <row r="78" spans="1:11" x14ac:dyDescent="0.25">
      <c r="A78" s="2" t="s">
        <v>30</v>
      </c>
      <c r="B78" s="4" t="s">
        <v>7</v>
      </c>
      <c r="C78" s="4" t="s">
        <v>12</v>
      </c>
      <c r="D78" s="3">
        <v>1024.24</v>
      </c>
      <c r="E78" s="1">
        <v>190.4</v>
      </c>
      <c r="F78" s="1">
        <v>1148</v>
      </c>
      <c r="G78" s="1">
        <f t="shared" si="5"/>
        <v>5.3794117647058819</v>
      </c>
      <c r="H78" s="1">
        <f t="shared" si="6"/>
        <v>0.89219512195121953</v>
      </c>
      <c r="I78" s="1">
        <f t="shared" si="7"/>
        <v>6.0294117647058822</v>
      </c>
      <c r="J78" s="1">
        <f t="shared" si="8"/>
        <v>7.6095628008100491E-2</v>
      </c>
      <c r="K78" s="1">
        <f t="shared" si="9"/>
        <v>0.16405390342541121</v>
      </c>
    </row>
    <row r="79" spans="1:11" x14ac:dyDescent="0.25">
      <c r="A79" s="2" t="s">
        <v>30</v>
      </c>
      <c r="B79" s="4" t="s">
        <v>7</v>
      </c>
      <c r="C79" s="4" t="s">
        <v>13</v>
      </c>
      <c r="D79" s="3">
        <v>2945.2799999999997</v>
      </c>
      <c r="E79" s="1">
        <v>123.69999999999999</v>
      </c>
      <c r="F79" s="1">
        <v>1109</v>
      </c>
      <c r="G79" s="1">
        <f t="shared" si="5"/>
        <v>23.80986257073565</v>
      </c>
      <c r="H79" s="1">
        <f t="shared" si="6"/>
        <v>2.6557980162308383</v>
      </c>
      <c r="I79" s="1">
        <f t="shared" si="7"/>
        <v>8.965238480194019</v>
      </c>
      <c r="J79" s="1">
        <f t="shared" si="8"/>
        <v>0.21881876441039033</v>
      </c>
      <c r="K79" s="1">
        <f t="shared" si="9"/>
        <v>0.15848064364005315</v>
      </c>
    </row>
    <row r="80" spans="1:11" x14ac:dyDescent="0.25">
      <c r="A80" s="2" t="s">
        <v>31</v>
      </c>
      <c r="B80" s="4" t="s">
        <v>15</v>
      </c>
      <c r="C80" s="4" t="s">
        <v>8</v>
      </c>
      <c r="D80" s="3">
        <v>8887.76</v>
      </c>
      <c r="E80" s="1">
        <v>214.79999999999998</v>
      </c>
      <c r="F80" s="1">
        <v>3443</v>
      </c>
      <c r="G80" s="1">
        <f t="shared" si="5"/>
        <v>41.376908752327751</v>
      </c>
      <c r="H80" s="1">
        <f t="shared" si="6"/>
        <v>2.581399941911124</v>
      </c>
      <c r="I80" s="1">
        <f t="shared" si="7"/>
        <v>16.028864059590319</v>
      </c>
      <c r="J80" s="1">
        <f t="shared" si="8"/>
        <v>0.66031367529609786</v>
      </c>
      <c r="K80" s="1">
        <f t="shared" si="9"/>
        <v>0.49201880617917315</v>
      </c>
    </row>
    <row r="81" spans="1:11" x14ac:dyDescent="0.25">
      <c r="A81" s="2" t="s">
        <v>31</v>
      </c>
      <c r="B81" s="4" t="s">
        <v>15</v>
      </c>
      <c r="C81" s="4" t="s">
        <v>9</v>
      </c>
      <c r="D81" s="3">
        <v>14842.039999999999</v>
      </c>
      <c r="E81" s="1">
        <v>581.6</v>
      </c>
      <c r="F81" s="1">
        <v>8307</v>
      </c>
      <c r="G81" s="1">
        <f t="shared" si="5"/>
        <v>25.519325997248966</v>
      </c>
      <c r="H81" s="1">
        <f t="shared" si="6"/>
        <v>1.7866907427470806</v>
      </c>
      <c r="I81" s="1">
        <f t="shared" si="7"/>
        <v>14.283012379642365</v>
      </c>
      <c r="J81" s="1">
        <f t="shared" si="8"/>
        <v>1.102685263923834</v>
      </c>
      <c r="K81" s="1">
        <f t="shared" si="9"/>
        <v>1.1871043342812639</v>
      </c>
    </row>
    <row r="82" spans="1:11" x14ac:dyDescent="0.25">
      <c r="A82" s="2" t="s">
        <v>31</v>
      </c>
      <c r="B82" s="4" t="s">
        <v>15</v>
      </c>
      <c r="C82" s="4" t="s">
        <v>10</v>
      </c>
      <c r="D82" s="3">
        <v>283.2</v>
      </c>
      <c r="E82" s="1">
        <v>2.3000000000000003</v>
      </c>
      <c r="F82" s="1">
        <v>136</v>
      </c>
      <c r="G82" s="1">
        <f t="shared" si="5"/>
        <v>123.13043478260867</v>
      </c>
      <c r="H82" s="1">
        <f t="shared" si="6"/>
        <v>2.0823529411764703</v>
      </c>
      <c r="I82" s="1">
        <f t="shared" si="7"/>
        <v>59.130434782608688</v>
      </c>
      <c r="J82" s="1">
        <f t="shared" si="8"/>
        <v>2.104026580869138E-2</v>
      </c>
      <c r="K82" s="1">
        <f t="shared" si="9"/>
        <v>1.9434957200222928E-2</v>
      </c>
    </row>
    <row r="83" spans="1:11" x14ac:dyDescent="0.25">
      <c r="A83" s="2" t="s">
        <v>31</v>
      </c>
      <c r="B83" s="4" t="s">
        <v>15</v>
      </c>
      <c r="C83" s="4" t="s">
        <v>11</v>
      </c>
      <c r="D83" s="3">
        <v>3686.3199999999997</v>
      </c>
      <c r="E83" s="1">
        <v>43.2</v>
      </c>
      <c r="F83" s="1">
        <v>1790</v>
      </c>
      <c r="G83" s="1">
        <f t="shared" si="5"/>
        <v>85.331481481481475</v>
      </c>
      <c r="H83" s="1">
        <f t="shared" si="6"/>
        <v>2.0593966480446926</v>
      </c>
      <c r="I83" s="1">
        <f t="shared" si="7"/>
        <v>41.435185185185183</v>
      </c>
      <c r="J83" s="1">
        <f t="shared" si="8"/>
        <v>0.27387412660979948</v>
      </c>
      <c r="K83" s="1">
        <f t="shared" si="9"/>
        <v>0.2557983337382283</v>
      </c>
    </row>
    <row r="84" spans="1:11" x14ac:dyDescent="0.25">
      <c r="A84" s="2" t="s">
        <v>31</v>
      </c>
      <c r="B84" s="4" t="s">
        <v>15</v>
      </c>
      <c r="C84" s="4" t="s">
        <v>12</v>
      </c>
      <c r="D84" s="3">
        <v>682.04</v>
      </c>
      <c r="E84" s="1">
        <v>81</v>
      </c>
      <c r="F84" s="1">
        <v>480</v>
      </c>
      <c r="G84" s="1">
        <f t="shared" si="5"/>
        <v>8.4202469135802467</v>
      </c>
      <c r="H84" s="1">
        <f t="shared" si="6"/>
        <v>1.4209166666666666</v>
      </c>
      <c r="I84" s="1">
        <f t="shared" si="7"/>
        <v>5.9259259259259256</v>
      </c>
      <c r="J84" s="1">
        <f t="shared" si="8"/>
        <v>5.0671973489265075E-2</v>
      </c>
      <c r="K84" s="1">
        <f t="shared" si="9"/>
        <v>6.8593966589022115E-2</v>
      </c>
    </row>
    <row r="85" spans="1:11" x14ac:dyDescent="0.25">
      <c r="A85" s="2" t="s">
        <v>31</v>
      </c>
      <c r="B85" s="4" t="s">
        <v>15</v>
      </c>
      <c r="C85" s="4" t="s">
        <v>13</v>
      </c>
      <c r="D85" s="3">
        <v>3374.7999999999997</v>
      </c>
      <c r="E85" s="1">
        <v>143.4</v>
      </c>
      <c r="F85" s="1">
        <v>1362</v>
      </c>
      <c r="G85" s="1">
        <f t="shared" si="5"/>
        <v>23.534170153417012</v>
      </c>
      <c r="H85" s="1">
        <f t="shared" si="6"/>
        <v>2.4778267254038178</v>
      </c>
      <c r="I85" s="1">
        <f t="shared" si="7"/>
        <v>9.497907949790795</v>
      </c>
      <c r="J85" s="1">
        <f t="shared" si="8"/>
        <v>0.25072983422023898</v>
      </c>
      <c r="K85" s="1">
        <f t="shared" si="9"/>
        <v>0.19463538019635024</v>
      </c>
    </row>
    <row r="86" spans="1:11" x14ac:dyDescent="0.25">
      <c r="A86" s="2" t="s">
        <v>32</v>
      </c>
      <c r="B86" s="4" t="s">
        <v>17</v>
      </c>
      <c r="C86" s="4" t="s">
        <v>8</v>
      </c>
      <c r="D86" s="3">
        <v>7967.36</v>
      </c>
      <c r="E86" s="1">
        <v>245.9</v>
      </c>
      <c r="F86" s="1">
        <v>3761</v>
      </c>
      <c r="G86" s="1">
        <f t="shared" si="5"/>
        <v>32.40081333875559</v>
      </c>
      <c r="H86" s="1">
        <f t="shared" si="6"/>
        <v>2.1184153150757776</v>
      </c>
      <c r="I86" s="1">
        <f t="shared" si="7"/>
        <v>15.294835298901992</v>
      </c>
      <c r="J86" s="1">
        <f t="shared" si="8"/>
        <v>0.59193281141785081</v>
      </c>
      <c r="K86" s="1">
        <f t="shared" si="9"/>
        <v>0.53746230904440029</v>
      </c>
    </row>
    <row r="87" spans="1:11" x14ac:dyDescent="0.25">
      <c r="A87" s="2" t="s">
        <v>32</v>
      </c>
      <c r="B87" s="4" t="s">
        <v>17</v>
      </c>
      <c r="C87" s="4" t="s">
        <v>9</v>
      </c>
      <c r="D87" s="3">
        <v>11080.199999999999</v>
      </c>
      <c r="E87" s="1">
        <v>589.1</v>
      </c>
      <c r="F87" s="1">
        <v>8438</v>
      </c>
      <c r="G87" s="1">
        <f t="shared" si="5"/>
        <v>18.808691223900862</v>
      </c>
      <c r="H87" s="1">
        <f t="shared" si="6"/>
        <v>1.3131310737141502</v>
      </c>
      <c r="I87" s="1">
        <f t="shared" si="7"/>
        <v>14.323544389747072</v>
      </c>
      <c r="J87" s="1">
        <f t="shared" si="8"/>
        <v>0.82320039976505022</v>
      </c>
      <c r="K87" s="1">
        <f t="shared" si="9"/>
        <v>1.2058247709961845</v>
      </c>
    </row>
    <row r="88" spans="1:11" x14ac:dyDescent="0.25">
      <c r="A88" s="2" t="s">
        <v>32</v>
      </c>
      <c r="B88" s="4" t="s">
        <v>17</v>
      </c>
      <c r="C88" s="4" t="s">
        <v>10</v>
      </c>
      <c r="D88" s="3">
        <v>349.28</v>
      </c>
      <c r="E88" s="1">
        <v>3.5</v>
      </c>
      <c r="F88" s="1">
        <v>208</v>
      </c>
      <c r="G88" s="1">
        <f t="shared" si="5"/>
        <v>99.794285714285706</v>
      </c>
      <c r="H88" s="1">
        <f t="shared" si="6"/>
        <v>1.6792307692307691</v>
      </c>
      <c r="I88" s="1">
        <f t="shared" si="7"/>
        <v>59.428571428571431</v>
      </c>
      <c r="J88" s="1">
        <f t="shared" si="8"/>
        <v>2.5949661164052704E-2</v>
      </c>
      <c r="K88" s="1">
        <f t="shared" si="9"/>
        <v>2.9724052188576246E-2</v>
      </c>
    </row>
    <row r="89" spans="1:11" x14ac:dyDescent="0.25">
      <c r="A89" s="2" t="s">
        <v>32</v>
      </c>
      <c r="B89" s="4" t="s">
        <v>17</v>
      </c>
      <c r="C89" s="4" t="s">
        <v>11</v>
      </c>
      <c r="D89" s="3">
        <v>398.84</v>
      </c>
      <c r="E89" s="1">
        <v>5</v>
      </c>
      <c r="F89" s="1">
        <v>180</v>
      </c>
      <c r="G89" s="1">
        <f t="shared" si="5"/>
        <v>79.768000000000001</v>
      </c>
      <c r="H89" s="1">
        <f t="shared" si="6"/>
        <v>2.2157777777777778</v>
      </c>
      <c r="I89" s="1">
        <f t="shared" si="7"/>
        <v>36</v>
      </c>
      <c r="J89" s="1">
        <f t="shared" si="8"/>
        <v>2.9631707680573695E-2</v>
      </c>
      <c r="K89" s="1">
        <f t="shared" si="9"/>
        <v>2.5722737470883293E-2</v>
      </c>
    </row>
    <row r="90" spans="1:11" x14ac:dyDescent="0.25">
      <c r="A90" s="2" t="s">
        <v>32</v>
      </c>
      <c r="B90" s="4" t="s">
        <v>17</v>
      </c>
      <c r="C90" s="4" t="s">
        <v>12</v>
      </c>
      <c r="D90" s="3">
        <v>776.43999999999994</v>
      </c>
      <c r="E90" s="1">
        <v>92.399999999999991</v>
      </c>
      <c r="F90" s="1">
        <v>536</v>
      </c>
      <c r="G90" s="1">
        <f t="shared" si="5"/>
        <v>8.4030303030303024</v>
      </c>
      <c r="H90" s="1">
        <f t="shared" si="6"/>
        <v>1.4485820895522388</v>
      </c>
      <c r="I90" s="1">
        <f t="shared" si="7"/>
        <v>5.8008658008658012</v>
      </c>
      <c r="J90" s="1">
        <f t="shared" si="8"/>
        <v>5.7685395425495535E-2</v>
      </c>
      <c r="K90" s="1">
        <f t="shared" si="9"/>
        <v>7.659659602440802E-2</v>
      </c>
    </row>
    <row r="91" spans="1:11" x14ac:dyDescent="0.25">
      <c r="A91" s="2" t="s">
        <v>32</v>
      </c>
      <c r="B91" s="4" t="s">
        <v>17</v>
      </c>
      <c r="C91" s="4" t="s">
        <v>13</v>
      </c>
      <c r="D91" s="3">
        <v>4769.5599999999995</v>
      </c>
      <c r="E91" s="1">
        <v>201.29999999999998</v>
      </c>
      <c r="F91" s="1">
        <v>1844</v>
      </c>
      <c r="G91" s="1">
        <f t="shared" si="5"/>
        <v>23.693790362642822</v>
      </c>
      <c r="H91" s="1">
        <f t="shared" si="6"/>
        <v>2.5865292841648588</v>
      </c>
      <c r="I91" s="1">
        <f t="shared" si="7"/>
        <v>9.1604570293094891</v>
      </c>
      <c r="J91" s="1">
        <f t="shared" si="8"/>
        <v>0.35435314332804396</v>
      </c>
      <c r="K91" s="1">
        <f t="shared" si="9"/>
        <v>0.26351515497949329</v>
      </c>
    </row>
    <row r="92" spans="1:11" x14ac:dyDescent="0.25">
      <c r="A92" s="2" t="s">
        <v>33</v>
      </c>
      <c r="B92" s="4" t="s">
        <v>19</v>
      </c>
      <c r="C92" s="4" t="s">
        <v>8</v>
      </c>
      <c r="D92" s="3">
        <v>9798.7199999999993</v>
      </c>
      <c r="E92" s="1">
        <v>283.20000000000005</v>
      </c>
      <c r="F92" s="1">
        <v>3622</v>
      </c>
      <c r="G92" s="1">
        <f t="shared" si="5"/>
        <v>34.599999999999994</v>
      </c>
      <c r="H92" s="1">
        <f t="shared" si="6"/>
        <v>2.7053340695748203</v>
      </c>
      <c r="I92" s="1">
        <f t="shared" si="7"/>
        <v>12.789548022598868</v>
      </c>
      <c r="J92" s="1">
        <f t="shared" si="8"/>
        <v>0.72799319698072185</v>
      </c>
      <c r="K92" s="1">
        <f t="shared" si="9"/>
        <v>0.51759863955299601</v>
      </c>
    </row>
    <row r="93" spans="1:11" x14ac:dyDescent="0.25">
      <c r="A93" s="2" t="s">
        <v>33</v>
      </c>
      <c r="B93" s="4" t="s">
        <v>19</v>
      </c>
      <c r="C93" s="4" t="s">
        <v>9</v>
      </c>
      <c r="D93" s="3">
        <v>21237.64</v>
      </c>
      <c r="E93" s="1">
        <v>886.2</v>
      </c>
      <c r="F93" s="1">
        <v>13240</v>
      </c>
      <c r="G93" s="1">
        <f t="shared" si="5"/>
        <v>23.96483863687655</v>
      </c>
      <c r="H93" s="1">
        <f t="shared" si="6"/>
        <v>1.6040513595166164</v>
      </c>
      <c r="I93" s="1">
        <f t="shared" si="7"/>
        <v>14.940194087113518</v>
      </c>
      <c r="J93" s="1">
        <f t="shared" si="8"/>
        <v>1.5778446001034481</v>
      </c>
      <c r="K93" s="1">
        <f t="shared" si="9"/>
        <v>1.8920502450805263</v>
      </c>
    </row>
    <row r="94" spans="1:11" x14ac:dyDescent="0.25">
      <c r="A94" s="2" t="s">
        <v>33</v>
      </c>
      <c r="B94" s="4" t="s">
        <v>19</v>
      </c>
      <c r="C94" s="4" t="s">
        <v>10</v>
      </c>
      <c r="D94" s="3">
        <v>261.95999999999998</v>
      </c>
      <c r="E94" s="1">
        <v>1.6</v>
      </c>
      <c r="F94" s="1">
        <v>93</v>
      </c>
      <c r="G94" s="1">
        <f t="shared" si="5"/>
        <v>163.72499999999997</v>
      </c>
      <c r="H94" s="1">
        <f t="shared" si="6"/>
        <v>2.8167741935483868</v>
      </c>
      <c r="I94" s="1">
        <f t="shared" si="7"/>
        <v>58.125</v>
      </c>
      <c r="J94" s="1">
        <f t="shared" si="8"/>
        <v>1.9462245873039526E-2</v>
      </c>
      <c r="K94" s="1">
        <f t="shared" si="9"/>
        <v>1.3290081026623034E-2</v>
      </c>
    </row>
    <row r="95" spans="1:11" x14ac:dyDescent="0.25">
      <c r="A95" s="2" t="s">
        <v>33</v>
      </c>
      <c r="B95" s="4" t="s">
        <v>19</v>
      </c>
      <c r="C95" s="4" t="s">
        <v>11</v>
      </c>
      <c r="D95" s="3">
        <v>3622.6</v>
      </c>
      <c r="E95" s="1">
        <v>27.6</v>
      </c>
      <c r="F95" s="1">
        <v>1199</v>
      </c>
      <c r="G95" s="1">
        <f t="shared" si="5"/>
        <v>131.25362318840578</v>
      </c>
      <c r="H95" s="1">
        <f t="shared" si="6"/>
        <v>3.0213511259382817</v>
      </c>
      <c r="I95" s="1">
        <f t="shared" si="7"/>
        <v>43.442028985507243</v>
      </c>
      <c r="J95" s="1">
        <f t="shared" si="8"/>
        <v>0.26914006680284391</v>
      </c>
      <c r="K95" s="1">
        <f t="shared" si="9"/>
        <v>0.17134201237549482</v>
      </c>
    </row>
    <row r="96" spans="1:11" x14ac:dyDescent="0.25">
      <c r="A96" s="2" t="s">
        <v>33</v>
      </c>
      <c r="B96" s="4" t="s">
        <v>19</v>
      </c>
      <c r="C96" s="4" t="s">
        <v>12</v>
      </c>
      <c r="D96" s="3">
        <v>785.88</v>
      </c>
      <c r="E96" s="1">
        <v>82.399999999999991</v>
      </c>
      <c r="F96" s="1">
        <v>480</v>
      </c>
      <c r="G96" s="1">
        <f t="shared" si="5"/>
        <v>9.5373786407766996</v>
      </c>
      <c r="H96" s="1">
        <f t="shared" si="6"/>
        <v>1.6372500000000001</v>
      </c>
      <c r="I96" s="1">
        <f t="shared" si="7"/>
        <v>5.8252427184466029</v>
      </c>
      <c r="J96" s="1">
        <f t="shared" si="8"/>
        <v>5.8386737619118577E-2</v>
      </c>
      <c r="K96" s="1">
        <f t="shared" si="9"/>
        <v>6.8593966589022115E-2</v>
      </c>
    </row>
    <row r="97" spans="1:11" x14ac:dyDescent="0.25">
      <c r="A97" s="2" t="s">
        <v>33</v>
      </c>
      <c r="B97" s="4" t="s">
        <v>19</v>
      </c>
      <c r="C97" s="4" t="s">
        <v>13</v>
      </c>
      <c r="D97" s="3">
        <v>4745.96</v>
      </c>
      <c r="E97" s="1">
        <v>153.79999999999998</v>
      </c>
      <c r="F97" s="1">
        <v>1655</v>
      </c>
      <c r="G97" s="1">
        <f t="shared" si="5"/>
        <v>30.857997399219769</v>
      </c>
      <c r="H97" s="1">
        <f t="shared" si="6"/>
        <v>2.8676495468277947</v>
      </c>
      <c r="I97" s="1">
        <f t="shared" si="7"/>
        <v>10.760728218465541</v>
      </c>
      <c r="J97" s="1">
        <f t="shared" si="8"/>
        <v>0.35259978784398643</v>
      </c>
      <c r="K97" s="1">
        <f t="shared" si="9"/>
        <v>0.23650628063506579</v>
      </c>
    </row>
    <row r="98" spans="1:11" x14ac:dyDescent="0.25">
      <c r="A98" s="2" t="s">
        <v>34</v>
      </c>
      <c r="B98" s="4" t="s">
        <v>21</v>
      </c>
      <c r="C98" s="4" t="s">
        <v>8</v>
      </c>
      <c r="D98" s="3">
        <v>6261.08</v>
      </c>
      <c r="E98" s="1">
        <v>249.5</v>
      </c>
      <c r="F98" s="1">
        <v>2935</v>
      </c>
      <c r="G98" s="1">
        <f t="shared" si="5"/>
        <v>25.094509018036071</v>
      </c>
      <c r="H98" s="1">
        <f t="shared" si="6"/>
        <v>2.1332470187393526</v>
      </c>
      <c r="I98" s="1">
        <f t="shared" si="7"/>
        <v>11.763527054108216</v>
      </c>
      <c r="J98" s="1">
        <f t="shared" si="8"/>
        <v>0.46516520992048527</v>
      </c>
      <c r="K98" s="1">
        <f t="shared" si="9"/>
        <v>0.4194235248724581</v>
      </c>
    </row>
    <row r="99" spans="1:11" x14ac:dyDescent="0.25">
      <c r="A99" s="2" t="s">
        <v>34</v>
      </c>
      <c r="B99" s="4" t="s">
        <v>21</v>
      </c>
      <c r="C99" s="4" t="s">
        <v>9</v>
      </c>
      <c r="D99" s="3">
        <v>13784.759999999998</v>
      </c>
      <c r="E99" s="1">
        <v>789.7</v>
      </c>
      <c r="F99" s="1">
        <v>10981</v>
      </c>
      <c r="G99" s="1">
        <f t="shared" si="5"/>
        <v>17.455692034949976</v>
      </c>
      <c r="H99" s="1">
        <f t="shared" si="6"/>
        <v>1.255328294326564</v>
      </c>
      <c r="I99" s="1">
        <f t="shared" si="7"/>
        <v>13.905280486260605</v>
      </c>
      <c r="J99" s="1">
        <f t="shared" si="8"/>
        <v>1.0241349382380529</v>
      </c>
      <c r="K99" s="1">
        <f t="shared" si="9"/>
        <v>1.5692298898209409</v>
      </c>
    </row>
    <row r="100" spans="1:11" x14ac:dyDescent="0.25">
      <c r="A100" s="2" t="s">
        <v>34</v>
      </c>
      <c r="B100" s="4" t="s">
        <v>21</v>
      </c>
      <c r="C100" s="4" t="s">
        <v>10</v>
      </c>
      <c r="D100" s="3">
        <v>233.64</v>
      </c>
      <c r="E100" s="1">
        <v>1.9000000000000001</v>
      </c>
      <c r="F100" s="1">
        <v>115</v>
      </c>
      <c r="G100" s="1">
        <f t="shared" si="5"/>
        <v>122.96842105263157</v>
      </c>
      <c r="H100" s="1">
        <f t="shared" si="6"/>
        <v>2.0316521739130433</v>
      </c>
      <c r="I100" s="1">
        <f t="shared" si="7"/>
        <v>60.526315789473678</v>
      </c>
      <c r="J100" s="1">
        <f t="shared" si="8"/>
        <v>1.735821929217039E-2</v>
      </c>
      <c r="K100" s="1">
        <f t="shared" si="9"/>
        <v>1.6433971161953213E-2</v>
      </c>
    </row>
    <row r="101" spans="1:11" x14ac:dyDescent="0.25">
      <c r="A101" s="2" t="s">
        <v>34</v>
      </c>
      <c r="B101" s="4" t="s">
        <v>21</v>
      </c>
      <c r="C101" s="4" t="s">
        <v>11</v>
      </c>
      <c r="D101" s="3">
        <v>2725.7999999999997</v>
      </c>
      <c r="E101" s="1">
        <v>29.400000000000002</v>
      </c>
      <c r="F101" s="1">
        <v>1244</v>
      </c>
      <c r="G101" s="1">
        <f t="shared" si="5"/>
        <v>92.714285714285694</v>
      </c>
      <c r="H101" s="1">
        <f t="shared" si="6"/>
        <v>2.1911575562700962</v>
      </c>
      <c r="I101" s="1">
        <f t="shared" si="7"/>
        <v>42.312925170068027</v>
      </c>
      <c r="J101" s="1">
        <f t="shared" si="8"/>
        <v>0.20251255840865451</v>
      </c>
      <c r="K101" s="1">
        <f t="shared" si="9"/>
        <v>0.17777269674321561</v>
      </c>
    </row>
    <row r="102" spans="1:11" x14ac:dyDescent="0.25">
      <c r="A102" s="2" t="s">
        <v>34</v>
      </c>
      <c r="B102" s="4" t="s">
        <v>21</v>
      </c>
      <c r="C102" s="4" t="s">
        <v>12</v>
      </c>
      <c r="D102" s="3">
        <v>18.88</v>
      </c>
      <c r="E102" s="1">
        <v>0.1</v>
      </c>
      <c r="F102" s="1">
        <v>5</v>
      </c>
      <c r="G102" s="1">
        <f t="shared" si="5"/>
        <v>188.79999999999998</v>
      </c>
      <c r="H102" s="1">
        <f t="shared" si="6"/>
        <v>3.7759999999999998</v>
      </c>
      <c r="I102" s="1">
        <f t="shared" si="7"/>
        <v>50</v>
      </c>
      <c r="J102" s="1">
        <f t="shared" si="8"/>
        <v>1.4026843872460921E-3</v>
      </c>
      <c r="K102" s="1">
        <f t="shared" si="9"/>
        <v>7.1452048530231359E-4</v>
      </c>
    </row>
    <row r="103" spans="1:11" x14ac:dyDescent="0.25">
      <c r="A103" s="2" t="s">
        <v>34</v>
      </c>
      <c r="B103" s="4" t="s">
        <v>21</v>
      </c>
      <c r="C103" s="4" t="s">
        <v>13</v>
      </c>
      <c r="D103" s="3">
        <v>3353.56</v>
      </c>
      <c r="E103" s="1">
        <v>187.2</v>
      </c>
      <c r="F103" s="1">
        <v>1768</v>
      </c>
      <c r="G103" s="1">
        <f t="shared" si="5"/>
        <v>17.914316239316239</v>
      </c>
      <c r="H103" s="1">
        <f t="shared" si="6"/>
        <v>1.8968099547511312</v>
      </c>
      <c r="I103" s="1">
        <f t="shared" si="7"/>
        <v>9.4444444444444446</v>
      </c>
      <c r="J103" s="1">
        <f t="shared" si="8"/>
        <v>0.24915181428458713</v>
      </c>
      <c r="K103" s="1">
        <f t="shared" si="9"/>
        <v>0.25265444360289813</v>
      </c>
    </row>
    <row r="104" spans="1:11" x14ac:dyDescent="0.25">
      <c r="A104" s="2" t="s">
        <v>35</v>
      </c>
      <c r="B104" s="4" t="s">
        <v>23</v>
      </c>
      <c r="C104" s="4" t="s">
        <v>8</v>
      </c>
      <c r="D104" s="3">
        <v>5494.08</v>
      </c>
      <c r="E104" s="1">
        <v>176.4</v>
      </c>
      <c r="F104" s="1">
        <v>2266</v>
      </c>
      <c r="G104" s="1">
        <f t="shared" si="5"/>
        <v>31.145578231292514</v>
      </c>
      <c r="H104" s="1">
        <f t="shared" si="6"/>
        <v>2.4245719329214475</v>
      </c>
      <c r="I104" s="1">
        <f t="shared" si="7"/>
        <v>12.845804988662131</v>
      </c>
      <c r="J104" s="1">
        <f t="shared" si="8"/>
        <v>0.40818115668861277</v>
      </c>
      <c r="K104" s="1">
        <f t="shared" si="9"/>
        <v>0.32382068393900854</v>
      </c>
    </row>
    <row r="105" spans="1:11" x14ac:dyDescent="0.25">
      <c r="A105" s="2" t="s">
        <v>35</v>
      </c>
      <c r="B105" s="4" t="s">
        <v>23</v>
      </c>
      <c r="C105" s="4" t="s">
        <v>9</v>
      </c>
      <c r="D105" s="3">
        <v>11325.64</v>
      </c>
      <c r="E105" s="1">
        <v>506.3</v>
      </c>
      <c r="F105" s="1">
        <v>7398</v>
      </c>
      <c r="G105" s="1">
        <f t="shared" si="5"/>
        <v>22.369425241951411</v>
      </c>
      <c r="H105" s="1">
        <f t="shared" si="6"/>
        <v>1.530905650175723</v>
      </c>
      <c r="I105" s="1">
        <f t="shared" si="7"/>
        <v>14.611890183685562</v>
      </c>
      <c r="J105" s="1">
        <f t="shared" si="8"/>
        <v>0.84143529679924955</v>
      </c>
      <c r="K105" s="1">
        <f t="shared" si="9"/>
        <v>1.0572045100533032</v>
      </c>
    </row>
    <row r="106" spans="1:11" x14ac:dyDescent="0.25">
      <c r="A106" s="2" t="s">
        <v>35</v>
      </c>
      <c r="B106" s="4" t="s">
        <v>23</v>
      </c>
      <c r="C106" s="4" t="s">
        <v>10</v>
      </c>
      <c r="D106" s="3">
        <v>285.56</v>
      </c>
      <c r="E106" s="1">
        <v>2</v>
      </c>
      <c r="F106" s="1">
        <v>121</v>
      </c>
      <c r="G106" s="1">
        <f t="shared" si="5"/>
        <v>142.78</v>
      </c>
      <c r="H106" s="1">
        <f t="shared" si="6"/>
        <v>2.36</v>
      </c>
      <c r="I106" s="1">
        <f t="shared" si="7"/>
        <v>60.5</v>
      </c>
      <c r="J106" s="1">
        <f t="shared" si="8"/>
        <v>2.1215601357097144E-2</v>
      </c>
      <c r="K106" s="1">
        <f t="shared" si="9"/>
        <v>1.7291395744315988E-2</v>
      </c>
    </row>
    <row r="107" spans="1:11" x14ac:dyDescent="0.25">
      <c r="A107" s="2" t="s">
        <v>35</v>
      </c>
      <c r="B107" s="4" t="s">
        <v>23</v>
      </c>
      <c r="C107" s="4" t="s">
        <v>11</v>
      </c>
      <c r="D107" s="3">
        <v>2057.92</v>
      </c>
      <c r="E107" s="1">
        <v>14.4</v>
      </c>
      <c r="F107" s="1">
        <v>646</v>
      </c>
      <c r="G107" s="1">
        <f t="shared" si="5"/>
        <v>142.91111111111113</v>
      </c>
      <c r="H107" s="1">
        <f t="shared" si="6"/>
        <v>3.1856346749226008</v>
      </c>
      <c r="I107" s="1">
        <f t="shared" si="7"/>
        <v>44.861111111111107</v>
      </c>
      <c r="J107" s="1">
        <f t="shared" si="8"/>
        <v>0.15289259820982404</v>
      </c>
      <c r="K107" s="1">
        <f t="shared" si="9"/>
        <v>9.2316046701058918E-2</v>
      </c>
    </row>
    <row r="108" spans="1:11" x14ac:dyDescent="0.25">
      <c r="A108" s="2" t="s">
        <v>35</v>
      </c>
      <c r="B108" s="4" t="s">
        <v>23</v>
      </c>
      <c r="C108" s="4" t="s">
        <v>12</v>
      </c>
      <c r="D108" s="3">
        <v>306.8</v>
      </c>
      <c r="E108" s="1">
        <v>37.5</v>
      </c>
      <c r="F108" s="1">
        <v>212</v>
      </c>
      <c r="G108" s="1">
        <f t="shared" si="5"/>
        <v>8.1813333333333329</v>
      </c>
      <c r="H108" s="1">
        <f t="shared" si="6"/>
        <v>1.4471698113207547</v>
      </c>
      <c r="I108" s="1">
        <f t="shared" si="7"/>
        <v>5.6533333333333333</v>
      </c>
      <c r="J108" s="1">
        <f t="shared" si="8"/>
        <v>2.2793621292748995E-2</v>
      </c>
      <c r="K108" s="1">
        <f t="shared" si="9"/>
        <v>3.0295668576818095E-2</v>
      </c>
    </row>
    <row r="109" spans="1:11" x14ac:dyDescent="0.25">
      <c r="A109" s="2" t="s">
        <v>35</v>
      </c>
      <c r="B109" s="4" t="s">
        <v>23</v>
      </c>
      <c r="C109" s="4" t="s">
        <v>13</v>
      </c>
      <c r="D109" s="3">
        <v>3313.4399999999996</v>
      </c>
      <c r="E109" s="1">
        <v>204</v>
      </c>
      <c r="F109" s="1">
        <v>1986</v>
      </c>
      <c r="G109" s="1">
        <f t="shared" si="5"/>
        <v>16.242352941176467</v>
      </c>
      <c r="H109" s="1">
        <f t="shared" si="6"/>
        <v>1.6683987915407852</v>
      </c>
      <c r="I109" s="1">
        <f t="shared" si="7"/>
        <v>9.735294117647058</v>
      </c>
      <c r="J109" s="1">
        <f t="shared" si="8"/>
        <v>0.24617110996168912</v>
      </c>
      <c r="K109" s="1">
        <f t="shared" si="9"/>
        <v>0.28380753676207893</v>
      </c>
    </row>
    <row r="110" spans="1:11" x14ac:dyDescent="0.25">
      <c r="A110" s="2" t="s">
        <v>36</v>
      </c>
      <c r="B110" s="4" t="s">
        <v>7</v>
      </c>
      <c r="C110" s="4" t="s">
        <v>8</v>
      </c>
      <c r="D110" s="3">
        <v>6761.4</v>
      </c>
      <c r="E110" s="1">
        <v>188.79999999999998</v>
      </c>
      <c r="F110" s="1">
        <v>2537</v>
      </c>
      <c r="G110" s="1">
        <f t="shared" si="5"/>
        <v>35.8125</v>
      </c>
      <c r="H110" s="1">
        <f t="shared" si="6"/>
        <v>2.6651162790697671</v>
      </c>
      <c r="I110" s="1">
        <f t="shared" si="7"/>
        <v>13.437500000000002</v>
      </c>
      <c r="J110" s="1">
        <f t="shared" si="8"/>
        <v>0.50233634618250678</v>
      </c>
      <c r="K110" s="1">
        <f t="shared" si="9"/>
        <v>0.36254769424239391</v>
      </c>
    </row>
    <row r="111" spans="1:11" x14ac:dyDescent="0.25">
      <c r="A111" s="2" t="s">
        <v>36</v>
      </c>
      <c r="B111" s="4" t="s">
        <v>7</v>
      </c>
      <c r="C111" s="4" t="s">
        <v>9</v>
      </c>
      <c r="D111" s="3">
        <v>12378.199999999999</v>
      </c>
      <c r="E111" s="1">
        <v>536.80000000000007</v>
      </c>
      <c r="F111" s="1">
        <v>7445</v>
      </c>
      <c r="G111" s="1">
        <f t="shared" si="5"/>
        <v>23.059239940387478</v>
      </c>
      <c r="H111" s="1">
        <f t="shared" si="6"/>
        <v>1.6626192075218267</v>
      </c>
      <c r="I111" s="1">
        <f t="shared" si="7"/>
        <v>13.869225037257822</v>
      </c>
      <c r="J111" s="1">
        <f t="shared" si="8"/>
        <v>0.91963495138821894</v>
      </c>
      <c r="K111" s="1">
        <f t="shared" si="9"/>
        <v>1.0639210026151451</v>
      </c>
    </row>
    <row r="112" spans="1:11" x14ac:dyDescent="0.25">
      <c r="A112" s="2" t="s">
        <v>36</v>
      </c>
      <c r="B112" s="4" t="s">
        <v>7</v>
      </c>
      <c r="C112" s="4" t="s">
        <v>10</v>
      </c>
      <c r="D112" s="3">
        <v>328.03999999999996</v>
      </c>
      <c r="E112" s="1">
        <v>2.6</v>
      </c>
      <c r="F112" s="1">
        <v>158</v>
      </c>
      <c r="G112" s="1">
        <f t="shared" si="5"/>
        <v>126.16923076923075</v>
      </c>
      <c r="H112" s="1">
        <f t="shared" si="6"/>
        <v>2.0762025316455692</v>
      </c>
      <c r="I112" s="1">
        <f t="shared" si="7"/>
        <v>60.769230769230766</v>
      </c>
      <c r="J112" s="1">
        <f t="shared" si="8"/>
        <v>2.4371641228400846E-2</v>
      </c>
      <c r="K112" s="1">
        <f t="shared" si="9"/>
        <v>2.2578847335553112E-2</v>
      </c>
    </row>
    <row r="113" spans="1:11" x14ac:dyDescent="0.25">
      <c r="A113" s="2" t="s">
        <v>36</v>
      </c>
      <c r="B113" s="4" t="s">
        <v>7</v>
      </c>
      <c r="C113" s="4" t="s">
        <v>11</v>
      </c>
      <c r="D113" s="3">
        <v>2886.2799999999997</v>
      </c>
      <c r="E113" s="1">
        <v>22.900000000000002</v>
      </c>
      <c r="F113" s="1">
        <v>957</v>
      </c>
      <c r="G113" s="1">
        <f t="shared" si="5"/>
        <v>126.03842794759824</v>
      </c>
      <c r="H113" s="1">
        <f t="shared" si="6"/>
        <v>3.0159665621734586</v>
      </c>
      <c r="I113" s="1">
        <f t="shared" si="7"/>
        <v>41.790393013100434</v>
      </c>
      <c r="J113" s="1">
        <f t="shared" si="8"/>
        <v>0.21443537570024632</v>
      </c>
      <c r="K113" s="1">
        <f t="shared" si="9"/>
        <v>0.13675922088686282</v>
      </c>
    </row>
    <row r="114" spans="1:11" x14ac:dyDescent="0.25">
      <c r="A114" s="2" t="s">
        <v>36</v>
      </c>
      <c r="B114" s="4" t="s">
        <v>7</v>
      </c>
      <c r="C114" s="4" t="s">
        <v>12</v>
      </c>
      <c r="D114" s="3">
        <v>554.6</v>
      </c>
      <c r="E114" s="1">
        <v>73.5</v>
      </c>
      <c r="F114" s="1">
        <v>423</v>
      </c>
      <c r="G114" s="1">
        <f t="shared" si="5"/>
        <v>7.5455782312925175</v>
      </c>
      <c r="H114" s="1">
        <f t="shared" si="6"/>
        <v>1.3111111111111111</v>
      </c>
      <c r="I114" s="1">
        <f t="shared" si="7"/>
        <v>5.7551020408163263</v>
      </c>
      <c r="J114" s="1">
        <f t="shared" si="8"/>
        <v>4.1203853875353962E-2</v>
      </c>
      <c r="K114" s="1">
        <f t="shared" si="9"/>
        <v>6.0448433056575733E-2</v>
      </c>
    </row>
    <row r="115" spans="1:11" x14ac:dyDescent="0.25">
      <c r="A115" s="2" t="s">
        <v>36</v>
      </c>
      <c r="B115" s="4" t="s">
        <v>7</v>
      </c>
      <c r="C115" s="4" t="s">
        <v>13</v>
      </c>
      <c r="D115" s="3">
        <v>3450.3199999999997</v>
      </c>
      <c r="E115" s="1">
        <v>165.4</v>
      </c>
      <c r="F115" s="1">
        <v>1601</v>
      </c>
      <c r="G115" s="1">
        <f t="shared" si="5"/>
        <v>20.860459492140265</v>
      </c>
      <c r="H115" s="1">
        <f t="shared" si="6"/>
        <v>2.1551030605871331</v>
      </c>
      <c r="I115" s="1">
        <f t="shared" si="7"/>
        <v>9.6795646916565889</v>
      </c>
      <c r="J115" s="1">
        <f t="shared" si="8"/>
        <v>0.25634057176922331</v>
      </c>
      <c r="K115" s="1">
        <f t="shared" si="9"/>
        <v>0.2287894593938008</v>
      </c>
    </row>
    <row r="116" spans="1:11" x14ac:dyDescent="0.25">
      <c r="A116" s="2" t="s">
        <v>37</v>
      </c>
      <c r="B116" s="4" t="s">
        <v>15</v>
      </c>
      <c r="C116" s="4" t="s">
        <v>8</v>
      </c>
      <c r="D116" s="3">
        <v>8550.2799999999988</v>
      </c>
      <c r="E116" s="1">
        <v>274.90000000000003</v>
      </c>
      <c r="F116" s="1">
        <v>3436</v>
      </c>
      <c r="G116" s="1">
        <f t="shared" si="5"/>
        <v>31.103237540923963</v>
      </c>
      <c r="H116" s="1">
        <f t="shared" si="6"/>
        <v>2.4884400465657737</v>
      </c>
      <c r="I116" s="1">
        <f t="shared" si="7"/>
        <v>12.49909057839214</v>
      </c>
      <c r="J116" s="1">
        <f t="shared" si="8"/>
        <v>0.63524069187407384</v>
      </c>
      <c r="K116" s="1">
        <f t="shared" si="9"/>
        <v>0.49101847749974992</v>
      </c>
    </row>
    <row r="117" spans="1:11" x14ac:dyDescent="0.25">
      <c r="A117" s="2" t="s">
        <v>37</v>
      </c>
      <c r="B117" s="4" t="s">
        <v>15</v>
      </c>
      <c r="C117" s="4" t="s">
        <v>9</v>
      </c>
      <c r="D117" s="3">
        <v>17570.2</v>
      </c>
      <c r="E117" s="1">
        <v>736.2</v>
      </c>
      <c r="F117" s="1">
        <v>11025</v>
      </c>
      <c r="G117" s="1">
        <f t="shared" si="5"/>
        <v>23.866069002988318</v>
      </c>
      <c r="H117" s="1">
        <f t="shared" si="6"/>
        <v>1.5936689342403629</v>
      </c>
      <c r="I117" s="1">
        <f t="shared" si="7"/>
        <v>14.975550122249388</v>
      </c>
      <c r="J117" s="1">
        <f t="shared" si="8"/>
        <v>1.3053731578808947</v>
      </c>
      <c r="K117" s="1">
        <f t="shared" si="9"/>
        <v>1.5755176700916016</v>
      </c>
    </row>
    <row r="118" spans="1:11" x14ac:dyDescent="0.25">
      <c r="A118" s="2" t="s">
        <v>37</v>
      </c>
      <c r="B118" s="4" t="s">
        <v>15</v>
      </c>
      <c r="C118" s="4" t="s">
        <v>10</v>
      </c>
      <c r="D118" s="3">
        <v>311.52</v>
      </c>
      <c r="E118" s="1">
        <v>2.6</v>
      </c>
      <c r="F118" s="1">
        <v>155</v>
      </c>
      <c r="G118" s="1">
        <f t="shared" si="5"/>
        <v>119.8153846153846</v>
      </c>
      <c r="H118" s="1">
        <f t="shared" si="6"/>
        <v>2.0098064516129033</v>
      </c>
      <c r="I118" s="1">
        <f t="shared" si="7"/>
        <v>59.615384615384613</v>
      </c>
      <c r="J118" s="1">
        <f t="shared" si="8"/>
        <v>2.3144292389560516E-2</v>
      </c>
      <c r="K118" s="1">
        <f t="shared" si="9"/>
        <v>2.2150135044371719E-2</v>
      </c>
    </row>
    <row r="119" spans="1:11" x14ac:dyDescent="0.25">
      <c r="A119" s="2" t="s">
        <v>37</v>
      </c>
      <c r="B119" s="4" t="s">
        <v>15</v>
      </c>
      <c r="C119" s="4" t="s">
        <v>11</v>
      </c>
      <c r="D119" s="3">
        <v>4526.4799999999996</v>
      </c>
      <c r="E119" s="1">
        <v>41</v>
      </c>
      <c r="F119" s="1">
        <v>1667</v>
      </c>
      <c r="G119" s="1">
        <f t="shared" si="5"/>
        <v>110.40195121951218</v>
      </c>
      <c r="H119" s="1">
        <f t="shared" si="6"/>
        <v>2.7153449310137971</v>
      </c>
      <c r="I119" s="1">
        <f t="shared" si="7"/>
        <v>40.658536585365852</v>
      </c>
      <c r="J119" s="1">
        <f t="shared" si="8"/>
        <v>0.33629358184225056</v>
      </c>
      <c r="K119" s="1">
        <f t="shared" si="9"/>
        <v>0.23822112979979138</v>
      </c>
    </row>
    <row r="120" spans="1:11" x14ac:dyDescent="0.25">
      <c r="A120" s="2" t="s">
        <v>37</v>
      </c>
      <c r="B120" s="4" t="s">
        <v>15</v>
      </c>
      <c r="C120" s="4" t="s">
        <v>12</v>
      </c>
      <c r="D120" s="3">
        <v>620.67999999999995</v>
      </c>
      <c r="E120" s="1">
        <v>65.3</v>
      </c>
      <c r="F120" s="1">
        <v>378</v>
      </c>
      <c r="G120" s="1">
        <f t="shared" si="5"/>
        <v>9.5050535987748841</v>
      </c>
      <c r="H120" s="1">
        <f t="shared" si="6"/>
        <v>1.6420105820105819</v>
      </c>
      <c r="I120" s="1">
        <f t="shared" si="7"/>
        <v>5.7886676875957122</v>
      </c>
      <c r="J120" s="1">
        <f t="shared" si="8"/>
        <v>4.6113249230715275E-2</v>
      </c>
      <c r="K120" s="1">
        <f t="shared" si="9"/>
        <v>5.4017748688854908E-2</v>
      </c>
    </row>
    <row r="121" spans="1:11" x14ac:dyDescent="0.25">
      <c r="A121" s="2" t="s">
        <v>37</v>
      </c>
      <c r="B121" s="4" t="s">
        <v>15</v>
      </c>
      <c r="C121" s="4" t="s">
        <v>13</v>
      </c>
      <c r="D121" s="3">
        <v>4165.3999999999996</v>
      </c>
      <c r="E121" s="1">
        <v>183.7</v>
      </c>
      <c r="F121" s="1">
        <v>1758</v>
      </c>
      <c r="G121" s="1">
        <f t="shared" si="5"/>
        <v>22.675013609145346</v>
      </c>
      <c r="H121" s="1">
        <f t="shared" si="6"/>
        <v>2.3693970420932877</v>
      </c>
      <c r="I121" s="1">
        <f t="shared" si="7"/>
        <v>9.5699510070767566</v>
      </c>
      <c r="J121" s="1">
        <f t="shared" si="8"/>
        <v>0.30946724293616906</v>
      </c>
      <c r="K121" s="1">
        <f t="shared" si="9"/>
        <v>0.25122540263229343</v>
      </c>
    </row>
    <row r="122" spans="1:11" x14ac:dyDescent="0.25">
      <c r="A122" s="2" t="s">
        <v>38</v>
      </c>
      <c r="B122" s="4" t="s">
        <v>17</v>
      </c>
      <c r="C122" s="4" t="s">
        <v>8</v>
      </c>
      <c r="D122" s="3">
        <v>7672.36</v>
      </c>
      <c r="E122" s="1">
        <v>249.9</v>
      </c>
      <c r="F122" s="1">
        <v>3677</v>
      </c>
      <c r="G122" s="1">
        <f t="shared" si="5"/>
        <v>30.701720688275309</v>
      </c>
      <c r="H122" s="1">
        <f t="shared" si="6"/>
        <v>2.086581452270873</v>
      </c>
      <c r="I122" s="1">
        <f t="shared" si="7"/>
        <v>14.713885554221688</v>
      </c>
      <c r="J122" s="1">
        <f t="shared" si="8"/>
        <v>0.57001586786713065</v>
      </c>
      <c r="K122" s="1">
        <f t="shared" si="9"/>
        <v>0.52545836489132136</v>
      </c>
    </row>
    <row r="123" spans="1:11" x14ac:dyDescent="0.25">
      <c r="A123" s="2" t="s">
        <v>38</v>
      </c>
      <c r="B123" s="4" t="s">
        <v>17</v>
      </c>
      <c r="C123" s="4" t="s">
        <v>9</v>
      </c>
      <c r="D123" s="3">
        <v>11283.16</v>
      </c>
      <c r="E123" s="1">
        <v>565</v>
      </c>
      <c r="F123" s="1">
        <v>8120</v>
      </c>
      <c r="G123" s="1">
        <f t="shared" si="5"/>
        <v>19.970194690265487</v>
      </c>
      <c r="H123" s="1">
        <f t="shared" si="6"/>
        <v>1.3895517241379309</v>
      </c>
      <c r="I123" s="1">
        <f t="shared" si="7"/>
        <v>14.371681415929203</v>
      </c>
      <c r="J123" s="1">
        <f t="shared" si="8"/>
        <v>0.83827925692794591</v>
      </c>
      <c r="K123" s="1">
        <f t="shared" si="9"/>
        <v>1.1603812681309573</v>
      </c>
    </row>
    <row r="124" spans="1:11" x14ac:dyDescent="0.25">
      <c r="A124" s="2" t="s">
        <v>38</v>
      </c>
      <c r="B124" s="4" t="s">
        <v>17</v>
      </c>
      <c r="C124" s="4" t="s">
        <v>10</v>
      </c>
      <c r="D124" s="3">
        <v>370.52</v>
      </c>
      <c r="E124" s="1">
        <v>3.6</v>
      </c>
      <c r="F124" s="1">
        <v>219</v>
      </c>
      <c r="G124" s="1">
        <f t="shared" si="5"/>
        <v>102.92222222222222</v>
      </c>
      <c r="H124" s="1">
        <f t="shared" si="6"/>
        <v>1.6918721461187214</v>
      </c>
      <c r="I124" s="1">
        <f t="shared" si="7"/>
        <v>60.833333333333329</v>
      </c>
      <c r="J124" s="1">
        <f t="shared" si="8"/>
        <v>2.7527681099704559E-2</v>
      </c>
      <c r="K124" s="1">
        <f t="shared" si="9"/>
        <v>3.129599725624134E-2</v>
      </c>
    </row>
    <row r="125" spans="1:11" x14ac:dyDescent="0.25">
      <c r="A125" s="2" t="s">
        <v>38</v>
      </c>
      <c r="B125" s="4" t="s">
        <v>17</v>
      </c>
      <c r="C125" s="4" t="s">
        <v>11</v>
      </c>
      <c r="D125" s="3">
        <v>483.79999999999995</v>
      </c>
      <c r="E125" s="1">
        <v>5.1999999999999993</v>
      </c>
      <c r="F125" s="1">
        <v>213</v>
      </c>
      <c r="G125" s="1">
        <f t="shared" si="5"/>
        <v>93.038461538461547</v>
      </c>
      <c r="H125" s="1">
        <f t="shared" si="6"/>
        <v>2.2713615023474176</v>
      </c>
      <c r="I125" s="1">
        <f t="shared" si="7"/>
        <v>40.961538461538467</v>
      </c>
      <c r="J125" s="1">
        <f t="shared" si="8"/>
        <v>3.5943787423181106E-2</v>
      </c>
      <c r="K125" s="1">
        <f t="shared" si="9"/>
        <v>3.0438572673878558E-2</v>
      </c>
    </row>
    <row r="126" spans="1:11" x14ac:dyDescent="0.25">
      <c r="A126" s="2" t="s">
        <v>38</v>
      </c>
      <c r="B126" s="4" t="s">
        <v>17</v>
      </c>
      <c r="C126" s="4" t="s">
        <v>12</v>
      </c>
      <c r="D126" s="3">
        <v>1054.9199999999998</v>
      </c>
      <c r="E126" s="1">
        <v>250.6</v>
      </c>
      <c r="F126" s="1">
        <v>1191</v>
      </c>
      <c r="G126" s="1">
        <f t="shared" si="5"/>
        <v>4.2095770151636067</v>
      </c>
      <c r="H126" s="1">
        <f t="shared" si="6"/>
        <v>0.88574307304785882</v>
      </c>
      <c r="I126" s="1">
        <f t="shared" si="7"/>
        <v>4.7525937749401441</v>
      </c>
      <c r="J126" s="1">
        <f t="shared" si="8"/>
        <v>7.8374990137375394E-2</v>
      </c>
      <c r="K126" s="1">
        <f t="shared" si="9"/>
        <v>0.17019877959901111</v>
      </c>
    </row>
    <row r="127" spans="1:11" x14ac:dyDescent="0.25">
      <c r="A127" s="2" t="s">
        <v>38</v>
      </c>
      <c r="B127" s="4" t="s">
        <v>17</v>
      </c>
      <c r="C127" s="4" t="s">
        <v>13</v>
      </c>
      <c r="D127" s="3">
        <v>3794.8799999999997</v>
      </c>
      <c r="E127" s="1">
        <v>167.6</v>
      </c>
      <c r="F127" s="1">
        <v>1544</v>
      </c>
      <c r="G127" s="1">
        <f t="shared" si="5"/>
        <v>22.642482100238663</v>
      </c>
      <c r="H127" s="1">
        <f t="shared" si="6"/>
        <v>2.457823834196891</v>
      </c>
      <c r="I127" s="1">
        <f t="shared" si="7"/>
        <v>9.2124105011933182</v>
      </c>
      <c r="J127" s="1">
        <f t="shared" si="8"/>
        <v>0.28193956183646446</v>
      </c>
      <c r="K127" s="1">
        <f t="shared" si="9"/>
        <v>0.22064392586135442</v>
      </c>
    </row>
    <row r="128" spans="1:11" x14ac:dyDescent="0.25">
      <c r="A128" s="2" t="s">
        <v>39</v>
      </c>
      <c r="B128" s="4" t="s">
        <v>19</v>
      </c>
      <c r="C128" s="4" t="s">
        <v>8</v>
      </c>
      <c r="D128" s="3">
        <v>7389.16</v>
      </c>
      <c r="E128" s="1">
        <v>159</v>
      </c>
      <c r="F128" s="1">
        <v>2609</v>
      </c>
      <c r="G128" s="1">
        <f t="shared" si="5"/>
        <v>46.472704402515724</v>
      </c>
      <c r="H128" s="1">
        <f t="shared" si="6"/>
        <v>2.8321809122269066</v>
      </c>
      <c r="I128" s="1">
        <f t="shared" si="7"/>
        <v>16.408805031446541</v>
      </c>
      <c r="J128" s="1">
        <f t="shared" si="8"/>
        <v>0.54897560205843932</v>
      </c>
      <c r="K128" s="1">
        <f t="shared" si="9"/>
        <v>0.37283678923074726</v>
      </c>
    </row>
    <row r="129" spans="1:11" x14ac:dyDescent="0.25">
      <c r="A129" s="2" t="s">
        <v>39</v>
      </c>
      <c r="B129" s="4" t="s">
        <v>19</v>
      </c>
      <c r="C129" s="4" t="s">
        <v>9</v>
      </c>
      <c r="D129" s="3">
        <v>15288.08</v>
      </c>
      <c r="E129" s="1">
        <v>660</v>
      </c>
      <c r="F129" s="1">
        <v>9863</v>
      </c>
      <c r="G129" s="1">
        <f t="shared" si="5"/>
        <v>23.163757575757575</v>
      </c>
      <c r="H129" s="1">
        <f t="shared" si="6"/>
        <v>1.550043597282774</v>
      </c>
      <c r="I129" s="1">
        <f t="shared" si="7"/>
        <v>14.943939393939393</v>
      </c>
      <c r="J129" s="1">
        <f t="shared" si="8"/>
        <v>1.135823682572523</v>
      </c>
      <c r="K129" s="1">
        <f t="shared" si="9"/>
        <v>1.4094631093073438</v>
      </c>
    </row>
    <row r="130" spans="1:11" x14ac:dyDescent="0.25">
      <c r="A130" s="2" t="s">
        <v>39</v>
      </c>
      <c r="B130" s="4" t="s">
        <v>19</v>
      </c>
      <c r="C130" s="4" t="s">
        <v>10</v>
      </c>
      <c r="D130" s="3">
        <v>221.83999999999997</v>
      </c>
      <c r="E130" s="1">
        <v>1.4000000000000001</v>
      </c>
      <c r="F130" s="1">
        <v>82</v>
      </c>
      <c r="G130" s="1">
        <f t="shared" ref="G130:G193" si="10">D130 / E130</f>
        <v>158.45714285714283</v>
      </c>
      <c r="H130" s="1">
        <f t="shared" ref="H130:H193" si="11">D130 / F130</f>
        <v>2.7053658536585363</v>
      </c>
      <c r="I130" s="1">
        <f t="shared" ref="I130:I193" si="12">F130 / E130</f>
        <v>58.571428571428569</v>
      </c>
      <c r="J130" s="1">
        <f t="shared" ref="J130:J193" si="13">D130 / 1345990.6 * 100</f>
        <v>1.648154155014158E-2</v>
      </c>
      <c r="K130" s="1">
        <f t="shared" ref="K130:K193" si="14">F130 / 699770 * 100</f>
        <v>1.1718135958957944E-2</v>
      </c>
    </row>
    <row r="131" spans="1:11" x14ac:dyDescent="0.25">
      <c r="A131" s="2" t="s">
        <v>39</v>
      </c>
      <c r="B131" s="4" t="s">
        <v>19</v>
      </c>
      <c r="C131" s="4" t="s">
        <v>11</v>
      </c>
      <c r="D131" s="3">
        <v>2267.96</v>
      </c>
      <c r="E131" s="1">
        <v>21.8</v>
      </c>
      <c r="F131" s="1">
        <v>572</v>
      </c>
      <c r="G131" s="1">
        <f t="shared" si="10"/>
        <v>104.03486238532111</v>
      </c>
      <c r="H131" s="1">
        <f t="shared" si="11"/>
        <v>3.9649650349650352</v>
      </c>
      <c r="I131" s="1">
        <f t="shared" si="12"/>
        <v>26.238532110091743</v>
      </c>
      <c r="J131" s="1">
        <f t="shared" si="13"/>
        <v>0.16849746201793683</v>
      </c>
      <c r="K131" s="1">
        <f t="shared" si="14"/>
        <v>8.1741143518584677E-2</v>
      </c>
    </row>
    <row r="132" spans="1:11" x14ac:dyDescent="0.25">
      <c r="A132" s="2" t="s">
        <v>39</v>
      </c>
      <c r="B132" s="4" t="s">
        <v>19</v>
      </c>
      <c r="C132" s="4" t="s">
        <v>12</v>
      </c>
      <c r="D132" s="3">
        <v>861.4</v>
      </c>
      <c r="E132" s="1">
        <v>190.9</v>
      </c>
      <c r="F132" s="1">
        <v>837</v>
      </c>
      <c r="G132" s="1">
        <f t="shared" si="10"/>
        <v>4.5123101100052381</v>
      </c>
      <c r="H132" s="1">
        <f t="shared" si="11"/>
        <v>1.0291517323775388</v>
      </c>
      <c r="I132" s="1">
        <f t="shared" si="12"/>
        <v>4.384494499738083</v>
      </c>
      <c r="J132" s="1">
        <f t="shared" si="13"/>
        <v>6.399747516810296E-2</v>
      </c>
      <c r="K132" s="1">
        <f t="shared" si="14"/>
        <v>0.11961072923960729</v>
      </c>
    </row>
    <row r="133" spans="1:11" x14ac:dyDescent="0.25">
      <c r="A133" s="2" t="s">
        <v>39</v>
      </c>
      <c r="B133" s="4" t="s">
        <v>19</v>
      </c>
      <c r="C133" s="4" t="s">
        <v>13</v>
      </c>
      <c r="D133" s="3">
        <v>4656.28</v>
      </c>
      <c r="E133" s="1">
        <v>181.2</v>
      </c>
      <c r="F133" s="1">
        <v>1877</v>
      </c>
      <c r="G133" s="1">
        <f t="shared" si="10"/>
        <v>25.696909492273733</v>
      </c>
      <c r="H133" s="1">
        <f t="shared" si="11"/>
        <v>2.4807032498668087</v>
      </c>
      <c r="I133" s="1">
        <f t="shared" si="12"/>
        <v>10.358719646799118</v>
      </c>
      <c r="J133" s="1">
        <f t="shared" si="13"/>
        <v>0.34593703700456746</v>
      </c>
      <c r="K133" s="1">
        <f t="shared" si="14"/>
        <v>0.26823099018248853</v>
      </c>
    </row>
    <row r="134" spans="1:11" x14ac:dyDescent="0.25">
      <c r="A134" s="2" t="s">
        <v>40</v>
      </c>
      <c r="B134" s="4" t="s">
        <v>21</v>
      </c>
      <c r="C134" s="4" t="s">
        <v>8</v>
      </c>
      <c r="D134" s="3">
        <v>5756.04</v>
      </c>
      <c r="E134" s="1">
        <v>164.29999999999998</v>
      </c>
      <c r="F134" s="1">
        <v>2521</v>
      </c>
      <c r="G134" s="1">
        <f t="shared" si="10"/>
        <v>35.033718807060261</v>
      </c>
      <c r="H134" s="1">
        <f t="shared" si="11"/>
        <v>2.2832368107893695</v>
      </c>
      <c r="I134" s="1">
        <f t="shared" si="12"/>
        <v>15.343883140596471</v>
      </c>
      <c r="J134" s="1">
        <f t="shared" si="13"/>
        <v>0.42764340256165234</v>
      </c>
      <c r="K134" s="1">
        <f t="shared" si="14"/>
        <v>0.3602612286894265</v>
      </c>
    </row>
    <row r="135" spans="1:11" x14ac:dyDescent="0.25">
      <c r="A135" s="2" t="s">
        <v>40</v>
      </c>
      <c r="B135" s="4" t="s">
        <v>21</v>
      </c>
      <c r="C135" s="4" t="s">
        <v>9</v>
      </c>
      <c r="D135" s="3">
        <v>10915</v>
      </c>
      <c r="E135" s="1">
        <v>495.90000000000003</v>
      </c>
      <c r="F135" s="1">
        <v>7072</v>
      </c>
      <c r="G135" s="1">
        <f t="shared" si="10"/>
        <v>22.010485985077636</v>
      </c>
      <c r="H135" s="1">
        <f t="shared" si="11"/>
        <v>1.5434106334841629</v>
      </c>
      <c r="I135" s="1">
        <f t="shared" si="12"/>
        <v>14.260939705585802</v>
      </c>
      <c r="J135" s="1">
        <f t="shared" si="13"/>
        <v>0.81092691137664707</v>
      </c>
      <c r="K135" s="1">
        <f t="shared" si="14"/>
        <v>1.0106177744115925</v>
      </c>
    </row>
    <row r="136" spans="1:11" x14ac:dyDescent="0.25">
      <c r="A136" s="2" t="s">
        <v>40</v>
      </c>
      <c r="B136" s="4" t="s">
        <v>21</v>
      </c>
      <c r="C136" s="4" t="s">
        <v>10</v>
      </c>
      <c r="D136" s="3">
        <v>240.72</v>
      </c>
      <c r="E136" s="1">
        <v>1.8</v>
      </c>
      <c r="F136" s="1">
        <v>107</v>
      </c>
      <c r="G136" s="1">
        <f t="shared" si="10"/>
        <v>133.73333333333332</v>
      </c>
      <c r="H136" s="1">
        <f t="shared" si="11"/>
        <v>2.2497196261682242</v>
      </c>
      <c r="I136" s="1">
        <f t="shared" si="12"/>
        <v>59.444444444444443</v>
      </c>
      <c r="J136" s="1">
        <f t="shared" si="13"/>
        <v>1.7884225937387675E-2</v>
      </c>
      <c r="K136" s="1">
        <f t="shared" si="14"/>
        <v>1.529073838546951E-2</v>
      </c>
    </row>
    <row r="137" spans="1:11" x14ac:dyDescent="0.25">
      <c r="A137" s="2" t="s">
        <v>40</v>
      </c>
      <c r="B137" s="4" t="s">
        <v>21</v>
      </c>
      <c r="C137" s="4" t="s">
        <v>11</v>
      </c>
      <c r="D137" s="3">
        <v>1189.4399999999998</v>
      </c>
      <c r="E137" s="1">
        <v>10.1</v>
      </c>
      <c r="F137" s="1">
        <v>298</v>
      </c>
      <c r="G137" s="1">
        <f t="shared" si="10"/>
        <v>117.76633663366336</v>
      </c>
      <c r="H137" s="1">
        <f t="shared" si="11"/>
        <v>3.9914093959731538</v>
      </c>
      <c r="I137" s="1">
        <f t="shared" si="12"/>
        <v>29.504950495049506</v>
      </c>
      <c r="J137" s="1">
        <f t="shared" si="13"/>
        <v>8.8369116396503786E-2</v>
      </c>
      <c r="K137" s="1">
        <f t="shared" si="14"/>
        <v>4.2585420924017896E-2</v>
      </c>
    </row>
    <row r="138" spans="1:11" x14ac:dyDescent="0.25">
      <c r="A138" s="2" t="s">
        <v>40</v>
      </c>
      <c r="B138" s="4" t="s">
        <v>21</v>
      </c>
      <c r="C138" s="4" t="s">
        <v>12</v>
      </c>
      <c r="D138" s="3">
        <v>165.2</v>
      </c>
      <c r="E138" s="1">
        <v>85.8</v>
      </c>
      <c r="F138" s="1">
        <v>337</v>
      </c>
      <c r="G138" s="1">
        <f t="shared" si="10"/>
        <v>1.9254079254079253</v>
      </c>
      <c r="H138" s="1">
        <f t="shared" si="11"/>
        <v>0.49020771513353112</v>
      </c>
      <c r="I138" s="1">
        <f t="shared" si="12"/>
        <v>3.9277389277389281</v>
      </c>
      <c r="J138" s="1">
        <f t="shared" si="13"/>
        <v>1.2273488388403305E-2</v>
      </c>
      <c r="K138" s="1">
        <f t="shared" si="14"/>
        <v>4.8158680709375935E-2</v>
      </c>
    </row>
    <row r="139" spans="1:11" x14ac:dyDescent="0.25">
      <c r="A139" s="2" t="s">
        <v>40</v>
      </c>
      <c r="B139" s="4" t="s">
        <v>21</v>
      </c>
      <c r="C139" s="4" t="s">
        <v>13</v>
      </c>
      <c r="D139" s="3">
        <v>2916.96</v>
      </c>
      <c r="E139" s="1">
        <v>131.69999999999999</v>
      </c>
      <c r="F139" s="1">
        <v>1254</v>
      </c>
      <c r="G139" s="1">
        <f t="shared" si="10"/>
        <v>22.148519362186789</v>
      </c>
      <c r="H139" s="1">
        <f t="shared" si="11"/>
        <v>2.3261244019138756</v>
      </c>
      <c r="I139" s="1">
        <f t="shared" si="12"/>
        <v>9.5216400911161738</v>
      </c>
      <c r="J139" s="1">
        <f t="shared" si="13"/>
        <v>0.21671473782952122</v>
      </c>
      <c r="K139" s="1">
        <f t="shared" si="14"/>
        <v>0.17920173771382025</v>
      </c>
    </row>
    <row r="140" spans="1:11" x14ac:dyDescent="0.25">
      <c r="A140" s="2" t="s">
        <v>41</v>
      </c>
      <c r="B140" s="4" t="s">
        <v>23</v>
      </c>
      <c r="C140" s="4" t="s">
        <v>8</v>
      </c>
      <c r="D140" s="3">
        <v>4531.2</v>
      </c>
      <c r="E140" s="1">
        <v>119.8</v>
      </c>
      <c r="F140" s="1">
        <v>1732</v>
      </c>
      <c r="G140" s="1">
        <f t="shared" si="10"/>
        <v>37.82303839732888</v>
      </c>
      <c r="H140" s="1">
        <f t="shared" si="11"/>
        <v>2.6161662817551963</v>
      </c>
      <c r="I140" s="1">
        <f t="shared" si="12"/>
        <v>14.457429048414024</v>
      </c>
      <c r="J140" s="1">
        <f t="shared" si="13"/>
        <v>0.33664425293906208</v>
      </c>
      <c r="K140" s="1">
        <f t="shared" si="14"/>
        <v>0.24750989610872143</v>
      </c>
    </row>
    <row r="141" spans="1:11" x14ac:dyDescent="0.25">
      <c r="A141" s="2" t="s">
        <v>41</v>
      </c>
      <c r="B141" s="4" t="s">
        <v>23</v>
      </c>
      <c r="C141" s="4" t="s">
        <v>9</v>
      </c>
      <c r="D141" s="3">
        <v>9114.32</v>
      </c>
      <c r="E141" s="1">
        <v>402</v>
      </c>
      <c r="F141" s="1">
        <v>5361</v>
      </c>
      <c r="G141" s="1">
        <f t="shared" si="10"/>
        <v>22.672437810945272</v>
      </c>
      <c r="H141" s="1">
        <f t="shared" si="11"/>
        <v>1.7001156500652863</v>
      </c>
      <c r="I141" s="1">
        <f t="shared" si="12"/>
        <v>13.335820895522389</v>
      </c>
      <c r="J141" s="1">
        <f t="shared" si="13"/>
        <v>0.67714588794305097</v>
      </c>
      <c r="K141" s="1">
        <f t="shared" si="14"/>
        <v>0.76610886434114067</v>
      </c>
    </row>
    <row r="142" spans="1:11" x14ac:dyDescent="0.25">
      <c r="A142" s="2" t="s">
        <v>41</v>
      </c>
      <c r="B142" s="4" t="s">
        <v>23</v>
      </c>
      <c r="C142" s="4" t="s">
        <v>10</v>
      </c>
      <c r="D142" s="3">
        <v>280.83999999999997</v>
      </c>
      <c r="E142" s="1">
        <v>2.1</v>
      </c>
      <c r="F142" s="1">
        <v>126</v>
      </c>
      <c r="G142" s="1">
        <f t="shared" si="10"/>
        <v>133.73333333333332</v>
      </c>
      <c r="H142" s="1">
        <f t="shared" si="11"/>
        <v>2.2288888888888887</v>
      </c>
      <c r="I142" s="1">
        <f t="shared" si="12"/>
        <v>60</v>
      </c>
      <c r="J142" s="1">
        <f t="shared" si="13"/>
        <v>2.0864930260285616E-2</v>
      </c>
      <c r="K142" s="1">
        <f t="shared" si="14"/>
        <v>1.8005916229618304E-2</v>
      </c>
    </row>
    <row r="143" spans="1:11" x14ac:dyDescent="0.25">
      <c r="A143" s="2" t="s">
        <v>41</v>
      </c>
      <c r="B143" s="4" t="s">
        <v>23</v>
      </c>
      <c r="C143" s="4" t="s">
        <v>11</v>
      </c>
      <c r="D143" s="3">
        <v>1349.9199999999998</v>
      </c>
      <c r="E143" s="1">
        <v>10.9</v>
      </c>
      <c r="F143" s="1">
        <v>327</v>
      </c>
      <c r="G143" s="1">
        <f t="shared" si="10"/>
        <v>123.84587155963301</v>
      </c>
      <c r="H143" s="1">
        <f t="shared" si="11"/>
        <v>4.1281957186544336</v>
      </c>
      <c r="I143" s="1">
        <f t="shared" si="12"/>
        <v>30</v>
      </c>
      <c r="J143" s="1">
        <f t="shared" si="13"/>
        <v>0.10029193368809558</v>
      </c>
      <c r="K143" s="1">
        <f t="shared" si="14"/>
        <v>4.6729639738771311E-2</v>
      </c>
    </row>
    <row r="144" spans="1:11" x14ac:dyDescent="0.25">
      <c r="A144" s="2" t="s">
        <v>41</v>
      </c>
      <c r="B144" s="4" t="s">
        <v>23</v>
      </c>
      <c r="C144" s="4" t="s">
        <v>12</v>
      </c>
      <c r="D144" s="3">
        <v>361.08</v>
      </c>
      <c r="E144" s="1">
        <v>71.899999999999991</v>
      </c>
      <c r="F144" s="1">
        <v>398</v>
      </c>
      <c r="G144" s="1">
        <f t="shared" si="10"/>
        <v>5.0219749652294858</v>
      </c>
      <c r="H144" s="1">
        <f t="shared" si="11"/>
        <v>0.90723618090452263</v>
      </c>
      <c r="I144" s="1">
        <f t="shared" si="12"/>
        <v>5.5354659248956892</v>
      </c>
      <c r="J144" s="1">
        <f t="shared" si="13"/>
        <v>2.682633890608151E-2</v>
      </c>
      <c r="K144" s="1">
        <f t="shared" si="14"/>
        <v>5.687583063006417E-2</v>
      </c>
    </row>
    <row r="145" spans="1:11" x14ac:dyDescent="0.25">
      <c r="A145" s="2" t="s">
        <v>41</v>
      </c>
      <c r="B145" s="4" t="s">
        <v>23</v>
      </c>
      <c r="C145" s="4" t="s">
        <v>13</v>
      </c>
      <c r="D145" s="3">
        <v>2697.48</v>
      </c>
      <c r="E145" s="1">
        <v>117.69999999999999</v>
      </c>
      <c r="F145" s="1">
        <v>1182</v>
      </c>
      <c r="G145" s="1">
        <f t="shared" si="10"/>
        <v>22.918266779949025</v>
      </c>
      <c r="H145" s="1">
        <f t="shared" si="11"/>
        <v>2.2821319796954316</v>
      </c>
      <c r="I145" s="1">
        <f t="shared" si="12"/>
        <v>10.04248088360238</v>
      </c>
      <c r="J145" s="1">
        <f t="shared" si="13"/>
        <v>0.20040853182778542</v>
      </c>
      <c r="K145" s="1">
        <f t="shared" si="14"/>
        <v>0.16891264272546694</v>
      </c>
    </row>
    <row r="146" spans="1:11" x14ac:dyDescent="0.25">
      <c r="A146" s="2" t="s">
        <v>42</v>
      </c>
      <c r="B146" s="4" t="s">
        <v>7</v>
      </c>
      <c r="C146" s="4" t="s">
        <v>8</v>
      </c>
      <c r="D146" s="3">
        <v>5763.12</v>
      </c>
      <c r="E146" s="1">
        <v>148.79999999999998</v>
      </c>
      <c r="F146" s="1">
        <v>2079</v>
      </c>
      <c r="G146" s="1">
        <f t="shared" si="10"/>
        <v>38.730645161290326</v>
      </c>
      <c r="H146" s="1">
        <f t="shared" si="11"/>
        <v>2.7720634920634919</v>
      </c>
      <c r="I146" s="1">
        <f t="shared" si="12"/>
        <v>13.971774193548388</v>
      </c>
      <c r="J146" s="1">
        <f t="shared" si="13"/>
        <v>0.42816940920686963</v>
      </c>
      <c r="K146" s="1">
        <f t="shared" si="14"/>
        <v>0.29709761778870197</v>
      </c>
    </row>
    <row r="147" spans="1:11" x14ac:dyDescent="0.25">
      <c r="A147" s="2" t="s">
        <v>42</v>
      </c>
      <c r="B147" s="4" t="s">
        <v>7</v>
      </c>
      <c r="C147" s="4" t="s">
        <v>9</v>
      </c>
      <c r="D147" s="3">
        <v>11290.24</v>
      </c>
      <c r="E147" s="1">
        <v>465.3</v>
      </c>
      <c r="F147" s="1">
        <v>6274</v>
      </c>
      <c r="G147" s="1">
        <f t="shared" si="10"/>
        <v>24.264431549537932</v>
      </c>
      <c r="H147" s="1">
        <f t="shared" si="11"/>
        <v>1.799528211667198</v>
      </c>
      <c r="I147" s="1">
        <f t="shared" si="12"/>
        <v>13.483773909305825</v>
      </c>
      <c r="J147" s="1">
        <f t="shared" si="13"/>
        <v>0.8388052635731631</v>
      </c>
      <c r="K147" s="1">
        <f t="shared" si="14"/>
        <v>0.8965803049573432</v>
      </c>
    </row>
    <row r="148" spans="1:11" x14ac:dyDescent="0.25">
      <c r="A148" s="2" t="s">
        <v>42</v>
      </c>
      <c r="B148" s="4" t="s">
        <v>7</v>
      </c>
      <c r="C148" s="4" t="s">
        <v>10</v>
      </c>
      <c r="D148" s="3">
        <v>342.2</v>
      </c>
      <c r="E148" s="1">
        <v>2.8000000000000003</v>
      </c>
      <c r="F148" s="1">
        <v>166</v>
      </c>
      <c r="G148" s="1">
        <f t="shared" si="10"/>
        <v>122.21428571428569</v>
      </c>
      <c r="H148" s="1">
        <f t="shared" si="11"/>
        <v>2.0614457831325299</v>
      </c>
      <c r="I148" s="1">
        <f t="shared" si="12"/>
        <v>59.285714285714278</v>
      </c>
      <c r="J148" s="1">
        <f t="shared" si="13"/>
        <v>2.5423654518835416E-2</v>
      </c>
      <c r="K148" s="1">
        <f t="shared" si="14"/>
        <v>2.3722080112036813E-2</v>
      </c>
    </row>
    <row r="149" spans="1:11" x14ac:dyDescent="0.25">
      <c r="A149" s="2" t="s">
        <v>42</v>
      </c>
      <c r="B149" s="4" t="s">
        <v>7</v>
      </c>
      <c r="C149" s="4" t="s">
        <v>11</v>
      </c>
      <c r="D149" s="3">
        <v>2242</v>
      </c>
      <c r="E149" s="1">
        <v>19.400000000000002</v>
      </c>
      <c r="F149" s="1">
        <v>595</v>
      </c>
      <c r="G149" s="1">
        <f t="shared" si="10"/>
        <v>115.56701030927833</v>
      </c>
      <c r="H149" s="1">
        <f t="shared" si="11"/>
        <v>3.7680672268907562</v>
      </c>
      <c r="I149" s="1">
        <f t="shared" si="12"/>
        <v>30.670103092783503</v>
      </c>
      <c r="J149" s="1">
        <f t="shared" si="13"/>
        <v>0.16656877098547343</v>
      </c>
      <c r="K149" s="1">
        <f t="shared" si="14"/>
        <v>8.5027937750975321E-2</v>
      </c>
    </row>
    <row r="150" spans="1:11" x14ac:dyDescent="0.25">
      <c r="A150" s="2" t="s">
        <v>42</v>
      </c>
      <c r="B150" s="4" t="s">
        <v>7</v>
      </c>
      <c r="C150" s="4" t="s">
        <v>12</v>
      </c>
      <c r="D150" s="3">
        <v>1156.3999999999999</v>
      </c>
      <c r="E150" s="1">
        <v>244.7</v>
      </c>
      <c r="F150" s="1">
        <v>1229</v>
      </c>
      <c r="G150" s="1">
        <f t="shared" si="10"/>
        <v>4.725786677564364</v>
      </c>
      <c r="H150" s="1">
        <f t="shared" si="11"/>
        <v>0.94092758340113902</v>
      </c>
      <c r="I150" s="1">
        <f t="shared" si="12"/>
        <v>5.0224765018389865</v>
      </c>
      <c r="J150" s="1">
        <f t="shared" si="13"/>
        <v>8.5914418718823132E-2</v>
      </c>
      <c r="K150" s="1">
        <f t="shared" si="14"/>
        <v>0.1756291352873087</v>
      </c>
    </row>
    <row r="151" spans="1:11" x14ac:dyDescent="0.25">
      <c r="A151" s="2" t="s">
        <v>42</v>
      </c>
      <c r="B151" s="4" t="s">
        <v>7</v>
      </c>
      <c r="C151" s="4" t="s">
        <v>13</v>
      </c>
      <c r="D151" s="3">
        <v>2990.12</v>
      </c>
      <c r="E151" s="1">
        <v>127.39999999999999</v>
      </c>
      <c r="F151" s="1">
        <v>1240</v>
      </c>
      <c r="G151" s="1">
        <f t="shared" si="10"/>
        <v>23.470329670329672</v>
      </c>
      <c r="H151" s="1">
        <f t="shared" si="11"/>
        <v>2.4113870967741935</v>
      </c>
      <c r="I151" s="1">
        <f t="shared" si="12"/>
        <v>9.7331240188383052</v>
      </c>
      <c r="J151" s="1">
        <f t="shared" si="13"/>
        <v>0.22215013983009985</v>
      </c>
      <c r="K151" s="1">
        <f t="shared" si="14"/>
        <v>0.17720108035497376</v>
      </c>
    </row>
    <row r="152" spans="1:11" x14ac:dyDescent="0.25">
      <c r="A152" s="2" t="s">
        <v>43</v>
      </c>
      <c r="B152" s="4" t="s">
        <v>15</v>
      </c>
      <c r="C152" s="4" t="s">
        <v>8</v>
      </c>
      <c r="D152" s="3">
        <v>7292.4</v>
      </c>
      <c r="E152" s="1">
        <v>170.6</v>
      </c>
      <c r="F152" s="1">
        <v>2635</v>
      </c>
      <c r="G152" s="1">
        <f t="shared" si="10"/>
        <v>42.745603751465417</v>
      </c>
      <c r="H152" s="1">
        <f t="shared" si="11"/>
        <v>2.7675142314990513</v>
      </c>
      <c r="I152" s="1">
        <f t="shared" si="12"/>
        <v>15.445486518171162</v>
      </c>
      <c r="J152" s="1">
        <f t="shared" si="13"/>
        <v>0.54178684457380311</v>
      </c>
      <c r="K152" s="1">
        <f t="shared" si="14"/>
        <v>0.37655229575431926</v>
      </c>
    </row>
    <row r="153" spans="1:11" x14ac:dyDescent="0.25">
      <c r="A153" s="2" t="s">
        <v>43</v>
      </c>
      <c r="B153" s="4" t="s">
        <v>15</v>
      </c>
      <c r="C153" s="4" t="s">
        <v>9</v>
      </c>
      <c r="D153" s="3">
        <v>15625.56</v>
      </c>
      <c r="E153" s="1">
        <v>591.6</v>
      </c>
      <c r="F153" s="1">
        <v>8592</v>
      </c>
      <c r="G153" s="1">
        <f t="shared" si="10"/>
        <v>26.412373225152127</v>
      </c>
      <c r="H153" s="1">
        <f t="shared" si="11"/>
        <v>1.8186173184357541</v>
      </c>
      <c r="I153" s="1">
        <f t="shared" si="12"/>
        <v>14.523326572008113</v>
      </c>
      <c r="J153" s="1">
        <f t="shared" si="13"/>
        <v>1.160896665994547</v>
      </c>
      <c r="K153" s="1">
        <f t="shared" si="14"/>
        <v>1.2278320019434958</v>
      </c>
    </row>
    <row r="154" spans="1:11" x14ac:dyDescent="0.25">
      <c r="A154" s="2" t="s">
        <v>43</v>
      </c>
      <c r="B154" s="4" t="s">
        <v>15</v>
      </c>
      <c r="C154" s="4" t="s">
        <v>10</v>
      </c>
      <c r="D154" s="3">
        <v>325.68</v>
      </c>
      <c r="E154" s="1">
        <v>2.7</v>
      </c>
      <c r="F154" s="1">
        <v>162</v>
      </c>
      <c r="G154" s="1">
        <f t="shared" si="10"/>
        <v>120.62222222222222</v>
      </c>
      <c r="H154" s="1">
        <f t="shared" si="11"/>
        <v>2.0103703703703704</v>
      </c>
      <c r="I154" s="1">
        <f t="shared" si="12"/>
        <v>59.999999999999993</v>
      </c>
      <c r="J154" s="1">
        <f t="shared" si="13"/>
        <v>2.4196305679995089E-2</v>
      </c>
      <c r="K154" s="1">
        <f t="shared" si="14"/>
        <v>2.3150463723794961E-2</v>
      </c>
    </row>
    <row r="155" spans="1:11" x14ac:dyDescent="0.25">
      <c r="A155" s="2" t="s">
        <v>43</v>
      </c>
      <c r="B155" s="4" t="s">
        <v>15</v>
      </c>
      <c r="C155" s="4" t="s">
        <v>11</v>
      </c>
      <c r="D155" s="3">
        <v>3422</v>
      </c>
      <c r="E155" s="1">
        <v>28.5</v>
      </c>
      <c r="F155" s="1">
        <v>915</v>
      </c>
      <c r="G155" s="1">
        <f t="shared" si="10"/>
        <v>120.07017543859649</v>
      </c>
      <c r="H155" s="1">
        <f t="shared" si="11"/>
        <v>3.7398907103825136</v>
      </c>
      <c r="I155" s="1">
        <f t="shared" si="12"/>
        <v>32.10526315789474</v>
      </c>
      <c r="J155" s="1">
        <f t="shared" si="13"/>
        <v>0.2542365451883542</v>
      </c>
      <c r="K155" s="1">
        <f t="shared" si="14"/>
        <v>0.13075724881032338</v>
      </c>
    </row>
    <row r="156" spans="1:11" x14ac:dyDescent="0.25">
      <c r="A156" s="2" t="s">
        <v>43</v>
      </c>
      <c r="B156" s="4" t="s">
        <v>15</v>
      </c>
      <c r="C156" s="4" t="s">
        <v>12</v>
      </c>
      <c r="D156" s="3">
        <v>328.03999999999996</v>
      </c>
      <c r="E156" s="1">
        <v>41.5</v>
      </c>
      <c r="F156" s="1">
        <v>193</v>
      </c>
      <c r="G156" s="1">
        <f t="shared" si="10"/>
        <v>7.904578313253011</v>
      </c>
      <c r="H156" s="1">
        <f t="shared" si="11"/>
        <v>1.6996891191709842</v>
      </c>
      <c r="I156" s="1">
        <f t="shared" si="12"/>
        <v>4.6506024096385543</v>
      </c>
      <c r="J156" s="1">
        <f t="shared" si="13"/>
        <v>2.4371641228400846E-2</v>
      </c>
      <c r="K156" s="1">
        <f t="shared" si="14"/>
        <v>2.7580490732669303E-2</v>
      </c>
    </row>
    <row r="157" spans="1:11" x14ac:dyDescent="0.25">
      <c r="A157" s="2" t="s">
        <v>43</v>
      </c>
      <c r="B157" s="4" t="s">
        <v>15</v>
      </c>
      <c r="C157" s="4" t="s">
        <v>13</v>
      </c>
      <c r="D157" s="3">
        <v>3032.6</v>
      </c>
      <c r="E157" s="1">
        <v>129.6</v>
      </c>
      <c r="F157" s="1">
        <v>1249</v>
      </c>
      <c r="G157" s="1">
        <f t="shared" si="10"/>
        <v>23.399691358024693</v>
      </c>
      <c r="H157" s="1">
        <f t="shared" si="11"/>
        <v>2.4280224179343475</v>
      </c>
      <c r="I157" s="1">
        <f t="shared" si="12"/>
        <v>9.6373456790123466</v>
      </c>
      <c r="J157" s="1">
        <f t="shared" si="13"/>
        <v>0.22530617970140354</v>
      </c>
      <c r="K157" s="1">
        <f t="shared" si="14"/>
        <v>0.17848721722851796</v>
      </c>
    </row>
    <row r="158" spans="1:11" x14ac:dyDescent="0.25">
      <c r="A158" s="2" t="s">
        <v>44</v>
      </c>
      <c r="B158" s="4" t="s">
        <v>17</v>
      </c>
      <c r="C158" s="4" t="s">
        <v>8</v>
      </c>
      <c r="D158" s="3">
        <v>7419.8399999999992</v>
      </c>
      <c r="E158" s="1">
        <v>240.79999999999998</v>
      </c>
      <c r="F158" s="1">
        <v>3374</v>
      </c>
      <c r="G158" s="1">
        <f t="shared" si="10"/>
        <v>30.813289036544848</v>
      </c>
      <c r="H158" s="1">
        <f t="shared" si="11"/>
        <v>2.1991227030231175</v>
      </c>
      <c r="I158" s="1">
        <f t="shared" si="12"/>
        <v>14.011627906976745</v>
      </c>
      <c r="J158" s="1">
        <f t="shared" si="13"/>
        <v>0.55125496418771414</v>
      </c>
      <c r="K158" s="1">
        <f t="shared" si="14"/>
        <v>0.48215842348200127</v>
      </c>
    </row>
    <row r="159" spans="1:11" x14ac:dyDescent="0.25">
      <c r="A159" s="2" t="s">
        <v>44</v>
      </c>
      <c r="B159" s="4" t="s">
        <v>17</v>
      </c>
      <c r="C159" s="4" t="s">
        <v>9</v>
      </c>
      <c r="D159" s="3">
        <v>11790.56</v>
      </c>
      <c r="E159" s="1">
        <v>548.80000000000007</v>
      </c>
      <c r="F159" s="1">
        <v>7738</v>
      </c>
      <c r="G159" s="1">
        <f t="shared" si="10"/>
        <v>21.484256559766759</v>
      </c>
      <c r="H159" s="1">
        <f t="shared" si="11"/>
        <v>1.5237218919617472</v>
      </c>
      <c r="I159" s="1">
        <f t="shared" si="12"/>
        <v>14.099854227405245</v>
      </c>
      <c r="J159" s="1">
        <f t="shared" si="13"/>
        <v>0.87597639983518438</v>
      </c>
      <c r="K159" s="1">
        <f t="shared" si="14"/>
        <v>1.1057919030538605</v>
      </c>
    </row>
    <row r="160" spans="1:11" x14ac:dyDescent="0.25">
      <c r="A160" s="2" t="s">
        <v>44</v>
      </c>
      <c r="B160" s="4" t="s">
        <v>17</v>
      </c>
      <c r="C160" s="4" t="s">
        <v>10</v>
      </c>
      <c r="D160" s="3">
        <v>368.15999999999997</v>
      </c>
      <c r="E160" s="1">
        <v>3.8000000000000003</v>
      </c>
      <c r="F160" s="1">
        <v>228</v>
      </c>
      <c r="G160" s="1">
        <f t="shared" si="10"/>
        <v>96.884210526315769</v>
      </c>
      <c r="H160" s="1">
        <f t="shared" si="11"/>
        <v>1.614736842105263</v>
      </c>
      <c r="I160" s="1">
        <f t="shared" si="12"/>
        <v>59.999999999999993</v>
      </c>
      <c r="J160" s="1">
        <f t="shared" si="13"/>
        <v>2.7352345551298791E-2</v>
      </c>
      <c r="K160" s="1">
        <f t="shared" si="14"/>
        <v>3.25821341297855E-2</v>
      </c>
    </row>
    <row r="161" spans="1:11" x14ac:dyDescent="0.25">
      <c r="A161" s="2" t="s">
        <v>44</v>
      </c>
      <c r="B161" s="4" t="s">
        <v>17</v>
      </c>
      <c r="C161" s="4" t="s">
        <v>11</v>
      </c>
      <c r="D161" s="3">
        <v>358.71999999999997</v>
      </c>
      <c r="E161" s="1">
        <v>4</v>
      </c>
      <c r="F161" s="1">
        <v>148</v>
      </c>
      <c r="G161" s="1">
        <f t="shared" si="10"/>
        <v>89.679999999999993</v>
      </c>
      <c r="H161" s="1">
        <f t="shared" si="11"/>
        <v>2.4237837837837835</v>
      </c>
      <c r="I161" s="1">
        <f t="shared" si="12"/>
        <v>37</v>
      </c>
      <c r="J161" s="1">
        <f t="shared" si="13"/>
        <v>2.665100335767575E-2</v>
      </c>
      <c r="K161" s="1">
        <f t="shared" si="14"/>
        <v>2.1149806364948485E-2</v>
      </c>
    </row>
    <row r="162" spans="1:11" x14ac:dyDescent="0.25">
      <c r="A162" s="2" t="s">
        <v>44</v>
      </c>
      <c r="B162" s="4" t="s">
        <v>17</v>
      </c>
      <c r="C162" s="4" t="s">
        <v>12</v>
      </c>
      <c r="D162" s="3">
        <v>174.64</v>
      </c>
      <c r="E162" s="1">
        <v>33.4</v>
      </c>
      <c r="F162" s="1">
        <v>190</v>
      </c>
      <c r="G162" s="1">
        <f t="shared" si="10"/>
        <v>5.2287425149700599</v>
      </c>
      <c r="H162" s="1">
        <f t="shared" si="11"/>
        <v>0.91915789473684206</v>
      </c>
      <c r="I162" s="1">
        <f t="shared" si="12"/>
        <v>5.6886227544910186</v>
      </c>
      <c r="J162" s="1">
        <f t="shared" si="13"/>
        <v>1.2974830582026352E-2</v>
      </c>
      <c r="K162" s="1">
        <f t="shared" si="14"/>
        <v>2.7151778441487917E-2</v>
      </c>
    </row>
    <row r="163" spans="1:11" x14ac:dyDescent="0.25">
      <c r="A163" s="2" t="s">
        <v>44</v>
      </c>
      <c r="B163" s="4" t="s">
        <v>17</v>
      </c>
      <c r="C163" s="4" t="s">
        <v>13</v>
      </c>
      <c r="D163" s="3">
        <v>4026.16</v>
      </c>
      <c r="E163" s="1">
        <v>186.6</v>
      </c>
      <c r="F163" s="1">
        <v>1771</v>
      </c>
      <c r="G163" s="1">
        <f t="shared" si="10"/>
        <v>21.57642015005359</v>
      </c>
      <c r="H163" s="1">
        <f t="shared" si="11"/>
        <v>2.2733822699040092</v>
      </c>
      <c r="I163" s="1">
        <f t="shared" si="12"/>
        <v>9.490889603429796</v>
      </c>
      <c r="J163" s="1">
        <f t="shared" si="13"/>
        <v>0.29912244558022916</v>
      </c>
      <c r="K163" s="1">
        <f t="shared" si="14"/>
        <v>0.25308315589407948</v>
      </c>
    </row>
    <row r="164" spans="1:11" x14ac:dyDescent="0.25">
      <c r="A164" s="2" t="s">
        <v>45</v>
      </c>
      <c r="B164" s="4" t="s">
        <v>19</v>
      </c>
      <c r="C164" s="4" t="s">
        <v>8</v>
      </c>
      <c r="D164" s="3">
        <v>9088.3599999999988</v>
      </c>
      <c r="E164" s="1">
        <v>176.6</v>
      </c>
      <c r="F164" s="1">
        <v>3224</v>
      </c>
      <c r="G164" s="1">
        <f t="shared" si="10"/>
        <v>51.462967157417886</v>
      </c>
      <c r="H164" s="1">
        <f t="shared" si="11"/>
        <v>2.8189702233250618</v>
      </c>
      <c r="I164" s="1">
        <f t="shared" si="12"/>
        <v>18.255945639864102</v>
      </c>
      <c r="J164" s="1">
        <f t="shared" si="13"/>
        <v>0.67521719691058746</v>
      </c>
      <c r="K164" s="1">
        <f t="shared" si="14"/>
        <v>0.46072280892293183</v>
      </c>
    </row>
    <row r="165" spans="1:11" x14ac:dyDescent="0.25">
      <c r="A165" s="2" t="s">
        <v>45</v>
      </c>
      <c r="B165" s="4" t="s">
        <v>19</v>
      </c>
      <c r="C165" s="4" t="s">
        <v>9</v>
      </c>
      <c r="D165" s="3">
        <v>18360.8</v>
      </c>
      <c r="E165" s="1">
        <v>670.2</v>
      </c>
      <c r="F165" s="1">
        <v>10939</v>
      </c>
      <c r="G165" s="1">
        <f t="shared" si="10"/>
        <v>27.396001193673527</v>
      </c>
      <c r="H165" s="1">
        <f t="shared" si="11"/>
        <v>1.678471523905293</v>
      </c>
      <c r="I165" s="1">
        <f t="shared" si="12"/>
        <v>16.321993434795584</v>
      </c>
      <c r="J165" s="1">
        <f t="shared" si="13"/>
        <v>1.3641105665968245</v>
      </c>
      <c r="K165" s="1">
        <f t="shared" si="14"/>
        <v>1.5632279177444017</v>
      </c>
    </row>
    <row r="166" spans="1:11" x14ac:dyDescent="0.25">
      <c r="A166" s="2" t="s">
        <v>45</v>
      </c>
      <c r="B166" s="4" t="s">
        <v>19</v>
      </c>
      <c r="C166" s="4" t="s">
        <v>10</v>
      </c>
      <c r="D166" s="3">
        <v>299.71999999999997</v>
      </c>
      <c r="E166" s="1">
        <v>2</v>
      </c>
      <c r="F166" s="1">
        <v>117</v>
      </c>
      <c r="G166" s="1">
        <f t="shared" si="10"/>
        <v>149.85999999999999</v>
      </c>
      <c r="H166" s="1">
        <f t="shared" si="11"/>
        <v>2.5617094017094013</v>
      </c>
      <c r="I166" s="1">
        <f t="shared" si="12"/>
        <v>58.5</v>
      </c>
      <c r="J166" s="1">
        <f t="shared" si="13"/>
        <v>2.226761464753171E-2</v>
      </c>
      <c r="K166" s="1">
        <f t="shared" si="14"/>
        <v>1.6719779356074136E-2</v>
      </c>
    </row>
    <row r="167" spans="1:11" x14ac:dyDescent="0.25">
      <c r="A167" s="2" t="s">
        <v>45</v>
      </c>
      <c r="B167" s="4" t="s">
        <v>19</v>
      </c>
      <c r="C167" s="4" t="s">
        <v>11</v>
      </c>
      <c r="D167" s="3">
        <v>2296.2799999999997</v>
      </c>
      <c r="E167" s="1">
        <v>20.8</v>
      </c>
      <c r="F167" s="1">
        <v>603</v>
      </c>
      <c r="G167" s="1">
        <f t="shared" si="10"/>
        <v>110.39807692307691</v>
      </c>
      <c r="H167" s="1">
        <f t="shared" si="11"/>
        <v>3.8080928689883908</v>
      </c>
      <c r="I167" s="1">
        <f t="shared" si="12"/>
        <v>28.990384615384613</v>
      </c>
      <c r="J167" s="1">
        <f t="shared" si="13"/>
        <v>0.17060148859880594</v>
      </c>
      <c r="K167" s="1">
        <f t="shared" si="14"/>
        <v>8.6171170527459012E-2</v>
      </c>
    </row>
    <row r="168" spans="1:11" x14ac:dyDescent="0.25">
      <c r="A168" s="2" t="s">
        <v>45</v>
      </c>
      <c r="B168" s="4" t="s">
        <v>19</v>
      </c>
      <c r="C168" s="4" t="s">
        <v>12</v>
      </c>
      <c r="D168" s="3">
        <v>457.84</v>
      </c>
      <c r="E168" s="1">
        <v>55.2</v>
      </c>
      <c r="F168" s="1">
        <v>346</v>
      </c>
      <c r="G168" s="1">
        <f t="shared" si="10"/>
        <v>8.2942028985507239</v>
      </c>
      <c r="H168" s="1">
        <f t="shared" si="11"/>
        <v>1.3232369942196531</v>
      </c>
      <c r="I168" s="1">
        <f t="shared" si="12"/>
        <v>6.2681159420289854</v>
      </c>
      <c r="J168" s="1">
        <f t="shared" si="13"/>
        <v>3.4015096390717731E-2</v>
      </c>
      <c r="K168" s="1">
        <f t="shared" si="14"/>
        <v>4.9444817582920103E-2</v>
      </c>
    </row>
    <row r="169" spans="1:11" x14ac:dyDescent="0.25">
      <c r="A169" s="2" t="s">
        <v>45</v>
      </c>
      <c r="B169" s="4" t="s">
        <v>19</v>
      </c>
      <c r="C169" s="4" t="s">
        <v>13</v>
      </c>
      <c r="D169" s="3">
        <v>2876.8399999999997</v>
      </c>
      <c r="E169" s="1">
        <v>90.5</v>
      </c>
      <c r="F169" s="1">
        <v>797</v>
      </c>
      <c r="G169" s="1">
        <f t="shared" si="10"/>
        <v>31.788287292817675</v>
      </c>
      <c r="H169" s="1">
        <f t="shared" si="11"/>
        <v>3.6095859473023837</v>
      </c>
      <c r="I169" s="1">
        <f t="shared" si="12"/>
        <v>8.806629834254144</v>
      </c>
      <c r="J169" s="1">
        <f t="shared" si="13"/>
        <v>0.21373403350662326</v>
      </c>
      <c r="K169" s="1">
        <f t="shared" si="14"/>
        <v>0.1138945653571888</v>
      </c>
    </row>
    <row r="170" spans="1:11" x14ac:dyDescent="0.25">
      <c r="A170" s="2" t="s">
        <v>46</v>
      </c>
      <c r="B170" s="4" t="s">
        <v>21</v>
      </c>
      <c r="C170" s="4" t="s">
        <v>8</v>
      </c>
      <c r="D170" s="3">
        <v>7231.04</v>
      </c>
      <c r="E170" s="1">
        <v>175.1</v>
      </c>
      <c r="F170" s="1">
        <v>3257</v>
      </c>
      <c r="G170" s="1">
        <f t="shared" si="10"/>
        <v>41.296630496858938</v>
      </c>
      <c r="H170" s="1">
        <f t="shared" si="11"/>
        <v>2.220153515505066</v>
      </c>
      <c r="I170" s="1">
        <f t="shared" si="12"/>
        <v>18.600799543118217</v>
      </c>
      <c r="J170" s="1">
        <f t="shared" si="13"/>
        <v>0.53722812031525324</v>
      </c>
      <c r="K170" s="1">
        <f t="shared" si="14"/>
        <v>0.46543864412592711</v>
      </c>
    </row>
    <row r="171" spans="1:11" x14ac:dyDescent="0.25">
      <c r="A171" s="2" t="s">
        <v>46</v>
      </c>
      <c r="B171" s="4" t="s">
        <v>21</v>
      </c>
      <c r="C171" s="4" t="s">
        <v>9</v>
      </c>
      <c r="D171" s="3">
        <v>12489.119999999999</v>
      </c>
      <c r="E171" s="1">
        <v>591.70000000000005</v>
      </c>
      <c r="F171" s="1">
        <v>8600</v>
      </c>
      <c r="G171" s="1">
        <f t="shared" si="10"/>
        <v>21.107182693932732</v>
      </c>
      <c r="H171" s="1">
        <f t="shared" si="11"/>
        <v>1.4522232558139534</v>
      </c>
      <c r="I171" s="1">
        <f t="shared" si="12"/>
        <v>14.53439242859557</v>
      </c>
      <c r="J171" s="1">
        <f t="shared" si="13"/>
        <v>0.92787572216328984</v>
      </c>
      <c r="K171" s="1">
        <f t="shared" si="14"/>
        <v>1.2289752347199794</v>
      </c>
    </row>
    <row r="172" spans="1:11" x14ac:dyDescent="0.25">
      <c r="A172" s="2" t="s">
        <v>46</v>
      </c>
      <c r="B172" s="4" t="s">
        <v>21</v>
      </c>
      <c r="C172" s="4" t="s">
        <v>10</v>
      </c>
      <c r="D172" s="3">
        <v>266.68</v>
      </c>
      <c r="E172" s="1">
        <v>2.2000000000000002</v>
      </c>
      <c r="F172" s="1">
        <v>131</v>
      </c>
      <c r="G172" s="1">
        <f t="shared" si="10"/>
        <v>121.2181818181818</v>
      </c>
      <c r="H172" s="1">
        <f t="shared" si="11"/>
        <v>2.0357251908396945</v>
      </c>
      <c r="I172" s="1">
        <f t="shared" si="12"/>
        <v>59.54545454545454</v>
      </c>
      <c r="J172" s="1">
        <f t="shared" si="13"/>
        <v>1.9812916969851053E-2</v>
      </c>
      <c r="K172" s="1">
        <f t="shared" si="14"/>
        <v>1.8720436714920616E-2</v>
      </c>
    </row>
    <row r="173" spans="1:11" x14ac:dyDescent="0.25">
      <c r="A173" s="2" t="s">
        <v>46</v>
      </c>
      <c r="B173" s="4" t="s">
        <v>21</v>
      </c>
      <c r="C173" s="4" t="s">
        <v>11</v>
      </c>
      <c r="D173" s="3">
        <v>1689.76</v>
      </c>
      <c r="E173" s="1">
        <v>21.3</v>
      </c>
      <c r="F173" s="1">
        <v>590</v>
      </c>
      <c r="G173" s="1">
        <f t="shared" si="10"/>
        <v>79.331455399061028</v>
      </c>
      <c r="H173" s="1">
        <f t="shared" si="11"/>
        <v>2.8639999999999999</v>
      </c>
      <c r="I173" s="1">
        <f t="shared" si="12"/>
        <v>27.699530516431924</v>
      </c>
      <c r="J173" s="1">
        <f t="shared" si="13"/>
        <v>0.12554025265852525</v>
      </c>
      <c r="K173" s="1">
        <f t="shared" si="14"/>
        <v>8.4313417265673013E-2</v>
      </c>
    </row>
    <row r="174" spans="1:11" x14ac:dyDescent="0.25">
      <c r="A174" s="2" t="s">
        <v>46</v>
      </c>
      <c r="B174" s="4" t="s">
        <v>21</v>
      </c>
      <c r="C174" s="4" t="s">
        <v>12</v>
      </c>
      <c r="D174" s="3">
        <v>94.399999999999991</v>
      </c>
      <c r="E174" s="1">
        <v>5.8</v>
      </c>
      <c r="F174" s="1">
        <v>36</v>
      </c>
      <c r="G174" s="1">
        <f t="shared" si="10"/>
        <v>16.275862068965516</v>
      </c>
      <c r="H174" s="1">
        <f t="shared" si="11"/>
        <v>2.6222222222222218</v>
      </c>
      <c r="I174" s="1">
        <f t="shared" si="12"/>
        <v>6.2068965517241379</v>
      </c>
      <c r="J174" s="1">
        <f t="shared" si="13"/>
        <v>7.0134219362304601E-3</v>
      </c>
      <c r="K174" s="1">
        <f t="shared" si="14"/>
        <v>5.1445474941766581E-3</v>
      </c>
    </row>
    <row r="175" spans="1:11" x14ac:dyDescent="0.25">
      <c r="A175" s="2" t="s">
        <v>46</v>
      </c>
      <c r="B175" s="4" t="s">
        <v>21</v>
      </c>
      <c r="C175" s="4" t="s">
        <v>13</v>
      </c>
      <c r="D175" s="3">
        <v>2423.7199999999998</v>
      </c>
      <c r="E175" s="1">
        <v>86.899999999999991</v>
      </c>
      <c r="F175" s="1">
        <v>776</v>
      </c>
      <c r="G175" s="1">
        <f t="shared" si="10"/>
        <v>27.890909090909091</v>
      </c>
      <c r="H175" s="1">
        <f t="shared" si="11"/>
        <v>3.1233505154639172</v>
      </c>
      <c r="I175" s="1">
        <f t="shared" si="12"/>
        <v>8.929804372842348</v>
      </c>
      <c r="J175" s="1">
        <f t="shared" si="13"/>
        <v>0.18006960821271706</v>
      </c>
      <c r="K175" s="1">
        <f t="shared" si="14"/>
        <v>0.11089357931891906</v>
      </c>
    </row>
    <row r="176" spans="1:11" x14ac:dyDescent="0.25">
      <c r="A176" s="2" t="s">
        <v>47</v>
      </c>
      <c r="B176" s="4" t="s">
        <v>23</v>
      </c>
      <c r="C176" s="4" t="s">
        <v>8</v>
      </c>
      <c r="D176" s="3">
        <v>5385.5199999999995</v>
      </c>
      <c r="E176" s="1">
        <v>117.5</v>
      </c>
      <c r="F176" s="1">
        <v>2045</v>
      </c>
      <c r="G176" s="1">
        <f t="shared" si="10"/>
        <v>45.834212765957446</v>
      </c>
      <c r="H176" s="1">
        <f t="shared" si="11"/>
        <v>2.6335061124694374</v>
      </c>
      <c r="I176" s="1">
        <f t="shared" si="12"/>
        <v>17.404255319148938</v>
      </c>
      <c r="J176" s="1">
        <f t="shared" si="13"/>
        <v>0.40011572146194774</v>
      </c>
      <c r="K176" s="1">
        <f t="shared" si="14"/>
        <v>0.29223887848864627</v>
      </c>
    </row>
    <row r="177" spans="1:11" x14ac:dyDescent="0.25">
      <c r="A177" s="2" t="s">
        <v>47</v>
      </c>
      <c r="B177" s="4" t="s">
        <v>23</v>
      </c>
      <c r="C177" s="4" t="s">
        <v>9</v>
      </c>
      <c r="D177" s="3">
        <v>11627.72</v>
      </c>
      <c r="E177" s="1">
        <v>479</v>
      </c>
      <c r="F177" s="1">
        <v>7272</v>
      </c>
      <c r="G177" s="1">
        <f t="shared" si="10"/>
        <v>24.274989561586636</v>
      </c>
      <c r="H177" s="1">
        <f t="shared" si="11"/>
        <v>1.5989713971397139</v>
      </c>
      <c r="I177" s="1">
        <f t="shared" si="12"/>
        <v>15.181628392484342</v>
      </c>
      <c r="J177" s="1">
        <f t="shared" si="13"/>
        <v>0.86387824699518689</v>
      </c>
      <c r="K177" s="1">
        <f t="shared" si="14"/>
        <v>1.039198593823685</v>
      </c>
    </row>
    <row r="178" spans="1:11" x14ac:dyDescent="0.25">
      <c r="A178" s="2" t="s">
        <v>47</v>
      </c>
      <c r="B178" s="4" t="s">
        <v>23</v>
      </c>
      <c r="C178" s="4" t="s">
        <v>10</v>
      </c>
      <c r="D178" s="3">
        <v>311.52</v>
      </c>
      <c r="E178" s="1">
        <v>2.5</v>
      </c>
      <c r="F178" s="1">
        <v>152</v>
      </c>
      <c r="G178" s="1">
        <f t="shared" si="10"/>
        <v>124.60799999999999</v>
      </c>
      <c r="H178" s="1">
        <f t="shared" si="11"/>
        <v>2.0494736842105263</v>
      </c>
      <c r="I178" s="1">
        <f t="shared" si="12"/>
        <v>60.8</v>
      </c>
      <c r="J178" s="1">
        <f t="shared" si="13"/>
        <v>2.3144292389560516E-2</v>
      </c>
      <c r="K178" s="1">
        <f t="shared" si="14"/>
        <v>2.1721422753190334E-2</v>
      </c>
    </row>
    <row r="179" spans="1:11" x14ac:dyDescent="0.25">
      <c r="A179" s="2" t="s">
        <v>47</v>
      </c>
      <c r="B179" s="4" t="s">
        <v>23</v>
      </c>
      <c r="C179" s="4" t="s">
        <v>11</v>
      </c>
      <c r="D179" s="3">
        <v>1682.6799999999998</v>
      </c>
      <c r="E179" s="1">
        <v>14.6</v>
      </c>
      <c r="F179" s="1">
        <v>434</v>
      </c>
      <c r="G179" s="1">
        <f t="shared" si="10"/>
        <v>115.25205479452055</v>
      </c>
      <c r="H179" s="1">
        <f t="shared" si="11"/>
        <v>3.8771428571428568</v>
      </c>
      <c r="I179" s="1">
        <f t="shared" si="12"/>
        <v>29.726027397260275</v>
      </c>
      <c r="J179" s="1">
        <f t="shared" si="13"/>
        <v>0.12501424601330796</v>
      </c>
      <c r="K179" s="1">
        <f t="shared" si="14"/>
        <v>6.2020378124240827E-2</v>
      </c>
    </row>
    <row r="180" spans="1:11" x14ac:dyDescent="0.25">
      <c r="A180" s="2" t="s">
        <v>47</v>
      </c>
      <c r="B180" s="4" t="s">
        <v>23</v>
      </c>
      <c r="C180" s="4" t="s">
        <v>12</v>
      </c>
      <c r="D180" s="3">
        <v>328.03999999999996</v>
      </c>
      <c r="E180" s="1">
        <v>62.9</v>
      </c>
      <c r="F180" s="1">
        <v>353</v>
      </c>
      <c r="G180" s="1">
        <f t="shared" si="10"/>
        <v>5.2152623211446736</v>
      </c>
      <c r="H180" s="1">
        <f t="shared" si="11"/>
        <v>0.92929178470254947</v>
      </c>
      <c r="I180" s="1">
        <f t="shared" si="12"/>
        <v>5.6120826709062008</v>
      </c>
      <c r="J180" s="1">
        <f t="shared" si="13"/>
        <v>2.4371641228400846E-2</v>
      </c>
      <c r="K180" s="1">
        <f t="shared" si="14"/>
        <v>5.0445146262343345E-2</v>
      </c>
    </row>
    <row r="181" spans="1:11" x14ac:dyDescent="0.25">
      <c r="A181" s="2" t="s">
        <v>47</v>
      </c>
      <c r="B181" s="4" t="s">
        <v>23</v>
      </c>
      <c r="C181" s="4" t="s">
        <v>13</v>
      </c>
      <c r="D181" s="3">
        <v>2138.16</v>
      </c>
      <c r="E181" s="1">
        <v>72.3</v>
      </c>
      <c r="F181" s="1">
        <v>671</v>
      </c>
      <c r="G181" s="1">
        <f t="shared" si="10"/>
        <v>29.573443983402488</v>
      </c>
      <c r="H181" s="1">
        <f t="shared" si="11"/>
        <v>3.1865275707898655</v>
      </c>
      <c r="I181" s="1">
        <f t="shared" si="12"/>
        <v>9.2807745504840948</v>
      </c>
      <c r="J181" s="1">
        <f t="shared" si="13"/>
        <v>0.15885400685561993</v>
      </c>
      <c r="K181" s="1">
        <f t="shared" si="14"/>
        <v>9.5888649127570488E-2</v>
      </c>
    </row>
    <row r="182" spans="1:11" x14ac:dyDescent="0.25">
      <c r="A182" s="2" t="s">
        <v>48</v>
      </c>
      <c r="B182" s="4" t="s">
        <v>7</v>
      </c>
      <c r="C182" s="4" t="s">
        <v>8</v>
      </c>
      <c r="D182" s="3">
        <v>6178.48</v>
      </c>
      <c r="E182" s="1">
        <v>141.19999999999999</v>
      </c>
      <c r="F182" s="1">
        <v>2235</v>
      </c>
      <c r="G182" s="1">
        <f t="shared" si="10"/>
        <v>43.756940509915012</v>
      </c>
      <c r="H182" s="1">
        <f t="shared" si="11"/>
        <v>2.764420581655481</v>
      </c>
      <c r="I182" s="1">
        <f t="shared" si="12"/>
        <v>15.828611898016998</v>
      </c>
      <c r="J182" s="1">
        <f t="shared" si="13"/>
        <v>0.45902846572628364</v>
      </c>
      <c r="K182" s="1">
        <f t="shared" si="14"/>
        <v>0.31939065693013419</v>
      </c>
    </row>
    <row r="183" spans="1:11" x14ac:dyDescent="0.25">
      <c r="A183" s="2" t="s">
        <v>48</v>
      </c>
      <c r="B183" s="4" t="s">
        <v>7</v>
      </c>
      <c r="C183" s="4" t="s">
        <v>9</v>
      </c>
      <c r="D183" s="3">
        <v>12484.4</v>
      </c>
      <c r="E183" s="1">
        <v>449.20000000000005</v>
      </c>
      <c r="F183" s="1">
        <v>6337</v>
      </c>
      <c r="G183" s="1">
        <f t="shared" si="10"/>
        <v>27.792520035618875</v>
      </c>
      <c r="H183" s="1">
        <f t="shared" si="11"/>
        <v>1.970080479722266</v>
      </c>
      <c r="I183" s="1">
        <f t="shared" si="12"/>
        <v>14.107301869991094</v>
      </c>
      <c r="J183" s="1">
        <f t="shared" si="13"/>
        <v>0.92752505106647831</v>
      </c>
      <c r="K183" s="1">
        <f t="shared" si="14"/>
        <v>0.90558326307215231</v>
      </c>
    </row>
    <row r="184" spans="1:11" x14ac:dyDescent="0.25">
      <c r="A184" s="2" t="s">
        <v>48</v>
      </c>
      <c r="B184" s="4" t="s">
        <v>7</v>
      </c>
      <c r="C184" s="4" t="s">
        <v>10</v>
      </c>
      <c r="D184" s="3">
        <v>325.68</v>
      </c>
      <c r="E184" s="1">
        <v>2.6</v>
      </c>
      <c r="F184" s="1">
        <v>157</v>
      </c>
      <c r="G184" s="1">
        <f t="shared" si="10"/>
        <v>125.26153846153846</v>
      </c>
      <c r="H184" s="1">
        <f t="shared" si="11"/>
        <v>2.074394904458599</v>
      </c>
      <c r="I184" s="1">
        <f t="shared" si="12"/>
        <v>60.38461538461538</v>
      </c>
      <c r="J184" s="1">
        <f t="shared" si="13"/>
        <v>2.4196305679995089E-2</v>
      </c>
      <c r="K184" s="1">
        <f t="shared" si="14"/>
        <v>2.2435943238492649E-2</v>
      </c>
    </row>
    <row r="185" spans="1:11" x14ac:dyDescent="0.25">
      <c r="A185" s="2" t="s">
        <v>48</v>
      </c>
      <c r="B185" s="4" t="s">
        <v>7</v>
      </c>
      <c r="C185" s="4" t="s">
        <v>11</v>
      </c>
      <c r="D185" s="3">
        <v>2565.3199999999997</v>
      </c>
      <c r="E185" s="1">
        <v>24.400000000000002</v>
      </c>
      <c r="F185" s="1">
        <v>728</v>
      </c>
      <c r="G185" s="1">
        <f t="shared" si="10"/>
        <v>105.13606557377047</v>
      </c>
      <c r="H185" s="1">
        <f t="shared" si="11"/>
        <v>3.5237912087912084</v>
      </c>
      <c r="I185" s="1">
        <f t="shared" si="12"/>
        <v>29.83606557377049</v>
      </c>
      <c r="J185" s="1">
        <f t="shared" si="13"/>
        <v>0.19058974111706276</v>
      </c>
      <c r="K185" s="1">
        <f t="shared" si="14"/>
        <v>0.10403418266001688</v>
      </c>
    </row>
    <row r="186" spans="1:11" x14ac:dyDescent="0.25">
      <c r="A186" s="2" t="s">
        <v>48</v>
      </c>
      <c r="B186" s="4" t="s">
        <v>7</v>
      </c>
      <c r="C186" s="4" t="s">
        <v>12</v>
      </c>
      <c r="D186" s="3">
        <v>795.31999999999994</v>
      </c>
      <c r="E186" s="1">
        <v>124.3</v>
      </c>
      <c r="F186" s="1">
        <v>705</v>
      </c>
      <c r="G186" s="1">
        <f t="shared" si="10"/>
        <v>6.3983909895414319</v>
      </c>
      <c r="H186" s="1">
        <f t="shared" si="11"/>
        <v>1.128113475177305</v>
      </c>
      <c r="I186" s="1">
        <f t="shared" si="12"/>
        <v>5.6717618664521323</v>
      </c>
      <c r="J186" s="1">
        <f t="shared" si="13"/>
        <v>5.9088079812741626E-2</v>
      </c>
      <c r="K186" s="1">
        <f t="shared" si="14"/>
        <v>0.10074738842762623</v>
      </c>
    </row>
    <row r="187" spans="1:11" x14ac:dyDescent="0.25">
      <c r="A187" s="2" t="s">
        <v>48</v>
      </c>
      <c r="B187" s="4" t="s">
        <v>7</v>
      </c>
      <c r="C187" s="4" t="s">
        <v>13</v>
      </c>
      <c r="D187" s="3">
        <v>2487.44</v>
      </c>
      <c r="E187" s="1">
        <v>91.6</v>
      </c>
      <c r="F187" s="1">
        <v>865</v>
      </c>
      <c r="G187" s="1">
        <f t="shared" si="10"/>
        <v>27.155458515283843</v>
      </c>
      <c r="H187" s="1">
        <f t="shared" si="11"/>
        <v>2.8756531791907514</v>
      </c>
      <c r="I187" s="1">
        <f t="shared" si="12"/>
        <v>9.4432314410480362</v>
      </c>
      <c r="J187" s="1">
        <f t="shared" si="13"/>
        <v>0.18480366801967263</v>
      </c>
      <c r="K187" s="1">
        <f t="shared" si="14"/>
        <v>0.12361204395730026</v>
      </c>
    </row>
    <row r="188" spans="1:11" x14ac:dyDescent="0.25">
      <c r="A188" s="2" t="s">
        <v>49</v>
      </c>
      <c r="B188" s="4" t="s">
        <v>15</v>
      </c>
      <c r="C188" s="4" t="s">
        <v>8</v>
      </c>
      <c r="D188" s="3">
        <v>8002.7599999999993</v>
      </c>
      <c r="E188" s="1">
        <v>194.2</v>
      </c>
      <c r="F188" s="1">
        <v>3160</v>
      </c>
      <c r="G188" s="1">
        <f t="shared" si="10"/>
        <v>41.208856848609678</v>
      </c>
      <c r="H188" s="1">
        <f t="shared" si="11"/>
        <v>2.5325189873417719</v>
      </c>
      <c r="I188" s="1">
        <f t="shared" si="12"/>
        <v>16.271884654994853</v>
      </c>
      <c r="J188" s="1">
        <f t="shared" si="13"/>
        <v>0.59456284464393716</v>
      </c>
      <c r="K188" s="1">
        <f t="shared" si="14"/>
        <v>0.45157694671106219</v>
      </c>
    </row>
    <row r="189" spans="1:11" x14ac:dyDescent="0.25">
      <c r="A189" s="2" t="s">
        <v>49</v>
      </c>
      <c r="B189" s="4" t="s">
        <v>15</v>
      </c>
      <c r="C189" s="4" t="s">
        <v>9</v>
      </c>
      <c r="D189" s="3">
        <v>16123.519999999999</v>
      </c>
      <c r="E189" s="1">
        <v>557.30000000000007</v>
      </c>
      <c r="F189" s="1">
        <v>8623</v>
      </c>
      <c r="G189" s="1">
        <f t="shared" si="10"/>
        <v>28.93149111788982</v>
      </c>
      <c r="H189" s="1">
        <f t="shared" si="11"/>
        <v>1.8698272063087091</v>
      </c>
      <c r="I189" s="1">
        <f t="shared" si="12"/>
        <v>15.472815359770319</v>
      </c>
      <c r="J189" s="1">
        <f t="shared" si="13"/>
        <v>1.1978924667081625</v>
      </c>
      <c r="K189" s="1">
        <f t="shared" si="14"/>
        <v>1.23226202895237</v>
      </c>
    </row>
    <row r="190" spans="1:11" x14ac:dyDescent="0.25">
      <c r="A190" s="2" t="s">
        <v>49</v>
      </c>
      <c r="B190" s="4" t="s">
        <v>15</v>
      </c>
      <c r="C190" s="4" t="s">
        <v>10</v>
      </c>
      <c r="D190" s="3">
        <v>346.91999999999996</v>
      </c>
      <c r="E190" s="1">
        <v>2.9</v>
      </c>
      <c r="F190" s="1">
        <v>174</v>
      </c>
      <c r="G190" s="1">
        <f t="shared" si="10"/>
        <v>119.62758620689654</v>
      </c>
      <c r="H190" s="1">
        <f t="shared" si="11"/>
        <v>1.9937931034482756</v>
      </c>
      <c r="I190" s="1">
        <f t="shared" si="12"/>
        <v>60</v>
      </c>
      <c r="J190" s="1">
        <f t="shared" si="13"/>
        <v>2.577432561564694E-2</v>
      </c>
      <c r="K190" s="1">
        <f t="shared" si="14"/>
        <v>2.4865312888520511E-2</v>
      </c>
    </row>
    <row r="191" spans="1:11" x14ac:dyDescent="0.25">
      <c r="A191" s="2" t="s">
        <v>49</v>
      </c>
      <c r="B191" s="4" t="s">
        <v>15</v>
      </c>
      <c r="C191" s="4" t="s">
        <v>11</v>
      </c>
      <c r="D191" s="3">
        <v>3865.68</v>
      </c>
      <c r="E191" s="1">
        <v>36.1</v>
      </c>
      <c r="F191" s="1">
        <v>1147</v>
      </c>
      <c r="G191" s="1">
        <f t="shared" si="10"/>
        <v>107.08254847645428</v>
      </c>
      <c r="H191" s="1">
        <f t="shared" si="11"/>
        <v>3.3702528334786397</v>
      </c>
      <c r="I191" s="1">
        <f t="shared" si="12"/>
        <v>31.772853185595565</v>
      </c>
      <c r="J191" s="1">
        <f t="shared" si="13"/>
        <v>0.28719962828863738</v>
      </c>
      <c r="K191" s="1">
        <f t="shared" si="14"/>
        <v>0.16391099932835074</v>
      </c>
    </row>
    <row r="192" spans="1:11" x14ac:dyDescent="0.25">
      <c r="A192" s="2" t="s">
        <v>49</v>
      </c>
      <c r="B192" s="4" t="s">
        <v>15</v>
      </c>
      <c r="C192" s="4" t="s">
        <v>12</v>
      </c>
      <c r="D192" s="3">
        <v>663.16</v>
      </c>
      <c r="E192" s="1">
        <v>79.5</v>
      </c>
      <c r="F192" s="1">
        <v>450</v>
      </c>
      <c r="G192" s="1">
        <f t="shared" si="10"/>
        <v>8.3416352201257862</v>
      </c>
      <c r="H192" s="1">
        <f t="shared" si="11"/>
        <v>1.4736888888888888</v>
      </c>
      <c r="I192" s="1">
        <f t="shared" si="12"/>
        <v>5.6603773584905657</v>
      </c>
      <c r="J192" s="1">
        <f t="shared" si="13"/>
        <v>4.9269289102018977E-2</v>
      </c>
      <c r="K192" s="1">
        <f t="shared" si="14"/>
        <v>6.4306843677208222E-2</v>
      </c>
    </row>
    <row r="193" spans="1:11" x14ac:dyDescent="0.25">
      <c r="A193" s="2" t="s">
        <v>49</v>
      </c>
      <c r="B193" s="4" t="s">
        <v>15</v>
      </c>
      <c r="C193" s="4" t="s">
        <v>13</v>
      </c>
      <c r="D193" s="3">
        <v>2808.3999999999996</v>
      </c>
      <c r="E193" s="1">
        <v>113.89999999999999</v>
      </c>
      <c r="F193" s="1">
        <v>1098</v>
      </c>
      <c r="G193" s="1">
        <f t="shared" si="10"/>
        <v>24.656716417910445</v>
      </c>
      <c r="H193" s="1">
        <f t="shared" si="11"/>
        <v>2.557741347905282</v>
      </c>
      <c r="I193" s="1">
        <f t="shared" si="12"/>
        <v>9.6400351185250219</v>
      </c>
      <c r="J193" s="1">
        <f t="shared" si="13"/>
        <v>0.20864930260285616</v>
      </c>
      <c r="K193" s="1">
        <f t="shared" si="14"/>
        <v>0.15690869857238807</v>
      </c>
    </row>
    <row r="194" spans="1:11" x14ac:dyDescent="0.25">
      <c r="A194" s="2" t="s">
        <v>50</v>
      </c>
      <c r="B194" s="4" t="s">
        <v>17</v>
      </c>
      <c r="C194" s="4" t="s">
        <v>8</v>
      </c>
      <c r="D194" s="3">
        <v>7988.5999999999995</v>
      </c>
      <c r="E194" s="1">
        <v>223</v>
      </c>
      <c r="F194" s="1">
        <v>3591</v>
      </c>
      <c r="G194" s="1">
        <f t="shared" ref="G194:G257" si="15">D194 / E194</f>
        <v>35.823318385650225</v>
      </c>
      <c r="H194" s="1">
        <f t="shared" ref="H194:H257" si="16">D194 / F194</f>
        <v>2.2246170983013087</v>
      </c>
      <c r="I194" s="1">
        <f t="shared" ref="I194:I257" si="17">F194 / E194</f>
        <v>16.103139013452914</v>
      </c>
      <c r="J194" s="1">
        <f t="shared" ref="J194:J257" si="18">D194 / 1345990.6 * 100</f>
        <v>0.59351083135350269</v>
      </c>
      <c r="K194" s="1">
        <f t="shared" ref="K194:K257" si="19">F194 / 699770 * 100</f>
        <v>0.51316861254412161</v>
      </c>
    </row>
    <row r="195" spans="1:11" x14ac:dyDescent="0.25">
      <c r="A195" s="2" t="s">
        <v>50</v>
      </c>
      <c r="B195" s="4" t="s">
        <v>17</v>
      </c>
      <c r="C195" s="4" t="s">
        <v>9</v>
      </c>
      <c r="D195" s="3">
        <v>10801.72</v>
      </c>
      <c r="E195" s="1">
        <v>528.30000000000007</v>
      </c>
      <c r="F195" s="1">
        <v>7702</v>
      </c>
      <c r="G195" s="1">
        <f t="shared" si="15"/>
        <v>20.44618587923528</v>
      </c>
      <c r="H195" s="1">
        <f t="shared" si="16"/>
        <v>1.402456504803947</v>
      </c>
      <c r="I195" s="1">
        <f t="shared" si="17"/>
        <v>14.578837781563504</v>
      </c>
      <c r="J195" s="1">
        <f t="shared" si="18"/>
        <v>0.8025108050531703</v>
      </c>
      <c r="K195" s="1">
        <f t="shared" si="19"/>
        <v>1.1006473555596838</v>
      </c>
    </row>
    <row r="196" spans="1:11" x14ac:dyDescent="0.25">
      <c r="A196" s="2" t="s">
        <v>50</v>
      </c>
      <c r="B196" s="4" t="s">
        <v>17</v>
      </c>
      <c r="C196" s="4" t="s">
        <v>10</v>
      </c>
      <c r="D196" s="3">
        <v>387.03999999999996</v>
      </c>
      <c r="E196" s="1">
        <v>4.0999999999999996</v>
      </c>
      <c r="F196" s="1">
        <v>247</v>
      </c>
      <c r="G196" s="1">
        <f t="shared" si="15"/>
        <v>94.4</v>
      </c>
      <c r="H196" s="1">
        <f t="shared" si="16"/>
        <v>1.5669635627530363</v>
      </c>
      <c r="I196" s="1">
        <f t="shared" si="17"/>
        <v>60.243902439024396</v>
      </c>
      <c r="J196" s="1">
        <f t="shared" si="18"/>
        <v>2.8755029938544886E-2</v>
      </c>
      <c r="K196" s="1">
        <f t="shared" si="19"/>
        <v>3.5297311973934292E-2</v>
      </c>
    </row>
    <row r="197" spans="1:11" x14ac:dyDescent="0.25">
      <c r="A197" s="2" t="s">
        <v>50</v>
      </c>
      <c r="B197" s="4" t="s">
        <v>17</v>
      </c>
      <c r="C197" s="4" t="s">
        <v>11</v>
      </c>
      <c r="D197" s="3">
        <v>427.15999999999997</v>
      </c>
      <c r="E197" s="1">
        <v>5</v>
      </c>
      <c r="F197" s="1">
        <v>183</v>
      </c>
      <c r="G197" s="1">
        <f t="shared" si="15"/>
        <v>85.431999999999988</v>
      </c>
      <c r="H197" s="1">
        <f t="shared" si="16"/>
        <v>2.3342076502732239</v>
      </c>
      <c r="I197" s="1">
        <f t="shared" si="17"/>
        <v>36.6</v>
      </c>
      <c r="J197" s="1">
        <f t="shared" si="18"/>
        <v>3.1735734261442827E-2</v>
      </c>
      <c r="K197" s="1">
        <f t="shared" si="19"/>
        <v>2.6151449762064679E-2</v>
      </c>
    </row>
    <row r="198" spans="1:11" x14ac:dyDescent="0.25">
      <c r="A198" s="2" t="s">
        <v>50</v>
      </c>
      <c r="B198" s="4" t="s">
        <v>17</v>
      </c>
      <c r="C198" s="4" t="s">
        <v>12</v>
      </c>
      <c r="D198" s="3">
        <v>977.04</v>
      </c>
      <c r="E198" s="1">
        <v>159.4</v>
      </c>
      <c r="F198" s="1">
        <v>938</v>
      </c>
      <c r="G198" s="1">
        <f t="shared" si="15"/>
        <v>6.1294855708908402</v>
      </c>
      <c r="H198" s="1">
        <f t="shared" si="16"/>
        <v>1.0416204690831556</v>
      </c>
      <c r="I198" s="1">
        <f t="shared" si="17"/>
        <v>5.8845671267252193</v>
      </c>
      <c r="J198" s="1">
        <f t="shared" si="18"/>
        <v>7.2588917039985268E-2</v>
      </c>
      <c r="K198" s="1">
        <f t="shared" si="19"/>
        <v>0.13404404304271403</v>
      </c>
    </row>
    <row r="199" spans="1:11" x14ac:dyDescent="0.25">
      <c r="A199" s="2" t="s">
        <v>50</v>
      </c>
      <c r="B199" s="4" t="s">
        <v>17</v>
      </c>
      <c r="C199" s="4" t="s">
        <v>13</v>
      </c>
      <c r="D199" s="3">
        <v>4106.3999999999996</v>
      </c>
      <c r="E199" s="1">
        <v>211.79999999999998</v>
      </c>
      <c r="F199" s="1">
        <v>2054</v>
      </c>
      <c r="G199" s="1">
        <f t="shared" si="15"/>
        <v>19.388101983002834</v>
      </c>
      <c r="H199" s="1">
        <f t="shared" si="16"/>
        <v>1.9992210321324244</v>
      </c>
      <c r="I199" s="1">
        <f t="shared" si="17"/>
        <v>9.6978281397544865</v>
      </c>
      <c r="J199" s="1">
        <f t="shared" si="18"/>
        <v>0.30508385422602496</v>
      </c>
      <c r="K199" s="1">
        <f t="shared" si="19"/>
        <v>0.29352501536219044</v>
      </c>
    </row>
    <row r="200" spans="1:11" x14ac:dyDescent="0.25">
      <c r="A200" s="2" t="s">
        <v>51</v>
      </c>
      <c r="B200" s="4" t="s">
        <v>19</v>
      </c>
      <c r="C200" s="4" t="s">
        <v>8</v>
      </c>
      <c r="D200" s="3">
        <v>7051.6799999999994</v>
      </c>
      <c r="E200" s="1">
        <v>168.79999999999998</v>
      </c>
      <c r="F200" s="1">
        <v>2541</v>
      </c>
      <c r="G200" s="1">
        <f t="shared" si="15"/>
        <v>41.775355450236965</v>
      </c>
      <c r="H200" s="1">
        <f t="shared" si="16"/>
        <v>2.7751593860684767</v>
      </c>
      <c r="I200" s="1">
        <f t="shared" si="17"/>
        <v>15.053317535545025</v>
      </c>
      <c r="J200" s="1">
        <f t="shared" si="18"/>
        <v>0.5239026186364153</v>
      </c>
      <c r="K200" s="1">
        <f t="shared" si="19"/>
        <v>0.36311931063063579</v>
      </c>
    </row>
    <row r="201" spans="1:11" x14ac:dyDescent="0.25">
      <c r="A201" s="2" t="s">
        <v>51</v>
      </c>
      <c r="B201" s="4" t="s">
        <v>19</v>
      </c>
      <c r="C201" s="4" t="s">
        <v>9</v>
      </c>
      <c r="D201" s="3">
        <v>16043.279999999999</v>
      </c>
      <c r="E201" s="1">
        <v>463.6</v>
      </c>
      <c r="F201" s="1">
        <v>8157</v>
      </c>
      <c r="G201" s="1">
        <f t="shared" si="15"/>
        <v>34.605867126833473</v>
      </c>
      <c r="H201" s="1">
        <f t="shared" si="16"/>
        <v>1.9668113276940049</v>
      </c>
      <c r="I201" s="1">
        <f t="shared" si="17"/>
        <v>17.594909404659187</v>
      </c>
      <c r="J201" s="1">
        <f t="shared" si="18"/>
        <v>1.1919310580623665</v>
      </c>
      <c r="K201" s="1">
        <f t="shared" si="19"/>
        <v>1.1656687197221944</v>
      </c>
    </row>
    <row r="202" spans="1:11" x14ac:dyDescent="0.25">
      <c r="A202" s="2" t="s">
        <v>51</v>
      </c>
      <c r="B202" s="4" t="s">
        <v>19</v>
      </c>
      <c r="C202" s="4" t="s">
        <v>10</v>
      </c>
      <c r="D202" s="3">
        <v>283.2</v>
      </c>
      <c r="E202" s="1">
        <v>1.9000000000000001</v>
      </c>
      <c r="F202" s="1">
        <v>114</v>
      </c>
      <c r="G202" s="1">
        <f t="shared" si="15"/>
        <v>149.05263157894734</v>
      </c>
      <c r="H202" s="1">
        <f t="shared" si="16"/>
        <v>2.4842105263157892</v>
      </c>
      <c r="I202" s="1">
        <f t="shared" si="17"/>
        <v>59.999999999999993</v>
      </c>
      <c r="J202" s="1">
        <f t="shared" si="18"/>
        <v>2.104026580869138E-2</v>
      </c>
      <c r="K202" s="1">
        <f t="shared" si="19"/>
        <v>1.629106706489275E-2</v>
      </c>
    </row>
    <row r="203" spans="1:11" x14ac:dyDescent="0.25">
      <c r="A203" s="2" t="s">
        <v>51</v>
      </c>
      <c r="B203" s="4" t="s">
        <v>19</v>
      </c>
      <c r="C203" s="4" t="s">
        <v>11</v>
      </c>
      <c r="D203" s="3">
        <v>3157.68</v>
      </c>
      <c r="E203" s="1">
        <v>24.5</v>
      </c>
      <c r="F203" s="1">
        <v>1131</v>
      </c>
      <c r="G203" s="1">
        <f t="shared" si="15"/>
        <v>128.88489795918366</v>
      </c>
      <c r="H203" s="1">
        <f t="shared" si="16"/>
        <v>2.7919363395225463</v>
      </c>
      <c r="I203" s="1">
        <f t="shared" si="17"/>
        <v>46.163265306122447</v>
      </c>
      <c r="J203" s="1">
        <f t="shared" si="18"/>
        <v>0.23459896376690892</v>
      </c>
      <c r="K203" s="1">
        <f t="shared" si="19"/>
        <v>0.16162453377538336</v>
      </c>
    </row>
    <row r="204" spans="1:11" x14ac:dyDescent="0.25">
      <c r="A204" s="2" t="s">
        <v>51</v>
      </c>
      <c r="B204" s="4" t="s">
        <v>19</v>
      </c>
      <c r="C204" s="4" t="s">
        <v>12</v>
      </c>
      <c r="D204" s="3">
        <v>540.43999999999994</v>
      </c>
      <c r="E204" s="1">
        <v>94.699999999999989</v>
      </c>
      <c r="F204" s="1">
        <v>593</v>
      </c>
      <c r="G204" s="1">
        <f t="shared" si="15"/>
        <v>5.7068637803590283</v>
      </c>
      <c r="H204" s="1">
        <f t="shared" si="16"/>
        <v>0.91136593591905557</v>
      </c>
      <c r="I204" s="1">
        <f t="shared" si="17"/>
        <v>6.2618796198521656</v>
      </c>
      <c r="J204" s="1">
        <f t="shared" si="18"/>
        <v>4.0151840584919385E-2</v>
      </c>
      <c r="K204" s="1">
        <f t="shared" si="19"/>
        <v>8.4742129556854395E-2</v>
      </c>
    </row>
    <row r="205" spans="1:11" x14ac:dyDescent="0.25">
      <c r="A205" s="2" t="s">
        <v>51</v>
      </c>
      <c r="B205" s="4" t="s">
        <v>19</v>
      </c>
      <c r="C205" s="4" t="s">
        <v>13</v>
      </c>
      <c r="D205" s="3">
        <v>3620.24</v>
      </c>
      <c r="E205" s="1">
        <v>391.70000000000005</v>
      </c>
      <c r="F205" s="1">
        <v>2723</v>
      </c>
      <c r="G205" s="1">
        <f t="shared" si="15"/>
        <v>9.242379371968342</v>
      </c>
      <c r="H205" s="1">
        <f t="shared" si="16"/>
        <v>1.3295042232831435</v>
      </c>
      <c r="I205" s="1">
        <f t="shared" si="17"/>
        <v>6.9517487873372472</v>
      </c>
      <c r="J205" s="1">
        <f t="shared" si="18"/>
        <v>0.26896473125443815</v>
      </c>
      <c r="K205" s="1">
        <f t="shared" si="19"/>
        <v>0.38912785629564001</v>
      </c>
    </row>
    <row r="206" spans="1:11" x14ac:dyDescent="0.25">
      <c r="A206" s="2" t="s">
        <v>52</v>
      </c>
      <c r="B206" s="4" t="s">
        <v>21</v>
      </c>
      <c r="C206" s="4" t="s">
        <v>8</v>
      </c>
      <c r="D206" s="3">
        <v>5156.5999999999995</v>
      </c>
      <c r="E206" s="1">
        <v>165.6</v>
      </c>
      <c r="F206" s="1">
        <v>2295</v>
      </c>
      <c r="G206" s="1">
        <f t="shared" si="15"/>
        <v>31.138888888888886</v>
      </c>
      <c r="H206" s="1">
        <f t="shared" si="16"/>
        <v>2.2468845315904136</v>
      </c>
      <c r="I206" s="1">
        <f t="shared" si="17"/>
        <v>13.858695652173914</v>
      </c>
      <c r="J206" s="1">
        <f t="shared" si="18"/>
        <v>0.38310817326658886</v>
      </c>
      <c r="K206" s="1">
        <f t="shared" si="19"/>
        <v>0.32796490275376194</v>
      </c>
    </row>
    <row r="207" spans="1:11" x14ac:dyDescent="0.25">
      <c r="A207" s="2" t="s">
        <v>52</v>
      </c>
      <c r="B207" s="4" t="s">
        <v>21</v>
      </c>
      <c r="C207" s="4" t="s">
        <v>9</v>
      </c>
      <c r="D207" s="3">
        <v>11630.08</v>
      </c>
      <c r="E207" s="1">
        <v>381.90000000000003</v>
      </c>
      <c r="F207" s="1">
        <v>5898</v>
      </c>
      <c r="G207" s="1">
        <f t="shared" si="15"/>
        <v>30.453207645980619</v>
      </c>
      <c r="H207" s="1">
        <f t="shared" si="16"/>
        <v>1.9718684299762632</v>
      </c>
      <c r="I207" s="1">
        <f t="shared" si="17"/>
        <v>15.443833464257658</v>
      </c>
      <c r="J207" s="1">
        <f t="shared" si="18"/>
        <v>0.86405358254359277</v>
      </c>
      <c r="K207" s="1">
        <f t="shared" si="19"/>
        <v>0.84284836446260913</v>
      </c>
    </row>
    <row r="208" spans="1:11" x14ac:dyDescent="0.25">
      <c r="A208" s="2" t="s">
        <v>52</v>
      </c>
      <c r="B208" s="4" t="s">
        <v>21</v>
      </c>
      <c r="C208" s="4" t="s">
        <v>10</v>
      </c>
      <c r="D208" s="3">
        <v>264.32</v>
      </c>
      <c r="E208" s="1">
        <v>1.9000000000000001</v>
      </c>
      <c r="F208" s="1">
        <v>114</v>
      </c>
      <c r="G208" s="1">
        <f t="shared" si="15"/>
        <v>139.1157894736842</v>
      </c>
      <c r="H208" s="1">
        <f t="shared" si="16"/>
        <v>2.3185964912280701</v>
      </c>
      <c r="I208" s="1">
        <f t="shared" si="17"/>
        <v>59.999999999999993</v>
      </c>
      <c r="J208" s="1">
        <f t="shared" si="18"/>
        <v>1.963758142144529E-2</v>
      </c>
      <c r="K208" s="1">
        <f t="shared" si="19"/>
        <v>1.629106706489275E-2</v>
      </c>
    </row>
    <row r="209" spans="1:11" x14ac:dyDescent="0.25">
      <c r="A209" s="2" t="s">
        <v>52</v>
      </c>
      <c r="B209" s="4" t="s">
        <v>21</v>
      </c>
      <c r="C209" s="4" t="s">
        <v>11</v>
      </c>
      <c r="D209" s="3">
        <v>2492.16</v>
      </c>
      <c r="E209" s="1">
        <v>26.5</v>
      </c>
      <c r="F209" s="1">
        <v>1378</v>
      </c>
      <c r="G209" s="1">
        <f t="shared" si="15"/>
        <v>94.043773584905651</v>
      </c>
      <c r="H209" s="1">
        <f t="shared" si="16"/>
        <v>1.8085341074020318</v>
      </c>
      <c r="I209" s="1">
        <f t="shared" si="17"/>
        <v>52</v>
      </c>
      <c r="J209" s="1">
        <f t="shared" si="18"/>
        <v>0.18515433911648413</v>
      </c>
      <c r="K209" s="1">
        <f t="shared" si="19"/>
        <v>0.19692184574931762</v>
      </c>
    </row>
    <row r="210" spans="1:11" x14ac:dyDescent="0.25">
      <c r="A210" s="2" t="s">
        <v>52</v>
      </c>
      <c r="B210" s="4" t="s">
        <v>21</v>
      </c>
      <c r="C210" s="4" t="s">
        <v>12</v>
      </c>
      <c r="D210" s="3">
        <v>354</v>
      </c>
      <c r="E210" s="1">
        <v>111.8</v>
      </c>
      <c r="F210" s="1">
        <v>698</v>
      </c>
      <c r="G210" s="1">
        <f t="shared" si="15"/>
        <v>3.1663685152057246</v>
      </c>
      <c r="H210" s="1">
        <f t="shared" si="16"/>
        <v>0.50716332378223494</v>
      </c>
      <c r="I210" s="1">
        <f t="shared" si="17"/>
        <v>6.2432915921288012</v>
      </c>
      <c r="J210" s="1">
        <f t="shared" si="18"/>
        <v>2.6300332260864225E-2</v>
      </c>
      <c r="K210" s="1">
        <f t="shared" si="19"/>
        <v>9.9747059748202985E-2</v>
      </c>
    </row>
    <row r="211" spans="1:11" x14ac:dyDescent="0.25">
      <c r="A211" s="2" t="s">
        <v>52</v>
      </c>
      <c r="B211" s="4" t="s">
        <v>21</v>
      </c>
      <c r="C211" s="4" t="s">
        <v>13</v>
      </c>
      <c r="D211" s="3">
        <v>2860.3199999999997</v>
      </c>
      <c r="E211" s="1">
        <v>204.4</v>
      </c>
      <c r="F211" s="1">
        <v>1749</v>
      </c>
      <c r="G211" s="1">
        <f t="shared" si="15"/>
        <v>13.993737769080234</v>
      </c>
      <c r="H211" s="1">
        <f t="shared" si="16"/>
        <v>1.635403087478559</v>
      </c>
      <c r="I211" s="1">
        <f t="shared" si="17"/>
        <v>8.556751467710372</v>
      </c>
      <c r="J211" s="1">
        <f t="shared" si="18"/>
        <v>0.21250668466778294</v>
      </c>
      <c r="K211" s="1">
        <f t="shared" si="19"/>
        <v>0.24993926575874931</v>
      </c>
    </row>
    <row r="212" spans="1:11" x14ac:dyDescent="0.25">
      <c r="A212" s="2" t="s">
        <v>53</v>
      </c>
      <c r="B212" s="4" t="s">
        <v>23</v>
      </c>
      <c r="C212" s="4" t="s">
        <v>8</v>
      </c>
      <c r="D212" s="3">
        <v>4604.3599999999997</v>
      </c>
      <c r="E212" s="1">
        <v>133</v>
      </c>
      <c r="F212" s="1">
        <v>1931</v>
      </c>
      <c r="G212" s="1">
        <f t="shared" si="15"/>
        <v>34.619248120300746</v>
      </c>
      <c r="H212" s="1">
        <f t="shared" si="16"/>
        <v>2.3844432936302433</v>
      </c>
      <c r="I212" s="1">
        <f t="shared" si="17"/>
        <v>14.518796992481203</v>
      </c>
      <c r="J212" s="1">
        <f t="shared" si="18"/>
        <v>0.34207965493964071</v>
      </c>
      <c r="K212" s="1">
        <f t="shared" si="19"/>
        <v>0.27594781142375352</v>
      </c>
    </row>
    <row r="213" spans="1:11" x14ac:dyDescent="0.25">
      <c r="A213" s="2" t="s">
        <v>53</v>
      </c>
      <c r="B213" s="4" t="s">
        <v>23</v>
      </c>
      <c r="C213" s="4" t="s">
        <v>9</v>
      </c>
      <c r="D213" s="3">
        <v>10313.199999999999</v>
      </c>
      <c r="E213" s="1">
        <v>332.3</v>
      </c>
      <c r="F213" s="1">
        <v>5538</v>
      </c>
      <c r="G213" s="1">
        <f t="shared" si="15"/>
        <v>31.035811014143842</v>
      </c>
      <c r="H213" s="1">
        <f t="shared" si="16"/>
        <v>1.8622607439508847</v>
      </c>
      <c r="I213" s="1">
        <f t="shared" si="17"/>
        <v>16.665663557026782</v>
      </c>
      <c r="J213" s="1">
        <f t="shared" si="18"/>
        <v>0.76621634653317772</v>
      </c>
      <c r="K213" s="1">
        <f t="shared" si="19"/>
        <v>0.79140288952084248</v>
      </c>
    </row>
    <row r="214" spans="1:11" x14ac:dyDescent="0.25">
      <c r="A214" s="2" t="s">
        <v>53</v>
      </c>
      <c r="B214" s="4" t="s">
        <v>23</v>
      </c>
      <c r="C214" s="4" t="s">
        <v>10</v>
      </c>
      <c r="D214" s="3">
        <v>283.2</v>
      </c>
      <c r="E214" s="1">
        <v>2.3000000000000003</v>
      </c>
      <c r="F214" s="1">
        <v>138</v>
      </c>
      <c r="G214" s="1">
        <f t="shared" si="15"/>
        <v>123.13043478260867</v>
      </c>
      <c r="H214" s="1">
        <f t="shared" si="16"/>
        <v>2.052173913043478</v>
      </c>
      <c r="I214" s="1">
        <f t="shared" si="17"/>
        <v>59.999999999999993</v>
      </c>
      <c r="J214" s="1">
        <f t="shared" si="18"/>
        <v>2.104026580869138E-2</v>
      </c>
      <c r="K214" s="1">
        <f t="shared" si="19"/>
        <v>1.9720765394343857E-2</v>
      </c>
    </row>
    <row r="215" spans="1:11" x14ac:dyDescent="0.25">
      <c r="A215" s="2" t="s">
        <v>53</v>
      </c>
      <c r="B215" s="4" t="s">
        <v>23</v>
      </c>
      <c r="C215" s="4" t="s">
        <v>11</v>
      </c>
      <c r="D215" s="3">
        <v>2072.08</v>
      </c>
      <c r="E215" s="1">
        <v>16.5</v>
      </c>
      <c r="F215" s="1">
        <v>694</v>
      </c>
      <c r="G215" s="1">
        <f t="shared" si="15"/>
        <v>125.58060606060606</v>
      </c>
      <c r="H215" s="1">
        <f t="shared" si="16"/>
        <v>2.9857060518731986</v>
      </c>
      <c r="I215" s="1">
        <f t="shared" si="17"/>
        <v>42.060606060606062</v>
      </c>
      <c r="J215" s="1">
        <f t="shared" si="18"/>
        <v>0.15394461150025862</v>
      </c>
      <c r="K215" s="1">
        <f t="shared" si="19"/>
        <v>9.9175443359961132E-2</v>
      </c>
    </row>
    <row r="216" spans="1:11" x14ac:dyDescent="0.25">
      <c r="A216" s="2" t="s">
        <v>53</v>
      </c>
      <c r="B216" s="4" t="s">
        <v>23</v>
      </c>
      <c r="C216" s="4" t="s">
        <v>12</v>
      </c>
      <c r="D216" s="3">
        <v>592.36</v>
      </c>
      <c r="E216" s="1">
        <v>126.8</v>
      </c>
      <c r="F216" s="1">
        <v>745</v>
      </c>
      <c r="G216" s="1">
        <f t="shared" si="15"/>
        <v>4.6716088328075713</v>
      </c>
      <c r="H216" s="1">
        <f t="shared" si="16"/>
        <v>0.79511409395973154</v>
      </c>
      <c r="I216" s="1">
        <f t="shared" si="17"/>
        <v>5.8753943217665618</v>
      </c>
      <c r="J216" s="1">
        <f t="shared" si="18"/>
        <v>4.4009222649846143E-2</v>
      </c>
      <c r="K216" s="1">
        <f t="shared" si="19"/>
        <v>0.10646355231004473</v>
      </c>
    </row>
    <row r="217" spans="1:11" x14ac:dyDescent="0.25">
      <c r="A217" s="2" t="s">
        <v>53</v>
      </c>
      <c r="B217" s="4" t="s">
        <v>23</v>
      </c>
      <c r="C217" s="4" t="s">
        <v>13</v>
      </c>
      <c r="D217" s="3">
        <v>2655</v>
      </c>
      <c r="E217" s="1">
        <v>248.1</v>
      </c>
      <c r="F217" s="1">
        <v>1871</v>
      </c>
      <c r="G217" s="1">
        <f t="shared" si="15"/>
        <v>10.701330108827086</v>
      </c>
      <c r="H217" s="1">
        <f t="shared" si="16"/>
        <v>1.4190272581507215</v>
      </c>
      <c r="I217" s="1">
        <f t="shared" si="17"/>
        <v>7.5413139862958483</v>
      </c>
      <c r="J217" s="1">
        <f t="shared" si="18"/>
        <v>0.1972524919564817</v>
      </c>
      <c r="K217" s="1">
        <f t="shared" si="19"/>
        <v>0.26737356560012576</v>
      </c>
    </row>
    <row r="218" spans="1:11" x14ac:dyDescent="0.25">
      <c r="A218" s="2" t="s">
        <v>54</v>
      </c>
      <c r="B218" s="4" t="s">
        <v>7</v>
      </c>
      <c r="C218" s="4" t="s">
        <v>8</v>
      </c>
      <c r="D218" s="3">
        <v>6164.32</v>
      </c>
      <c r="E218" s="1">
        <v>170.29999999999998</v>
      </c>
      <c r="F218" s="1">
        <v>2482</v>
      </c>
      <c r="G218" s="1">
        <f t="shared" si="15"/>
        <v>36.1968291250734</v>
      </c>
      <c r="H218" s="1">
        <f t="shared" si="16"/>
        <v>2.4836099919419823</v>
      </c>
      <c r="I218" s="1">
        <f t="shared" si="17"/>
        <v>14.574280681150912</v>
      </c>
      <c r="J218" s="1">
        <f t="shared" si="18"/>
        <v>0.45797645243584906</v>
      </c>
      <c r="K218" s="1">
        <f t="shared" si="19"/>
        <v>0.35468796890406851</v>
      </c>
    </row>
    <row r="219" spans="1:11" x14ac:dyDescent="0.25">
      <c r="A219" s="2" t="s">
        <v>54</v>
      </c>
      <c r="B219" s="4" t="s">
        <v>7</v>
      </c>
      <c r="C219" s="4" t="s">
        <v>9</v>
      </c>
      <c r="D219" s="3">
        <v>12413.599999999999</v>
      </c>
      <c r="E219" s="1">
        <v>429.6</v>
      </c>
      <c r="F219" s="1">
        <v>6350</v>
      </c>
      <c r="G219" s="1">
        <f t="shared" si="15"/>
        <v>28.89571694599627</v>
      </c>
      <c r="H219" s="1">
        <f t="shared" si="16"/>
        <v>1.9548976377952754</v>
      </c>
      <c r="I219" s="1">
        <f t="shared" si="17"/>
        <v>14.781191806331471</v>
      </c>
      <c r="J219" s="1">
        <f t="shared" si="18"/>
        <v>0.92226498461430539</v>
      </c>
      <c r="K219" s="1">
        <f t="shared" si="19"/>
        <v>0.90744101633393837</v>
      </c>
    </row>
    <row r="220" spans="1:11" x14ac:dyDescent="0.25">
      <c r="A220" s="2" t="s">
        <v>54</v>
      </c>
      <c r="B220" s="4" t="s">
        <v>7</v>
      </c>
      <c r="C220" s="4" t="s">
        <v>10</v>
      </c>
      <c r="D220" s="3">
        <v>349.28</v>
      </c>
      <c r="E220" s="1">
        <v>3.3000000000000003</v>
      </c>
      <c r="F220" s="1">
        <v>196</v>
      </c>
      <c r="G220" s="1">
        <f t="shared" si="15"/>
        <v>105.84242424242423</v>
      </c>
      <c r="H220" s="1">
        <f t="shared" si="16"/>
        <v>1.7820408163265304</v>
      </c>
      <c r="I220" s="1">
        <f t="shared" si="17"/>
        <v>59.393939393939391</v>
      </c>
      <c r="J220" s="1">
        <f t="shared" si="18"/>
        <v>2.5949661164052704E-2</v>
      </c>
      <c r="K220" s="1">
        <f t="shared" si="19"/>
        <v>2.8009203023850692E-2</v>
      </c>
    </row>
    <row r="221" spans="1:11" x14ac:dyDescent="0.25">
      <c r="A221" s="2" t="s">
        <v>54</v>
      </c>
      <c r="B221" s="4" t="s">
        <v>7</v>
      </c>
      <c r="C221" s="4" t="s">
        <v>11</v>
      </c>
      <c r="D221" s="3">
        <v>4488.7199999999993</v>
      </c>
      <c r="E221" s="1">
        <v>35.6</v>
      </c>
      <c r="F221" s="1">
        <v>1345</v>
      </c>
      <c r="G221" s="1">
        <f t="shared" si="15"/>
        <v>126.08764044943818</v>
      </c>
      <c r="H221" s="1">
        <f t="shared" si="16"/>
        <v>3.3373382899628248</v>
      </c>
      <c r="I221" s="1">
        <f t="shared" si="17"/>
        <v>37.780898876404493</v>
      </c>
      <c r="J221" s="1">
        <f t="shared" si="18"/>
        <v>0.33348821306775839</v>
      </c>
      <c r="K221" s="1">
        <f t="shared" si="19"/>
        <v>0.19220601054632236</v>
      </c>
    </row>
    <row r="222" spans="1:11" x14ac:dyDescent="0.25">
      <c r="A222" s="2" t="s">
        <v>54</v>
      </c>
      <c r="B222" s="4" t="s">
        <v>7</v>
      </c>
      <c r="C222" s="4" t="s">
        <v>12</v>
      </c>
      <c r="D222" s="3">
        <v>979.4</v>
      </c>
      <c r="E222" s="1">
        <v>200.6</v>
      </c>
      <c r="F222" s="1">
        <v>1181</v>
      </c>
      <c r="G222" s="1">
        <f t="shared" si="15"/>
        <v>4.882352941176471</v>
      </c>
      <c r="H222" s="1">
        <f t="shared" si="16"/>
        <v>0.82929720575783228</v>
      </c>
      <c r="I222" s="1">
        <f t="shared" si="17"/>
        <v>5.8873379860418744</v>
      </c>
      <c r="J222" s="1">
        <f t="shared" si="18"/>
        <v>7.2764252588391018E-2</v>
      </c>
      <c r="K222" s="1">
        <f t="shared" si="19"/>
        <v>0.16876973862840647</v>
      </c>
    </row>
    <row r="223" spans="1:11" x14ac:dyDescent="0.25">
      <c r="A223" s="2" t="s">
        <v>54</v>
      </c>
      <c r="B223" s="4" t="s">
        <v>7</v>
      </c>
      <c r="C223" s="4" t="s">
        <v>13</v>
      </c>
      <c r="D223" s="3">
        <v>2737.6</v>
      </c>
      <c r="E223" s="1">
        <v>171.5</v>
      </c>
      <c r="F223" s="1">
        <v>1323</v>
      </c>
      <c r="G223" s="1">
        <f t="shared" si="15"/>
        <v>15.96268221574344</v>
      </c>
      <c r="H223" s="1">
        <f t="shared" si="16"/>
        <v>2.0692365835222977</v>
      </c>
      <c r="I223" s="1">
        <f t="shared" si="17"/>
        <v>7.7142857142857144</v>
      </c>
      <c r="J223" s="1">
        <f t="shared" si="18"/>
        <v>0.20338923615068333</v>
      </c>
      <c r="K223" s="1">
        <f t="shared" si="19"/>
        <v>0.18906212041099218</v>
      </c>
    </row>
    <row r="224" spans="1:11" x14ac:dyDescent="0.25">
      <c r="A224" s="2" t="s">
        <v>55</v>
      </c>
      <c r="B224" s="4" t="s">
        <v>15</v>
      </c>
      <c r="C224" s="4" t="s">
        <v>8</v>
      </c>
      <c r="D224" s="3">
        <v>7174.4</v>
      </c>
      <c r="E224" s="1">
        <v>212.4</v>
      </c>
      <c r="F224" s="1">
        <v>3374</v>
      </c>
      <c r="G224" s="1">
        <f t="shared" si="15"/>
        <v>33.777777777777779</v>
      </c>
      <c r="H224" s="1">
        <f t="shared" si="16"/>
        <v>2.1263781861292235</v>
      </c>
      <c r="I224" s="1">
        <f t="shared" si="17"/>
        <v>15.885122410546138</v>
      </c>
      <c r="J224" s="1">
        <f t="shared" si="18"/>
        <v>0.53302006715351502</v>
      </c>
      <c r="K224" s="1">
        <f t="shared" si="19"/>
        <v>0.48215842348200127</v>
      </c>
    </row>
    <row r="225" spans="1:11" x14ac:dyDescent="0.25">
      <c r="A225" s="2" t="s">
        <v>55</v>
      </c>
      <c r="B225" s="4" t="s">
        <v>15</v>
      </c>
      <c r="C225" s="4" t="s">
        <v>9</v>
      </c>
      <c r="D225" s="3">
        <v>15495.759999999998</v>
      </c>
      <c r="E225" s="1">
        <v>519.9</v>
      </c>
      <c r="F225" s="1">
        <v>8277</v>
      </c>
      <c r="G225" s="1">
        <f t="shared" si="15"/>
        <v>29.805270244277743</v>
      </c>
      <c r="H225" s="1">
        <f t="shared" si="16"/>
        <v>1.8721469131327775</v>
      </c>
      <c r="I225" s="1">
        <f t="shared" si="17"/>
        <v>15.920369301788806</v>
      </c>
      <c r="J225" s="1">
        <f t="shared" si="18"/>
        <v>1.15125321083223</v>
      </c>
      <c r="K225" s="1">
        <f t="shared" si="19"/>
        <v>1.18281721136945</v>
      </c>
    </row>
    <row r="226" spans="1:11" x14ac:dyDescent="0.25">
      <c r="A226" s="2" t="s">
        <v>55</v>
      </c>
      <c r="B226" s="4" t="s">
        <v>15</v>
      </c>
      <c r="C226" s="4" t="s">
        <v>10</v>
      </c>
      <c r="D226" s="3">
        <v>335.12</v>
      </c>
      <c r="E226" s="1">
        <v>3.4</v>
      </c>
      <c r="F226" s="1">
        <v>203</v>
      </c>
      <c r="G226" s="1">
        <f t="shared" si="15"/>
        <v>98.564705882352939</v>
      </c>
      <c r="H226" s="1">
        <f t="shared" si="16"/>
        <v>1.6508374384236453</v>
      </c>
      <c r="I226" s="1">
        <f t="shared" si="17"/>
        <v>59.705882352941181</v>
      </c>
      <c r="J226" s="1">
        <f t="shared" si="18"/>
        <v>2.4897647873618138E-2</v>
      </c>
      <c r="K226" s="1">
        <f t="shared" si="19"/>
        <v>2.9009531703273934E-2</v>
      </c>
    </row>
    <row r="227" spans="1:11" x14ac:dyDescent="0.25">
      <c r="A227" s="2" t="s">
        <v>55</v>
      </c>
      <c r="B227" s="4" t="s">
        <v>15</v>
      </c>
      <c r="C227" s="4" t="s">
        <v>11</v>
      </c>
      <c r="D227" s="3">
        <v>5347.7599999999993</v>
      </c>
      <c r="E227" s="1">
        <v>53.1</v>
      </c>
      <c r="F227" s="1">
        <v>2168</v>
      </c>
      <c r="G227" s="1">
        <f t="shared" si="15"/>
        <v>100.71111111111109</v>
      </c>
      <c r="H227" s="1">
        <f t="shared" si="16"/>
        <v>2.4666789667896674</v>
      </c>
      <c r="I227" s="1">
        <f t="shared" si="17"/>
        <v>40.828625235404893</v>
      </c>
      <c r="J227" s="1">
        <f t="shared" si="18"/>
        <v>0.39731035268745557</v>
      </c>
      <c r="K227" s="1">
        <f t="shared" si="19"/>
        <v>0.30981608242708319</v>
      </c>
    </row>
    <row r="228" spans="1:11" x14ac:dyDescent="0.25">
      <c r="A228" s="2" t="s">
        <v>55</v>
      </c>
      <c r="B228" s="4" t="s">
        <v>15</v>
      </c>
      <c r="C228" s="4" t="s">
        <v>12</v>
      </c>
      <c r="D228" s="3">
        <v>677.31999999999994</v>
      </c>
      <c r="E228" s="1">
        <v>88</v>
      </c>
      <c r="F228" s="1">
        <v>509</v>
      </c>
      <c r="G228" s="1">
        <f t="shared" si="15"/>
        <v>7.6968181818181813</v>
      </c>
      <c r="H228" s="1">
        <f t="shared" si="16"/>
        <v>1.3306876227897837</v>
      </c>
      <c r="I228" s="1">
        <f t="shared" si="17"/>
        <v>5.7840909090909092</v>
      </c>
      <c r="J228" s="1">
        <f t="shared" si="18"/>
        <v>5.0321302392453547E-2</v>
      </c>
      <c r="K228" s="1">
        <f t="shared" si="19"/>
        <v>7.2738185403775524E-2</v>
      </c>
    </row>
    <row r="229" spans="1:11" x14ac:dyDescent="0.25">
      <c r="A229" s="2" t="s">
        <v>55</v>
      </c>
      <c r="B229" s="4" t="s">
        <v>15</v>
      </c>
      <c r="C229" s="4" t="s">
        <v>13</v>
      </c>
      <c r="D229" s="3">
        <v>3360.64</v>
      </c>
      <c r="E229" s="1">
        <v>203.9</v>
      </c>
      <c r="F229" s="1">
        <v>1713</v>
      </c>
      <c r="G229" s="1">
        <f t="shared" si="15"/>
        <v>16.481804806277587</v>
      </c>
      <c r="H229" s="1">
        <f t="shared" si="16"/>
        <v>1.9618447168709865</v>
      </c>
      <c r="I229" s="1">
        <f t="shared" si="17"/>
        <v>8.4011770475723395</v>
      </c>
      <c r="J229" s="1">
        <f t="shared" si="18"/>
        <v>0.24967782092980439</v>
      </c>
      <c r="K229" s="1">
        <f t="shared" si="19"/>
        <v>0.24479471826457264</v>
      </c>
    </row>
    <row r="230" spans="1:11" x14ac:dyDescent="0.25">
      <c r="A230" s="2" t="s">
        <v>56</v>
      </c>
      <c r="B230" s="4" t="s">
        <v>17</v>
      </c>
      <c r="C230" s="4" t="s">
        <v>8</v>
      </c>
      <c r="D230" s="3">
        <v>7037.5199999999995</v>
      </c>
      <c r="E230" s="1">
        <v>262.40000000000003</v>
      </c>
      <c r="F230" s="1">
        <v>3627</v>
      </c>
      <c r="G230" s="1">
        <f t="shared" si="15"/>
        <v>26.819817073170725</v>
      </c>
      <c r="H230" s="1">
        <f t="shared" si="16"/>
        <v>1.9403143093465673</v>
      </c>
      <c r="I230" s="1">
        <f t="shared" si="17"/>
        <v>13.822408536585364</v>
      </c>
      <c r="J230" s="1">
        <f t="shared" si="18"/>
        <v>0.52285060534598082</v>
      </c>
      <c r="K230" s="1">
        <f t="shared" si="19"/>
        <v>0.5183131600382983</v>
      </c>
    </row>
    <row r="231" spans="1:11" x14ac:dyDescent="0.25">
      <c r="A231" s="2" t="s">
        <v>56</v>
      </c>
      <c r="B231" s="4" t="s">
        <v>17</v>
      </c>
      <c r="C231" s="4" t="s">
        <v>9</v>
      </c>
      <c r="D231" s="3">
        <v>11110.88</v>
      </c>
      <c r="E231" s="1">
        <v>574</v>
      </c>
      <c r="F231" s="1">
        <v>8390</v>
      </c>
      <c r="G231" s="1">
        <f t="shared" si="15"/>
        <v>19.356933797909406</v>
      </c>
      <c r="H231" s="1">
        <f t="shared" si="16"/>
        <v>1.3243003575685339</v>
      </c>
      <c r="I231" s="1">
        <f t="shared" si="17"/>
        <v>14.616724738675957</v>
      </c>
      <c r="J231" s="1">
        <f t="shared" si="18"/>
        <v>0.82547976189432526</v>
      </c>
      <c r="K231" s="1">
        <f t="shared" si="19"/>
        <v>1.1989653743372823</v>
      </c>
    </row>
    <row r="232" spans="1:11" x14ac:dyDescent="0.25">
      <c r="A232" s="2" t="s">
        <v>56</v>
      </c>
      <c r="B232" s="4" t="s">
        <v>17</v>
      </c>
      <c r="C232" s="4" t="s">
        <v>10</v>
      </c>
      <c r="D232" s="3">
        <v>405.91999999999996</v>
      </c>
      <c r="E232" s="1">
        <v>4.6999999999999993</v>
      </c>
      <c r="F232" s="1">
        <v>285</v>
      </c>
      <c r="G232" s="1">
        <f t="shared" si="15"/>
        <v>86.365957446808508</v>
      </c>
      <c r="H232" s="1">
        <f t="shared" si="16"/>
        <v>1.4242807017543859</v>
      </c>
      <c r="I232" s="1">
        <f t="shared" si="17"/>
        <v>60.638297872340438</v>
      </c>
      <c r="J232" s="1">
        <f t="shared" si="18"/>
        <v>3.015771432579098E-2</v>
      </c>
      <c r="K232" s="1">
        <f t="shared" si="19"/>
        <v>4.0727667662231876E-2</v>
      </c>
    </row>
    <row r="233" spans="1:11" x14ac:dyDescent="0.25">
      <c r="A233" s="2" t="s">
        <v>56</v>
      </c>
      <c r="B233" s="4" t="s">
        <v>17</v>
      </c>
      <c r="C233" s="4" t="s">
        <v>11</v>
      </c>
      <c r="D233" s="3">
        <v>490.88</v>
      </c>
      <c r="E233" s="1">
        <v>5.5</v>
      </c>
      <c r="F233" s="1">
        <v>246</v>
      </c>
      <c r="G233" s="1">
        <f t="shared" si="15"/>
        <v>89.25090909090909</v>
      </c>
      <c r="H233" s="1">
        <f t="shared" si="16"/>
        <v>1.9954471544715446</v>
      </c>
      <c r="I233" s="1">
        <f t="shared" si="17"/>
        <v>44.727272727272727</v>
      </c>
      <c r="J233" s="1">
        <f t="shared" si="18"/>
        <v>3.6469794068398391E-2</v>
      </c>
      <c r="K233" s="1">
        <f t="shared" si="19"/>
        <v>3.5154407876873829E-2</v>
      </c>
    </row>
    <row r="234" spans="1:11" x14ac:dyDescent="0.25">
      <c r="A234" s="2" t="s">
        <v>56</v>
      </c>
      <c r="B234" s="4" t="s">
        <v>17</v>
      </c>
      <c r="C234" s="4" t="s">
        <v>12</v>
      </c>
      <c r="D234" s="3">
        <v>774.07999999999993</v>
      </c>
      <c r="E234" s="1">
        <v>149.9</v>
      </c>
      <c r="F234" s="1">
        <v>874</v>
      </c>
      <c r="G234" s="1">
        <f t="shared" si="15"/>
        <v>5.1639759839893253</v>
      </c>
      <c r="H234" s="1">
        <f t="shared" si="16"/>
        <v>0.88567505720823791</v>
      </c>
      <c r="I234" s="1">
        <f t="shared" si="17"/>
        <v>5.8305537024683121</v>
      </c>
      <c r="J234" s="1">
        <f t="shared" si="18"/>
        <v>5.7510059877089771E-2</v>
      </c>
      <c r="K234" s="1">
        <f t="shared" si="19"/>
        <v>0.12489818083084442</v>
      </c>
    </row>
    <row r="235" spans="1:11" x14ac:dyDescent="0.25">
      <c r="A235" s="2" t="s">
        <v>56</v>
      </c>
      <c r="B235" s="4" t="s">
        <v>17</v>
      </c>
      <c r="C235" s="4" t="s">
        <v>13</v>
      </c>
      <c r="D235" s="3">
        <v>4363.6399999999994</v>
      </c>
      <c r="E235" s="1">
        <v>260.5</v>
      </c>
      <c r="F235" s="1">
        <v>2409</v>
      </c>
      <c r="G235" s="1">
        <f t="shared" si="15"/>
        <v>16.751017274472165</v>
      </c>
      <c r="H235" s="1">
        <f t="shared" si="16"/>
        <v>1.8113906185139059</v>
      </c>
      <c r="I235" s="1">
        <f t="shared" si="17"/>
        <v>9.2476007677543191</v>
      </c>
      <c r="J235" s="1">
        <f t="shared" si="18"/>
        <v>0.32419542900225301</v>
      </c>
      <c r="K235" s="1">
        <f t="shared" si="19"/>
        <v>0.34425596981865469</v>
      </c>
    </row>
    <row r="236" spans="1:11" x14ac:dyDescent="0.25">
      <c r="A236" s="2" t="s">
        <v>57</v>
      </c>
      <c r="B236" s="4" t="s">
        <v>19</v>
      </c>
      <c r="C236" s="4" t="s">
        <v>8</v>
      </c>
      <c r="D236" s="3">
        <v>7965</v>
      </c>
      <c r="E236" s="1">
        <v>243</v>
      </c>
      <c r="F236" s="1">
        <v>2913</v>
      </c>
      <c r="G236" s="1">
        <f t="shared" si="15"/>
        <v>32.777777777777779</v>
      </c>
      <c r="H236" s="1">
        <f t="shared" si="16"/>
        <v>2.7342945417095779</v>
      </c>
      <c r="I236" s="1">
        <f t="shared" si="17"/>
        <v>11.987654320987655</v>
      </c>
      <c r="J236" s="1">
        <f t="shared" si="18"/>
        <v>0.59175747586944516</v>
      </c>
      <c r="K236" s="1">
        <f t="shared" si="19"/>
        <v>0.41627963473712792</v>
      </c>
    </row>
    <row r="237" spans="1:11" x14ac:dyDescent="0.25">
      <c r="A237" s="2" t="s">
        <v>57</v>
      </c>
      <c r="B237" s="4" t="s">
        <v>19</v>
      </c>
      <c r="C237" s="4" t="s">
        <v>9</v>
      </c>
      <c r="D237" s="3">
        <v>20789.239999999998</v>
      </c>
      <c r="E237" s="1">
        <v>691.7</v>
      </c>
      <c r="F237" s="1">
        <v>11548</v>
      </c>
      <c r="G237" s="1">
        <f t="shared" si="15"/>
        <v>30.055284082694804</v>
      </c>
      <c r="H237" s="1">
        <f t="shared" si="16"/>
        <v>1.8002459300311739</v>
      </c>
      <c r="I237" s="1">
        <f t="shared" si="17"/>
        <v>16.695099031371981</v>
      </c>
      <c r="J237" s="1">
        <f t="shared" si="18"/>
        <v>1.5445308459063529</v>
      </c>
      <c r="K237" s="1">
        <f t="shared" si="19"/>
        <v>1.6502565128542237</v>
      </c>
    </row>
    <row r="238" spans="1:11" x14ac:dyDescent="0.25">
      <c r="A238" s="2" t="s">
        <v>57</v>
      </c>
      <c r="B238" s="4" t="s">
        <v>19</v>
      </c>
      <c r="C238" s="4" t="s">
        <v>10</v>
      </c>
      <c r="D238" s="3">
        <v>328.03999999999996</v>
      </c>
      <c r="E238" s="1">
        <v>2.2000000000000002</v>
      </c>
      <c r="F238" s="1">
        <v>132</v>
      </c>
      <c r="G238" s="1">
        <f t="shared" si="15"/>
        <v>149.10909090909087</v>
      </c>
      <c r="H238" s="1">
        <f t="shared" si="16"/>
        <v>2.4851515151515149</v>
      </c>
      <c r="I238" s="1">
        <f t="shared" si="17"/>
        <v>59.999999999999993</v>
      </c>
      <c r="J238" s="1">
        <f t="shared" si="18"/>
        <v>2.4371641228400846E-2</v>
      </c>
      <c r="K238" s="1">
        <f t="shared" si="19"/>
        <v>1.8863340811981079E-2</v>
      </c>
    </row>
    <row r="239" spans="1:11" x14ac:dyDescent="0.25">
      <c r="A239" s="2" t="s">
        <v>57</v>
      </c>
      <c r="B239" s="4" t="s">
        <v>19</v>
      </c>
      <c r="C239" s="4" t="s">
        <v>11</v>
      </c>
      <c r="D239" s="3">
        <v>3953</v>
      </c>
      <c r="E239" s="1">
        <v>35</v>
      </c>
      <c r="F239" s="1">
        <v>1137</v>
      </c>
      <c r="G239" s="1">
        <f t="shared" si="15"/>
        <v>112.94285714285714</v>
      </c>
      <c r="H239" s="1">
        <f t="shared" si="16"/>
        <v>3.4766930518909409</v>
      </c>
      <c r="I239" s="1">
        <f t="shared" si="17"/>
        <v>32.485714285714288</v>
      </c>
      <c r="J239" s="1">
        <f t="shared" si="18"/>
        <v>0.29368704357965053</v>
      </c>
      <c r="K239" s="1">
        <f t="shared" si="19"/>
        <v>0.16248195835774612</v>
      </c>
    </row>
    <row r="240" spans="1:11" x14ac:dyDescent="0.25">
      <c r="A240" s="2" t="s">
        <v>57</v>
      </c>
      <c r="B240" s="4" t="s">
        <v>19</v>
      </c>
      <c r="C240" s="4" t="s">
        <v>12</v>
      </c>
      <c r="D240" s="3">
        <v>743.4</v>
      </c>
      <c r="E240" s="1">
        <v>57.6</v>
      </c>
      <c r="F240" s="1">
        <v>359</v>
      </c>
      <c r="G240" s="1">
        <f t="shared" si="15"/>
        <v>12.90625</v>
      </c>
      <c r="H240" s="1">
        <f t="shared" si="16"/>
        <v>2.0707520891364903</v>
      </c>
      <c r="I240" s="1">
        <f t="shared" si="17"/>
        <v>6.2326388888888884</v>
      </c>
      <c r="J240" s="1">
        <f t="shared" si="18"/>
        <v>5.5230697747814882E-2</v>
      </c>
      <c r="K240" s="1">
        <f t="shared" si="19"/>
        <v>5.1302570844706116E-2</v>
      </c>
    </row>
    <row r="241" spans="1:11" x14ac:dyDescent="0.25">
      <c r="A241" s="2" t="s">
        <v>57</v>
      </c>
      <c r="B241" s="4" t="s">
        <v>19</v>
      </c>
      <c r="C241" s="4" t="s">
        <v>13</v>
      </c>
      <c r="D241" s="3">
        <v>5947.2</v>
      </c>
      <c r="E241" s="1">
        <v>278.90000000000003</v>
      </c>
      <c r="F241" s="1">
        <v>2973</v>
      </c>
      <c r="G241" s="1">
        <f t="shared" si="15"/>
        <v>21.323771961276439</v>
      </c>
      <c r="H241" s="1">
        <f t="shared" si="16"/>
        <v>2.000403632694248</v>
      </c>
      <c r="I241" s="1">
        <f t="shared" si="17"/>
        <v>10.65973467192542</v>
      </c>
      <c r="J241" s="1">
        <f t="shared" si="18"/>
        <v>0.44184558198251905</v>
      </c>
      <c r="K241" s="1">
        <f t="shared" si="19"/>
        <v>0.42485388056075568</v>
      </c>
    </row>
    <row r="242" spans="1:11" x14ac:dyDescent="0.25">
      <c r="A242" s="2" t="s">
        <v>58</v>
      </c>
      <c r="B242" s="4" t="s">
        <v>21</v>
      </c>
      <c r="C242" s="4" t="s">
        <v>8</v>
      </c>
      <c r="D242" s="3">
        <v>5904.7199999999993</v>
      </c>
      <c r="E242" s="1">
        <v>231.4</v>
      </c>
      <c r="F242" s="1">
        <v>2543</v>
      </c>
      <c r="G242" s="1">
        <f t="shared" si="15"/>
        <v>25.51737251512532</v>
      </c>
      <c r="H242" s="1">
        <f t="shared" si="16"/>
        <v>2.3219504522217851</v>
      </c>
      <c r="I242" s="1">
        <f t="shared" si="17"/>
        <v>10.989628349178911</v>
      </c>
      <c r="J242" s="1">
        <f t="shared" si="18"/>
        <v>0.4386895421112153</v>
      </c>
      <c r="K242" s="1">
        <f t="shared" si="19"/>
        <v>0.36340511882475668</v>
      </c>
    </row>
    <row r="243" spans="1:11" x14ac:dyDescent="0.25">
      <c r="A243" s="2" t="s">
        <v>58</v>
      </c>
      <c r="B243" s="4" t="s">
        <v>21</v>
      </c>
      <c r="C243" s="4" t="s">
        <v>9</v>
      </c>
      <c r="D243" s="3">
        <v>15186.599999999999</v>
      </c>
      <c r="E243" s="1">
        <v>729.6</v>
      </c>
      <c r="F243" s="1">
        <v>10952</v>
      </c>
      <c r="G243" s="1">
        <f t="shared" si="15"/>
        <v>20.814967105263154</v>
      </c>
      <c r="H243" s="1">
        <f t="shared" si="16"/>
        <v>1.3866508400292183</v>
      </c>
      <c r="I243" s="1">
        <f t="shared" si="17"/>
        <v>15.010964912280702</v>
      </c>
      <c r="J243" s="1">
        <f t="shared" si="18"/>
        <v>1.1282842539910753</v>
      </c>
      <c r="K243" s="1">
        <f t="shared" si="19"/>
        <v>1.5650856710061878</v>
      </c>
    </row>
    <row r="244" spans="1:11" x14ac:dyDescent="0.25">
      <c r="A244" s="2" t="s">
        <v>58</v>
      </c>
      <c r="B244" s="4" t="s">
        <v>21</v>
      </c>
      <c r="C244" s="4" t="s">
        <v>10</v>
      </c>
      <c r="D244" s="3">
        <v>266.68</v>
      </c>
      <c r="E244" s="1">
        <v>1.9000000000000001</v>
      </c>
      <c r="F244" s="1">
        <v>111</v>
      </c>
      <c r="G244" s="1">
        <f t="shared" si="15"/>
        <v>140.3578947368421</v>
      </c>
      <c r="H244" s="1">
        <f t="shared" si="16"/>
        <v>2.4025225225225224</v>
      </c>
      <c r="I244" s="1">
        <f t="shared" si="17"/>
        <v>58.421052631578945</v>
      </c>
      <c r="J244" s="1">
        <f t="shared" si="18"/>
        <v>1.9812916969851053E-2</v>
      </c>
      <c r="K244" s="1">
        <f t="shared" si="19"/>
        <v>1.5862354773711364E-2</v>
      </c>
    </row>
    <row r="245" spans="1:11" x14ac:dyDescent="0.25">
      <c r="A245" s="2" t="s">
        <v>58</v>
      </c>
      <c r="B245" s="4" t="s">
        <v>21</v>
      </c>
      <c r="C245" s="4" t="s">
        <v>11</v>
      </c>
      <c r="D245" s="3">
        <v>2385.96</v>
      </c>
      <c r="E245" s="1">
        <v>32.9</v>
      </c>
      <c r="F245" s="1">
        <v>1027</v>
      </c>
      <c r="G245" s="1">
        <f t="shared" si="15"/>
        <v>72.521580547112464</v>
      </c>
      <c r="H245" s="1">
        <f t="shared" si="16"/>
        <v>2.3232327166504381</v>
      </c>
      <c r="I245" s="1">
        <f t="shared" si="17"/>
        <v>31.215805471124622</v>
      </c>
      <c r="J245" s="1">
        <f t="shared" si="18"/>
        <v>0.17726423943822489</v>
      </c>
      <c r="K245" s="1">
        <f t="shared" si="19"/>
        <v>0.14676250768109522</v>
      </c>
    </row>
    <row r="246" spans="1:11" x14ac:dyDescent="0.25">
      <c r="A246" s="2" t="s">
        <v>58</v>
      </c>
      <c r="B246" s="4" t="s">
        <v>21</v>
      </c>
      <c r="C246" s="4" t="s">
        <v>12</v>
      </c>
      <c r="D246" s="3">
        <v>271.39999999999998</v>
      </c>
      <c r="E246" s="1">
        <v>19.600000000000001</v>
      </c>
      <c r="F246" s="1">
        <v>122</v>
      </c>
      <c r="G246" s="1">
        <f t="shared" si="15"/>
        <v>13.846938775510202</v>
      </c>
      <c r="H246" s="1">
        <f t="shared" si="16"/>
        <v>2.2245901639344261</v>
      </c>
      <c r="I246" s="1">
        <f t="shared" si="17"/>
        <v>6.2244897959183669</v>
      </c>
      <c r="J246" s="1">
        <f t="shared" si="18"/>
        <v>2.0163588066662574E-2</v>
      </c>
      <c r="K246" s="1">
        <f t="shared" si="19"/>
        <v>1.7434299841376451E-2</v>
      </c>
    </row>
    <row r="247" spans="1:11" x14ac:dyDescent="0.25">
      <c r="A247" s="2" t="s">
        <v>58</v>
      </c>
      <c r="B247" s="4" t="s">
        <v>21</v>
      </c>
      <c r="C247" s="4" t="s">
        <v>13</v>
      </c>
      <c r="D247" s="3">
        <v>4066.2799999999997</v>
      </c>
      <c r="E247" s="1">
        <v>178</v>
      </c>
      <c r="F247" s="1">
        <v>1845</v>
      </c>
      <c r="G247" s="1">
        <f t="shared" si="15"/>
        <v>22.844269662921349</v>
      </c>
      <c r="H247" s="1">
        <f t="shared" si="16"/>
        <v>2.2039457994579945</v>
      </c>
      <c r="I247" s="1">
        <f t="shared" si="17"/>
        <v>10.365168539325843</v>
      </c>
      <c r="J247" s="1">
        <f t="shared" si="18"/>
        <v>0.30210314990312709</v>
      </c>
      <c r="K247" s="1">
        <f t="shared" si="19"/>
        <v>0.26365805907655371</v>
      </c>
    </row>
    <row r="248" spans="1:11" x14ac:dyDescent="0.25">
      <c r="A248" s="2" t="s">
        <v>59</v>
      </c>
      <c r="B248" s="4" t="s">
        <v>23</v>
      </c>
      <c r="C248" s="4" t="s">
        <v>8</v>
      </c>
      <c r="D248" s="3">
        <v>5005.5599999999995</v>
      </c>
      <c r="E248" s="1">
        <v>161.69999999999999</v>
      </c>
      <c r="F248" s="1">
        <v>1964</v>
      </c>
      <c r="G248" s="1">
        <f t="shared" si="15"/>
        <v>30.955844155844154</v>
      </c>
      <c r="H248" s="1">
        <f t="shared" si="16"/>
        <v>2.5486558044806515</v>
      </c>
      <c r="I248" s="1">
        <f t="shared" si="17"/>
        <v>12.145949288806433</v>
      </c>
      <c r="J248" s="1">
        <f t="shared" si="18"/>
        <v>0.37188669816862013</v>
      </c>
      <c r="K248" s="1">
        <f t="shared" si="19"/>
        <v>0.28066364662674881</v>
      </c>
    </row>
    <row r="249" spans="1:11" x14ac:dyDescent="0.25">
      <c r="A249" s="2" t="s">
        <v>59</v>
      </c>
      <c r="B249" s="4" t="s">
        <v>23</v>
      </c>
      <c r="C249" s="4" t="s">
        <v>9</v>
      </c>
      <c r="D249" s="3">
        <v>12425.4</v>
      </c>
      <c r="E249" s="1">
        <v>468.5</v>
      </c>
      <c r="F249" s="1">
        <v>7342</v>
      </c>
      <c r="G249" s="1">
        <f t="shared" si="15"/>
        <v>26.521664887940233</v>
      </c>
      <c r="H249" s="1">
        <f t="shared" si="16"/>
        <v>1.6923726505039498</v>
      </c>
      <c r="I249" s="1">
        <f t="shared" si="17"/>
        <v>15.671291355389542</v>
      </c>
      <c r="J249" s="1">
        <f t="shared" si="18"/>
        <v>0.92314166235633444</v>
      </c>
      <c r="K249" s="1">
        <f t="shared" si="19"/>
        <v>1.0492018806179173</v>
      </c>
    </row>
    <row r="250" spans="1:11" x14ac:dyDescent="0.25">
      <c r="A250" s="2" t="s">
        <v>59</v>
      </c>
      <c r="B250" s="4" t="s">
        <v>23</v>
      </c>
      <c r="C250" s="4" t="s">
        <v>10</v>
      </c>
      <c r="D250" s="3">
        <v>278.47999999999996</v>
      </c>
      <c r="E250" s="1">
        <v>2.5</v>
      </c>
      <c r="F250" s="1">
        <v>150</v>
      </c>
      <c r="G250" s="1">
        <f t="shared" si="15"/>
        <v>111.39199999999998</v>
      </c>
      <c r="H250" s="1">
        <f t="shared" si="16"/>
        <v>1.8565333333333331</v>
      </c>
      <c r="I250" s="1">
        <f t="shared" si="17"/>
        <v>60</v>
      </c>
      <c r="J250" s="1">
        <f t="shared" si="18"/>
        <v>2.0689594711879856E-2</v>
      </c>
      <c r="K250" s="1">
        <f t="shared" si="19"/>
        <v>2.1435614559069407E-2</v>
      </c>
    </row>
    <row r="251" spans="1:11" x14ac:dyDescent="0.25">
      <c r="A251" s="2" t="s">
        <v>59</v>
      </c>
      <c r="B251" s="4" t="s">
        <v>23</v>
      </c>
      <c r="C251" s="4" t="s">
        <v>11</v>
      </c>
      <c r="D251" s="3">
        <v>2230.1999999999998</v>
      </c>
      <c r="E251" s="1">
        <v>19.900000000000002</v>
      </c>
      <c r="F251" s="1">
        <v>632</v>
      </c>
      <c r="G251" s="1">
        <f t="shared" si="15"/>
        <v>112.07035175879395</v>
      </c>
      <c r="H251" s="1">
        <f t="shared" si="16"/>
        <v>3.5287974683544303</v>
      </c>
      <c r="I251" s="1">
        <f t="shared" si="17"/>
        <v>31.758793969849243</v>
      </c>
      <c r="J251" s="1">
        <f t="shared" si="18"/>
        <v>0.16569209324344461</v>
      </c>
      <c r="K251" s="1">
        <f t="shared" si="19"/>
        <v>9.0315389342212449E-2</v>
      </c>
    </row>
    <row r="252" spans="1:11" x14ac:dyDescent="0.25">
      <c r="A252" s="2" t="s">
        <v>59</v>
      </c>
      <c r="B252" s="4" t="s">
        <v>23</v>
      </c>
      <c r="C252" s="4" t="s">
        <v>12</v>
      </c>
      <c r="D252" s="3">
        <v>219.48</v>
      </c>
      <c r="E252" s="1">
        <v>17.600000000000001</v>
      </c>
      <c r="F252" s="1">
        <v>108</v>
      </c>
      <c r="G252" s="1">
        <f t="shared" si="15"/>
        <v>12.470454545454544</v>
      </c>
      <c r="H252" s="1">
        <f t="shared" si="16"/>
        <v>2.0322222222222219</v>
      </c>
      <c r="I252" s="1">
        <f t="shared" si="17"/>
        <v>6.1363636363636358</v>
      </c>
      <c r="J252" s="1">
        <f t="shared" si="18"/>
        <v>1.630620600173582E-2</v>
      </c>
      <c r="K252" s="1">
        <f t="shared" si="19"/>
        <v>1.5433642482529973E-2</v>
      </c>
    </row>
    <row r="253" spans="1:11" x14ac:dyDescent="0.25">
      <c r="A253" s="2" t="s">
        <v>59</v>
      </c>
      <c r="B253" s="4" t="s">
        <v>23</v>
      </c>
      <c r="C253" s="4" t="s">
        <v>13</v>
      </c>
      <c r="D253" s="3">
        <v>4033.24</v>
      </c>
      <c r="E253" s="1">
        <v>211.6</v>
      </c>
      <c r="F253" s="1">
        <v>2154</v>
      </c>
      <c r="G253" s="1">
        <f t="shared" si="15"/>
        <v>19.060680529300566</v>
      </c>
      <c r="H253" s="1">
        <f t="shared" si="16"/>
        <v>1.8724419684308262</v>
      </c>
      <c r="I253" s="1">
        <f t="shared" si="17"/>
        <v>10.179584120982987</v>
      </c>
      <c r="J253" s="1">
        <f t="shared" si="18"/>
        <v>0.29964845222544645</v>
      </c>
      <c r="K253" s="1">
        <f t="shared" si="19"/>
        <v>0.30781542506823673</v>
      </c>
    </row>
    <row r="254" spans="1:11" x14ac:dyDescent="0.25">
      <c r="A254" s="2" t="s">
        <v>60</v>
      </c>
      <c r="B254" s="4" t="s">
        <v>7</v>
      </c>
      <c r="C254" s="4" t="s">
        <v>8</v>
      </c>
      <c r="D254" s="3">
        <v>6197.36</v>
      </c>
      <c r="E254" s="1">
        <v>178.2</v>
      </c>
      <c r="F254" s="1">
        <v>2312</v>
      </c>
      <c r="G254" s="1">
        <f t="shared" si="15"/>
        <v>34.777553310886645</v>
      </c>
      <c r="H254" s="1">
        <f t="shared" si="16"/>
        <v>2.6805190311418685</v>
      </c>
      <c r="I254" s="1">
        <f t="shared" si="17"/>
        <v>12.974186307519641</v>
      </c>
      <c r="J254" s="1">
        <f t="shared" si="18"/>
        <v>0.4604311501135297</v>
      </c>
      <c r="K254" s="1">
        <f t="shared" si="19"/>
        <v>0.33039427240378982</v>
      </c>
    </row>
    <row r="255" spans="1:11" x14ac:dyDescent="0.25">
      <c r="A255" s="2" t="s">
        <v>60</v>
      </c>
      <c r="B255" s="4" t="s">
        <v>7</v>
      </c>
      <c r="C255" s="4" t="s">
        <v>9</v>
      </c>
      <c r="D255" s="3">
        <v>13043.72</v>
      </c>
      <c r="E255" s="1">
        <v>497.6</v>
      </c>
      <c r="F255" s="1">
        <v>7439</v>
      </c>
      <c r="G255" s="1">
        <f t="shared" si="15"/>
        <v>26.213263665594852</v>
      </c>
      <c r="H255" s="1">
        <f t="shared" si="16"/>
        <v>1.7534238472913024</v>
      </c>
      <c r="I255" s="1">
        <f t="shared" si="17"/>
        <v>14.94975884244373</v>
      </c>
      <c r="J255" s="1">
        <f t="shared" si="18"/>
        <v>0.96907957603864381</v>
      </c>
      <c r="K255" s="1">
        <f t="shared" si="19"/>
        <v>1.0630635780327822</v>
      </c>
    </row>
    <row r="256" spans="1:11" x14ac:dyDescent="0.25">
      <c r="A256" s="2" t="s">
        <v>60</v>
      </c>
      <c r="B256" s="4" t="s">
        <v>7</v>
      </c>
      <c r="C256" s="4" t="s">
        <v>10</v>
      </c>
      <c r="D256" s="3">
        <v>342.2</v>
      </c>
      <c r="E256" s="1">
        <v>3.1</v>
      </c>
      <c r="F256" s="1">
        <v>186</v>
      </c>
      <c r="G256" s="1">
        <f t="shared" si="15"/>
        <v>110.38709677419354</v>
      </c>
      <c r="H256" s="1">
        <f t="shared" si="16"/>
        <v>1.839784946236559</v>
      </c>
      <c r="I256" s="1">
        <f t="shared" si="17"/>
        <v>60</v>
      </c>
      <c r="J256" s="1">
        <f t="shared" si="18"/>
        <v>2.5423654518835416E-2</v>
      </c>
      <c r="K256" s="1">
        <f t="shared" si="19"/>
        <v>2.6580162053246068E-2</v>
      </c>
    </row>
    <row r="257" spans="1:11" x14ac:dyDescent="0.25">
      <c r="A257" s="2" t="s">
        <v>60</v>
      </c>
      <c r="B257" s="4" t="s">
        <v>7</v>
      </c>
      <c r="C257" s="4" t="s">
        <v>11</v>
      </c>
      <c r="D257" s="3">
        <v>3160.04</v>
      </c>
      <c r="E257" s="1">
        <v>27.6</v>
      </c>
      <c r="F257" s="1">
        <v>901</v>
      </c>
      <c r="G257" s="1">
        <f t="shared" si="15"/>
        <v>114.49420289855071</v>
      </c>
      <c r="H257" s="1">
        <f t="shared" si="16"/>
        <v>3.5072586015538292</v>
      </c>
      <c r="I257" s="1">
        <f t="shared" si="17"/>
        <v>32.644927536231883</v>
      </c>
      <c r="J257" s="1">
        <f t="shared" si="18"/>
        <v>0.23477429931531468</v>
      </c>
      <c r="K257" s="1">
        <f t="shared" si="19"/>
        <v>0.12875659145147691</v>
      </c>
    </row>
    <row r="258" spans="1:11" x14ac:dyDescent="0.25">
      <c r="A258" s="2" t="s">
        <v>60</v>
      </c>
      <c r="B258" s="4" t="s">
        <v>7</v>
      </c>
      <c r="C258" s="4" t="s">
        <v>12</v>
      </c>
      <c r="D258" s="3">
        <v>722.16</v>
      </c>
      <c r="E258" s="1">
        <v>50.5</v>
      </c>
      <c r="F258" s="1">
        <v>308</v>
      </c>
      <c r="G258" s="1">
        <f t="shared" ref="G258:G302" si="20">D258 / E258</f>
        <v>14.300198019801979</v>
      </c>
      <c r="H258" s="1">
        <f t="shared" ref="H258:H302" si="21">D258 / F258</f>
        <v>2.3446753246753245</v>
      </c>
      <c r="I258" s="1">
        <f t="shared" ref="I258:I302" si="22">F258 / E258</f>
        <v>6.0990099009900991</v>
      </c>
      <c r="J258" s="1">
        <f t="shared" ref="J258:J302" si="23">D258 / 1345990.6 * 100</f>
        <v>5.365267781216302E-2</v>
      </c>
      <c r="K258" s="1">
        <f t="shared" ref="K258:K302" si="24">F258 / 699770 * 100</f>
        <v>4.401446189462252E-2</v>
      </c>
    </row>
    <row r="259" spans="1:11" x14ac:dyDescent="0.25">
      <c r="A259" s="2" t="s">
        <v>60</v>
      </c>
      <c r="B259" s="4" t="s">
        <v>7</v>
      </c>
      <c r="C259" s="4" t="s">
        <v>13</v>
      </c>
      <c r="D259" s="3">
        <v>4266.88</v>
      </c>
      <c r="E259" s="1">
        <v>179</v>
      </c>
      <c r="F259" s="1">
        <v>1793</v>
      </c>
      <c r="G259" s="1">
        <f t="shared" si="20"/>
        <v>23.837318435754192</v>
      </c>
      <c r="H259" s="1">
        <f t="shared" si="21"/>
        <v>2.379743446737312</v>
      </c>
      <c r="I259" s="1">
        <f t="shared" si="22"/>
        <v>10.016759776536313</v>
      </c>
      <c r="J259" s="1">
        <f t="shared" si="23"/>
        <v>0.31700667151761686</v>
      </c>
      <c r="K259" s="1">
        <f t="shared" si="24"/>
        <v>0.25622704602940971</v>
      </c>
    </row>
    <row r="260" spans="1:11" x14ac:dyDescent="0.25">
      <c r="A260" s="2" t="s">
        <v>61</v>
      </c>
      <c r="B260" s="4" t="s">
        <v>15</v>
      </c>
      <c r="C260" s="4" t="s">
        <v>8</v>
      </c>
      <c r="D260" s="3">
        <v>7174.4</v>
      </c>
      <c r="E260" s="1">
        <v>227.4</v>
      </c>
      <c r="F260" s="1">
        <v>2786</v>
      </c>
      <c r="G260" s="1">
        <f t="shared" si="20"/>
        <v>31.549692172383462</v>
      </c>
      <c r="H260" s="1">
        <f t="shared" si="21"/>
        <v>2.5751615218951902</v>
      </c>
      <c r="I260" s="1">
        <f t="shared" si="22"/>
        <v>12.251539138082673</v>
      </c>
      <c r="J260" s="1">
        <f t="shared" si="23"/>
        <v>0.53302006715351502</v>
      </c>
      <c r="K260" s="1">
        <f t="shared" si="24"/>
        <v>0.39813081441044917</v>
      </c>
    </row>
    <row r="261" spans="1:11" x14ac:dyDescent="0.25">
      <c r="A261" s="2" t="s">
        <v>61</v>
      </c>
      <c r="B261" s="4" t="s">
        <v>15</v>
      </c>
      <c r="C261" s="4" t="s">
        <v>9</v>
      </c>
      <c r="D261" s="3">
        <v>17076.96</v>
      </c>
      <c r="E261" s="1">
        <v>692.30000000000007</v>
      </c>
      <c r="F261" s="1">
        <v>10317</v>
      </c>
      <c r="G261" s="1">
        <f t="shared" si="20"/>
        <v>24.666994077711969</v>
      </c>
      <c r="H261" s="1">
        <f t="shared" si="21"/>
        <v>1.6552253562082</v>
      </c>
      <c r="I261" s="1">
        <f t="shared" si="22"/>
        <v>14.902498916654627</v>
      </c>
      <c r="J261" s="1">
        <f t="shared" si="23"/>
        <v>1.2687280282640903</v>
      </c>
      <c r="K261" s="1">
        <f t="shared" si="24"/>
        <v>1.4743415693727939</v>
      </c>
    </row>
    <row r="262" spans="1:11" x14ac:dyDescent="0.25">
      <c r="A262" s="2" t="s">
        <v>61</v>
      </c>
      <c r="B262" s="4" t="s">
        <v>15</v>
      </c>
      <c r="C262" s="4" t="s">
        <v>10</v>
      </c>
      <c r="D262" s="3">
        <v>332.76</v>
      </c>
      <c r="E262" s="1">
        <v>3.2</v>
      </c>
      <c r="F262" s="1">
        <v>192</v>
      </c>
      <c r="G262" s="1">
        <f t="shared" si="20"/>
        <v>103.9875</v>
      </c>
      <c r="H262" s="1">
        <f t="shared" si="21"/>
        <v>1.733125</v>
      </c>
      <c r="I262" s="1">
        <f t="shared" si="22"/>
        <v>60</v>
      </c>
      <c r="J262" s="1">
        <f t="shared" si="23"/>
        <v>2.4722312325212371E-2</v>
      </c>
      <c r="K262" s="1">
        <f t="shared" si="24"/>
        <v>2.7437586635608843E-2</v>
      </c>
    </row>
    <row r="263" spans="1:11" x14ac:dyDescent="0.25">
      <c r="A263" s="2" t="s">
        <v>61</v>
      </c>
      <c r="B263" s="4" t="s">
        <v>15</v>
      </c>
      <c r="C263" s="4" t="s">
        <v>11</v>
      </c>
      <c r="D263" s="3">
        <v>4840.3599999999997</v>
      </c>
      <c r="E263" s="1">
        <v>45.800000000000004</v>
      </c>
      <c r="F263" s="1">
        <v>1538</v>
      </c>
      <c r="G263" s="1">
        <f t="shared" si="20"/>
        <v>105.68471615720523</v>
      </c>
      <c r="H263" s="1">
        <f t="shared" si="21"/>
        <v>3.1471781534460335</v>
      </c>
      <c r="I263" s="1">
        <f t="shared" si="22"/>
        <v>33.580786026200869</v>
      </c>
      <c r="J263" s="1">
        <f t="shared" si="23"/>
        <v>0.35961320978021682</v>
      </c>
      <c r="K263" s="1">
        <f t="shared" si="24"/>
        <v>0.21978650127899166</v>
      </c>
    </row>
    <row r="264" spans="1:11" x14ac:dyDescent="0.25">
      <c r="A264" s="2" t="s">
        <v>61</v>
      </c>
      <c r="B264" s="4" t="s">
        <v>15</v>
      </c>
      <c r="C264" s="4" t="s">
        <v>12</v>
      </c>
      <c r="D264" s="3">
        <v>731.59999999999991</v>
      </c>
      <c r="E264" s="1">
        <v>64.599999999999994</v>
      </c>
      <c r="F264" s="1">
        <v>377</v>
      </c>
      <c r="G264" s="1">
        <f t="shared" si="20"/>
        <v>11.325077399380804</v>
      </c>
      <c r="H264" s="1">
        <f t="shared" si="21"/>
        <v>1.9405835543766576</v>
      </c>
      <c r="I264" s="1">
        <f t="shared" si="22"/>
        <v>5.8359133126934992</v>
      </c>
      <c r="J264" s="1">
        <f t="shared" si="23"/>
        <v>5.4354020005786062E-2</v>
      </c>
      <c r="K264" s="1">
        <f t="shared" si="24"/>
        <v>5.3874844591794438E-2</v>
      </c>
    </row>
    <row r="265" spans="1:11" x14ac:dyDescent="0.25">
      <c r="A265" s="2" t="s">
        <v>61</v>
      </c>
      <c r="B265" s="4" t="s">
        <v>15</v>
      </c>
      <c r="C265" s="4" t="s">
        <v>13</v>
      </c>
      <c r="D265" s="3">
        <v>4080.4399999999996</v>
      </c>
      <c r="E265" s="1">
        <v>185.1</v>
      </c>
      <c r="F265" s="1">
        <v>1825</v>
      </c>
      <c r="G265" s="1">
        <f t="shared" si="20"/>
        <v>22.044516477579684</v>
      </c>
      <c r="H265" s="1">
        <f t="shared" si="21"/>
        <v>2.2358575342465752</v>
      </c>
      <c r="I265" s="1">
        <f t="shared" si="22"/>
        <v>9.8595353862776882</v>
      </c>
      <c r="J265" s="1">
        <f t="shared" si="23"/>
        <v>0.30315516319356162</v>
      </c>
      <c r="K265" s="1">
        <f t="shared" si="24"/>
        <v>0.26079997713534447</v>
      </c>
    </row>
    <row r="266" spans="1:11" x14ac:dyDescent="0.25">
      <c r="A266" s="2" t="s">
        <v>62</v>
      </c>
      <c r="B266" s="4" t="s">
        <v>17</v>
      </c>
      <c r="C266" s="4" t="s">
        <v>8</v>
      </c>
      <c r="D266" s="3">
        <v>6735.44</v>
      </c>
      <c r="E266" s="1">
        <v>210.4</v>
      </c>
      <c r="F266" s="1">
        <v>2939</v>
      </c>
      <c r="G266" s="1">
        <f t="shared" si="20"/>
        <v>32.012547528517111</v>
      </c>
      <c r="H266" s="1">
        <f t="shared" si="21"/>
        <v>2.2917454916638311</v>
      </c>
      <c r="I266" s="1">
        <f t="shared" si="22"/>
        <v>13.968631178707223</v>
      </c>
      <c r="J266" s="1">
        <f t="shared" si="23"/>
        <v>0.50040765515004337</v>
      </c>
      <c r="K266" s="1">
        <f t="shared" si="24"/>
        <v>0.41999514126069992</v>
      </c>
    </row>
    <row r="267" spans="1:11" x14ac:dyDescent="0.25">
      <c r="A267" s="2" t="s">
        <v>62</v>
      </c>
      <c r="B267" s="4" t="s">
        <v>17</v>
      </c>
      <c r="C267" s="4" t="s">
        <v>9</v>
      </c>
      <c r="D267" s="3">
        <v>11929.8</v>
      </c>
      <c r="E267" s="1">
        <v>584.5</v>
      </c>
      <c r="F267" s="1">
        <v>8952</v>
      </c>
      <c r="G267" s="1">
        <f t="shared" si="20"/>
        <v>20.410265183917879</v>
      </c>
      <c r="H267" s="1">
        <f t="shared" si="21"/>
        <v>1.3326407506702411</v>
      </c>
      <c r="I267" s="1">
        <f t="shared" si="22"/>
        <v>15.315654405474765</v>
      </c>
      <c r="J267" s="1">
        <f t="shared" si="23"/>
        <v>0.88632119719112434</v>
      </c>
      <c r="K267" s="1">
        <f t="shared" si="24"/>
        <v>1.2792774768852624</v>
      </c>
    </row>
    <row r="268" spans="1:11" x14ac:dyDescent="0.25">
      <c r="A268" s="2" t="s">
        <v>62</v>
      </c>
      <c r="B268" s="4" t="s">
        <v>17</v>
      </c>
      <c r="C268" s="4" t="s">
        <v>10</v>
      </c>
      <c r="D268" s="3">
        <v>424.79999999999995</v>
      </c>
      <c r="E268" s="1">
        <v>6.8999999999999995</v>
      </c>
      <c r="F268" s="1">
        <v>418</v>
      </c>
      <c r="G268" s="1">
        <f t="shared" si="20"/>
        <v>61.565217391304344</v>
      </c>
      <c r="H268" s="1">
        <f t="shared" si="21"/>
        <v>1.016267942583732</v>
      </c>
      <c r="I268" s="1">
        <f t="shared" si="22"/>
        <v>60.579710144927539</v>
      </c>
      <c r="J268" s="1">
        <f t="shared" si="23"/>
        <v>3.156039871303707E-2</v>
      </c>
      <c r="K268" s="1">
        <f t="shared" si="24"/>
        <v>5.9733912571273418E-2</v>
      </c>
    </row>
    <row r="269" spans="1:11" x14ac:dyDescent="0.25">
      <c r="A269" s="2" t="s">
        <v>62</v>
      </c>
      <c r="B269" s="4" t="s">
        <v>17</v>
      </c>
      <c r="C269" s="4" t="s">
        <v>11</v>
      </c>
      <c r="D269" s="3">
        <v>549.88</v>
      </c>
      <c r="E269" s="1">
        <v>6.3999999999999995</v>
      </c>
      <c r="F269" s="1">
        <v>231</v>
      </c>
      <c r="G269" s="1">
        <f t="shared" si="20"/>
        <v>85.918750000000003</v>
      </c>
      <c r="H269" s="1">
        <f t="shared" si="21"/>
        <v>2.3804329004329006</v>
      </c>
      <c r="I269" s="1">
        <f t="shared" si="22"/>
        <v>36.09375</v>
      </c>
      <c r="J269" s="1">
        <f t="shared" si="23"/>
        <v>4.0853182778542434E-2</v>
      </c>
      <c r="K269" s="1">
        <f t="shared" si="24"/>
        <v>3.301084642096689E-2</v>
      </c>
    </row>
    <row r="270" spans="1:11" x14ac:dyDescent="0.25">
      <c r="A270" s="2" t="s">
        <v>62</v>
      </c>
      <c r="B270" s="4" t="s">
        <v>17</v>
      </c>
      <c r="C270" s="4" t="s">
        <v>12</v>
      </c>
      <c r="D270" s="3">
        <v>811.83999999999992</v>
      </c>
      <c r="E270" s="1">
        <v>89.8</v>
      </c>
      <c r="F270" s="1">
        <v>458</v>
      </c>
      <c r="G270" s="1">
        <f t="shared" si="20"/>
        <v>9.0405345211581292</v>
      </c>
      <c r="H270" s="1">
        <f t="shared" si="21"/>
        <v>1.7725764192139737</v>
      </c>
      <c r="I270" s="1">
        <f t="shared" si="22"/>
        <v>5.1002227171492205</v>
      </c>
      <c r="J270" s="1">
        <f t="shared" si="23"/>
        <v>6.0315428651581959E-2</v>
      </c>
      <c r="K270" s="1">
        <f t="shared" si="24"/>
        <v>6.5450076453691927E-2</v>
      </c>
    </row>
    <row r="271" spans="1:11" x14ac:dyDescent="0.25">
      <c r="A271" s="2" t="s">
        <v>62</v>
      </c>
      <c r="B271" s="4" t="s">
        <v>17</v>
      </c>
      <c r="C271" s="4" t="s">
        <v>13</v>
      </c>
      <c r="D271" s="3">
        <v>5647.48</v>
      </c>
      <c r="E271" s="1">
        <v>213.2</v>
      </c>
      <c r="F271" s="1">
        <v>2026</v>
      </c>
      <c r="G271" s="1">
        <f t="shared" si="20"/>
        <v>26.489118198874294</v>
      </c>
      <c r="H271" s="1">
        <f t="shared" si="21"/>
        <v>2.7875024679170779</v>
      </c>
      <c r="I271" s="1">
        <f t="shared" si="22"/>
        <v>9.5028142589118207</v>
      </c>
      <c r="J271" s="1">
        <f t="shared" si="23"/>
        <v>0.41957796733498726</v>
      </c>
      <c r="K271" s="1">
        <f t="shared" si="24"/>
        <v>0.28952370064449751</v>
      </c>
    </row>
    <row r="272" spans="1:11" x14ac:dyDescent="0.25">
      <c r="A272" s="2" t="s">
        <v>63</v>
      </c>
      <c r="B272" s="4" t="s">
        <v>19</v>
      </c>
      <c r="C272" s="4" t="s">
        <v>8</v>
      </c>
      <c r="D272" s="3">
        <v>8875.9599999999991</v>
      </c>
      <c r="E272" s="1">
        <v>274.70000000000005</v>
      </c>
      <c r="F272" s="1">
        <v>3334</v>
      </c>
      <c r="G272" s="1">
        <f t="shared" si="20"/>
        <v>32.31146705496905</v>
      </c>
      <c r="H272" s="1">
        <f t="shared" si="21"/>
        <v>2.6622555488902218</v>
      </c>
      <c r="I272" s="1">
        <f t="shared" si="22"/>
        <v>12.136876592646521</v>
      </c>
      <c r="J272" s="1">
        <f t="shared" si="23"/>
        <v>0.65943699755406904</v>
      </c>
      <c r="K272" s="1">
        <f t="shared" si="24"/>
        <v>0.47644225959958275</v>
      </c>
    </row>
    <row r="273" spans="1:11" x14ac:dyDescent="0.25">
      <c r="A273" s="2" t="s">
        <v>63</v>
      </c>
      <c r="B273" s="4" t="s">
        <v>19</v>
      </c>
      <c r="C273" s="4" t="s">
        <v>9</v>
      </c>
      <c r="D273" s="3">
        <v>19411</v>
      </c>
      <c r="E273" s="1">
        <v>781.9</v>
      </c>
      <c r="F273" s="1">
        <v>11764</v>
      </c>
      <c r="G273" s="1">
        <f t="shared" si="20"/>
        <v>24.825425246195167</v>
      </c>
      <c r="H273" s="1">
        <f t="shared" si="21"/>
        <v>1.6500340020401225</v>
      </c>
      <c r="I273" s="1">
        <f t="shared" si="22"/>
        <v>15.045402225348511</v>
      </c>
      <c r="J273" s="1">
        <f t="shared" si="23"/>
        <v>1.4421348856373883</v>
      </c>
      <c r="K273" s="1">
        <f t="shared" si="24"/>
        <v>1.6811237978192834</v>
      </c>
    </row>
    <row r="274" spans="1:11" x14ac:dyDescent="0.25">
      <c r="A274" s="2" t="s">
        <v>63</v>
      </c>
      <c r="B274" s="4" t="s">
        <v>19</v>
      </c>
      <c r="C274" s="4" t="s">
        <v>10</v>
      </c>
      <c r="D274" s="3">
        <v>396.47999999999996</v>
      </c>
      <c r="E274" s="1">
        <v>3.4</v>
      </c>
      <c r="F274" s="1">
        <v>206</v>
      </c>
      <c r="G274" s="1">
        <f t="shared" si="20"/>
        <v>116.61176470588235</v>
      </c>
      <c r="H274" s="1">
        <f t="shared" si="21"/>
        <v>1.9246601941747572</v>
      </c>
      <c r="I274" s="1">
        <f t="shared" si="22"/>
        <v>60.588235294117652</v>
      </c>
      <c r="J274" s="1">
        <f t="shared" si="23"/>
        <v>2.9456372132167931E-2</v>
      </c>
      <c r="K274" s="1">
        <f t="shared" si="24"/>
        <v>2.9438243994455323E-2</v>
      </c>
    </row>
    <row r="275" spans="1:11" x14ac:dyDescent="0.25">
      <c r="A275" s="2" t="s">
        <v>63</v>
      </c>
      <c r="B275" s="4" t="s">
        <v>19</v>
      </c>
      <c r="C275" s="4" t="s">
        <v>11</v>
      </c>
      <c r="D275" s="3">
        <v>4170.12</v>
      </c>
      <c r="E275" s="1">
        <v>38.700000000000003</v>
      </c>
      <c r="F275" s="1">
        <v>1220</v>
      </c>
      <c r="G275" s="1">
        <f t="shared" si="20"/>
        <v>107.75503875968991</v>
      </c>
      <c r="H275" s="1">
        <f t="shared" si="21"/>
        <v>3.4181311475409837</v>
      </c>
      <c r="I275" s="1">
        <f t="shared" si="22"/>
        <v>31.524547803617569</v>
      </c>
      <c r="J275" s="1">
        <f t="shared" si="23"/>
        <v>0.30981791403298059</v>
      </c>
      <c r="K275" s="1">
        <f t="shared" si="24"/>
        <v>0.17434299841376452</v>
      </c>
    </row>
    <row r="276" spans="1:11" x14ac:dyDescent="0.25">
      <c r="A276" s="2" t="s">
        <v>63</v>
      </c>
      <c r="B276" s="4" t="s">
        <v>19</v>
      </c>
      <c r="C276" s="4" t="s">
        <v>12</v>
      </c>
      <c r="D276" s="3">
        <v>1194.1599999999999</v>
      </c>
      <c r="E276" s="1">
        <v>362.1</v>
      </c>
      <c r="F276" s="1">
        <v>1934</v>
      </c>
      <c r="G276" s="1">
        <f t="shared" si="20"/>
        <v>3.297873515603424</v>
      </c>
      <c r="H276" s="1">
        <f t="shared" si="21"/>
        <v>0.61745604963805578</v>
      </c>
      <c r="I276" s="1">
        <f t="shared" si="22"/>
        <v>5.3410660038663353</v>
      </c>
      <c r="J276" s="1">
        <f t="shared" si="23"/>
        <v>8.8719787493315314E-2</v>
      </c>
      <c r="K276" s="1">
        <f t="shared" si="24"/>
        <v>0.27637652371493493</v>
      </c>
    </row>
    <row r="277" spans="1:11" x14ac:dyDescent="0.25">
      <c r="A277" s="2" t="s">
        <v>63</v>
      </c>
      <c r="B277" s="4" t="s">
        <v>19</v>
      </c>
      <c r="C277" s="4" t="s">
        <v>13</v>
      </c>
      <c r="D277" s="3">
        <v>3370.08</v>
      </c>
      <c r="E277" s="1">
        <v>95</v>
      </c>
      <c r="F277" s="1">
        <v>966</v>
      </c>
      <c r="G277" s="1">
        <f t="shared" si="20"/>
        <v>35.474526315789475</v>
      </c>
      <c r="H277" s="1">
        <f t="shared" si="21"/>
        <v>3.488695652173913</v>
      </c>
      <c r="I277" s="1">
        <f t="shared" si="22"/>
        <v>10.168421052631579</v>
      </c>
      <c r="J277" s="1">
        <f t="shared" si="23"/>
        <v>0.25037916312342745</v>
      </c>
      <c r="K277" s="1">
        <f t="shared" si="24"/>
        <v>0.13804535776040699</v>
      </c>
    </row>
    <row r="278" spans="1:11" x14ac:dyDescent="0.25">
      <c r="A278" s="2" t="s">
        <v>64</v>
      </c>
      <c r="B278" s="4" t="s">
        <v>21</v>
      </c>
      <c r="C278" s="4" t="s">
        <v>8</v>
      </c>
      <c r="D278" s="3">
        <v>7044.5999999999995</v>
      </c>
      <c r="E278" s="1">
        <v>260.20000000000005</v>
      </c>
      <c r="F278" s="1">
        <v>4082</v>
      </c>
      <c r="G278" s="1">
        <f t="shared" si="20"/>
        <v>27.073789392774781</v>
      </c>
      <c r="H278" s="1">
        <f t="shared" si="21"/>
        <v>1.7257716805487504</v>
      </c>
      <c r="I278" s="1">
        <f t="shared" si="22"/>
        <v>15.687932359723288</v>
      </c>
      <c r="J278" s="1">
        <f t="shared" si="23"/>
        <v>0.523376611991198</v>
      </c>
      <c r="K278" s="1">
        <f t="shared" si="24"/>
        <v>0.58333452420080878</v>
      </c>
    </row>
    <row r="279" spans="1:11" x14ac:dyDescent="0.25">
      <c r="A279" s="2" t="s">
        <v>64</v>
      </c>
      <c r="B279" s="4" t="s">
        <v>21</v>
      </c>
      <c r="C279" s="4" t="s">
        <v>9</v>
      </c>
      <c r="D279" s="3">
        <v>11691.439999999999</v>
      </c>
      <c r="E279" s="1">
        <v>469.3</v>
      </c>
      <c r="F279" s="1">
        <v>7394</v>
      </c>
      <c r="G279" s="1">
        <f t="shared" si="20"/>
        <v>24.912507990624331</v>
      </c>
      <c r="H279" s="1">
        <f t="shared" si="21"/>
        <v>1.5812063835542329</v>
      </c>
      <c r="I279" s="1">
        <f t="shared" si="22"/>
        <v>15.755380353718303</v>
      </c>
      <c r="J279" s="1">
        <f t="shared" si="23"/>
        <v>0.86861230680214241</v>
      </c>
      <c r="K279" s="1">
        <f t="shared" si="24"/>
        <v>1.0566328936650615</v>
      </c>
    </row>
    <row r="280" spans="1:11" x14ac:dyDescent="0.25">
      <c r="A280" s="2" t="s">
        <v>64</v>
      </c>
      <c r="B280" s="4" t="s">
        <v>21</v>
      </c>
      <c r="C280" s="4" t="s">
        <v>10</v>
      </c>
      <c r="D280" s="3">
        <v>313.88</v>
      </c>
      <c r="E280" s="1">
        <v>2.8000000000000003</v>
      </c>
      <c r="F280" s="1">
        <v>165</v>
      </c>
      <c r="G280" s="1">
        <f t="shared" si="20"/>
        <v>112.1</v>
      </c>
      <c r="H280" s="1">
        <f t="shared" si="21"/>
        <v>1.9023030303030304</v>
      </c>
      <c r="I280" s="1">
        <f t="shared" si="22"/>
        <v>58.928571428571423</v>
      </c>
      <c r="J280" s="1">
        <f t="shared" si="23"/>
        <v>2.3319627937966284E-2</v>
      </c>
      <c r="K280" s="1">
        <f t="shared" si="24"/>
        <v>2.3579176014976347E-2</v>
      </c>
    </row>
    <row r="281" spans="1:11" x14ac:dyDescent="0.25">
      <c r="A281" s="2" t="s">
        <v>64</v>
      </c>
      <c r="B281" s="4" t="s">
        <v>21</v>
      </c>
      <c r="C281" s="4" t="s">
        <v>11</v>
      </c>
      <c r="D281" s="3">
        <v>2303.3599999999997</v>
      </c>
      <c r="E281" s="1">
        <v>31</v>
      </c>
      <c r="F281" s="1">
        <v>1405</v>
      </c>
      <c r="G281" s="1">
        <f t="shared" si="20"/>
        <v>74.301935483870963</v>
      </c>
      <c r="H281" s="1">
        <f t="shared" si="21"/>
        <v>1.6394021352313164</v>
      </c>
      <c r="I281" s="1">
        <f t="shared" si="22"/>
        <v>45.322580645161288</v>
      </c>
      <c r="J281" s="1">
        <f t="shared" si="23"/>
        <v>0.17112749524402321</v>
      </c>
      <c r="K281" s="1">
        <f t="shared" si="24"/>
        <v>0.20078025636995012</v>
      </c>
    </row>
    <row r="282" spans="1:11" x14ac:dyDescent="0.25">
      <c r="A282" s="2" t="s">
        <v>64</v>
      </c>
      <c r="B282" s="4" t="s">
        <v>21</v>
      </c>
      <c r="C282" s="4" t="s">
        <v>12</v>
      </c>
      <c r="D282" s="3">
        <v>691.48</v>
      </c>
      <c r="E282" s="1">
        <v>169.29999999999998</v>
      </c>
      <c r="F282" s="1">
        <v>717</v>
      </c>
      <c r="G282" s="1">
        <f t="shared" si="20"/>
        <v>4.084347312463084</v>
      </c>
      <c r="H282" s="1">
        <f t="shared" si="21"/>
        <v>0.96440725244072523</v>
      </c>
      <c r="I282" s="1">
        <f t="shared" si="22"/>
        <v>4.2350856467808624</v>
      </c>
      <c r="J282" s="1">
        <f t="shared" si="23"/>
        <v>5.1373315682888124E-2</v>
      </c>
      <c r="K282" s="1">
        <f t="shared" si="24"/>
        <v>0.10246223759235178</v>
      </c>
    </row>
    <row r="283" spans="1:11" x14ac:dyDescent="0.25">
      <c r="A283" s="2" t="s">
        <v>64</v>
      </c>
      <c r="B283" s="4" t="s">
        <v>21</v>
      </c>
      <c r="C283" s="4" t="s">
        <v>13</v>
      </c>
      <c r="D283" s="3">
        <v>2272.6799999999998</v>
      </c>
      <c r="E283" s="1">
        <v>87.5</v>
      </c>
      <c r="F283" s="1">
        <v>738</v>
      </c>
      <c r="G283" s="1">
        <f t="shared" si="20"/>
        <v>25.973485714285712</v>
      </c>
      <c r="H283" s="1">
        <f t="shared" si="21"/>
        <v>3.0795121951219508</v>
      </c>
      <c r="I283" s="1">
        <f t="shared" si="22"/>
        <v>8.4342857142857142</v>
      </c>
      <c r="J283" s="1">
        <f t="shared" si="23"/>
        <v>0.16884813311474833</v>
      </c>
      <c r="K283" s="1">
        <f t="shared" si="24"/>
        <v>0.10546322363062148</v>
      </c>
    </row>
    <row r="284" spans="1:11" x14ac:dyDescent="0.25">
      <c r="A284" s="2" t="s">
        <v>65</v>
      </c>
      <c r="B284" s="4" t="s">
        <v>23</v>
      </c>
      <c r="C284" s="4" t="s">
        <v>8</v>
      </c>
      <c r="D284" s="3">
        <v>6008.5599999999995</v>
      </c>
      <c r="E284" s="1">
        <v>224.7</v>
      </c>
      <c r="F284" s="1">
        <v>3192</v>
      </c>
      <c r="G284" s="1">
        <f t="shared" si="20"/>
        <v>26.740364931019137</v>
      </c>
      <c r="H284" s="1">
        <f t="shared" si="21"/>
        <v>1.8823809523809523</v>
      </c>
      <c r="I284" s="1">
        <f t="shared" si="22"/>
        <v>14.205607476635516</v>
      </c>
      <c r="J284" s="1">
        <f t="shared" si="23"/>
        <v>0.44640430624106875</v>
      </c>
      <c r="K284" s="1">
        <f t="shared" si="24"/>
        <v>0.45614987781699701</v>
      </c>
    </row>
    <row r="285" spans="1:11" x14ac:dyDescent="0.25">
      <c r="A285" s="2" t="s">
        <v>65</v>
      </c>
      <c r="B285" s="4" t="s">
        <v>23</v>
      </c>
      <c r="C285" s="4" t="s">
        <v>9</v>
      </c>
      <c r="D285" s="3">
        <v>10464.24</v>
      </c>
      <c r="E285" s="1">
        <v>413.90000000000003</v>
      </c>
      <c r="F285" s="1">
        <v>6389</v>
      </c>
      <c r="G285" s="1">
        <f t="shared" si="20"/>
        <v>25.282048804058949</v>
      </c>
      <c r="H285" s="1">
        <f t="shared" si="21"/>
        <v>1.637852559085929</v>
      </c>
      <c r="I285" s="1">
        <f t="shared" si="22"/>
        <v>15.436095675283884</v>
      </c>
      <c r="J285" s="1">
        <f t="shared" si="23"/>
        <v>0.7774378216311465</v>
      </c>
      <c r="K285" s="1">
        <f t="shared" si="24"/>
        <v>0.91301427611929631</v>
      </c>
    </row>
    <row r="286" spans="1:11" x14ac:dyDescent="0.25">
      <c r="A286" s="2" t="s">
        <v>65</v>
      </c>
      <c r="B286" s="4" t="s">
        <v>23</v>
      </c>
      <c r="C286" s="4" t="s">
        <v>10</v>
      </c>
      <c r="D286" s="3">
        <v>287.91999999999996</v>
      </c>
      <c r="E286" s="1">
        <v>2.1</v>
      </c>
      <c r="F286" s="1">
        <v>123</v>
      </c>
      <c r="G286" s="1">
        <f t="shared" si="20"/>
        <v>137.10476190476189</v>
      </c>
      <c r="H286" s="1">
        <f t="shared" si="21"/>
        <v>2.3408130081300809</v>
      </c>
      <c r="I286" s="1">
        <f t="shared" si="22"/>
        <v>58.571428571428569</v>
      </c>
      <c r="J286" s="1">
        <f t="shared" si="23"/>
        <v>2.1390936905502901E-2</v>
      </c>
      <c r="K286" s="1">
        <f t="shared" si="24"/>
        <v>1.7577203938436915E-2</v>
      </c>
    </row>
    <row r="287" spans="1:11" x14ac:dyDescent="0.25">
      <c r="A287" s="2" t="s">
        <v>65</v>
      </c>
      <c r="B287" s="4" t="s">
        <v>23</v>
      </c>
      <c r="C287" s="4" t="s">
        <v>11</v>
      </c>
      <c r="D287" s="3">
        <v>1829</v>
      </c>
      <c r="E287" s="1">
        <v>20.900000000000002</v>
      </c>
      <c r="F287" s="1">
        <v>710</v>
      </c>
      <c r="G287" s="1">
        <f t="shared" si="20"/>
        <v>87.511961722488024</v>
      </c>
      <c r="H287" s="1">
        <f t="shared" si="21"/>
        <v>2.5760563380281689</v>
      </c>
      <c r="I287" s="1">
        <f t="shared" si="22"/>
        <v>33.971291866028707</v>
      </c>
      <c r="J287" s="1">
        <f t="shared" si="23"/>
        <v>0.13588505001446519</v>
      </c>
      <c r="K287" s="1">
        <f t="shared" si="24"/>
        <v>0.10146190891292854</v>
      </c>
    </row>
    <row r="288" spans="1:11" x14ac:dyDescent="0.25">
      <c r="A288" s="2" t="s">
        <v>65</v>
      </c>
      <c r="B288" s="4" t="s">
        <v>23</v>
      </c>
      <c r="C288" s="4" t="s">
        <v>12</v>
      </c>
      <c r="D288" s="3">
        <v>535.72</v>
      </c>
      <c r="E288" s="1">
        <v>70.099999999999994</v>
      </c>
      <c r="F288" s="1">
        <v>333</v>
      </c>
      <c r="G288" s="1">
        <f t="shared" si="20"/>
        <v>7.6422253922967203</v>
      </c>
      <c r="H288" s="1">
        <f t="shared" si="21"/>
        <v>1.6087687687687688</v>
      </c>
      <c r="I288" s="1">
        <f t="shared" si="22"/>
        <v>4.7503566333808847</v>
      </c>
      <c r="J288" s="1">
        <f t="shared" si="23"/>
        <v>3.9801169488107864E-2</v>
      </c>
      <c r="K288" s="1">
        <f t="shared" si="24"/>
        <v>4.758706432113409E-2</v>
      </c>
    </row>
    <row r="289" spans="1:11" x14ac:dyDescent="0.25">
      <c r="A289" s="2" t="s">
        <v>65</v>
      </c>
      <c r="B289" s="4" t="s">
        <v>23</v>
      </c>
      <c r="C289" s="4" t="s">
        <v>13</v>
      </c>
      <c r="D289" s="3">
        <v>1798.32</v>
      </c>
      <c r="E289" s="1">
        <v>59.9</v>
      </c>
      <c r="F289" s="1">
        <v>544</v>
      </c>
      <c r="G289" s="1">
        <f t="shared" si="20"/>
        <v>30.022036727879801</v>
      </c>
      <c r="H289" s="1">
        <f t="shared" si="21"/>
        <v>3.305735294117647</v>
      </c>
      <c r="I289" s="1">
        <f t="shared" si="22"/>
        <v>9.0818030050083483</v>
      </c>
      <c r="J289" s="1">
        <f t="shared" si="23"/>
        <v>0.13360568788519026</v>
      </c>
      <c r="K289" s="1">
        <f t="shared" si="24"/>
        <v>7.7739828800891711E-2</v>
      </c>
    </row>
    <row r="290" spans="1:11" x14ac:dyDescent="0.25">
      <c r="A290" s="2" t="s">
        <v>66</v>
      </c>
      <c r="B290" s="4" t="s">
        <v>7</v>
      </c>
      <c r="C290" s="4" t="s">
        <v>8</v>
      </c>
      <c r="D290" s="3">
        <v>7903.6399999999994</v>
      </c>
      <c r="E290" s="1">
        <v>260.20000000000005</v>
      </c>
      <c r="F290" s="1">
        <v>4201</v>
      </c>
      <c r="G290" s="1">
        <f t="shared" si="20"/>
        <v>30.375249807840117</v>
      </c>
      <c r="H290" s="1">
        <f t="shared" si="21"/>
        <v>1.8813711021185431</v>
      </c>
      <c r="I290" s="1">
        <f t="shared" si="22"/>
        <v>16.145272867025362</v>
      </c>
      <c r="J290" s="1">
        <f t="shared" si="23"/>
        <v>0.5871987516108953</v>
      </c>
      <c r="K290" s="1">
        <f t="shared" si="24"/>
        <v>0.60034011175100388</v>
      </c>
    </row>
    <row r="291" spans="1:11" x14ac:dyDescent="0.25">
      <c r="A291" s="2" t="s">
        <v>66</v>
      </c>
      <c r="B291" s="4" t="s">
        <v>7</v>
      </c>
      <c r="C291" s="4" t="s">
        <v>9</v>
      </c>
      <c r="D291" s="3">
        <v>12779.4</v>
      </c>
      <c r="E291" s="1">
        <v>472.40000000000003</v>
      </c>
      <c r="F291" s="1">
        <v>7069</v>
      </c>
      <c r="G291" s="1">
        <f t="shared" si="20"/>
        <v>27.052074513124467</v>
      </c>
      <c r="H291" s="1">
        <f t="shared" si="21"/>
        <v>1.8078087423963785</v>
      </c>
      <c r="I291" s="1">
        <f t="shared" si="22"/>
        <v>14.964013547840812</v>
      </c>
      <c r="J291" s="1">
        <f t="shared" si="23"/>
        <v>0.94944199461719847</v>
      </c>
      <c r="K291" s="1">
        <f t="shared" si="24"/>
        <v>1.010189062120411</v>
      </c>
    </row>
    <row r="292" spans="1:11" x14ac:dyDescent="0.25">
      <c r="A292" s="2" t="s">
        <v>66</v>
      </c>
      <c r="B292" s="4" t="s">
        <v>7</v>
      </c>
      <c r="C292" s="4" t="s">
        <v>10</v>
      </c>
      <c r="D292" s="3">
        <v>337.47999999999996</v>
      </c>
      <c r="E292" s="1">
        <v>2.9</v>
      </c>
      <c r="F292" s="1">
        <v>172</v>
      </c>
      <c r="G292" s="1">
        <f t="shared" si="20"/>
        <v>116.37241379310343</v>
      </c>
      <c r="H292" s="1">
        <f t="shared" si="21"/>
        <v>1.9620930232558138</v>
      </c>
      <c r="I292" s="1">
        <f t="shared" si="22"/>
        <v>59.310344827586206</v>
      </c>
      <c r="J292" s="1">
        <f t="shared" si="23"/>
        <v>2.5072983422023895E-2</v>
      </c>
      <c r="K292" s="1">
        <f t="shared" si="24"/>
        <v>2.4579504694399588E-2</v>
      </c>
    </row>
    <row r="293" spans="1:11" x14ac:dyDescent="0.25">
      <c r="A293" s="2" t="s">
        <v>66</v>
      </c>
      <c r="B293" s="4" t="s">
        <v>7</v>
      </c>
      <c r="C293" s="4" t="s">
        <v>11</v>
      </c>
      <c r="D293" s="3">
        <v>3018.44</v>
      </c>
      <c r="E293" s="1">
        <v>35.700000000000003</v>
      </c>
      <c r="F293" s="1">
        <v>1499</v>
      </c>
      <c r="G293" s="1">
        <f t="shared" si="20"/>
        <v>84.5501400560224</v>
      </c>
      <c r="H293" s="1">
        <f t="shared" si="21"/>
        <v>2.0136357571714476</v>
      </c>
      <c r="I293" s="1">
        <f t="shared" si="22"/>
        <v>41.988795518207283</v>
      </c>
      <c r="J293" s="1">
        <f t="shared" si="23"/>
        <v>0.22425416641096899</v>
      </c>
      <c r="K293" s="1">
        <f t="shared" si="24"/>
        <v>0.21421324149363363</v>
      </c>
    </row>
    <row r="294" spans="1:11" x14ac:dyDescent="0.25">
      <c r="A294" s="2" t="s">
        <v>66</v>
      </c>
      <c r="B294" s="4" t="s">
        <v>7</v>
      </c>
      <c r="C294" s="4" t="s">
        <v>12</v>
      </c>
      <c r="D294" s="3">
        <v>969.95999999999992</v>
      </c>
      <c r="E294" s="1">
        <v>161.29999999999998</v>
      </c>
      <c r="F294" s="1">
        <v>746</v>
      </c>
      <c r="G294" s="1">
        <f t="shared" si="20"/>
        <v>6.0133911965282083</v>
      </c>
      <c r="H294" s="1">
        <f t="shared" si="21"/>
        <v>1.3002144772117961</v>
      </c>
      <c r="I294" s="1">
        <f t="shared" si="22"/>
        <v>4.6249225046497218</v>
      </c>
      <c r="J294" s="1">
        <f t="shared" si="23"/>
        <v>7.2062910394767976E-2</v>
      </c>
      <c r="K294" s="1">
        <f t="shared" si="24"/>
        <v>0.10660645640710519</v>
      </c>
    </row>
    <row r="295" spans="1:11" x14ac:dyDescent="0.25">
      <c r="A295" s="2" t="s">
        <v>66</v>
      </c>
      <c r="B295" s="4" t="s">
        <v>7</v>
      </c>
      <c r="C295" s="4" t="s">
        <v>13</v>
      </c>
      <c r="D295" s="3">
        <v>2121.64</v>
      </c>
      <c r="E295" s="1">
        <v>74.8</v>
      </c>
      <c r="F295" s="1">
        <v>675</v>
      </c>
      <c r="G295" s="1">
        <f t="shared" si="20"/>
        <v>28.364171122994652</v>
      </c>
      <c r="H295" s="1">
        <f t="shared" si="21"/>
        <v>3.1431703703703704</v>
      </c>
      <c r="I295" s="1">
        <f t="shared" si="22"/>
        <v>9.0240641711229959</v>
      </c>
      <c r="J295" s="1">
        <f t="shared" si="23"/>
        <v>0.15762665801677961</v>
      </c>
      <c r="K295" s="1">
        <f t="shared" si="24"/>
        <v>9.6460265515812341E-2</v>
      </c>
    </row>
    <row r="296" spans="1:11" x14ac:dyDescent="0.25">
      <c r="A296" s="2" t="s">
        <v>67</v>
      </c>
      <c r="B296" s="4" t="s">
        <v>15</v>
      </c>
      <c r="C296" s="4" t="s">
        <v>8</v>
      </c>
      <c r="D296" s="3">
        <v>8975.08</v>
      </c>
      <c r="E296" s="1">
        <v>331.1</v>
      </c>
      <c r="F296" s="1">
        <v>5288</v>
      </c>
      <c r="G296" s="1">
        <f t="shared" si="20"/>
        <v>27.106855934762908</v>
      </c>
      <c r="H296" s="1">
        <f t="shared" si="21"/>
        <v>1.6972541603630862</v>
      </c>
      <c r="I296" s="1">
        <f t="shared" si="22"/>
        <v>15.971005738447598</v>
      </c>
      <c r="J296" s="1">
        <f t="shared" si="23"/>
        <v>0.66680109058711101</v>
      </c>
      <c r="K296" s="1">
        <f t="shared" si="24"/>
        <v>0.75567686525572686</v>
      </c>
    </row>
    <row r="297" spans="1:11" x14ac:dyDescent="0.25">
      <c r="A297" s="2" t="s">
        <v>67</v>
      </c>
      <c r="B297" s="4" t="s">
        <v>15</v>
      </c>
      <c r="C297" s="4" t="s">
        <v>9</v>
      </c>
      <c r="D297" s="3">
        <v>14431.4</v>
      </c>
      <c r="E297" s="1">
        <v>516.1</v>
      </c>
      <c r="F297" s="1">
        <v>7817</v>
      </c>
      <c r="G297" s="1">
        <f t="shared" si="20"/>
        <v>27.962410385584189</v>
      </c>
      <c r="H297" s="1">
        <f t="shared" si="21"/>
        <v>1.8461558142509913</v>
      </c>
      <c r="I297" s="1">
        <f t="shared" si="22"/>
        <v>15.146289478783181</v>
      </c>
      <c r="J297" s="1">
        <f t="shared" si="23"/>
        <v>1.0721768785012318</v>
      </c>
      <c r="K297" s="1">
        <f t="shared" si="24"/>
        <v>1.1170813267216371</v>
      </c>
    </row>
    <row r="298" spans="1:11" x14ac:dyDescent="0.25">
      <c r="A298" s="2" t="s">
        <v>67</v>
      </c>
      <c r="B298" s="4" t="s">
        <v>15</v>
      </c>
      <c r="C298" s="4" t="s">
        <v>10</v>
      </c>
      <c r="D298" s="3">
        <v>311.52</v>
      </c>
      <c r="E298" s="1">
        <v>2.9</v>
      </c>
      <c r="F298" s="1">
        <v>171</v>
      </c>
      <c r="G298" s="1">
        <f t="shared" si="20"/>
        <v>107.42068965517241</v>
      </c>
      <c r="H298" s="1">
        <f t="shared" si="21"/>
        <v>1.8217543859649121</v>
      </c>
      <c r="I298" s="1">
        <f t="shared" si="22"/>
        <v>58.96551724137931</v>
      </c>
      <c r="J298" s="1">
        <f t="shared" si="23"/>
        <v>2.3144292389560516E-2</v>
      </c>
      <c r="K298" s="1">
        <f t="shared" si="24"/>
        <v>2.4436600597339125E-2</v>
      </c>
    </row>
    <row r="299" spans="1:11" x14ac:dyDescent="0.25">
      <c r="A299" s="2" t="s">
        <v>67</v>
      </c>
      <c r="B299" s="4" t="s">
        <v>15</v>
      </c>
      <c r="C299" s="4" t="s">
        <v>11</v>
      </c>
      <c r="D299" s="3">
        <v>3875.12</v>
      </c>
      <c r="E299" s="1">
        <v>43.5</v>
      </c>
      <c r="F299" s="1">
        <v>1767</v>
      </c>
      <c r="G299" s="1">
        <f t="shared" si="20"/>
        <v>89.083218390804589</v>
      </c>
      <c r="H299" s="1">
        <f t="shared" si="21"/>
        <v>2.1930503678551214</v>
      </c>
      <c r="I299" s="1">
        <f t="shared" si="22"/>
        <v>40.620689655172413</v>
      </c>
      <c r="J299" s="1">
        <f t="shared" si="23"/>
        <v>0.28790097048226038</v>
      </c>
      <c r="K299" s="1">
        <f t="shared" si="24"/>
        <v>0.2525115395058376</v>
      </c>
    </row>
    <row r="300" spans="1:11" x14ac:dyDescent="0.25">
      <c r="A300" s="2" t="s">
        <v>67</v>
      </c>
      <c r="B300" s="4" t="s">
        <v>15</v>
      </c>
      <c r="C300" s="4" t="s">
        <v>12</v>
      </c>
      <c r="D300" s="3">
        <v>788.24</v>
      </c>
      <c r="E300" s="1">
        <v>213.29999999999998</v>
      </c>
      <c r="F300" s="1">
        <v>917</v>
      </c>
      <c r="G300" s="1">
        <f t="shared" si="20"/>
        <v>3.6954524144397567</v>
      </c>
      <c r="H300" s="1">
        <f t="shared" si="21"/>
        <v>0.85958560523446026</v>
      </c>
      <c r="I300" s="1">
        <f t="shared" si="22"/>
        <v>4.2991092358180971</v>
      </c>
      <c r="J300" s="1">
        <f t="shared" si="23"/>
        <v>5.8562073167524341E-2</v>
      </c>
      <c r="K300" s="1">
        <f t="shared" si="24"/>
        <v>0.1310430570044443</v>
      </c>
    </row>
    <row r="301" spans="1:11" x14ac:dyDescent="0.25">
      <c r="A301" s="2" t="s">
        <v>67</v>
      </c>
      <c r="B301" s="4" t="s">
        <v>15</v>
      </c>
      <c r="C301" s="4" t="s">
        <v>13</v>
      </c>
      <c r="D301" s="3">
        <v>2806.04</v>
      </c>
      <c r="E301" s="1">
        <v>89.899999999999991</v>
      </c>
      <c r="F301" s="1">
        <v>840</v>
      </c>
      <c r="G301" s="1">
        <f t="shared" si="20"/>
        <v>31.212903225806453</v>
      </c>
      <c r="H301" s="1">
        <f t="shared" si="21"/>
        <v>3.3405238095238095</v>
      </c>
      <c r="I301" s="1">
        <f t="shared" si="22"/>
        <v>9.3437152391546174</v>
      </c>
      <c r="J301" s="1">
        <f t="shared" si="23"/>
        <v>0.20847396705445045</v>
      </c>
      <c r="K301" s="1">
        <f t="shared" si="24"/>
        <v>0.12003944153078869</v>
      </c>
    </row>
    <row r="302" spans="1:11" x14ac:dyDescent="0.25">
      <c r="A302" s="2"/>
      <c r="B302" s="4"/>
      <c r="C302" s="41" t="s">
        <v>97</v>
      </c>
      <c r="D302" s="3">
        <f>SUM(D2:D301)</f>
        <v>1345990.5999999994</v>
      </c>
      <c r="E302" s="1">
        <f>SUM(E2:E301)</f>
        <v>51502.200000000012</v>
      </c>
      <c r="F302" s="1">
        <f>SUM(F2:F301)</f>
        <v>699770</v>
      </c>
      <c r="G302" s="1">
        <f t="shared" si="20"/>
        <v>26.134623375312106</v>
      </c>
      <c r="H302" s="1">
        <f t="shared" si="21"/>
        <v>1.9234757134487037</v>
      </c>
      <c r="I302" s="1">
        <f t="shared" si="22"/>
        <v>13.587186566787436</v>
      </c>
      <c r="J302" s="1">
        <f t="shared" si="23"/>
        <v>99.999999999999943</v>
      </c>
      <c r="K302" s="1">
        <f t="shared" si="24"/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43067-CAA7-48A5-9560-343C09097FF9}">
  <dimension ref="A1:D11"/>
  <sheetViews>
    <sheetView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27.42578125" bestFit="1" customWidth="1"/>
    <col min="3" max="3" width="29" bestFit="1" customWidth="1"/>
    <col min="4" max="4" width="64.85546875" bestFit="1" customWidth="1"/>
  </cols>
  <sheetData>
    <row r="1" spans="1:4" x14ac:dyDescent="0.25">
      <c r="A1" s="39" t="s">
        <v>2</v>
      </c>
      <c r="B1" t="s">
        <v>95</v>
      </c>
    </row>
    <row r="3" spans="1:4" x14ac:dyDescent="0.25">
      <c r="A3" s="39" t="s">
        <v>92</v>
      </c>
      <c r="B3" t="s">
        <v>105</v>
      </c>
      <c r="C3" t="s">
        <v>110</v>
      </c>
      <c r="D3" t="s">
        <v>107</v>
      </c>
    </row>
    <row r="4" spans="1:4" x14ac:dyDescent="0.25">
      <c r="A4" s="40" t="s">
        <v>21</v>
      </c>
      <c r="B4" s="3">
        <v>3933.5791666666664</v>
      </c>
      <c r="C4" s="1">
        <v>2242.5</v>
      </c>
      <c r="D4" s="1">
        <v>54.682266617637374</v>
      </c>
    </row>
    <row r="5" spans="1:4" x14ac:dyDescent="0.25">
      <c r="A5" s="40" t="s">
        <v>7</v>
      </c>
      <c r="B5" s="3">
        <v>4308.9666666666672</v>
      </c>
      <c r="C5" s="1">
        <v>2065.5555555555557</v>
      </c>
      <c r="D5" s="1">
        <v>54.589646594101715</v>
      </c>
    </row>
    <row r="6" spans="1:4" x14ac:dyDescent="0.25">
      <c r="A6" s="40" t="s">
        <v>15</v>
      </c>
      <c r="B6" s="3">
        <v>5297.7192592592601</v>
      </c>
      <c r="C6" s="1">
        <v>2583.3333333333335</v>
      </c>
      <c r="D6" s="1">
        <v>52.196183769675365</v>
      </c>
    </row>
    <row r="7" spans="1:4" x14ac:dyDescent="0.25">
      <c r="A7" s="40" t="s">
        <v>19</v>
      </c>
      <c r="B7" s="3">
        <v>5792.6691666666657</v>
      </c>
      <c r="C7" s="1">
        <v>2895.6458333333335</v>
      </c>
      <c r="D7" s="1">
        <v>62.372837016448692</v>
      </c>
    </row>
    <row r="8" spans="1:4" x14ac:dyDescent="0.25">
      <c r="A8" s="40" t="s">
        <v>17</v>
      </c>
      <c r="B8" s="3">
        <v>4031.125833333334</v>
      </c>
      <c r="C8" s="1">
        <v>2390.0625</v>
      </c>
      <c r="D8" s="1">
        <v>43.025732468718836</v>
      </c>
    </row>
    <row r="9" spans="1:4" x14ac:dyDescent="0.25">
      <c r="A9" s="40" t="s">
        <v>23</v>
      </c>
      <c r="B9" s="3">
        <v>3476.5750000000007</v>
      </c>
      <c r="C9" s="1">
        <v>1820.3333333333333</v>
      </c>
      <c r="D9" s="1">
        <v>55.967040473833741</v>
      </c>
    </row>
    <row r="10" spans="1:4" x14ac:dyDescent="0.25">
      <c r="A10" s="40" t="s">
        <v>103</v>
      </c>
      <c r="B10" s="3">
        <v>1345990.5999999994</v>
      </c>
      <c r="C10" s="1">
        <v>699770</v>
      </c>
      <c r="D10" s="1">
        <v>26.134623375312106</v>
      </c>
    </row>
    <row r="11" spans="1:4" x14ac:dyDescent="0.25">
      <c r="A11" s="40" t="s">
        <v>93</v>
      </c>
      <c r="B11" s="3">
        <v>8943.4591362126212</v>
      </c>
      <c r="C11" s="1">
        <v>4649.6345514950162</v>
      </c>
      <c r="D11" s="1">
        <v>53.697234347833671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2E1B-6BB3-4832-A3F0-E28CA11E162B}">
  <dimension ref="A1:C55"/>
  <sheetViews>
    <sheetView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24.140625" bestFit="1" customWidth="1"/>
    <col min="3" max="3" width="25.85546875" bestFit="1" customWidth="1"/>
  </cols>
  <sheetData>
    <row r="1" spans="1:3" x14ac:dyDescent="0.25">
      <c r="A1" s="39" t="s">
        <v>2</v>
      </c>
      <c r="B1" t="s">
        <v>95</v>
      </c>
    </row>
    <row r="3" spans="1:3" x14ac:dyDescent="0.25">
      <c r="A3" s="39" t="s">
        <v>92</v>
      </c>
      <c r="B3" t="s">
        <v>96</v>
      </c>
      <c r="C3" t="s">
        <v>94</v>
      </c>
    </row>
    <row r="4" spans="1:3" x14ac:dyDescent="0.25">
      <c r="A4" s="40" t="s">
        <v>25</v>
      </c>
      <c r="B4" s="3">
        <v>29153.08</v>
      </c>
      <c r="C4" s="1">
        <v>13793</v>
      </c>
    </row>
    <row r="5" spans="1:3" x14ac:dyDescent="0.25">
      <c r="A5" s="40" t="s">
        <v>26</v>
      </c>
      <c r="B5" s="3">
        <v>22530.92</v>
      </c>
      <c r="C5" s="1">
        <v>12860</v>
      </c>
    </row>
    <row r="6" spans="1:3" x14ac:dyDescent="0.25">
      <c r="A6" s="40" t="s">
        <v>27</v>
      </c>
      <c r="B6" s="3">
        <v>32910.199999999997</v>
      </c>
      <c r="C6" s="1">
        <v>17518</v>
      </c>
    </row>
    <row r="7" spans="1:3" x14ac:dyDescent="0.25">
      <c r="A7" s="40" t="s">
        <v>28</v>
      </c>
      <c r="B7" s="3">
        <v>20895.439999999999</v>
      </c>
      <c r="C7" s="1">
        <v>11196</v>
      </c>
    </row>
    <row r="8" spans="1:3" x14ac:dyDescent="0.25">
      <c r="A8" s="40" t="s">
        <v>29</v>
      </c>
      <c r="B8" s="3">
        <v>19411</v>
      </c>
      <c r="C8" s="1">
        <v>10579</v>
      </c>
    </row>
    <row r="9" spans="1:3" x14ac:dyDescent="0.25">
      <c r="A9" s="40" t="s">
        <v>30</v>
      </c>
      <c r="B9" s="3">
        <v>26243.199999999993</v>
      </c>
      <c r="C9" s="1">
        <v>13152</v>
      </c>
    </row>
    <row r="10" spans="1:3" x14ac:dyDescent="0.25">
      <c r="A10" s="40" t="s">
        <v>31</v>
      </c>
      <c r="B10" s="3">
        <v>31756.16</v>
      </c>
      <c r="C10" s="1">
        <v>15518</v>
      </c>
    </row>
    <row r="11" spans="1:3" x14ac:dyDescent="0.25">
      <c r="A11" s="40" t="s">
        <v>32</v>
      </c>
      <c r="B11" s="3">
        <v>25341.679999999993</v>
      </c>
      <c r="C11" s="1">
        <v>14967</v>
      </c>
    </row>
    <row r="12" spans="1:3" x14ac:dyDescent="0.25">
      <c r="A12" s="40" t="s">
        <v>6</v>
      </c>
      <c r="B12" s="3">
        <v>24626.6</v>
      </c>
      <c r="C12" s="1">
        <v>11052</v>
      </c>
    </row>
    <row r="13" spans="1:3" x14ac:dyDescent="0.25">
      <c r="A13" s="40" t="s">
        <v>33</v>
      </c>
      <c r="B13" s="3">
        <v>40452.759999999995</v>
      </c>
      <c r="C13" s="1">
        <v>20289</v>
      </c>
    </row>
    <row r="14" spans="1:3" x14ac:dyDescent="0.25">
      <c r="A14" s="40" t="s">
        <v>34</v>
      </c>
      <c r="B14" s="3">
        <v>26377.719999999998</v>
      </c>
      <c r="C14" s="1">
        <v>17048</v>
      </c>
    </row>
    <row r="15" spans="1:3" x14ac:dyDescent="0.25">
      <c r="A15" s="40" t="s">
        <v>35</v>
      </c>
      <c r="B15" s="3">
        <v>22783.440000000002</v>
      </c>
      <c r="C15" s="1">
        <v>12629</v>
      </c>
    </row>
    <row r="16" spans="1:3" x14ac:dyDescent="0.25">
      <c r="A16" s="40" t="s">
        <v>36</v>
      </c>
      <c r="B16" s="3">
        <v>26358.839999999997</v>
      </c>
      <c r="C16" s="1">
        <v>13121</v>
      </c>
    </row>
    <row r="17" spans="1:3" x14ac:dyDescent="0.25">
      <c r="A17" s="40" t="s">
        <v>37</v>
      </c>
      <c r="B17" s="3">
        <v>35744.559999999998</v>
      </c>
      <c r="C17" s="1">
        <v>18419</v>
      </c>
    </row>
    <row r="18" spans="1:3" x14ac:dyDescent="0.25">
      <c r="A18" s="40" t="s">
        <v>38</v>
      </c>
      <c r="B18" s="3">
        <v>24659.64</v>
      </c>
      <c r="C18" s="1">
        <v>14964</v>
      </c>
    </row>
    <row r="19" spans="1:3" x14ac:dyDescent="0.25">
      <c r="A19" s="40" t="s">
        <v>39</v>
      </c>
      <c r="B19" s="3">
        <v>30684.719999999998</v>
      </c>
      <c r="C19" s="1">
        <v>15840</v>
      </c>
    </row>
    <row r="20" spans="1:3" x14ac:dyDescent="0.25">
      <c r="A20" s="40" t="s">
        <v>40</v>
      </c>
      <c r="B20" s="3">
        <v>21183.360000000001</v>
      </c>
      <c r="C20" s="1">
        <v>11589</v>
      </c>
    </row>
    <row r="21" spans="1:3" x14ac:dyDescent="0.25">
      <c r="A21" s="40" t="s">
        <v>41</v>
      </c>
      <c r="B21" s="3">
        <v>18334.84</v>
      </c>
      <c r="C21" s="1">
        <v>9126</v>
      </c>
    </row>
    <row r="22" spans="1:3" x14ac:dyDescent="0.25">
      <c r="A22" s="40" t="s">
        <v>14</v>
      </c>
      <c r="B22" s="3">
        <v>29771.399999999998</v>
      </c>
      <c r="C22" s="1">
        <v>13293</v>
      </c>
    </row>
    <row r="23" spans="1:3" x14ac:dyDescent="0.25">
      <c r="A23" s="40" t="s">
        <v>42</v>
      </c>
      <c r="B23" s="3">
        <v>23784.080000000002</v>
      </c>
      <c r="C23" s="1">
        <v>11583</v>
      </c>
    </row>
    <row r="24" spans="1:3" x14ac:dyDescent="0.25">
      <c r="A24" s="40" t="s">
        <v>43</v>
      </c>
      <c r="B24" s="3">
        <v>30026.28</v>
      </c>
      <c r="C24" s="1">
        <v>13746</v>
      </c>
    </row>
    <row r="25" spans="1:3" x14ac:dyDescent="0.25">
      <c r="A25" s="40" t="s">
        <v>16</v>
      </c>
      <c r="B25" s="3">
        <v>21853.599999999995</v>
      </c>
      <c r="C25" s="1">
        <v>12913</v>
      </c>
    </row>
    <row r="26" spans="1:3" x14ac:dyDescent="0.25">
      <c r="A26" s="40" t="s">
        <v>18</v>
      </c>
      <c r="B26" s="3">
        <v>32780.400000000001</v>
      </c>
      <c r="C26" s="1">
        <v>15573</v>
      </c>
    </row>
    <row r="27" spans="1:3" x14ac:dyDescent="0.25">
      <c r="A27" s="40" t="s">
        <v>20</v>
      </c>
      <c r="B27" s="3">
        <v>21003.999999999996</v>
      </c>
      <c r="C27" s="1">
        <v>11184</v>
      </c>
    </row>
    <row r="28" spans="1:3" x14ac:dyDescent="0.25">
      <c r="A28" s="40" t="s">
        <v>22</v>
      </c>
      <c r="B28" s="3">
        <v>19236.36</v>
      </c>
      <c r="C28" s="1">
        <v>9557</v>
      </c>
    </row>
    <row r="29" spans="1:3" x14ac:dyDescent="0.25">
      <c r="A29" s="40" t="s">
        <v>24</v>
      </c>
      <c r="B29" s="3">
        <v>24838.999999999996</v>
      </c>
      <c r="C29" s="1">
        <v>11427</v>
      </c>
    </row>
    <row r="30" spans="1:3" x14ac:dyDescent="0.25">
      <c r="A30" s="40" t="s">
        <v>44</v>
      </c>
      <c r="B30" s="3">
        <v>24138.079999999998</v>
      </c>
      <c r="C30" s="1">
        <v>13449</v>
      </c>
    </row>
    <row r="31" spans="1:3" x14ac:dyDescent="0.25">
      <c r="A31" s="40" t="s">
        <v>51</v>
      </c>
      <c r="B31" s="3">
        <v>30696.519999999997</v>
      </c>
      <c r="C31" s="1">
        <v>15259</v>
      </c>
    </row>
    <row r="32" spans="1:3" x14ac:dyDescent="0.25">
      <c r="A32" s="40" t="s">
        <v>52</v>
      </c>
      <c r="B32" s="3">
        <v>22757.48</v>
      </c>
      <c r="C32" s="1">
        <v>12132</v>
      </c>
    </row>
    <row r="33" spans="1:3" x14ac:dyDescent="0.25">
      <c r="A33" s="40" t="s">
        <v>53</v>
      </c>
      <c r="B33" s="3">
        <v>20520.199999999997</v>
      </c>
      <c r="C33" s="1">
        <v>10917</v>
      </c>
    </row>
    <row r="34" spans="1:3" x14ac:dyDescent="0.25">
      <c r="A34" s="40" t="s">
        <v>54</v>
      </c>
      <c r="B34" s="3">
        <v>27132.92</v>
      </c>
      <c r="C34" s="1">
        <v>12877</v>
      </c>
    </row>
    <row r="35" spans="1:3" x14ac:dyDescent="0.25">
      <c r="A35" s="40" t="s">
        <v>55</v>
      </c>
      <c r="B35" s="3">
        <v>32390.999999999993</v>
      </c>
      <c r="C35" s="1">
        <v>16244</v>
      </c>
    </row>
    <row r="36" spans="1:3" x14ac:dyDescent="0.25">
      <c r="A36" s="40" t="s">
        <v>56</v>
      </c>
      <c r="B36" s="3">
        <v>24182.92</v>
      </c>
      <c r="C36" s="1">
        <v>15831</v>
      </c>
    </row>
    <row r="37" spans="1:3" x14ac:dyDescent="0.25">
      <c r="A37" s="40" t="s">
        <v>57</v>
      </c>
      <c r="B37" s="3">
        <v>39725.879999999997</v>
      </c>
      <c r="C37" s="1">
        <v>19062</v>
      </c>
    </row>
    <row r="38" spans="1:3" x14ac:dyDescent="0.25">
      <c r="A38" s="40" t="s">
        <v>58</v>
      </c>
      <c r="B38" s="3">
        <v>28081.64</v>
      </c>
      <c r="C38" s="1">
        <v>16600</v>
      </c>
    </row>
    <row r="39" spans="1:3" x14ac:dyDescent="0.25">
      <c r="A39" s="40" t="s">
        <v>59</v>
      </c>
      <c r="B39" s="3">
        <v>24192.36</v>
      </c>
      <c r="C39" s="1">
        <v>12350</v>
      </c>
    </row>
    <row r="40" spans="1:3" x14ac:dyDescent="0.25">
      <c r="A40" s="40" t="s">
        <v>60</v>
      </c>
      <c r="B40" s="3">
        <v>27732.36</v>
      </c>
      <c r="C40" s="1">
        <v>12939</v>
      </c>
    </row>
    <row r="41" spans="1:3" x14ac:dyDescent="0.25">
      <c r="A41" s="40" t="s">
        <v>61</v>
      </c>
      <c r="B41" s="3">
        <v>34236.519999999997</v>
      </c>
      <c r="C41" s="1">
        <v>17035</v>
      </c>
    </row>
    <row r="42" spans="1:3" x14ac:dyDescent="0.25">
      <c r="A42" s="40" t="s">
        <v>62</v>
      </c>
      <c r="B42" s="3">
        <v>26099.239999999998</v>
      </c>
      <c r="C42" s="1">
        <v>15024</v>
      </c>
    </row>
    <row r="43" spans="1:3" x14ac:dyDescent="0.25">
      <c r="A43" s="40" t="s">
        <v>63</v>
      </c>
      <c r="B43" s="3">
        <v>37417.800000000003</v>
      </c>
      <c r="C43" s="1">
        <v>19424</v>
      </c>
    </row>
    <row r="44" spans="1:3" x14ac:dyDescent="0.25">
      <c r="A44" s="40" t="s">
        <v>64</v>
      </c>
      <c r="B44" s="3">
        <v>24317.439999999999</v>
      </c>
      <c r="C44" s="1">
        <v>14501</v>
      </c>
    </row>
    <row r="45" spans="1:3" x14ac:dyDescent="0.25">
      <c r="A45" s="40" t="s">
        <v>65</v>
      </c>
      <c r="B45" s="3">
        <v>20923.759999999998</v>
      </c>
      <c r="C45" s="1">
        <v>11291</v>
      </c>
    </row>
    <row r="46" spans="1:3" x14ac:dyDescent="0.25">
      <c r="A46" s="40" t="s">
        <v>66</v>
      </c>
      <c r="B46" s="3">
        <v>27130.559999999998</v>
      </c>
      <c r="C46" s="1">
        <v>14362</v>
      </c>
    </row>
    <row r="47" spans="1:3" x14ac:dyDescent="0.25">
      <c r="A47" s="40" t="s">
        <v>67</v>
      </c>
      <c r="B47" s="3">
        <v>31187.4</v>
      </c>
      <c r="C47" s="1">
        <v>16800</v>
      </c>
    </row>
    <row r="48" spans="1:3" x14ac:dyDescent="0.25">
      <c r="A48" s="40" t="s">
        <v>45</v>
      </c>
      <c r="B48" s="3">
        <v>33379.839999999997</v>
      </c>
      <c r="C48" s="1">
        <v>16026</v>
      </c>
    </row>
    <row r="49" spans="1:3" x14ac:dyDescent="0.25">
      <c r="A49" s="40" t="s">
        <v>46</v>
      </c>
      <c r="B49" s="3">
        <v>24194.720000000001</v>
      </c>
      <c r="C49" s="1">
        <v>13390</v>
      </c>
    </row>
    <row r="50" spans="1:3" x14ac:dyDescent="0.25">
      <c r="A50" s="40" t="s">
        <v>47</v>
      </c>
      <c r="B50" s="3">
        <v>21473.64</v>
      </c>
      <c r="C50" s="1">
        <v>10927</v>
      </c>
    </row>
    <row r="51" spans="1:3" x14ac:dyDescent="0.25">
      <c r="A51" s="40" t="s">
        <v>48</v>
      </c>
      <c r="B51" s="3">
        <v>24836.639999999996</v>
      </c>
      <c r="C51" s="1">
        <v>11027</v>
      </c>
    </row>
    <row r="52" spans="1:3" x14ac:dyDescent="0.25">
      <c r="A52" s="40" t="s">
        <v>49</v>
      </c>
      <c r="B52" s="3">
        <v>31810.439999999995</v>
      </c>
      <c r="C52" s="1">
        <v>14652</v>
      </c>
    </row>
    <row r="53" spans="1:3" x14ac:dyDescent="0.25">
      <c r="A53" s="40" t="s">
        <v>50</v>
      </c>
      <c r="B53" s="3">
        <v>24687.96</v>
      </c>
      <c r="C53" s="1">
        <v>14715</v>
      </c>
    </row>
    <row r="54" spans="1:3" x14ac:dyDescent="0.25">
      <c r="A54" s="40" t="s">
        <v>103</v>
      </c>
      <c r="B54" s="3">
        <v>1345990.5999999994</v>
      </c>
      <c r="C54" s="1">
        <v>699770</v>
      </c>
    </row>
    <row r="55" spans="1:3" x14ac:dyDescent="0.25">
      <c r="A55" s="40" t="s">
        <v>93</v>
      </c>
      <c r="B55" s="3">
        <v>2691981.1999999993</v>
      </c>
      <c r="C55" s="1">
        <v>1399540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C3785-4A21-4A13-8E83-1427294DF0B7}">
  <dimension ref="A1:C48"/>
  <sheetViews>
    <sheetView workbookViewId="0">
      <selection activeCell="A3" sqref="A3"/>
    </sheetView>
  </sheetViews>
  <sheetFormatPr defaultRowHeight="15" x14ac:dyDescent="0.25"/>
  <cols>
    <col min="1" max="1" width="17.140625" bestFit="1" customWidth="1"/>
    <col min="2" max="2" width="24.140625" bestFit="1" customWidth="1"/>
    <col min="3" max="3" width="44.140625" bestFit="1" customWidth="1"/>
  </cols>
  <sheetData>
    <row r="1" spans="1:3" x14ac:dyDescent="0.25">
      <c r="A1" s="39" t="s">
        <v>0</v>
      </c>
      <c r="B1" t="s">
        <v>95</v>
      </c>
    </row>
    <row r="3" spans="1:3" x14ac:dyDescent="0.25">
      <c r="A3" s="39" t="s">
        <v>92</v>
      </c>
      <c r="B3" t="s">
        <v>96</v>
      </c>
      <c r="C3" t="s">
        <v>104</v>
      </c>
    </row>
    <row r="4" spans="1:3" x14ac:dyDescent="0.25">
      <c r="A4" s="40" t="s">
        <v>21</v>
      </c>
      <c r="B4" s="3">
        <v>188811.80000000002</v>
      </c>
      <c r="C4" s="43">
        <v>7.0138602751014759E-2</v>
      </c>
    </row>
    <row r="5" spans="1:3" x14ac:dyDescent="0.25">
      <c r="A5" s="42" t="s">
        <v>8</v>
      </c>
      <c r="B5" s="3">
        <v>49276.800000000003</v>
      </c>
      <c r="C5" s="43">
        <v>1.8305031253561505E-2</v>
      </c>
    </row>
    <row r="6" spans="1:3" x14ac:dyDescent="0.25">
      <c r="A6" s="42" t="s">
        <v>9</v>
      </c>
      <c r="B6" s="3">
        <v>95646.079999999987</v>
      </c>
      <c r="C6" s="43">
        <v>3.5529995528943523E-2</v>
      </c>
    </row>
    <row r="7" spans="1:3" x14ac:dyDescent="0.25">
      <c r="A7" s="42" t="s">
        <v>10</v>
      </c>
      <c r="B7" s="3">
        <v>1991.8400000000001</v>
      </c>
      <c r="C7" s="43">
        <v>7.3991601427231377E-4</v>
      </c>
    </row>
    <row r="8" spans="1:3" x14ac:dyDescent="0.25">
      <c r="A8" s="42" t="s">
        <v>11</v>
      </c>
      <c r="B8" s="3">
        <v>16048</v>
      </c>
      <c r="C8" s="43">
        <v>5.9614086457958921E-3</v>
      </c>
    </row>
    <row r="9" spans="1:3" x14ac:dyDescent="0.25">
      <c r="A9" s="42" t="s">
        <v>12</v>
      </c>
      <c r="B9" s="3">
        <v>2751.76</v>
      </c>
      <c r="C9" s="43">
        <v>1.0222062472055899E-3</v>
      </c>
    </row>
    <row r="10" spans="1:3" x14ac:dyDescent="0.25">
      <c r="A10" s="42" t="s">
        <v>13</v>
      </c>
      <c r="B10" s="3">
        <v>23097.32</v>
      </c>
      <c r="C10" s="43">
        <v>8.5800450612359414E-3</v>
      </c>
    </row>
    <row r="11" spans="1:3" x14ac:dyDescent="0.25">
      <c r="A11" s="40" t="s">
        <v>7</v>
      </c>
      <c r="B11" s="3">
        <v>232684.19999999995</v>
      </c>
      <c r="C11" s="43">
        <v>8.6436041975330308E-2</v>
      </c>
    </row>
    <row r="12" spans="1:3" x14ac:dyDescent="0.25">
      <c r="A12" s="42" t="s">
        <v>8</v>
      </c>
      <c r="B12" s="3">
        <v>60475.000000000007</v>
      </c>
      <c r="C12" s="43">
        <v>2.2464867139488202E-2</v>
      </c>
    </row>
    <row r="13" spans="1:3" x14ac:dyDescent="0.25">
      <c r="A13" s="42" t="s">
        <v>9</v>
      </c>
      <c r="B13" s="3">
        <v>111170.15999999997</v>
      </c>
      <c r="C13" s="43">
        <v>4.1296781716009021E-2</v>
      </c>
    </row>
    <row r="14" spans="1:3" x14ac:dyDescent="0.25">
      <c r="A14" s="42" t="s">
        <v>10</v>
      </c>
      <c r="B14" s="3">
        <v>2949.9999999999995</v>
      </c>
      <c r="C14" s="43">
        <v>1.0958471775360096E-3</v>
      </c>
    </row>
    <row r="15" spans="1:3" x14ac:dyDescent="0.25">
      <c r="A15" s="42" t="s">
        <v>11</v>
      </c>
      <c r="B15" s="3">
        <v>24949.919999999998</v>
      </c>
      <c r="C15" s="43">
        <v>9.2682370887285561E-3</v>
      </c>
    </row>
    <row r="16" spans="1:3" x14ac:dyDescent="0.25">
      <c r="A16" s="42" t="s">
        <v>12</v>
      </c>
      <c r="B16" s="3">
        <v>7044.5999999999995</v>
      </c>
      <c r="C16" s="43">
        <v>2.6168830599559915E-3</v>
      </c>
    </row>
    <row r="17" spans="1:3" x14ac:dyDescent="0.25">
      <c r="A17" s="42" t="s">
        <v>13</v>
      </c>
      <c r="B17" s="3">
        <v>26094.519999999997</v>
      </c>
      <c r="C17" s="43">
        <v>9.6934257936125284E-3</v>
      </c>
    </row>
    <row r="18" spans="1:3" x14ac:dyDescent="0.25">
      <c r="A18" s="40" t="s">
        <v>15</v>
      </c>
      <c r="B18" s="3">
        <v>286076.83999999997</v>
      </c>
      <c r="C18" s="43">
        <v>0.10626999921099003</v>
      </c>
    </row>
    <row r="19" spans="1:3" x14ac:dyDescent="0.25">
      <c r="A19" s="42" t="s">
        <v>8</v>
      </c>
      <c r="B19" s="3">
        <v>72069.680000000008</v>
      </c>
      <c r="C19" s="43">
        <v>2.6771984886075732E-2</v>
      </c>
    </row>
    <row r="20" spans="1:3" x14ac:dyDescent="0.25">
      <c r="A20" s="42" t="s">
        <v>9</v>
      </c>
      <c r="B20" s="3">
        <v>138862.39999999999</v>
      </c>
      <c r="C20" s="43">
        <v>5.1583718340975054E-2</v>
      </c>
    </row>
    <row r="21" spans="1:3" x14ac:dyDescent="0.25">
      <c r="A21" s="42" t="s">
        <v>10</v>
      </c>
      <c r="B21" s="3">
        <v>2676.2400000000002</v>
      </c>
      <c r="C21" s="43">
        <v>9.94152559460668E-4</v>
      </c>
    </row>
    <row r="22" spans="1:3" x14ac:dyDescent="0.25">
      <c r="A22" s="42" t="s">
        <v>11</v>
      </c>
      <c r="B22" s="3">
        <v>35588.799999999996</v>
      </c>
      <c r="C22" s="43">
        <v>1.322030034979442E-2</v>
      </c>
    </row>
    <row r="23" spans="1:3" x14ac:dyDescent="0.25">
      <c r="A23" s="42" t="s">
        <v>12</v>
      </c>
      <c r="B23" s="3">
        <v>5963.7199999999993</v>
      </c>
      <c r="C23" s="43">
        <v>2.215364654106797E-3</v>
      </c>
    </row>
    <row r="24" spans="1:3" x14ac:dyDescent="0.25">
      <c r="A24" s="42" t="s">
        <v>13</v>
      </c>
      <c r="B24" s="3">
        <v>30915.999999999996</v>
      </c>
      <c r="C24" s="43">
        <v>1.1484478420577381E-2</v>
      </c>
    </row>
    <row r="25" spans="1:3" x14ac:dyDescent="0.25">
      <c r="A25" s="40" t="s">
        <v>19</v>
      </c>
      <c r="B25" s="3">
        <v>278048.12</v>
      </c>
      <c r="C25" s="43">
        <v>0.10328754153260807</v>
      </c>
    </row>
    <row r="26" spans="1:3" x14ac:dyDescent="0.25">
      <c r="A26" s="42" t="s">
        <v>8</v>
      </c>
      <c r="B26" s="3">
        <v>67422.84</v>
      </c>
      <c r="C26" s="43">
        <v>2.5045806412021011E-2</v>
      </c>
    </row>
    <row r="27" spans="1:3" x14ac:dyDescent="0.25">
      <c r="A27" s="42" t="s">
        <v>9</v>
      </c>
      <c r="B27" s="3">
        <v>141222.39999999999</v>
      </c>
      <c r="C27" s="43">
        <v>5.246039608300386E-2</v>
      </c>
    </row>
    <row r="28" spans="1:3" x14ac:dyDescent="0.25">
      <c r="A28" s="42" t="s">
        <v>10</v>
      </c>
      <c r="B28" s="3">
        <v>2121.64</v>
      </c>
      <c r="C28" s="43">
        <v>7.8813329008389809E-4</v>
      </c>
    </row>
    <row r="29" spans="1:3" x14ac:dyDescent="0.25">
      <c r="A29" s="42" t="s">
        <v>11</v>
      </c>
      <c r="B29" s="3">
        <v>23491.439999999999</v>
      </c>
      <c r="C29" s="43">
        <v>8.7264502441547539E-3</v>
      </c>
    </row>
    <row r="30" spans="1:3" x14ac:dyDescent="0.25">
      <c r="A30" s="42" t="s">
        <v>12</v>
      </c>
      <c r="B30" s="3">
        <v>7429.2799999999988</v>
      </c>
      <c r="C30" s="43">
        <v>2.7597815319066869E-3</v>
      </c>
    </row>
    <row r="31" spans="1:3" x14ac:dyDescent="0.25">
      <c r="A31" s="42" t="s">
        <v>13</v>
      </c>
      <c r="B31" s="3">
        <v>36360.519999999997</v>
      </c>
      <c r="C31" s="43">
        <v>1.350697397143784E-2</v>
      </c>
    </row>
    <row r="32" spans="1:3" x14ac:dyDescent="0.25">
      <c r="A32" s="40" t="s">
        <v>17</v>
      </c>
      <c r="B32" s="3">
        <v>193494.04</v>
      </c>
      <c r="C32" s="43">
        <v>7.1877931391199926E-2</v>
      </c>
    </row>
    <row r="33" spans="1:3" x14ac:dyDescent="0.25">
      <c r="A33" s="42" t="s">
        <v>8</v>
      </c>
      <c r="B33" s="3">
        <v>59665.52</v>
      </c>
      <c r="C33" s="43">
        <v>2.2164166673972321E-2</v>
      </c>
    </row>
    <row r="34" spans="1:3" x14ac:dyDescent="0.25">
      <c r="A34" s="42" t="s">
        <v>9</v>
      </c>
      <c r="B34" s="3">
        <v>86503.44</v>
      </c>
      <c r="C34" s="43">
        <v>3.2133745956323921E-2</v>
      </c>
    </row>
    <row r="35" spans="1:3" x14ac:dyDescent="0.25">
      <c r="A35" s="42" t="s">
        <v>10</v>
      </c>
      <c r="B35" s="3">
        <v>2942.92</v>
      </c>
      <c r="C35" s="43">
        <v>1.0932171443099232E-3</v>
      </c>
    </row>
    <row r="36" spans="1:3" x14ac:dyDescent="0.25">
      <c r="A36" s="42" t="s">
        <v>11</v>
      </c>
      <c r="B36" s="3">
        <v>3240.28</v>
      </c>
      <c r="C36" s="43">
        <v>1.2036785398055532E-3</v>
      </c>
    </row>
    <row r="37" spans="1:3" x14ac:dyDescent="0.25">
      <c r="A37" s="42" t="s">
        <v>12</v>
      </c>
      <c r="B37" s="3">
        <v>6041.6</v>
      </c>
      <c r="C37" s="43">
        <v>2.2442950195937479E-3</v>
      </c>
    </row>
    <row r="38" spans="1:3" x14ac:dyDescent="0.25">
      <c r="A38" s="42" t="s">
        <v>13</v>
      </c>
      <c r="B38" s="3">
        <v>35100.28</v>
      </c>
      <c r="C38" s="43">
        <v>1.3038828057194458E-2</v>
      </c>
    </row>
    <row r="39" spans="1:3" x14ac:dyDescent="0.25">
      <c r="A39" s="40" t="s">
        <v>23</v>
      </c>
      <c r="B39" s="3">
        <v>166875.59999999998</v>
      </c>
      <c r="C39" s="43">
        <v>6.1989883138856998E-2</v>
      </c>
    </row>
    <row r="40" spans="1:3" x14ac:dyDescent="0.25">
      <c r="A40" s="42" t="s">
        <v>8</v>
      </c>
      <c r="B40" s="3">
        <v>41630.399999999994</v>
      </c>
      <c r="C40" s="43">
        <v>1.546459536938817E-2</v>
      </c>
    </row>
    <row r="41" spans="1:3" x14ac:dyDescent="0.25">
      <c r="A41" s="42" t="s">
        <v>9</v>
      </c>
      <c r="B41" s="3">
        <v>83317.440000000002</v>
      </c>
      <c r="C41" s="43">
        <v>3.0950231004585032E-2</v>
      </c>
    </row>
    <row r="42" spans="1:3" x14ac:dyDescent="0.25">
      <c r="A42" s="42" t="s">
        <v>10</v>
      </c>
      <c r="B42" s="3">
        <v>2204.2399999999998</v>
      </c>
      <c r="C42" s="43">
        <v>8.1881701105490645E-4</v>
      </c>
    </row>
    <row r="43" spans="1:3" x14ac:dyDescent="0.25">
      <c r="A43" s="42" t="s">
        <v>11</v>
      </c>
      <c r="B43" s="3">
        <v>14700.439999999999</v>
      </c>
      <c r="C43" s="43">
        <v>5.4608256550974441E-3</v>
      </c>
    </row>
    <row r="44" spans="1:3" x14ac:dyDescent="0.25">
      <c r="A44" s="42" t="s">
        <v>12</v>
      </c>
      <c r="B44" s="3">
        <v>3860.96</v>
      </c>
      <c r="C44" s="43">
        <v>1.4342447859591297E-3</v>
      </c>
    </row>
    <row r="45" spans="1:3" x14ac:dyDescent="0.25">
      <c r="A45" s="42" t="s">
        <v>13</v>
      </c>
      <c r="B45" s="3">
        <v>21162.12</v>
      </c>
      <c r="C45" s="43">
        <v>7.8611693127723196E-3</v>
      </c>
    </row>
    <row r="46" spans="1:3" x14ac:dyDescent="0.25">
      <c r="A46" s="40" t="s">
        <v>103</v>
      </c>
      <c r="B46" s="3">
        <v>1345990.5999999994</v>
      </c>
      <c r="C46" s="43">
        <v>0.49999999999999983</v>
      </c>
    </row>
    <row r="47" spans="1:3" x14ac:dyDescent="0.25">
      <c r="A47" s="42" t="s">
        <v>97</v>
      </c>
      <c r="B47" s="3">
        <v>1345990.5999999994</v>
      </c>
      <c r="C47" s="43">
        <v>0.49999999999999983</v>
      </c>
    </row>
    <row r="48" spans="1:3" x14ac:dyDescent="0.25">
      <c r="A48" s="40" t="s">
        <v>93</v>
      </c>
      <c r="B48" s="3">
        <v>2691981.1999999993</v>
      </c>
      <c r="C48" s="4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27CB-7CDE-44B5-BB9C-D9626F9C7856}">
  <dimension ref="A1:B48"/>
  <sheetViews>
    <sheetView workbookViewId="0">
      <selection activeCell="A3" sqref="A3"/>
    </sheetView>
  </sheetViews>
  <sheetFormatPr defaultRowHeight="15" x14ac:dyDescent="0.25"/>
  <cols>
    <col min="1" max="1" width="17.140625" bestFit="1" customWidth="1"/>
    <col min="2" max="2" width="27.42578125" bestFit="1" customWidth="1"/>
  </cols>
  <sheetData>
    <row r="1" spans="1:2" x14ac:dyDescent="0.25">
      <c r="A1" s="39" t="s">
        <v>0</v>
      </c>
      <c r="B1" t="s">
        <v>95</v>
      </c>
    </row>
    <row r="3" spans="1:2" x14ac:dyDescent="0.25">
      <c r="A3" s="39" t="s">
        <v>92</v>
      </c>
      <c r="B3" t="s">
        <v>105</v>
      </c>
    </row>
    <row r="4" spans="1:2" x14ac:dyDescent="0.25">
      <c r="A4" s="40" t="s">
        <v>21</v>
      </c>
      <c r="B4" s="3">
        <v>3933.5791666666664</v>
      </c>
    </row>
    <row r="5" spans="1:2" x14ac:dyDescent="0.25">
      <c r="A5" s="42" t="s">
        <v>8</v>
      </c>
      <c r="B5" s="3">
        <v>6159.6</v>
      </c>
    </row>
    <row r="6" spans="1:2" x14ac:dyDescent="0.25">
      <c r="A6" s="42" t="s">
        <v>9</v>
      </c>
      <c r="B6" s="3">
        <v>11955.759999999998</v>
      </c>
    </row>
    <row r="7" spans="1:2" x14ac:dyDescent="0.25">
      <c r="A7" s="42" t="s">
        <v>10</v>
      </c>
      <c r="B7" s="3">
        <v>248.98000000000002</v>
      </c>
    </row>
    <row r="8" spans="1:2" x14ac:dyDescent="0.25">
      <c r="A8" s="42" t="s">
        <v>11</v>
      </c>
      <c r="B8" s="3">
        <v>2006</v>
      </c>
    </row>
    <row r="9" spans="1:2" x14ac:dyDescent="0.25">
      <c r="A9" s="42" t="s">
        <v>12</v>
      </c>
      <c r="B9" s="3">
        <v>343.97</v>
      </c>
    </row>
    <row r="10" spans="1:2" x14ac:dyDescent="0.25">
      <c r="A10" s="42" t="s">
        <v>13</v>
      </c>
      <c r="B10" s="3">
        <v>2887.165</v>
      </c>
    </row>
    <row r="11" spans="1:2" x14ac:dyDescent="0.25">
      <c r="A11" s="40" t="s">
        <v>7</v>
      </c>
      <c r="B11" s="3">
        <v>4308.9666666666681</v>
      </c>
    </row>
    <row r="12" spans="1:2" x14ac:dyDescent="0.25">
      <c r="A12" s="42" t="s">
        <v>8</v>
      </c>
      <c r="B12" s="3">
        <v>6719.4444444444453</v>
      </c>
    </row>
    <row r="13" spans="1:2" x14ac:dyDescent="0.25">
      <c r="A13" s="42" t="s">
        <v>9</v>
      </c>
      <c r="B13" s="3">
        <v>12352.239999999998</v>
      </c>
    </row>
    <row r="14" spans="1:2" x14ac:dyDescent="0.25">
      <c r="A14" s="42" t="s">
        <v>10</v>
      </c>
      <c r="B14" s="3">
        <v>327.77777777777771</v>
      </c>
    </row>
    <row r="15" spans="1:2" x14ac:dyDescent="0.25">
      <c r="A15" s="42" t="s">
        <v>11</v>
      </c>
      <c r="B15" s="3">
        <v>2772.2133333333331</v>
      </c>
    </row>
    <row r="16" spans="1:2" x14ac:dyDescent="0.25">
      <c r="A16" s="42" t="s">
        <v>12</v>
      </c>
      <c r="B16" s="3">
        <v>782.73333333333323</v>
      </c>
    </row>
    <row r="17" spans="1:2" x14ac:dyDescent="0.25">
      <c r="A17" s="42" t="s">
        <v>13</v>
      </c>
      <c r="B17" s="3">
        <v>2899.3911111111106</v>
      </c>
    </row>
    <row r="18" spans="1:2" x14ac:dyDescent="0.25">
      <c r="A18" s="40" t="s">
        <v>15</v>
      </c>
      <c r="B18" s="3">
        <v>5297.7192592592601</v>
      </c>
    </row>
    <row r="19" spans="1:2" x14ac:dyDescent="0.25">
      <c r="A19" s="42" t="s">
        <v>8</v>
      </c>
      <c r="B19" s="3">
        <v>8007.7422222222231</v>
      </c>
    </row>
    <row r="20" spans="1:2" x14ac:dyDescent="0.25">
      <c r="A20" s="42" t="s">
        <v>9</v>
      </c>
      <c r="B20" s="3">
        <v>15429.155555555555</v>
      </c>
    </row>
    <row r="21" spans="1:2" x14ac:dyDescent="0.25">
      <c r="A21" s="42" t="s">
        <v>10</v>
      </c>
      <c r="B21" s="3">
        <v>297.36</v>
      </c>
    </row>
    <row r="22" spans="1:2" x14ac:dyDescent="0.25">
      <c r="A22" s="42" t="s">
        <v>11</v>
      </c>
      <c r="B22" s="3">
        <v>3954.3111111111107</v>
      </c>
    </row>
    <row r="23" spans="1:2" x14ac:dyDescent="0.25">
      <c r="A23" s="42" t="s">
        <v>12</v>
      </c>
      <c r="B23" s="3">
        <v>662.63555555555547</v>
      </c>
    </row>
    <row r="24" spans="1:2" x14ac:dyDescent="0.25">
      <c r="A24" s="42" t="s">
        <v>13</v>
      </c>
      <c r="B24" s="3">
        <v>3435.1111111111109</v>
      </c>
    </row>
    <row r="25" spans="1:2" x14ac:dyDescent="0.25">
      <c r="A25" s="40" t="s">
        <v>19</v>
      </c>
      <c r="B25" s="3">
        <v>5792.6691666666675</v>
      </c>
    </row>
    <row r="26" spans="1:2" x14ac:dyDescent="0.25">
      <c r="A26" s="42" t="s">
        <v>8</v>
      </c>
      <c r="B26" s="3">
        <v>8427.8549999999996</v>
      </c>
    </row>
    <row r="27" spans="1:2" x14ac:dyDescent="0.25">
      <c r="A27" s="42" t="s">
        <v>9</v>
      </c>
      <c r="B27" s="3">
        <v>17652.8</v>
      </c>
    </row>
    <row r="28" spans="1:2" x14ac:dyDescent="0.25">
      <c r="A28" s="42" t="s">
        <v>10</v>
      </c>
      <c r="B28" s="3">
        <v>265.20499999999998</v>
      </c>
    </row>
    <row r="29" spans="1:2" x14ac:dyDescent="0.25">
      <c r="A29" s="42" t="s">
        <v>11</v>
      </c>
      <c r="B29" s="3">
        <v>2936.43</v>
      </c>
    </row>
    <row r="30" spans="1:2" x14ac:dyDescent="0.25">
      <c r="A30" s="42" t="s">
        <v>12</v>
      </c>
      <c r="B30" s="3">
        <v>928.65999999999985</v>
      </c>
    </row>
    <row r="31" spans="1:2" x14ac:dyDescent="0.25">
      <c r="A31" s="42" t="s">
        <v>13</v>
      </c>
      <c r="B31" s="3">
        <v>4545.0649999999996</v>
      </c>
    </row>
    <row r="32" spans="1:2" x14ac:dyDescent="0.25">
      <c r="A32" s="40" t="s">
        <v>17</v>
      </c>
      <c r="B32" s="3">
        <v>4031.1258333333335</v>
      </c>
    </row>
    <row r="33" spans="1:2" x14ac:dyDescent="0.25">
      <c r="A33" s="42" t="s">
        <v>8</v>
      </c>
      <c r="B33" s="3">
        <v>7458.19</v>
      </c>
    </row>
    <row r="34" spans="1:2" x14ac:dyDescent="0.25">
      <c r="A34" s="42" t="s">
        <v>9</v>
      </c>
      <c r="B34" s="3">
        <v>10812.93</v>
      </c>
    </row>
    <row r="35" spans="1:2" x14ac:dyDescent="0.25">
      <c r="A35" s="42" t="s">
        <v>10</v>
      </c>
      <c r="B35" s="3">
        <v>367.86500000000001</v>
      </c>
    </row>
    <row r="36" spans="1:2" x14ac:dyDescent="0.25">
      <c r="A36" s="42" t="s">
        <v>11</v>
      </c>
      <c r="B36" s="3">
        <v>405.03500000000003</v>
      </c>
    </row>
    <row r="37" spans="1:2" x14ac:dyDescent="0.25">
      <c r="A37" s="42" t="s">
        <v>12</v>
      </c>
      <c r="B37" s="3">
        <v>755.2</v>
      </c>
    </row>
    <row r="38" spans="1:2" x14ac:dyDescent="0.25">
      <c r="A38" s="42" t="s">
        <v>13</v>
      </c>
      <c r="B38" s="3">
        <v>4387.5349999999999</v>
      </c>
    </row>
    <row r="39" spans="1:2" x14ac:dyDescent="0.25">
      <c r="A39" s="40" t="s">
        <v>23</v>
      </c>
      <c r="B39" s="3">
        <v>3476.5749999999994</v>
      </c>
    </row>
    <row r="40" spans="1:2" x14ac:dyDescent="0.25">
      <c r="A40" s="42" t="s">
        <v>8</v>
      </c>
      <c r="B40" s="3">
        <v>5203.7999999999993</v>
      </c>
    </row>
    <row r="41" spans="1:2" x14ac:dyDescent="0.25">
      <c r="A41" s="42" t="s">
        <v>9</v>
      </c>
      <c r="B41" s="3">
        <v>10414.68</v>
      </c>
    </row>
    <row r="42" spans="1:2" x14ac:dyDescent="0.25">
      <c r="A42" s="42" t="s">
        <v>10</v>
      </c>
      <c r="B42" s="3">
        <v>275.52999999999997</v>
      </c>
    </row>
    <row r="43" spans="1:2" x14ac:dyDescent="0.25">
      <c r="A43" s="42" t="s">
        <v>11</v>
      </c>
      <c r="B43" s="3">
        <v>1837.5549999999998</v>
      </c>
    </row>
    <row r="44" spans="1:2" x14ac:dyDescent="0.25">
      <c r="A44" s="42" t="s">
        <v>12</v>
      </c>
      <c r="B44" s="3">
        <v>482.62</v>
      </c>
    </row>
    <row r="45" spans="1:2" x14ac:dyDescent="0.25">
      <c r="A45" s="42" t="s">
        <v>13</v>
      </c>
      <c r="B45" s="3">
        <v>2645.2649999999999</v>
      </c>
    </row>
    <row r="46" spans="1:2" x14ac:dyDescent="0.25">
      <c r="A46" s="40" t="s">
        <v>103</v>
      </c>
      <c r="B46" s="3">
        <v>1345990.5999999994</v>
      </c>
    </row>
    <row r="47" spans="1:2" x14ac:dyDescent="0.25">
      <c r="A47" s="42" t="s">
        <v>97</v>
      </c>
      <c r="B47" s="3">
        <v>1345990.5999999994</v>
      </c>
    </row>
    <row r="48" spans="1:2" x14ac:dyDescent="0.25">
      <c r="A48" s="40" t="s">
        <v>93</v>
      </c>
      <c r="B48" s="3">
        <v>8943.4591362126212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88F1C-AA06-47D9-81D9-BCBF43950F10}">
  <dimension ref="A3:D11"/>
  <sheetViews>
    <sheetView workbookViewId="0">
      <selection activeCell="A3" sqref="A3"/>
    </sheetView>
  </sheetViews>
  <sheetFormatPr defaultRowHeight="15" x14ac:dyDescent="0.25"/>
  <cols>
    <col min="1" max="1" width="13.42578125" bestFit="1" customWidth="1"/>
    <col min="2" max="2" width="49.7109375" bestFit="1" customWidth="1"/>
    <col min="3" max="3" width="64.85546875" bestFit="1" customWidth="1"/>
    <col min="4" max="4" width="63.5703125" bestFit="1" customWidth="1"/>
  </cols>
  <sheetData>
    <row r="3" spans="1:4" x14ac:dyDescent="0.25">
      <c r="A3" s="39" t="s">
        <v>92</v>
      </c>
      <c r="B3" t="s">
        <v>106</v>
      </c>
      <c r="C3" t="s">
        <v>107</v>
      </c>
      <c r="D3" t="s">
        <v>108</v>
      </c>
    </row>
    <row r="4" spans="1:4" x14ac:dyDescent="0.25">
      <c r="A4" s="40" t="s">
        <v>8</v>
      </c>
      <c r="B4" s="1">
        <v>14.837695467173011</v>
      </c>
      <c r="C4" s="1">
        <v>36.343151002805868</v>
      </c>
      <c r="D4" s="1">
        <v>2.4478010411474842</v>
      </c>
    </row>
    <row r="5" spans="1:4" x14ac:dyDescent="0.25">
      <c r="A5" s="40" t="s">
        <v>9</v>
      </c>
      <c r="B5" s="1">
        <v>14.846273250838049</v>
      </c>
      <c r="C5" s="1">
        <v>24.674152886386494</v>
      </c>
      <c r="D5" s="1">
        <v>1.6577593806900697</v>
      </c>
    </row>
    <row r="6" spans="1:4" x14ac:dyDescent="0.25">
      <c r="A6" s="40" t="s">
        <v>10</v>
      </c>
      <c r="B6" s="1">
        <v>59.675165245384889</v>
      </c>
      <c r="C6" s="1">
        <v>123.77977670813451</v>
      </c>
      <c r="D6" s="1">
        <v>2.0774634962756608</v>
      </c>
    </row>
    <row r="7" spans="1:4" x14ac:dyDescent="0.25">
      <c r="A7" s="40" t="s">
        <v>11</v>
      </c>
      <c r="B7" s="1">
        <v>36.692900194695206</v>
      </c>
      <c r="C7" s="1">
        <v>102.97865123118882</v>
      </c>
      <c r="D7" s="1">
        <v>2.8876100974918382</v>
      </c>
    </row>
    <row r="8" spans="1:4" x14ac:dyDescent="0.25">
      <c r="A8" s="40" t="s">
        <v>12</v>
      </c>
      <c r="B8" s="1">
        <v>6.3760439806098468</v>
      </c>
      <c r="C8" s="1">
        <v>11.100279761546211</v>
      </c>
      <c r="D8" s="1">
        <v>1.38851067278285</v>
      </c>
    </row>
    <row r="9" spans="1:4" x14ac:dyDescent="0.25">
      <c r="A9" s="40" t="s">
        <v>13</v>
      </c>
      <c r="B9" s="1">
        <v>9.7551809830881346</v>
      </c>
      <c r="C9" s="1">
        <v>23.858646716390382</v>
      </c>
      <c r="D9" s="1">
        <v>2.4385401266154298</v>
      </c>
    </row>
    <row r="10" spans="1:4" x14ac:dyDescent="0.25">
      <c r="A10" s="40" t="s">
        <v>97</v>
      </c>
      <c r="B10" s="1">
        <v>13.587186566787436</v>
      </c>
      <c r="C10" s="1">
        <v>26.134623375312106</v>
      </c>
      <c r="D10" s="1">
        <v>1.9234757134487037</v>
      </c>
    </row>
    <row r="11" spans="1:4" x14ac:dyDescent="0.25">
      <c r="A11" s="40" t="s">
        <v>93</v>
      </c>
      <c r="B11" s="1">
        <v>23.663621736399481</v>
      </c>
      <c r="C11" s="1">
        <v>53.697234347833643</v>
      </c>
      <c r="D11" s="1">
        <v>2.1488628453940715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75C48-EC2D-4CBF-9968-BA237A5AB8DE}">
  <dimension ref="A1:C11"/>
  <sheetViews>
    <sheetView workbookViewId="0">
      <selection activeCell="A3" sqref="A3"/>
    </sheetView>
  </sheetViews>
  <sheetFormatPr defaultRowHeight="15" x14ac:dyDescent="0.25"/>
  <cols>
    <col min="1" max="1" width="13.42578125" bestFit="1" customWidth="1"/>
    <col min="2" max="2" width="25.85546875" bestFit="1" customWidth="1"/>
    <col min="3" max="3" width="44.140625" bestFit="1" customWidth="1"/>
  </cols>
  <sheetData>
    <row r="1" spans="1:3" x14ac:dyDescent="0.25">
      <c r="A1" s="39" t="s">
        <v>0</v>
      </c>
      <c r="B1" t="s">
        <v>95</v>
      </c>
    </row>
    <row r="3" spans="1:3" x14ac:dyDescent="0.25">
      <c r="A3" s="39" t="s">
        <v>92</v>
      </c>
      <c r="B3" t="s">
        <v>94</v>
      </c>
      <c r="C3" t="s">
        <v>109</v>
      </c>
    </row>
    <row r="4" spans="1:3" x14ac:dyDescent="0.25">
      <c r="A4" s="40" t="s">
        <v>8</v>
      </c>
      <c r="B4" s="1">
        <v>145890</v>
      </c>
      <c r="C4" s="43">
        <v>0.10424139360075454</v>
      </c>
    </row>
    <row r="5" spans="1:3" x14ac:dyDescent="0.25">
      <c r="A5" s="40" t="s">
        <v>9</v>
      </c>
      <c r="B5" s="1">
        <v>399184</v>
      </c>
      <c r="C5" s="43">
        <v>0.28522514540491878</v>
      </c>
    </row>
    <row r="6" spans="1:3" x14ac:dyDescent="0.25">
      <c r="A6" s="40" t="s">
        <v>10</v>
      </c>
      <c r="B6" s="1">
        <v>7651</v>
      </c>
      <c r="C6" s="43">
        <v>5.4667962330480014E-3</v>
      </c>
    </row>
    <row r="7" spans="1:3" x14ac:dyDescent="0.25">
      <c r="A7" s="40" t="s">
        <v>11</v>
      </c>
      <c r="B7" s="1">
        <v>42314</v>
      </c>
      <c r="C7" s="43">
        <v>3.0234219815082099E-2</v>
      </c>
    </row>
    <row r="8" spans="1:3" x14ac:dyDescent="0.25">
      <c r="A8" s="40" t="s">
        <v>12</v>
      </c>
      <c r="B8" s="1">
        <v>29874</v>
      </c>
      <c r="C8" s="43">
        <v>2.1345584977921321E-2</v>
      </c>
    </row>
    <row r="9" spans="1:3" x14ac:dyDescent="0.25">
      <c r="A9" s="40" t="s">
        <v>13</v>
      </c>
      <c r="B9" s="1">
        <v>74857</v>
      </c>
      <c r="C9" s="43">
        <v>5.3486859968275298E-2</v>
      </c>
    </row>
    <row r="10" spans="1:3" x14ac:dyDescent="0.25">
      <c r="A10" s="40" t="s">
        <v>97</v>
      </c>
      <c r="B10" s="1">
        <v>699770</v>
      </c>
      <c r="C10" s="43">
        <v>0.5</v>
      </c>
    </row>
    <row r="11" spans="1:3" x14ac:dyDescent="0.25">
      <c r="A11" s="40" t="s">
        <v>93</v>
      </c>
      <c r="B11" s="1">
        <v>1399540</v>
      </c>
      <c r="C11" s="4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Skaiciavimai</vt:lpstr>
      <vt:lpstr>Table</vt:lpstr>
      <vt:lpstr>Užduočių ir pakuočių santykis</vt:lpstr>
      <vt:lpstr>Užduočių ir pakuočių analizė </vt:lpstr>
      <vt:lpstr>Užduočių pasiskirstymas </vt:lpstr>
      <vt:lpstr>Vidutiniu užduočių skaičius</vt:lpstr>
      <vt:lpstr>Efektyvumas pagal sandėlį</vt:lpstr>
      <vt:lpstr>Pakuočių pasiskirstymas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Zana Simanel</dc:creator>
  <cp:lastModifiedBy>Zana Simanel</cp:lastModifiedBy>
  <dcterms:created xsi:type="dcterms:W3CDTF">2025-03-09T11:30:22Z</dcterms:created>
  <dcterms:modified xsi:type="dcterms:W3CDTF">2025-03-10T18:06:48Z</dcterms:modified>
</cp:coreProperties>
</file>