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Tech\Github\CanavanCalculator2\assets\"/>
    </mc:Choice>
  </mc:AlternateContent>
  <xr:revisionPtr revIDLastSave="0" documentId="13_ncr:1_{2A01AA26-2C97-4336-9556-9102FB062F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0" r:id="rId1"/>
    <sheet name="Calculations" sheetId="9" r:id="rId2"/>
    <sheet name="Test Player" sheetId="11" r:id="rId3"/>
    <sheet name="Bazinga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8" i="9" l="1"/>
  <c r="I60" i="9"/>
  <c r="Y61" i="9"/>
  <c r="I15" i="9"/>
  <c r="M37" i="9"/>
  <c r="U16" i="9"/>
  <c r="AA16" i="9"/>
  <c r="K47" i="9"/>
  <c r="O45" i="9"/>
  <c r="Y42" i="9"/>
  <c r="Y46" i="9"/>
  <c r="Q37" i="9"/>
  <c r="AA32" i="9"/>
  <c r="Q68" i="9"/>
  <c r="O36" i="9"/>
  <c r="M14" i="9"/>
  <c r="W53" i="9"/>
  <c r="E22" i="9"/>
  <c r="E14" i="9"/>
  <c r="S25" i="9"/>
  <c r="AA42" i="9"/>
  <c r="E33" i="9"/>
  <c r="W26" i="9"/>
  <c r="Y54" i="9"/>
  <c r="E65" i="9"/>
  <c r="S16" i="9"/>
  <c r="U26" i="9"/>
  <c r="S54" i="9"/>
  <c r="AA53" i="9"/>
  <c r="I62" i="9"/>
  <c r="E27" i="9"/>
  <c r="G30" i="9"/>
  <c r="M31" i="9"/>
  <c r="Y27" i="9"/>
  <c r="U62" i="9"/>
  <c r="G59" i="9"/>
  <c r="B34" i="9"/>
  <c r="S37" i="9"/>
  <c r="W29" i="9"/>
  <c r="E30" i="9"/>
  <c r="M33" i="9"/>
  <c r="E28" i="9"/>
  <c r="U29" i="9"/>
  <c r="S33" i="9"/>
  <c r="Y16" i="9"/>
  <c r="AA17" i="9"/>
  <c r="B30" i="9"/>
  <c r="G31" i="9"/>
  <c r="Y36" i="9"/>
  <c r="O51" i="9"/>
  <c r="Q47" i="9"/>
  <c r="M36" i="9"/>
  <c r="E59" i="9"/>
  <c r="Q39" i="9"/>
  <c r="I50" i="9"/>
  <c r="O39" i="9"/>
  <c r="M27" i="9"/>
  <c r="W48" i="9"/>
  <c r="Y63" i="9"/>
  <c r="U22" i="9"/>
  <c r="W14" i="9"/>
  <c r="E29" i="9"/>
  <c r="I39" i="9"/>
  <c r="W57" i="9"/>
  <c r="AA23" i="9"/>
  <c r="M25" i="9"/>
  <c r="K30" i="9"/>
  <c r="K15" i="9"/>
  <c r="O22" i="9"/>
  <c r="U17" i="9"/>
  <c r="I46" i="9"/>
  <c r="M48" i="9"/>
  <c r="Y65" i="9"/>
  <c r="G51" i="9"/>
  <c r="W60" i="9"/>
  <c r="I16" i="9"/>
  <c r="M49" i="9"/>
  <c r="I29" i="9"/>
  <c r="K63" i="9"/>
  <c r="W39" i="9"/>
  <c r="G36" i="9"/>
  <c r="I58" i="9"/>
  <c r="W59" i="9"/>
  <c r="B24" i="9"/>
  <c r="S39" i="9"/>
  <c r="M52" i="9"/>
  <c r="Q24" i="9"/>
  <c r="O42" i="9"/>
  <c r="S18" i="9"/>
  <c r="AA49" i="9"/>
  <c r="E37" i="9"/>
  <c r="E32" i="9"/>
  <c r="Q25" i="9"/>
  <c r="G28" i="9"/>
  <c r="G61" i="9"/>
  <c r="U48" i="9"/>
  <c r="Y50" i="9"/>
  <c r="K65" i="9"/>
  <c r="Q43" i="9"/>
  <c r="O47" i="9"/>
  <c r="E25" i="9"/>
  <c r="E23" i="9"/>
  <c r="G37" i="9"/>
  <c r="AA46" i="9"/>
  <c r="W54" i="9"/>
  <c r="Q51" i="9"/>
  <c r="O18" i="9"/>
  <c r="AA31" i="9"/>
  <c r="Q18" i="9"/>
  <c r="I27" i="9"/>
  <c r="W49" i="9"/>
  <c r="M46" i="9"/>
  <c r="W22" i="9"/>
  <c r="Y25" i="9"/>
  <c r="Y51" i="9"/>
  <c r="G49" i="9"/>
  <c r="E62" i="9"/>
  <c r="AA29" i="9"/>
  <c r="S48" i="9"/>
  <c r="I54" i="9"/>
  <c r="S47" i="9"/>
  <c r="G58" i="9"/>
  <c r="U65" i="9"/>
  <c r="Q52" i="9"/>
  <c r="S30" i="9"/>
  <c r="O68" i="9"/>
  <c r="E54" i="9"/>
  <c r="Q42" i="9"/>
  <c r="S49" i="9"/>
  <c r="M16" i="9"/>
  <c r="W43" i="9"/>
  <c r="M43" i="9"/>
  <c r="W50" i="9"/>
  <c r="E53" i="9"/>
  <c r="O54" i="9"/>
  <c r="U60" i="9"/>
  <c r="E61" i="9"/>
  <c r="W63" i="9"/>
  <c r="K24" i="9"/>
  <c r="O32" i="9"/>
  <c r="O37" i="9"/>
  <c r="U30" i="9"/>
  <c r="Q16" i="9"/>
  <c r="K44" i="9"/>
  <c r="Q44" i="9"/>
  <c r="K38" i="9"/>
  <c r="O14" i="9"/>
  <c r="Q26" i="9"/>
  <c r="U43" i="9"/>
  <c r="Q32" i="9"/>
  <c r="Y59" i="9"/>
  <c r="G16" i="9"/>
  <c r="O16" i="9"/>
  <c r="K33" i="9"/>
  <c r="B21" i="9"/>
  <c r="W31" i="9"/>
  <c r="S27" i="9"/>
  <c r="K64" i="9"/>
  <c r="Q36" i="9"/>
  <c r="W44" i="9"/>
  <c r="W58" i="9"/>
  <c r="E18" i="9"/>
  <c r="K37" i="9"/>
  <c r="Y19" i="9"/>
  <c r="U50" i="9"/>
  <c r="G43" i="9"/>
  <c r="K54" i="9"/>
  <c r="O26" i="9"/>
  <c r="K19" i="9"/>
  <c r="M30" i="9"/>
  <c r="O29" i="9"/>
  <c r="Y43" i="9"/>
  <c r="K42" i="9"/>
  <c r="U14" i="9"/>
  <c r="U46" i="9"/>
  <c r="O23" i="9"/>
  <c r="AA44" i="9"/>
  <c r="S32" i="9"/>
  <c r="U39" i="9"/>
  <c r="Y15" i="9"/>
  <c r="I26" i="9"/>
  <c r="K14" i="9"/>
  <c r="M53" i="9"/>
  <c r="Q23" i="9"/>
  <c r="U49" i="9"/>
  <c r="Y44" i="9"/>
  <c r="G54" i="9"/>
  <c r="O17" i="9"/>
  <c r="E19" i="9"/>
  <c r="W61" i="9"/>
  <c r="E63" i="9"/>
  <c r="W30" i="9"/>
  <c r="Y60" i="9"/>
  <c r="K36" i="9"/>
  <c r="G42" i="9"/>
  <c r="G52" i="9"/>
  <c r="Y39" i="9"/>
  <c r="W68" i="9"/>
  <c r="E48" i="9"/>
  <c r="W38" i="9"/>
  <c r="S43" i="9"/>
  <c r="K60" i="9"/>
  <c r="Y29" i="9"/>
  <c r="Q45" i="9"/>
  <c r="W15" i="9"/>
  <c r="O27" i="9"/>
  <c r="G33" i="9"/>
  <c r="I37" i="9"/>
  <c r="E43" i="9"/>
  <c r="AA30" i="9"/>
  <c r="E64" i="9"/>
  <c r="I25" i="9"/>
  <c r="AA39" i="9"/>
  <c r="K62" i="9"/>
  <c r="Q53" i="9"/>
  <c r="Q50" i="9"/>
  <c r="S22" i="9"/>
  <c r="W65" i="9"/>
  <c r="Y37" i="9"/>
  <c r="U59" i="9"/>
  <c r="AA52" i="9"/>
  <c r="I44" i="9"/>
  <c r="U25" i="9"/>
  <c r="AA37" i="9"/>
  <c r="W27" i="9"/>
  <c r="AA33" i="9"/>
  <c r="W16" i="9"/>
  <c r="O43" i="9"/>
  <c r="M50" i="9"/>
  <c r="M28" i="9"/>
  <c r="Y38" i="9"/>
  <c r="U57" i="9"/>
  <c r="G46" i="9"/>
  <c r="G47" i="9"/>
  <c r="K28" i="9"/>
  <c r="U19" i="9"/>
  <c r="AA14" i="9"/>
  <c r="I36" i="9"/>
  <c r="Q48" i="9"/>
  <c r="S29" i="9"/>
  <c r="W37" i="9"/>
  <c r="I19" i="9"/>
  <c r="AA51" i="9"/>
  <c r="Y64" i="9"/>
  <c r="K22" i="9"/>
  <c r="G18" i="9"/>
  <c r="O33" i="9"/>
  <c r="I42" i="9"/>
  <c r="U68" i="9"/>
  <c r="G19" i="9"/>
  <c r="Q27" i="9"/>
  <c r="O44" i="9"/>
  <c r="G53" i="9"/>
  <c r="W19" i="9"/>
  <c r="W42" i="9"/>
  <c r="S23" i="9"/>
  <c r="M22" i="9"/>
  <c r="W25" i="9"/>
  <c r="G48" i="9"/>
  <c r="M24" i="9"/>
  <c r="G57" i="9"/>
  <c r="K46" i="9"/>
  <c r="U64" i="9"/>
  <c r="Y47" i="9"/>
  <c r="S52" i="9"/>
  <c r="U51" i="9"/>
  <c r="S42" i="9"/>
  <c r="AA45" i="9"/>
  <c r="M38" i="9"/>
  <c r="Y52" i="9"/>
  <c r="E45" i="9"/>
  <c r="M47" i="9"/>
  <c r="B36" i="9"/>
  <c r="O46" i="9"/>
  <c r="S36" i="9"/>
  <c r="G60" i="9"/>
  <c r="AA28" i="9"/>
  <c r="Y30" i="9"/>
  <c r="K39" i="9"/>
  <c r="O19" i="9"/>
  <c r="S14" i="9"/>
  <c r="G26" i="9"/>
  <c r="O31" i="9"/>
  <c r="AA27" i="9"/>
  <c r="I49" i="9"/>
  <c r="G64" i="9"/>
  <c r="E42" i="9"/>
  <c r="B15" i="9"/>
  <c r="AA36" i="9"/>
  <c r="E50" i="9"/>
  <c r="Y14" i="9"/>
  <c r="E31" i="9"/>
  <c r="U31" i="9"/>
  <c r="G17" i="9"/>
  <c r="I28" i="9"/>
  <c r="S24" i="9"/>
  <c r="K29" i="9"/>
  <c r="S26" i="9"/>
  <c r="I14" i="9"/>
  <c r="U38" i="9"/>
  <c r="K68" i="9"/>
  <c r="G65" i="9"/>
  <c r="E51" i="9"/>
  <c r="E58" i="9"/>
  <c r="Y18" i="9"/>
  <c r="S44" i="9"/>
  <c r="E17" i="9"/>
  <c r="M51" i="9"/>
  <c r="M18" i="9"/>
  <c r="U33" i="9"/>
  <c r="B35" i="9"/>
  <c r="E39" i="9"/>
  <c r="AA24" i="9"/>
  <c r="Q17" i="9"/>
  <c r="E26" i="9"/>
  <c r="S51" i="9"/>
  <c r="M39" i="9"/>
  <c r="K58" i="9"/>
  <c r="U27" i="9"/>
  <c r="U36" i="9"/>
  <c r="S38" i="9"/>
  <c r="AA19" i="9"/>
  <c r="M42" i="9"/>
  <c r="U44" i="9"/>
  <c r="I53" i="9"/>
  <c r="I51" i="9"/>
  <c r="W28" i="9"/>
  <c r="Y57" i="9"/>
  <c r="K18" i="9"/>
  <c r="Q29" i="9"/>
  <c r="K43" i="9"/>
  <c r="O52" i="9"/>
  <c r="M26" i="9"/>
  <c r="U45" i="9"/>
  <c r="Y24" i="9"/>
  <c r="E52" i="9"/>
  <c r="I30" i="9"/>
  <c r="Y58" i="9"/>
  <c r="M19" i="9"/>
  <c r="K32" i="9"/>
  <c r="W23" i="9"/>
  <c r="AA26" i="9"/>
  <c r="K51" i="9"/>
  <c r="AA48" i="9"/>
  <c r="E60" i="9"/>
  <c r="U63" i="9"/>
  <c r="S28" i="9"/>
  <c r="AA22" i="9"/>
  <c r="Y28" i="9"/>
  <c r="U61" i="9"/>
  <c r="U54" i="9"/>
  <c r="S19" i="9"/>
  <c r="I68" i="9"/>
  <c r="M15" i="9"/>
  <c r="S46" i="9"/>
  <c r="AA15" i="9"/>
  <c r="E47" i="9"/>
  <c r="K57" i="9"/>
  <c r="E24" i="9"/>
  <c r="S31" i="9"/>
  <c r="U15" i="9"/>
  <c r="Y17" i="9"/>
  <c r="Q30" i="9"/>
  <c r="B18" i="9"/>
  <c r="I57" i="9"/>
  <c r="K50" i="9"/>
  <c r="U18" i="9"/>
  <c r="Q22" i="9"/>
  <c r="Y49" i="9"/>
  <c r="M17" i="9"/>
  <c r="M32" i="9"/>
  <c r="K48" i="9"/>
  <c r="AA43" i="9"/>
  <c r="K25" i="9"/>
  <c r="M29" i="9"/>
  <c r="O15" i="9"/>
  <c r="I63" i="9"/>
  <c r="K59" i="9"/>
  <c r="Y48" i="9"/>
  <c r="U24" i="9"/>
  <c r="U58" i="9"/>
  <c r="G25" i="9"/>
  <c r="Y45" i="9"/>
  <c r="G44" i="9"/>
  <c r="K61" i="9"/>
  <c r="U52" i="9"/>
  <c r="Q31" i="9"/>
  <c r="AA50" i="9"/>
  <c r="K45" i="9"/>
  <c r="Q33" i="9"/>
  <c r="O49" i="9"/>
  <c r="I45" i="9"/>
  <c r="M68" i="9"/>
  <c r="M54" i="9"/>
  <c r="I32" i="9"/>
  <c r="M44" i="9"/>
  <c r="E36" i="9"/>
  <c r="W64" i="9"/>
  <c r="W45" i="9"/>
  <c r="M23" i="9"/>
  <c r="K23" i="9"/>
  <c r="I18" i="9"/>
  <c r="U32" i="9"/>
  <c r="B27" i="9"/>
  <c r="U28" i="9"/>
  <c r="W52" i="9"/>
  <c r="O30" i="9"/>
  <c r="W24" i="9"/>
  <c r="O28" i="9"/>
  <c r="AA38" i="9"/>
  <c r="AA25" i="9"/>
  <c r="E44" i="9"/>
  <c r="I48" i="9"/>
  <c r="U23" i="9"/>
  <c r="AA54" i="9"/>
  <c r="G62" i="9"/>
  <c r="I17" i="9"/>
  <c r="S15" i="9"/>
  <c r="W51" i="9"/>
  <c r="Q19" i="9"/>
  <c r="G50" i="9"/>
  <c r="I23" i="9"/>
  <c r="W32" i="9"/>
  <c r="Y23" i="9"/>
  <c r="S17" i="9"/>
  <c r="O53" i="9"/>
  <c r="K52" i="9"/>
  <c r="AA47" i="9"/>
  <c r="B33" i="9"/>
  <c r="Q15" i="9"/>
  <c r="I38" i="9"/>
  <c r="Q38" i="9"/>
  <c r="Y33" i="9"/>
  <c r="W18" i="9"/>
  <c r="W33" i="9"/>
  <c r="S45" i="9"/>
  <c r="O50" i="9"/>
  <c r="Q14" i="9"/>
  <c r="I31" i="9"/>
  <c r="Y68" i="9"/>
  <c r="S68" i="9"/>
  <c r="K53" i="9"/>
  <c r="G38" i="9"/>
  <c r="G32" i="9"/>
  <c r="O25" i="9"/>
  <c r="Y62" i="9"/>
  <c r="I43" i="9"/>
  <c r="U37" i="9"/>
  <c r="I22" i="9"/>
  <c r="I33" i="9"/>
  <c r="S50" i="9"/>
  <c r="Y22" i="9"/>
  <c r="I59" i="9"/>
  <c r="I24" i="9"/>
  <c r="Y32" i="9"/>
  <c r="U53" i="9"/>
  <c r="E38" i="9"/>
  <c r="G24" i="9"/>
  <c r="I52" i="9"/>
  <c r="I47" i="9"/>
  <c r="Y31" i="9"/>
  <c r="Q54" i="9"/>
  <c r="G22" i="9"/>
  <c r="G45" i="9"/>
  <c r="G27" i="9"/>
  <c r="O24" i="9"/>
  <c r="G15" i="9"/>
  <c r="E57" i="9"/>
  <c r="I61" i="9"/>
  <c r="Q28" i="9"/>
  <c r="Q49" i="9"/>
  <c r="K27" i="9"/>
  <c r="E46" i="9"/>
  <c r="Q46" i="9"/>
  <c r="K17" i="9"/>
  <c r="G29" i="9"/>
  <c r="O48" i="9"/>
  <c r="AA18" i="9"/>
  <c r="W47" i="9"/>
  <c r="O38" i="9"/>
  <c r="S53" i="9"/>
  <c r="E49" i="9"/>
  <c r="W46" i="9"/>
  <c r="W62" i="9"/>
  <c r="Y26" i="9"/>
  <c r="W36" i="9"/>
  <c r="I65" i="9"/>
  <c r="K26" i="9"/>
  <c r="M45" i="9"/>
  <c r="G63" i="9"/>
  <c r="Y53" i="9"/>
  <c r="I64" i="9"/>
  <c r="G14" i="9"/>
  <c r="K49" i="9"/>
  <c r="K16" i="9"/>
  <c r="U47" i="9"/>
  <c r="U42" i="9"/>
  <c r="W17" i="9"/>
  <c r="G39" i="9"/>
  <c r="K31" i="9"/>
  <c r="E15" i="9"/>
  <c r="B13" i="9"/>
  <c r="E16" i="9"/>
  <c r="G23" i="9"/>
  <c r="G68" i="9"/>
  <c r="F16" i="9" l="1"/>
  <c r="L31" i="9"/>
  <c r="H39" i="9"/>
  <c r="X17" i="9"/>
  <c r="V42" i="9"/>
  <c r="V47" i="9"/>
  <c r="L16" i="9"/>
  <c r="L49" i="9"/>
  <c r="H14" i="9"/>
  <c r="J64" i="9"/>
  <c r="Z53" i="9"/>
  <c r="H63" i="9"/>
  <c r="N45" i="9"/>
  <c r="L26" i="9"/>
  <c r="J65" i="9"/>
  <c r="X36" i="9"/>
  <c r="Z26" i="9"/>
  <c r="X62" i="9"/>
  <c r="X46" i="9"/>
  <c r="F49" i="9"/>
  <c r="T53" i="9"/>
  <c r="P38" i="9"/>
  <c r="X47" i="9"/>
  <c r="AB18" i="9"/>
  <c r="P48" i="9"/>
  <c r="H29" i="9"/>
  <c r="L17" i="9"/>
  <c r="R46" i="9"/>
  <c r="F46" i="9"/>
  <c r="L27" i="9"/>
  <c r="R49" i="9"/>
  <c r="R28" i="9"/>
  <c r="J61" i="9"/>
  <c r="F57" i="9"/>
  <c r="H15" i="9"/>
  <c r="P24" i="9"/>
  <c r="H27" i="9"/>
  <c r="H45" i="9"/>
  <c r="H22" i="9"/>
  <c r="R54" i="9"/>
  <c r="Z31" i="9"/>
  <c r="J47" i="9"/>
  <c r="J52" i="9"/>
  <c r="H24" i="9"/>
  <c r="F38" i="9"/>
  <c r="V53" i="9"/>
  <c r="Z32" i="9"/>
  <c r="J24" i="9"/>
  <c r="J59" i="9"/>
  <c r="Z22" i="9"/>
  <c r="T50" i="9"/>
  <c r="J33" i="9"/>
  <c r="J22" i="9"/>
  <c r="V37" i="9"/>
  <c r="J43" i="9"/>
  <c r="Z62" i="9"/>
  <c r="P25" i="9"/>
  <c r="H32" i="9"/>
  <c r="H38" i="9"/>
  <c r="L53" i="9"/>
  <c r="J31" i="9"/>
  <c r="R14" i="9"/>
  <c r="P50" i="9"/>
  <c r="T45" i="9"/>
  <c r="X33" i="9"/>
  <c r="X18" i="9"/>
  <c r="Z33" i="9"/>
  <c r="R38" i="9"/>
  <c r="J38" i="9"/>
  <c r="R15" i="9"/>
  <c r="AB47" i="9"/>
  <c r="L52" i="9"/>
  <c r="P53" i="9"/>
  <c r="T17" i="9"/>
  <c r="Z23" i="9"/>
  <c r="X32" i="9"/>
  <c r="J23" i="9"/>
  <c r="H50" i="9"/>
  <c r="R19" i="9"/>
  <c r="X51" i="9"/>
  <c r="T15" i="9"/>
  <c r="J17" i="9"/>
  <c r="H62" i="9"/>
  <c r="AB54" i="9"/>
  <c r="V23" i="9"/>
  <c r="J48" i="9"/>
  <c r="F44" i="9"/>
  <c r="AB25" i="9"/>
  <c r="AB38" i="9"/>
  <c r="P28" i="9"/>
  <c r="X24" i="9"/>
  <c r="P30" i="9"/>
  <c r="X52" i="9"/>
  <c r="V28" i="9"/>
  <c r="B28" i="9"/>
  <c r="V32" i="9"/>
  <c r="J18" i="9"/>
  <c r="L23" i="9"/>
  <c r="N23" i="9"/>
  <c r="X45" i="9"/>
  <c r="X64" i="9"/>
  <c r="F36" i="9"/>
  <c r="N44" i="9"/>
  <c r="J32" i="9"/>
  <c r="N54" i="9"/>
  <c r="J45" i="9"/>
  <c r="P49" i="9"/>
  <c r="R33" i="9"/>
  <c r="L45" i="9"/>
  <c r="AB50" i="9"/>
  <c r="R31" i="9"/>
  <c r="V52" i="9"/>
  <c r="L61" i="9"/>
  <c r="H44" i="9"/>
  <c r="Z45" i="9"/>
  <c r="H25" i="9"/>
  <c r="V58" i="9"/>
  <c r="V24" i="9"/>
  <c r="Z48" i="9"/>
  <c r="L59" i="9"/>
  <c r="J63" i="9"/>
  <c r="P15" i="9"/>
  <c r="N29" i="9"/>
  <c r="L25" i="9"/>
  <c r="AB43" i="9"/>
  <c r="L48" i="9"/>
  <c r="N32" i="9"/>
  <c r="N17" i="9"/>
  <c r="Z49" i="9"/>
  <c r="R22" i="9"/>
  <c r="V18" i="9"/>
  <c r="L50" i="9"/>
  <c r="J57" i="9"/>
  <c r="B19" i="9"/>
  <c r="R30" i="9"/>
  <c r="Z17" i="9"/>
  <c r="V15" i="9"/>
  <c r="T31" i="9"/>
  <c r="F24" i="9"/>
  <c r="L57" i="9"/>
  <c r="F47" i="9"/>
  <c r="AB15" i="9"/>
  <c r="T46" i="9"/>
  <c r="N15" i="9"/>
  <c r="T19" i="9"/>
  <c r="V54" i="9"/>
  <c r="V61" i="9"/>
  <c r="Z28" i="9"/>
  <c r="AB22" i="9"/>
  <c r="T28" i="9"/>
  <c r="V63" i="9"/>
  <c r="F60" i="9"/>
  <c r="AB48" i="9"/>
  <c r="L51" i="9"/>
  <c r="AB26" i="9"/>
  <c r="X23" i="9"/>
  <c r="L32" i="9"/>
  <c r="N19" i="9"/>
  <c r="Z58" i="9"/>
  <c r="J30" i="9"/>
  <c r="F52" i="9"/>
  <c r="Z24" i="9"/>
  <c r="V45" i="9"/>
  <c r="N26" i="9"/>
  <c r="P52" i="9"/>
  <c r="L43" i="9"/>
  <c r="R29" i="9"/>
  <c r="L18" i="9"/>
  <c r="Z57" i="9"/>
  <c r="X28" i="9"/>
  <c r="J51" i="9"/>
  <c r="J53" i="9"/>
  <c r="V44" i="9"/>
  <c r="N42" i="9"/>
  <c r="AB19" i="9"/>
  <c r="T38" i="9"/>
  <c r="V36" i="9"/>
  <c r="V27" i="9"/>
  <c r="L58" i="9"/>
  <c r="N39" i="9"/>
  <c r="T51" i="9"/>
  <c r="F26" i="9"/>
  <c r="R17" i="9"/>
  <c r="AB24" i="9"/>
  <c r="F39" i="9"/>
  <c r="V33" i="9"/>
  <c r="N18" i="9"/>
  <c r="N51" i="9"/>
  <c r="F17" i="9"/>
  <c r="T44" i="9"/>
  <c r="Z18" i="9"/>
  <c r="F58" i="9"/>
  <c r="F51" i="9"/>
  <c r="H65" i="9"/>
  <c r="V38" i="9"/>
  <c r="J14" i="9"/>
  <c r="T26" i="9"/>
  <c r="L29" i="9"/>
  <c r="T24" i="9"/>
  <c r="J28" i="9"/>
  <c r="H17" i="9"/>
  <c r="V31" i="9"/>
  <c r="F31" i="9"/>
  <c r="Z14" i="9"/>
  <c r="F50" i="9"/>
  <c r="AB36" i="9"/>
  <c r="B16" i="9"/>
  <c r="F42" i="9"/>
  <c r="H64" i="9"/>
  <c r="J49" i="9"/>
  <c r="AB27" i="9"/>
  <c r="P31" i="9"/>
  <c r="H26" i="9"/>
  <c r="T14" i="9"/>
  <c r="P19" i="9"/>
  <c r="L39" i="9"/>
  <c r="Z30" i="9"/>
  <c r="AB28" i="9"/>
  <c r="H60" i="9"/>
  <c r="T36" i="9"/>
  <c r="P46" i="9"/>
  <c r="N47" i="9"/>
  <c r="F45" i="9"/>
  <c r="Z52" i="9"/>
  <c r="N38" i="9"/>
  <c r="AB45" i="9"/>
  <c r="T42" i="9"/>
  <c r="V51" i="9"/>
  <c r="T52" i="9"/>
  <c r="Z47" i="9"/>
  <c r="V64" i="9"/>
  <c r="L46" i="9"/>
  <c r="H57" i="9"/>
  <c r="N24" i="9"/>
  <c r="H48" i="9"/>
  <c r="X25" i="9"/>
  <c r="N22" i="9"/>
  <c r="T23" i="9"/>
  <c r="X42" i="9"/>
  <c r="X19" i="9"/>
  <c r="H53" i="9"/>
  <c r="P44" i="9"/>
  <c r="R27" i="9"/>
  <c r="H19" i="9"/>
  <c r="J42" i="9"/>
  <c r="P33" i="9"/>
  <c r="H18" i="9"/>
  <c r="L22" i="9"/>
  <c r="Z64" i="9"/>
  <c r="AB51" i="9"/>
  <c r="J19" i="9"/>
  <c r="X37" i="9"/>
  <c r="T29" i="9"/>
  <c r="R48" i="9"/>
  <c r="J36" i="9"/>
  <c r="AB14" i="9"/>
  <c r="V19" i="9"/>
  <c r="L28" i="9"/>
  <c r="H47" i="9"/>
  <c r="H46" i="9"/>
  <c r="V57" i="9"/>
  <c r="Z38" i="9"/>
  <c r="N28" i="9"/>
  <c r="N50" i="9"/>
  <c r="P43" i="9"/>
  <c r="X16" i="9"/>
  <c r="AB33" i="9"/>
  <c r="X27" i="9"/>
  <c r="AB37" i="9"/>
  <c r="V25" i="9"/>
  <c r="J44" i="9"/>
  <c r="AB52" i="9"/>
  <c r="V59" i="9"/>
  <c r="Z37" i="9"/>
  <c r="X65" i="9"/>
  <c r="T22" i="9"/>
  <c r="R50" i="9"/>
  <c r="H23" i="9"/>
  <c r="R53" i="9"/>
  <c r="L62" i="9"/>
  <c r="AB39" i="9"/>
  <c r="J25" i="9"/>
  <c r="F64" i="9"/>
  <c r="AB30" i="9"/>
  <c r="F43" i="9"/>
  <c r="J37" i="9"/>
  <c r="H33" i="9"/>
  <c r="P27" i="9"/>
  <c r="X15" i="9"/>
  <c r="R45" i="9"/>
  <c r="Z29" i="9"/>
  <c r="L60" i="9"/>
  <c r="T43" i="9"/>
  <c r="X38" i="9"/>
  <c r="F48" i="9"/>
  <c r="Z39" i="9"/>
  <c r="H52" i="9"/>
  <c r="H42" i="9"/>
  <c r="L36" i="9"/>
  <c r="Z60" i="9"/>
  <c r="X30" i="9"/>
  <c r="F63" i="9"/>
  <c r="X61" i="9"/>
  <c r="F19" i="9"/>
  <c r="P17" i="9"/>
  <c r="H54" i="9"/>
  <c r="Z44" i="9"/>
  <c r="V49" i="9"/>
  <c r="R23" i="9"/>
  <c r="N53" i="9"/>
  <c r="L14" i="9"/>
  <c r="J26" i="9"/>
  <c r="Z15" i="9"/>
  <c r="V39" i="9"/>
  <c r="T32" i="9"/>
  <c r="AB44" i="9"/>
  <c r="P23" i="9"/>
  <c r="V46" i="9"/>
  <c r="V14" i="9"/>
  <c r="L42" i="9"/>
  <c r="Z43" i="9"/>
  <c r="P29" i="9"/>
  <c r="N30" i="9"/>
  <c r="L19" i="9"/>
  <c r="P26" i="9"/>
  <c r="L54" i="9"/>
  <c r="H43" i="9"/>
  <c r="V50" i="9"/>
  <c r="Z19" i="9"/>
  <c r="L37" i="9"/>
  <c r="F18" i="9"/>
  <c r="X58" i="9"/>
  <c r="X44" i="9"/>
  <c r="R36" i="9"/>
  <c r="L64" i="9"/>
  <c r="T27" i="9"/>
  <c r="X31" i="9"/>
  <c r="B22" i="9"/>
  <c r="L33" i="9"/>
  <c r="P16" i="9"/>
  <c r="H16" i="9"/>
  <c r="Z59" i="9"/>
  <c r="R32" i="9"/>
  <c r="V43" i="9"/>
  <c r="R26" i="9"/>
  <c r="P14" i="9"/>
  <c r="L38" i="9"/>
  <c r="R44" i="9"/>
  <c r="L44" i="9"/>
  <c r="R16" i="9"/>
  <c r="V30" i="9"/>
  <c r="P37" i="9"/>
  <c r="P32" i="9"/>
  <c r="L24" i="9"/>
  <c r="X63" i="9"/>
  <c r="F61" i="9"/>
  <c r="V60" i="9"/>
  <c r="P54" i="9"/>
  <c r="F53" i="9"/>
  <c r="X50" i="9"/>
  <c r="N43" i="9"/>
  <c r="X43" i="9"/>
  <c r="N16" i="9"/>
  <c r="T49" i="9"/>
  <c r="R42" i="9"/>
  <c r="F54" i="9"/>
  <c r="T30" i="9"/>
  <c r="R52" i="9"/>
  <c r="V65" i="9"/>
  <c r="H58" i="9"/>
  <c r="T47" i="9"/>
  <c r="J54" i="9"/>
  <c r="T48" i="9"/>
  <c r="AB29" i="9"/>
  <c r="F62" i="9"/>
  <c r="H49" i="9"/>
  <c r="Z51" i="9"/>
  <c r="Z25" i="9"/>
  <c r="X22" i="9"/>
  <c r="N46" i="9"/>
  <c r="X49" i="9"/>
  <c r="J27" i="9"/>
  <c r="R18" i="9"/>
  <c r="AB31" i="9"/>
  <c r="P18" i="9"/>
  <c r="R51" i="9"/>
  <c r="X54" i="9"/>
  <c r="AB46" i="9"/>
  <c r="H37" i="9"/>
  <c r="F23" i="9"/>
  <c r="F25" i="9"/>
  <c r="P47" i="9"/>
  <c r="R43" i="9"/>
  <c r="L65" i="9"/>
  <c r="Z50" i="9"/>
  <c r="V48" i="9"/>
  <c r="H61" i="9"/>
  <c r="H28" i="9"/>
  <c r="R25" i="9"/>
  <c r="F32" i="9"/>
  <c r="F37" i="9"/>
  <c r="AB49" i="9"/>
  <c r="F15" i="9"/>
  <c r="T18" i="9"/>
  <c r="P42" i="9"/>
  <c r="R24" i="9"/>
  <c r="N52" i="9"/>
  <c r="T39" i="9"/>
  <c r="B25" i="9"/>
  <c r="X59" i="9"/>
  <c r="J58" i="9"/>
  <c r="H36" i="9"/>
  <c r="X39" i="9"/>
  <c r="L63" i="9"/>
  <c r="J29" i="9"/>
  <c r="N49" i="9"/>
  <c r="J16" i="9"/>
  <c r="X60" i="9"/>
  <c r="H51" i="9"/>
  <c r="Z65" i="9"/>
  <c r="N48" i="9"/>
  <c r="J46" i="9"/>
  <c r="V17" i="9"/>
  <c r="P22" i="9"/>
  <c r="L15" i="9"/>
  <c r="L30" i="9"/>
  <c r="N25" i="9"/>
  <c r="AB23" i="9"/>
  <c r="X57" i="9"/>
  <c r="J39" i="9"/>
  <c r="F29" i="9"/>
  <c r="X14" i="9"/>
  <c r="V22" i="9"/>
  <c r="Z63" i="9"/>
  <c r="X48" i="9"/>
  <c r="N27" i="9"/>
  <c r="P39" i="9"/>
  <c r="J50" i="9"/>
  <c r="R39" i="9"/>
  <c r="F59" i="9"/>
  <c r="N36" i="9"/>
  <c r="R47" i="9"/>
  <c r="P51" i="9"/>
  <c r="Z36" i="9"/>
  <c r="H31" i="9"/>
  <c r="B31" i="9"/>
  <c r="AB17" i="9"/>
  <c r="Z16" i="9"/>
  <c r="T33" i="9"/>
  <c r="V29" i="9"/>
  <c r="F28" i="9"/>
  <c r="N33" i="9"/>
  <c r="F30" i="9"/>
  <c r="X29" i="9"/>
  <c r="T37" i="9"/>
  <c r="H59" i="9"/>
  <c r="V62" i="9"/>
  <c r="Z27" i="9"/>
  <c r="N31" i="9"/>
  <c r="H30" i="9"/>
  <c r="F27" i="9"/>
  <c r="J62" i="9"/>
  <c r="AB53" i="9"/>
  <c r="T54" i="9"/>
  <c r="V26" i="9"/>
  <c r="T16" i="9"/>
  <c r="F65" i="9"/>
  <c r="Z54" i="9"/>
  <c r="X26" i="9"/>
  <c r="F33" i="9"/>
  <c r="AB42" i="9"/>
  <c r="T25" i="9"/>
  <c r="F14" i="9"/>
  <c r="F22" i="9"/>
  <c r="X53" i="9"/>
  <c r="N14" i="9"/>
  <c r="P36" i="9"/>
  <c r="AB32" i="9"/>
  <c r="R37" i="9"/>
  <c r="Z46" i="9"/>
  <c r="Z42" i="9"/>
  <c r="P45" i="9"/>
  <c r="L47" i="9"/>
  <c r="AB16" i="9"/>
  <c r="V16" i="9"/>
  <c r="N37" i="9"/>
  <c r="J15" i="9"/>
  <c r="Z61" i="9"/>
  <c r="J60" i="9"/>
</calcChain>
</file>

<file path=xl/sharedStrings.xml><?xml version="1.0" encoding="utf-8"?>
<sst xmlns="http://schemas.openxmlformats.org/spreadsheetml/2006/main" count="299" uniqueCount="87">
  <si>
    <t>%</t>
  </si>
  <si>
    <t>FB</t>
  </si>
  <si>
    <t>Balls</t>
  </si>
  <si>
    <t>Strikes</t>
  </si>
  <si>
    <t>CH</t>
  </si>
  <si>
    <t>CB</t>
  </si>
  <si>
    <t>K</t>
  </si>
  <si>
    <t>BB</t>
  </si>
  <si>
    <t>R</t>
  </si>
  <si>
    <t>G</t>
  </si>
  <si>
    <t>L</t>
  </si>
  <si>
    <t>H</t>
  </si>
  <si>
    <t>Pitch Type</t>
  </si>
  <si>
    <t>Pitch Location</t>
  </si>
  <si>
    <t>Date</t>
  </si>
  <si>
    <t>Pitcher</t>
  </si>
  <si>
    <t>Hit Type</t>
  </si>
  <si>
    <t>Hit Direction</t>
  </si>
  <si>
    <t>Opponent</t>
  </si>
  <si>
    <t>Total Pitches</t>
  </si>
  <si>
    <t>Frequency</t>
  </si>
  <si>
    <t>SL</t>
  </si>
  <si>
    <t>W</t>
  </si>
  <si>
    <t>F</t>
  </si>
  <si>
    <t>Total PA</t>
  </si>
  <si>
    <t>HBP</t>
  </si>
  <si>
    <t>RHP</t>
  </si>
  <si>
    <t>LHP</t>
  </si>
  <si>
    <t>HITS</t>
  </si>
  <si>
    <t>Number</t>
  </si>
  <si>
    <t>Percentage</t>
  </si>
  <si>
    <t>RUNS</t>
  </si>
  <si>
    <t>WALKS</t>
  </si>
  <si>
    <t>LINE DRIVES</t>
  </si>
  <si>
    <t>GROUNDERS</t>
  </si>
  <si>
    <t>FLY BALL</t>
  </si>
  <si>
    <t>PITCHES</t>
  </si>
  <si>
    <t>Total</t>
  </si>
  <si>
    <t>Avg Per At Bat</t>
  </si>
  <si>
    <t>The Canavan Calculator™</t>
  </si>
  <si>
    <t>Pitches in At-Bat</t>
  </si>
  <si>
    <t>CURRENT PLAYER</t>
  </si>
  <si>
    <t>Count (Balls-Strikes)</t>
  </si>
  <si>
    <t>0-0</t>
  </si>
  <si>
    <t>0-1</t>
  </si>
  <si>
    <t>0-2</t>
  </si>
  <si>
    <t>1-0</t>
  </si>
  <si>
    <t>1-1</t>
  </si>
  <si>
    <t>1-2</t>
  </si>
  <si>
    <t>2-0</t>
  </si>
  <si>
    <t>2-1</t>
  </si>
  <si>
    <t>2-2</t>
  </si>
  <si>
    <t>View Outcome By…</t>
  </si>
  <si>
    <t>3-0</t>
  </si>
  <si>
    <t>3-1</t>
  </si>
  <si>
    <t>3-2</t>
  </si>
  <si>
    <t>Outcome Totals</t>
  </si>
  <si>
    <t>&lt;--- Use the name of the sheet!</t>
  </si>
  <si>
    <t>LHP or RHP (Pitcher Orientation)</t>
  </si>
  <si>
    <t>Outcome</t>
  </si>
  <si>
    <t>uK</t>
  </si>
  <si>
    <t>L,G,F,O</t>
  </si>
  <si>
    <t>O</t>
  </si>
  <si>
    <t>NOT</t>
  </si>
  <si>
    <t>&lt;- tells program to ignore this sheet</t>
  </si>
  <si>
    <t>Acceptable Data Inputs</t>
  </si>
  <si>
    <t>Pitcher Orientation</t>
  </si>
  <si>
    <t>number (0-3)</t>
  </si>
  <si>
    <t>number (0-2)</t>
  </si>
  <si>
    <t>number (0-6)</t>
  </si>
  <si>
    <t>CB,FB,SL,CH</t>
  </si>
  <si>
    <t>Number (1-12)</t>
  </si>
  <si>
    <t>Curveball, Fastball, Slider, Changeup</t>
  </si>
  <si>
    <t>See Picture to left</t>
  </si>
  <si>
    <t>H,R,W,uK,K,HBP,BB</t>
  </si>
  <si>
    <t>Hard hit, Routine hit, Weak hit, Standing Strikeout, Strikeout, Hit By Pitch, Walk</t>
  </si>
  <si>
    <t>Line Drive, Grounder, Fly, Other (for BB, HBP, or Ks)</t>
  </si>
  <si>
    <t>see below</t>
  </si>
  <si>
    <t>Anything</t>
  </si>
  <si>
    <t>LHP, RHP</t>
  </si>
  <si>
    <t>LHP for Left handed; RHP for right</t>
  </si>
  <si>
    <t>Number (1-9)</t>
  </si>
  <si>
    <t>Plate Appearance</t>
  </si>
  <si>
    <t>Mode</t>
  </si>
  <si>
    <t>Median</t>
  </si>
  <si>
    <t>Test Player</t>
  </si>
  <si>
    <t>&lt;--- It's really Right Field for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</si>
</sst>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indexed="8"/>
      <name val="Verdana"/>
    </font>
    <font>
      <sz val="11"/>
      <color theme="1"/>
      <name val="Helvetica"/>
      <family val="2"/>
      <scheme val="minor"/>
    </font>
    <font>
      <sz val="12"/>
      <color indexed="8"/>
      <name val="Verdana"/>
      <family val="2"/>
    </font>
    <font>
      <sz val="8.5"/>
      <color indexed="8"/>
      <name val="Calibri"/>
      <family val="2"/>
    </font>
    <font>
      <b/>
      <sz val="8.5"/>
      <color rgb="FF0000FF"/>
      <name val="Calibri"/>
      <family val="2"/>
    </font>
    <font>
      <sz val="8.5"/>
      <color rgb="FF0000FF"/>
      <name val="Calibri"/>
      <family val="2"/>
    </font>
    <font>
      <sz val="8.5"/>
      <name val="Calibri"/>
      <family val="2"/>
    </font>
    <font>
      <b/>
      <u/>
      <sz val="8.5"/>
      <color indexed="8"/>
      <name val="Calibri"/>
      <family val="2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sz val="72"/>
      <color rgb="FF000000"/>
      <name val="Tunga"/>
      <family val="2"/>
    </font>
    <font>
      <sz val="12"/>
      <color indexed="8"/>
      <name val="Tunga"/>
      <family val="2"/>
    </font>
    <font>
      <u/>
      <sz val="12"/>
      <color theme="10"/>
      <name val="Verdana"/>
      <family val="2"/>
    </font>
    <font>
      <b/>
      <sz val="12"/>
      <color rgb="FF0000FF"/>
      <name val="Calibri"/>
      <family val="2"/>
    </font>
    <font>
      <sz val="12"/>
      <color rgb="FF0000FF"/>
      <name val="Calibri"/>
      <family val="2"/>
    </font>
    <font>
      <sz val="11"/>
      <name val="Calibri"/>
      <family val="2"/>
    </font>
    <font>
      <sz val="11"/>
      <color indexed="8"/>
      <name val="Verdana"/>
      <family val="2"/>
    </font>
    <font>
      <b/>
      <sz val="11"/>
      <color theme="3"/>
      <name val="Helvetica"/>
      <family val="2"/>
      <scheme val="minor"/>
    </font>
    <font>
      <sz val="11"/>
      <color rgb="FF9C0006"/>
      <name val="Helvetica"/>
      <family val="2"/>
      <scheme val="minor"/>
    </font>
    <font>
      <b/>
      <sz val="11"/>
      <color theme="1"/>
      <name val="Helvetica"/>
      <family val="2"/>
      <scheme val="minor"/>
    </font>
    <font>
      <sz val="11"/>
      <color theme="0"/>
      <name val="Helvetic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>
      <alignment vertical="top" wrapText="1"/>
    </xf>
    <xf numFmtId="9" fontId="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top" wrapText="1"/>
    </xf>
    <xf numFmtId="0" fontId="8" fillId="0" borderId="2" applyNumberFormat="0" applyFont="0" applyFill="0" applyBorder="0" applyAlignment="0" applyProtection="0"/>
    <xf numFmtId="0" fontId="9" fillId="0" borderId="3" applyNumberFormat="0" applyFont="0" applyFill="0" applyBorder="0" applyAlignment="0" applyProtection="0"/>
    <xf numFmtId="0" fontId="12" fillId="0" borderId="0" applyNumberFormat="0" applyFont="0" applyFill="0" applyBorder="0" applyAlignment="0" applyProtection="0">
      <alignment vertical="top" wrapText="1"/>
    </xf>
    <xf numFmtId="0" fontId="17" fillId="0" borderId="4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8" fillId="4" borderId="0" applyNumberFormat="0" applyFont="0" applyFill="0" applyBorder="0" applyAlignment="0" applyProtection="0"/>
    <xf numFmtId="0" fontId="19" fillId="0" borderId="5" applyNumberFormat="0" applyFont="0" applyFill="0" applyBorder="0" applyAlignment="0" applyProtection="0"/>
    <xf numFmtId="0" fontId="20" fillId="5" borderId="0" applyNumberFormat="0" applyFont="0" applyFill="0" applyBorder="0" applyAlignment="0" applyProtection="0"/>
  </cellStyleXfs>
  <cellXfs count="54"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right" vertical="top"/>
    </xf>
    <xf numFmtId="0" fontId="5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center" vertical="top"/>
    </xf>
    <xf numFmtId="0" fontId="9" fillId="0" borderId="3" xfId="6" applyNumberFormat="1" applyFill="1" applyAlignment="1">
      <alignment horizontal="right" vertical="top"/>
    </xf>
    <xf numFmtId="0" fontId="9" fillId="3" borderId="3" xfId="6" applyNumberFormat="1" applyFill="1" applyAlignment="1">
      <alignment horizontal="right" vertical="top"/>
    </xf>
    <xf numFmtId="0" fontId="9" fillId="0" borderId="3" xfId="6" applyAlignment="1">
      <alignment horizontal="right"/>
    </xf>
    <xf numFmtId="0" fontId="2" fillId="0" borderId="0" xfId="0" applyFont="1" applyAlignment="1">
      <alignment vertical="top" wrapText="1"/>
    </xf>
    <xf numFmtId="0" fontId="12" fillId="0" borderId="0" xfId="7" applyAlignment="1">
      <alignment vertical="top" wrapText="1"/>
    </xf>
    <xf numFmtId="0" fontId="17" fillId="0" borderId="0" xfId="9" applyNumberFormat="1" applyFill="1" applyAlignment="1">
      <alignment horizontal="center" vertical="top"/>
    </xf>
    <xf numFmtId="1" fontId="17" fillId="0" borderId="0" xfId="9" applyNumberFormat="1" applyFill="1" applyAlignment="1">
      <alignment horizontal="center" vertical="top"/>
    </xf>
    <xf numFmtId="9" fontId="17" fillId="0" borderId="0" xfId="9" applyNumberFormat="1" applyFill="1" applyAlignment="1">
      <alignment horizontal="center" vertical="top"/>
    </xf>
    <xf numFmtId="2" fontId="17" fillId="0" borderId="0" xfId="9" applyNumberFormat="1" applyFill="1" applyAlignment="1">
      <alignment horizontal="center" vertical="top"/>
    </xf>
    <xf numFmtId="0" fontId="17" fillId="0" borderId="0" xfId="9" applyNumberFormat="1" applyFill="1" applyAlignment="1">
      <alignment horizontal="right" vertical="top"/>
    </xf>
    <xf numFmtId="0" fontId="8" fillId="0" borderId="2" xfId="5" applyAlignment="1">
      <alignment vertical="top" wrapText="1"/>
    </xf>
    <xf numFmtId="0" fontId="20" fillId="5" borderId="0" xfId="12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8" fillId="0" borderId="0" xfId="5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17" fillId="0" borderId="6" xfId="8" applyNumberFormat="1" applyFill="1" applyBorder="1" applyAlignment="1">
      <alignment horizontal="left" vertical="top"/>
    </xf>
    <xf numFmtId="0" fontId="17" fillId="0" borderId="6" xfId="8" applyBorder="1" applyAlignment="1">
      <alignment horizontal="left" vertical="top"/>
    </xf>
    <xf numFmtId="0" fontId="17" fillId="2" borderId="6" xfId="8" applyFill="1" applyBorder="1" applyAlignment="1">
      <alignment horizontal="left" vertical="top"/>
    </xf>
    <xf numFmtId="0" fontId="17" fillId="2" borderId="6" xfId="8" applyFill="1" applyBorder="1" applyAlignment="1">
      <alignment vertical="top" wrapText="1"/>
    </xf>
    <xf numFmtId="0" fontId="17" fillId="0" borderId="6" xfId="9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/>
    </xf>
    <xf numFmtId="164" fontId="15" fillId="0" borderId="6" xfId="1" applyNumberFormat="1" applyFont="1" applyBorder="1" applyAlignment="1">
      <alignment horizontal="left" vertical="top"/>
    </xf>
    <xf numFmtId="9" fontId="15" fillId="0" borderId="6" xfId="1" applyFont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13" fillId="0" borderId="6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vertical="top" wrapText="1"/>
    </xf>
    <xf numFmtId="2" fontId="17" fillId="0" borderId="6" xfId="9" quotePrefix="1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7" fillId="0" borderId="6" xfId="9" quotePrefix="1" applyNumberFormat="1" applyFill="1" applyBorder="1" applyAlignment="1">
      <alignment horizontal="center" vertical="top"/>
    </xf>
    <xf numFmtId="0" fontId="14" fillId="0" borderId="6" xfId="0" applyNumberFormat="1" applyFont="1" applyFill="1" applyBorder="1" applyAlignment="1">
      <alignment horizontal="center" vertical="top"/>
    </xf>
    <xf numFmtId="0" fontId="18" fillId="4" borderId="6" xfId="10" applyBorder="1" applyAlignment="1">
      <alignment horizontal="left" vertical="top"/>
    </xf>
    <xf numFmtId="9" fontId="18" fillId="4" borderId="6" xfId="10" applyNumberFormat="1" applyBorder="1" applyAlignment="1">
      <alignment horizontal="left" vertical="top"/>
    </xf>
    <xf numFmtId="0" fontId="18" fillId="4" borderId="6" xfId="10" applyBorder="1" applyAlignment="1">
      <alignment vertical="top" wrapText="1"/>
    </xf>
    <xf numFmtId="0" fontId="19" fillId="0" borderId="6" xfId="11" applyBorder="1" applyAlignment="1">
      <alignment horizontal="left" vertical="top" wrapText="1"/>
    </xf>
    <xf numFmtId="0" fontId="19" fillId="0" borderId="6" xfId="11" applyBorder="1" applyAlignment="1">
      <alignment vertical="top" wrapText="1"/>
    </xf>
    <xf numFmtId="0" fontId="19" fillId="3" borderId="6" xfId="11" applyFill="1" applyBorder="1" applyAlignment="1">
      <alignment horizontal="left" vertical="top"/>
    </xf>
    <xf numFmtId="0" fontId="19" fillId="3" borderId="6" xfId="1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13">
    <cellStyle name="Accent1" xfId="12" builtinId="29"/>
    <cellStyle name="Bad" xfId="10" builtinId="27"/>
    <cellStyle name="Heading 1" xfId="5" builtinId="16"/>
    <cellStyle name="Heading 2" xfId="6" builtinId="17"/>
    <cellStyle name="Heading 3" xfId="8" builtinId="18"/>
    <cellStyle name="Heading 4" xfId="9" builtinId="19"/>
    <cellStyle name="Hyperlink" xfId="7" builtinId="8"/>
    <cellStyle name="Normal" xfId="0" builtinId="0"/>
    <cellStyle name="Normal 2" xfId="2" xr:uid="{00000000-0005-0000-0000-000008000000}"/>
    <cellStyle name="Normal 3" xfId="4" xr:uid="{00000000-0005-0000-0000-000009000000}"/>
    <cellStyle name="Percent" xfId="1" builtinId="5"/>
    <cellStyle name="Percent 2" xfId="3" xr:uid="{00000000-0005-0000-0000-00000B000000}"/>
    <cellStyle name="Total" xfId="11" builtinId="2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188114</xdr:colOff>
      <xdr:row>2</xdr:row>
      <xdr:rowOff>114299</xdr:rowOff>
    </xdr:from>
    <xdr:to>
      <xdr:col>4</xdr:col>
      <xdr:colOff>180974</xdr:colOff>
      <xdr:row>33</xdr:row>
      <xdr:rowOff>148442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333C2-D0CB-45FA-9D39-44A301749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4" y="495299"/>
          <a:ext cx="6898485" cy="704454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152401</xdr:rowOff>
    </xdr:from>
    <xdr:to>
      <xdr:col>10</xdr:col>
      <xdr:colOff>533400</xdr:colOff>
      <xdr:row>40</xdr:row>
      <xdr:rowOff>117469</xdr:rowOff>
    </xdr:to>
    <xdr:pic>
      <xdr:nvPicPr>
        <xdr:cNvPr id="4" name="Picture 3" descr="Baseball Solution | ConceptDraw.com">
          <a:extLst>
            <a:ext uri="{FF2B5EF4-FFF2-40B4-BE49-F238E27FC236}">
              <a16:creationId xmlns:a16="http://schemas.microsoft.com/office/drawing/2014/main" id="{61DB4514-DBD2-4559-88C2-81E5B43E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343401"/>
          <a:ext cx="6305550" cy="491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1455-5DA0-4BBC-8031-CAE08DC0431E}">
  <dimension ref="A1:R28"/>
  <sheetViews>
    <sheetView tabSelected="1" topLeftCell="A10" workbookViewId="0">
      <selection activeCell="M24" sqref="M24"/>
    </sheetView>
  </sheetViews>
  <sheetFormatPr defaultRowHeight="15" x14ac:dyDescent="0.2"/>
  <cols>
    <col min="1" max="1" width="46.59765625" customWidth="1"/>
    <col min="2" max="2" width="8.296875" bestFit="1" customWidth="1"/>
    <col min="6" max="6" width="16.59765625" customWidth="1"/>
    <col min="7" max="7" width="13" bestFit="1" customWidth="1"/>
    <col min="8" max="8" width="8.796875" customWidth="1"/>
  </cols>
  <sheetData>
    <row r="1" spans="1:10" x14ac:dyDescent="0.2">
      <c r="A1" t="s">
        <v>63</v>
      </c>
      <c r="B1" s="51" t="s">
        <v>64</v>
      </c>
      <c r="C1" s="51"/>
      <c r="D1" s="51"/>
      <c r="E1" s="51"/>
    </row>
    <row r="2" spans="1:10" x14ac:dyDescent="0.2">
      <c r="A2" s="5"/>
      <c r="B2" s="5"/>
      <c r="C2" s="1"/>
      <c r="D2" s="1"/>
      <c r="E2" s="1"/>
    </row>
    <row r="3" spans="1:10" ht="15" customHeight="1" x14ac:dyDescent="0.2">
      <c r="A3" s="1"/>
      <c r="B3" s="1"/>
      <c r="C3" s="1"/>
      <c r="D3" s="1"/>
      <c r="E3" s="1"/>
      <c r="F3" s="50" t="s">
        <v>65</v>
      </c>
      <c r="G3" s="50"/>
      <c r="H3" s="50"/>
      <c r="I3" s="50"/>
      <c r="J3" s="50"/>
    </row>
    <row r="4" spans="1:10" x14ac:dyDescent="0.2">
      <c r="A4" s="1"/>
      <c r="B4" s="1"/>
      <c r="C4" s="1"/>
      <c r="D4" s="1"/>
      <c r="E4" s="1"/>
      <c r="F4" s="21" t="s">
        <v>2</v>
      </c>
      <c r="G4" s="21" t="s">
        <v>67</v>
      </c>
      <c r="H4" s="50"/>
      <c r="I4" s="50"/>
      <c r="J4" s="50"/>
    </row>
    <row r="5" spans="1:10" x14ac:dyDescent="0.2">
      <c r="A5" s="1"/>
      <c r="B5" s="1"/>
      <c r="C5" s="1"/>
      <c r="D5" s="1"/>
      <c r="E5" s="1"/>
      <c r="F5" s="21" t="s">
        <v>3</v>
      </c>
      <c r="G5" s="21" t="s">
        <v>68</v>
      </c>
      <c r="H5" s="50"/>
      <c r="I5" s="50"/>
      <c r="J5" s="50"/>
    </row>
    <row r="6" spans="1:10" x14ac:dyDescent="0.2">
      <c r="A6" s="1"/>
      <c r="B6" s="1"/>
      <c r="C6" s="1"/>
      <c r="D6" s="1"/>
      <c r="E6" s="1"/>
      <c r="F6" s="21" t="s">
        <v>19</v>
      </c>
      <c r="G6" s="21" t="s">
        <v>69</v>
      </c>
      <c r="H6" s="50"/>
      <c r="I6" s="50"/>
      <c r="J6" s="50"/>
    </row>
    <row r="7" spans="1:10" ht="31.5" customHeight="1" x14ac:dyDescent="0.2">
      <c r="A7" s="1"/>
      <c r="B7" s="1"/>
      <c r="C7" s="1"/>
      <c r="D7" s="1"/>
      <c r="E7" s="1"/>
      <c r="F7" s="21" t="s">
        <v>12</v>
      </c>
      <c r="G7" s="21" t="s">
        <v>70</v>
      </c>
      <c r="H7" s="50" t="s">
        <v>72</v>
      </c>
      <c r="I7" s="50"/>
      <c r="J7" s="50"/>
    </row>
    <row r="8" spans="1:10" ht="15" customHeight="1" x14ac:dyDescent="0.2">
      <c r="A8" s="1"/>
      <c r="B8" s="1"/>
      <c r="C8" s="1"/>
      <c r="D8" s="1"/>
      <c r="E8" s="1"/>
      <c r="F8" s="21" t="s">
        <v>13</v>
      </c>
      <c r="G8" s="21" t="s">
        <v>71</v>
      </c>
      <c r="H8" s="50" t="s">
        <v>73</v>
      </c>
      <c r="I8" s="50"/>
      <c r="J8" s="50"/>
    </row>
    <row r="9" spans="1:10" ht="47.25" customHeight="1" x14ac:dyDescent="0.2">
      <c r="A9" s="1"/>
      <c r="B9" s="1"/>
      <c r="C9" s="1"/>
      <c r="D9" s="1"/>
      <c r="E9" s="1"/>
      <c r="F9" s="22" t="s">
        <v>59</v>
      </c>
      <c r="G9" s="21" t="s">
        <v>74</v>
      </c>
      <c r="H9" s="50" t="s">
        <v>75</v>
      </c>
      <c r="I9" s="50"/>
      <c r="J9" s="50"/>
    </row>
    <row r="10" spans="1:10" ht="35.25" customHeight="1" x14ac:dyDescent="0.2">
      <c r="F10" s="21" t="s">
        <v>16</v>
      </c>
      <c r="G10" s="10" t="s">
        <v>61</v>
      </c>
      <c r="H10" s="50" t="s">
        <v>76</v>
      </c>
      <c r="I10" s="50"/>
      <c r="J10" s="50"/>
    </row>
    <row r="11" spans="1:10" x14ac:dyDescent="0.2">
      <c r="F11" s="21" t="s">
        <v>17</v>
      </c>
      <c r="G11" s="21" t="s">
        <v>81</v>
      </c>
      <c r="H11" s="50" t="s">
        <v>77</v>
      </c>
      <c r="I11" s="50"/>
      <c r="J11" s="50"/>
    </row>
    <row r="12" spans="1:10" x14ac:dyDescent="0.2">
      <c r="A12" s="11"/>
      <c r="F12" s="21" t="s">
        <v>15</v>
      </c>
      <c r="G12" s="21" t="s">
        <v>78</v>
      </c>
      <c r="H12" s="50"/>
      <c r="I12" s="50"/>
      <c r="J12" s="50"/>
    </row>
    <row r="13" spans="1:10" ht="33" customHeight="1" x14ac:dyDescent="0.2">
      <c r="F13" s="22" t="s">
        <v>66</v>
      </c>
      <c r="G13" s="21" t="s">
        <v>79</v>
      </c>
      <c r="H13" s="50" t="s">
        <v>80</v>
      </c>
      <c r="I13" s="50"/>
      <c r="J13" s="50"/>
    </row>
    <row r="14" spans="1:10" x14ac:dyDescent="0.2">
      <c r="F14" s="21" t="s">
        <v>18</v>
      </c>
      <c r="G14" s="21" t="s">
        <v>78</v>
      </c>
      <c r="H14" s="50"/>
      <c r="I14" s="50"/>
      <c r="J14" s="50"/>
    </row>
    <row r="19" spans="1:18" ht="15" customHeight="1" x14ac:dyDescent="0.2">
      <c r="A19" s="20"/>
      <c r="B19" s="20"/>
      <c r="C19" s="20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" customHeight="1" x14ac:dyDescent="0.2">
      <c r="A20" s="20"/>
      <c r="B20" s="20"/>
      <c r="C20" s="20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" customHeight="1" x14ac:dyDescent="0.2">
      <c r="A21" s="20"/>
      <c r="B21" s="20"/>
      <c r="C21" s="20"/>
      <c r="D21" s="20"/>
      <c r="E21" s="20"/>
      <c r="F21" s="20"/>
      <c r="G21" s="19"/>
      <c r="H21" s="19"/>
      <c r="I21" s="19"/>
      <c r="J21" s="19"/>
      <c r="K21" s="19"/>
      <c r="L21" s="53" t="s">
        <v>86</v>
      </c>
      <c r="M21" s="53"/>
      <c r="N21" s="53"/>
      <c r="O21" s="19"/>
      <c r="P21" s="19"/>
      <c r="Q21" s="19"/>
      <c r="R21" s="19"/>
    </row>
    <row r="22" spans="1:18" ht="15" customHeight="1" x14ac:dyDescent="0.2">
      <c r="A22" s="20"/>
      <c r="B22" s="20"/>
      <c r="C22" s="20"/>
      <c r="D22" s="20"/>
      <c r="E22" s="20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" customHeight="1" x14ac:dyDescent="0.2">
      <c r="A23" s="20"/>
      <c r="B23" s="20"/>
      <c r="C23" s="20"/>
      <c r="D23" s="20"/>
      <c r="E23" s="20"/>
      <c r="F23" s="2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" customHeight="1" x14ac:dyDescent="0.2">
      <c r="A24" s="20"/>
      <c r="B24" s="20"/>
      <c r="C24" s="20"/>
      <c r="D24" s="20"/>
      <c r="E24" s="20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" customHeight="1" x14ac:dyDescent="0.2">
      <c r="A25" s="20"/>
      <c r="B25" s="20"/>
      <c r="C25" s="20"/>
      <c r="D25" s="20"/>
      <c r="E25" s="20"/>
      <c r="F25" s="20"/>
    </row>
    <row r="26" spans="1:18" ht="15" customHeight="1" x14ac:dyDescent="0.2">
      <c r="A26" s="20"/>
      <c r="B26" s="20"/>
      <c r="C26" s="20"/>
      <c r="D26" s="20"/>
      <c r="E26" s="20"/>
      <c r="F26" s="20"/>
    </row>
    <row r="27" spans="1:18" ht="15" customHeight="1" x14ac:dyDescent="0.2">
      <c r="A27" s="20"/>
      <c r="B27" s="20"/>
      <c r="C27" s="20"/>
      <c r="D27" s="20"/>
      <c r="E27" s="20"/>
      <c r="F27" s="20"/>
    </row>
    <row r="28" spans="1:18" ht="15" customHeight="1" x14ac:dyDescent="0.2">
      <c r="A28" s="20"/>
      <c r="B28" s="20"/>
      <c r="C28" s="20"/>
      <c r="D28" s="20"/>
      <c r="E28" s="20"/>
      <c r="F28" s="20"/>
    </row>
  </sheetData>
  <mergeCells count="14">
    <mergeCell ref="L21:N21"/>
    <mergeCell ref="F3:J3"/>
    <mergeCell ref="B1:E1"/>
    <mergeCell ref="H10:J10"/>
    <mergeCell ref="H11:J11"/>
    <mergeCell ref="H12:J12"/>
    <mergeCell ref="H13:J13"/>
    <mergeCell ref="H14:J14"/>
    <mergeCell ref="H4:J4"/>
    <mergeCell ref="H5:J5"/>
    <mergeCell ref="H6:J6"/>
    <mergeCell ref="H7:J7"/>
    <mergeCell ref="H9:J9"/>
    <mergeCell ref="H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0B33-A8DA-48BE-8BFF-768FA4D15B8A}">
  <dimension ref="A1:AB91"/>
  <sheetViews>
    <sheetView topLeftCell="A34" zoomScaleNormal="100" workbookViewId="0">
      <selection activeCell="E9" sqref="E9"/>
    </sheetView>
  </sheetViews>
  <sheetFormatPr defaultRowHeight="15" x14ac:dyDescent="0.2"/>
  <cols>
    <col min="1" max="1" width="13.5" bestFit="1" customWidth="1"/>
    <col min="2" max="2" width="4.296875" customWidth="1"/>
    <col min="3" max="3" width="5.59765625" bestFit="1" customWidth="1"/>
    <col min="4" max="4" width="19.796875" bestFit="1" customWidth="1"/>
    <col min="5" max="5" width="8.19921875" bestFit="1" customWidth="1"/>
    <col min="6" max="6" width="11.296875" bestFit="1" customWidth="1"/>
    <col min="10" max="10" width="8.19921875" bestFit="1" customWidth="1"/>
    <col min="12" max="12" width="8.19921875" bestFit="1" customWidth="1"/>
  </cols>
  <sheetData>
    <row r="1" spans="1:28" x14ac:dyDescent="0.2">
      <c r="A1" t="s">
        <v>63</v>
      </c>
    </row>
    <row r="2" spans="1:28" x14ac:dyDescent="0.2">
      <c r="C2" s="52" t="s">
        <v>39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8" x14ac:dyDescent="0.2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8" x14ac:dyDescent="0.2"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8" x14ac:dyDescent="0.2"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8" x14ac:dyDescent="0.2"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8" x14ac:dyDescent="0.2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8" ht="20.25" thickBot="1" x14ac:dyDescent="0.25">
      <c r="D8" s="17" t="s">
        <v>41</v>
      </c>
      <c r="E8" s="18" t="s">
        <v>85</v>
      </c>
      <c r="F8" s="51" t="s">
        <v>57</v>
      </c>
      <c r="G8" s="51"/>
      <c r="H8" s="51"/>
      <c r="I8" s="51"/>
    </row>
    <row r="9" spans="1:28" ht="15.75" thickTop="1" x14ac:dyDescent="0.2"/>
    <row r="12" spans="1:28" ht="19.5" x14ac:dyDescent="0.2">
      <c r="D12" s="23" t="s">
        <v>52</v>
      </c>
    </row>
    <row r="13" spans="1:28" x14ac:dyDescent="0.2">
      <c r="A13" s="16" t="s">
        <v>24</v>
      </c>
      <c r="B13" s="13">
        <f ca="1">COUNTA(INDIRECT("'" &amp; $E$8 &amp; "'!B:B")) -1</f>
        <v>4</v>
      </c>
      <c r="C13" s="1"/>
      <c r="D13" s="25" t="s">
        <v>40</v>
      </c>
      <c r="E13" s="26" t="s">
        <v>20</v>
      </c>
      <c r="F13" s="26" t="s">
        <v>0</v>
      </c>
      <c r="G13" s="27" t="s">
        <v>11</v>
      </c>
      <c r="H13" s="27" t="s">
        <v>20</v>
      </c>
      <c r="I13" s="27" t="s">
        <v>8</v>
      </c>
      <c r="J13" s="27" t="s">
        <v>20</v>
      </c>
      <c r="K13" s="27" t="s">
        <v>22</v>
      </c>
      <c r="L13" s="27" t="s">
        <v>20</v>
      </c>
      <c r="M13" s="27" t="s">
        <v>7</v>
      </c>
      <c r="N13" s="27" t="s">
        <v>20</v>
      </c>
      <c r="O13" s="27" t="s">
        <v>60</v>
      </c>
      <c r="P13" s="27" t="s">
        <v>20</v>
      </c>
      <c r="Q13" s="27" t="s">
        <v>6</v>
      </c>
      <c r="R13" s="27" t="s">
        <v>20</v>
      </c>
      <c r="S13" s="27" t="s">
        <v>25</v>
      </c>
      <c r="T13" s="27" t="s">
        <v>20</v>
      </c>
      <c r="U13" s="27" t="s">
        <v>10</v>
      </c>
      <c r="V13" s="27" t="s">
        <v>20</v>
      </c>
      <c r="W13" s="27" t="s">
        <v>9</v>
      </c>
      <c r="X13" s="27" t="s">
        <v>20</v>
      </c>
      <c r="Y13" s="27" t="s">
        <v>23</v>
      </c>
      <c r="Z13" s="27" t="s">
        <v>20</v>
      </c>
      <c r="AA13" s="28" t="s">
        <v>62</v>
      </c>
      <c r="AB13" s="27" t="s">
        <v>20</v>
      </c>
    </row>
    <row r="14" spans="1:28" ht="17.25" thickBot="1" x14ac:dyDescent="0.25">
      <c r="A14" s="8" t="s">
        <v>28</v>
      </c>
      <c r="B14" s="13"/>
      <c r="C14" s="1"/>
      <c r="D14" s="29">
        <v>1</v>
      </c>
      <c r="E14" s="30">
        <f t="shared" ref="E14:E19" si="0">COUNTIF(INDIRECT("'" &amp; $E$8 &amp; "'!E:E"),D14)</f>
        <v>0</v>
      </c>
      <c r="F14" s="31">
        <f t="shared" ref="F14:F19" ca="1" si="1">E14/$B$13</f>
        <v>0</v>
      </c>
      <c r="G14" s="30">
        <f t="shared" ref="G14:G19" si="2">COUNTIFS(INDIRECT("'" &amp; $E$8 &amp; "'!E:E"),$D14,INDIRECT("'" &amp; $E$8 &amp; "'!H:H"),G$13)</f>
        <v>0</v>
      </c>
      <c r="H14" s="32" t="str">
        <f>IFERROR(G14/$E14,"NA")</f>
        <v>NA</v>
      </c>
      <c r="I14" s="30">
        <f t="shared" ref="I14:I19" si="3">COUNTIFS(INDIRECT("'" &amp; $E$8 &amp; "'!E:E"),$D14,INDIRECT("'" &amp; $E$8 &amp; "'!H:H"),I$13)</f>
        <v>0</v>
      </c>
      <c r="J14" s="32" t="str">
        <f>IFERROR(I14/$E14,"NA")</f>
        <v>NA</v>
      </c>
      <c r="K14" s="30">
        <f t="shared" ref="K14:K19" si="4">COUNTIFS(INDIRECT("'" &amp; $E$8 &amp; "'!E:E"),$D14,INDIRECT("'" &amp; $E$8 &amp; "'!H:H"),K$13)</f>
        <v>0</v>
      </c>
      <c r="L14" s="32" t="str">
        <f>IFERROR(K14/$E14,"NA")</f>
        <v>NA</v>
      </c>
      <c r="M14" s="30">
        <f t="shared" ref="M14:M19" si="5">COUNTIFS(INDIRECT("'" &amp; $E$8 &amp; "'!E:E"),$D14,INDIRECT("'" &amp; $E$8 &amp; "'!H:H"),M$13)</f>
        <v>0</v>
      </c>
      <c r="N14" s="32" t="str">
        <f>IFERROR(M14/$E14,"NA")</f>
        <v>NA</v>
      </c>
      <c r="O14" s="33">
        <f t="shared" ref="O14:O19" si="6">COUNTIFS(INDIRECT("'" &amp; $E$8 &amp; "'!E:E"),$D14,INDIRECT("'" &amp; $E$8 &amp; "'!H:H"),O$13)</f>
        <v>0</v>
      </c>
      <c r="P14" s="32" t="str">
        <f>IFERROR(O14/$E14,"NA")</f>
        <v>NA</v>
      </c>
      <c r="Q14" s="33">
        <f t="shared" ref="Q14:Q19" si="7">COUNTIFS(INDIRECT("'" &amp; $E$8 &amp; "'!E:E"),$D14,INDIRECT("'" &amp; $E$8 &amp; "'!H:H"),Q$13)</f>
        <v>0</v>
      </c>
      <c r="R14" s="32" t="str">
        <f>IFERROR(Q14/$E14,"NA")</f>
        <v>NA</v>
      </c>
      <c r="S14" s="33">
        <f t="shared" ref="S14:S19" si="8">COUNTIFS(INDIRECT("'" &amp; $E$8 &amp; "'!E:E"),$D14,INDIRECT("'" &amp; $E$8 &amp; "'!H:H"),S$13)</f>
        <v>0</v>
      </c>
      <c r="T14" s="32" t="str">
        <f>IFERROR(S14/$E14,"NA")</f>
        <v>NA</v>
      </c>
      <c r="U14" s="30">
        <f t="shared" ref="U14:U19" si="9">COUNTIFS(INDIRECT("'" &amp; $E$8 &amp; "'!E:E"),$D14,INDIRECT("'" &amp; $E$8 &amp; "'!I:I"),U$13)</f>
        <v>0</v>
      </c>
      <c r="V14" s="32" t="str">
        <f>IFERROR(U14/$E14,"NA")</f>
        <v>NA</v>
      </c>
      <c r="W14" s="30">
        <f t="shared" ref="W14:W19" si="10">COUNTIFS(INDIRECT("'" &amp; $E$8 &amp; "'!E:E"),$D14,INDIRECT("'" &amp; $E$8 &amp; "'!I:I"),W$13)</f>
        <v>0</v>
      </c>
      <c r="X14" s="32" t="str">
        <f>IFERROR(W14/$E14,"NA")</f>
        <v>NA</v>
      </c>
      <c r="Y14" s="30">
        <f t="shared" ref="Y14:Y19" si="11">COUNTIFS(INDIRECT("'" &amp; $E$8 &amp; "'!E:E"),$D14,INDIRECT("'" &amp; $E$8 &amp; "'!I:I"),Y$13)</f>
        <v>0</v>
      </c>
      <c r="Z14" s="32" t="str">
        <f>IFERROR(Y14/$E14,"NA")</f>
        <v>NA</v>
      </c>
      <c r="AA14" s="30">
        <f t="shared" ref="AA14:AA19" si="12">COUNTIFS(INDIRECT("'" &amp; $E$8 &amp; "'!E:E"),$D14,INDIRECT("'" &amp; $E$8 &amp; "'!I:I"),AA$13)</f>
        <v>0</v>
      </c>
      <c r="AB14" s="32" t="str">
        <f>IFERROR(AA14/$E14,"NA")</f>
        <v>NA</v>
      </c>
    </row>
    <row r="15" spans="1:28" ht="15.75" thickTop="1" x14ac:dyDescent="0.2">
      <c r="A15" s="16" t="s">
        <v>29</v>
      </c>
      <c r="B15" s="12">
        <f>COUNTIF(INDIRECT("'" &amp; $E$8 &amp; "'!H:H"),"H")</f>
        <v>1</v>
      </c>
      <c r="C15" s="1"/>
      <c r="D15" s="29">
        <v>2</v>
      </c>
      <c r="E15" s="30">
        <f ca="1">COUNTIF(INDIRECT("'" &amp; $E$8 &amp; "'!E:E"),D15)</f>
        <v>0</v>
      </c>
      <c r="F15" s="31">
        <f t="shared" ca="1" si="1"/>
        <v>0</v>
      </c>
      <c r="G15" s="30">
        <f t="shared" si="2"/>
        <v>0</v>
      </c>
      <c r="H15" s="32" t="str">
        <f t="shared" ref="H15:H19" ca="1" si="13">IFERROR(G15/$E15,"NA")</f>
        <v>NA</v>
      </c>
      <c r="I15" s="30">
        <f t="shared" si="3"/>
        <v>0</v>
      </c>
      <c r="J15" s="32" t="str">
        <f t="shared" ref="J15:J19" ca="1" si="14">IFERROR(I15/$E15,"NA")</f>
        <v>NA</v>
      </c>
      <c r="K15" s="30">
        <f t="shared" si="4"/>
        <v>0</v>
      </c>
      <c r="L15" s="32" t="str">
        <f t="shared" ref="L15:L19" ca="1" si="15">IFERROR(K15/$E15,"NA")</f>
        <v>NA</v>
      </c>
      <c r="M15" s="30">
        <f t="shared" si="5"/>
        <v>0</v>
      </c>
      <c r="N15" s="32" t="str">
        <f t="shared" ref="N15:N19" ca="1" si="16">IFERROR(M15/$E15,"NA")</f>
        <v>NA</v>
      </c>
      <c r="O15" s="33">
        <f t="shared" si="6"/>
        <v>0</v>
      </c>
      <c r="P15" s="32" t="str">
        <f t="shared" ref="P15:P19" ca="1" si="17">IFERROR(O15/$E15,"NA")</f>
        <v>NA</v>
      </c>
      <c r="Q15" s="33">
        <f t="shared" si="7"/>
        <v>0</v>
      </c>
      <c r="R15" s="32" t="str">
        <f t="shared" ref="R15:R19" ca="1" si="18">IFERROR(Q15/$E15,"NA")</f>
        <v>NA</v>
      </c>
      <c r="S15" s="33">
        <f t="shared" si="8"/>
        <v>0</v>
      </c>
      <c r="T15" s="32" t="str">
        <f t="shared" ref="T15:T19" ca="1" si="19">IFERROR(S15/$E15,"NA")</f>
        <v>NA</v>
      </c>
      <c r="U15" s="30">
        <f t="shared" si="9"/>
        <v>0</v>
      </c>
      <c r="V15" s="32" t="str">
        <f t="shared" ref="V15:V19" ca="1" si="20">IFERROR(U15/$E15,"NA")</f>
        <v>NA</v>
      </c>
      <c r="W15" s="30">
        <f t="shared" si="10"/>
        <v>0</v>
      </c>
      <c r="X15" s="32" t="str">
        <f t="shared" ref="X15:X19" ca="1" si="21">IFERROR(W15/$E15,"NA")</f>
        <v>NA</v>
      </c>
      <c r="Y15" s="30">
        <f t="shared" si="11"/>
        <v>0</v>
      </c>
      <c r="Z15" s="32" t="str">
        <f t="shared" ref="Z15:Z19" ca="1" si="22">IFERROR(Y15/$E15,"NA")</f>
        <v>NA</v>
      </c>
      <c r="AA15" s="30">
        <f t="shared" si="12"/>
        <v>0</v>
      </c>
      <c r="AB15" s="32" t="str">
        <f t="shared" ref="AB15:AB19" ca="1" si="23">IFERROR(AA15/$E15,"NA")</f>
        <v>NA</v>
      </c>
    </row>
    <row r="16" spans="1:28" x14ac:dyDescent="0.2">
      <c r="A16" s="16" t="s">
        <v>30</v>
      </c>
      <c r="B16" s="14">
        <f ca="1">B15/$B$13</f>
        <v>0.25</v>
      </c>
      <c r="C16" s="1"/>
      <c r="D16" s="29">
        <v>3</v>
      </c>
      <c r="E16" s="30">
        <f ca="1">COUNTIF(INDIRECT("'" &amp; $E$8 &amp; "'!E:E"),D16)</f>
        <v>2</v>
      </c>
      <c r="F16" s="31">
        <f ca="1">E16/$B$13</f>
        <v>0.5</v>
      </c>
      <c r="G16" s="30">
        <f t="shared" si="2"/>
        <v>0</v>
      </c>
      <c r="H16" s="32">
        <f t="shared" ca="1" si="13"/>
        <v>0</v>
      </c>
      <c r="I16" s="30">
        <f t="shared" si="3"/>
        <v>2</v>
      </c>
      <c r="J16" s="32">
        <f t="shared" ca="1" si="14"/>
        <v>1</v>
      </c>
      <c r="K16" s="30">
        <f t="shared" si="4"/>
        <v>0</v>
      </c>
      <c r="L16" s="32">
        <f t="shared" ca="1" si="15"/>
        <v>0</v>
      </c>
      <c r="M16" s="30">
        <f t="shared" si="5"/>
        <v>0</v>
      </c>
      <c r="N16" s="32">
        <f t="shared" ca="1" si="16"/>
        <v>0</v>
      </c>
      <c r="O16" s="33">
        <f t="shared" si="6"/>
        <v>0</v>
      </c>
      <c r="P16" s="32">
        <f t="shared" ca="1" si="17"/>
        <v>0</v>
      </c>
      <c r="Q16" s="33">
        <f t="shared" si="7"/>
        <v>0</v>
      </c>
      <c r="R16" s="32">
        <f t="shared" ca="1" si="18"/>
        <v>0</v>
      </c>
      <c r="S16" s="33">
        <f t="shared" si="8"/>
        <v>0</v>
      </c>
      <c r="T16" s="32">
        <f t="shared" ca="1" si="19"/>
        <v>0</v>
      </c>
      <c r="U16" s="30">
        <f t="shared" si="9"/>
        <v>2</v>
      </c>
      <c r="V16" s="32">
        <f t="shared" ca="1" si="20"/>
        <v>1</v>
      </c>
      <c r="W16" s="30">
        <f t="shared" si="10"/>
        <v>0</v>
      </c>
      <c r="X16" s="32">
        <f t="shared" ca="1" si="21"/>
        <v>0</v>
      </c>
      <c r="Y16" s="30">
        <f t="shared" si="11"/>
        <v>0</v>
      </c>
      <c r="Z16" s="32">
        <f t="shared" ca="1" si="22"/>
        <v>0</v>
      </c>
      <c r="AA16" s="30">
        <f t="shared" si="12"/>
        <v>0</v>
      </c>
      <c r="AB16" s="32">
        <f t="shared" ca="1" si="23"/>
        <v>0</v>
      </c>
    </row>
    <row r="17" spans="1:28" ht="17.25" thickBot="1" x14ac:dyDescent="0.25">
      <c r="A17" s="7" t="s">
        <v>31</v>
      </c>
      <c r="B17" s="14"/>
      <c r="C17" s="1"/>
      <c r="D17" s="29">
        <v>4</v>
      </c>
      <c r="E17" s="30">
        <f t="shared" si="0"/>
        <v>0</v>
      </c>
      <c r="F17" s="31">
        <f t="shared" ca="1" si="1"/>
        <v>0</v>
      </c>
      <c r="G17" s="30">
        <f t="shared" si="2"/>
        <v>0</v>
      </c>
      <c r="H17" s="32" t="str">
        <f t="shared" si="13"/>
        <v>NA</v>
      </c>
      <c r="I17" s="30">
        <f t="shared" si="3"/>
        <v>0</v>
      </c>
      <c r="J17" s="32" t="str">
        <f t="shared" si="14"/>
        <v>NA</v>
      </c>
      <c r="K17" s="30">
        <f t="shared" si="4"/>
        <v>0</v>
      </c>
      <c r="L17" s="32" t="str">
        <f t="shared" si="15"/>
        <v>NA</v>
      </c>
      <c r="M17" s="30">
        <f t="shared" si="5"/>
        <v>0</v>
      </c>
      <c r="N17" s="32" t="str">
        <f t="shared" si="16"/>
        <v>NA</v>
      </c>
      <c r="O17" s="33">
        <f t="shared" si="6"/>
        <v>0</v>
      </c>
      <c r="P17" s="32" t="str">
        <f t="shared" si="17"/>
        <v>NA</v>
      </c>
      <c r="Q17" s="33">
        <f t="shared" si="7"/>
        <v>0</v>
      </c>
      <c r="R17" s="32" t="str">
        <f t="shared" si="18"/>
        <v>NA</v>
      </c>
      <c r="S17" s="33">
        <f t="shared" si="8"/>
        <v>0</v>
      </c>
      <c r="T17" s="32" t="str">
        <f t="shared" si="19"/>
        <v>NA</v>
      </c>
      <c r="U17" s="30">
        <f t="shared" si="9"/>
        <v>0</v>
      </c>
      <c r="V17" s="32" t="str">
        <f t="shared" si="20"/>
        <v>NA</v>
      </c>
      <c r="W17" s="30">
        <f t="shared" si="10"/>
        <v>0</v>
      </c>
      <c r="X17" s="32" t="str">
        <f t="shared" si="21"/>
        <v>NA</v>
      </c>
      <c r="Y17" s="30">
        <f t="shared" si="11"/>
        <v>0</v>
      </c>
      <c r="Z17" s="32" t="str">
        <f t="shared" si="22"/>
        <v>NA</v>
      </c>
      <c r="AA17" s="30">
        <f t="shared" si="12"/>
        <v>0</v>
      </c>
      <c r="AB17" s="32" t="str">
        <f t="shared" si="23"/>
        <v>NA</v>
      </c>
    </row>
    <row r="18" spans="1:28" ht="15.75" thickTop="1" x14ac:dyDescent="0.2">
      <c r="A18" s="16" t="s">
        <v>29</v>
      </c>
      <c r="B18" s="12">
        <f>COUNTIF(INDIRECT("'" &amp; $E$8 &amp; "'!H:H"),"R")</f>
        <v>3</v>
      </c>
      <c r="C18" s="1"/>
      <c r="D18" s="29">
        <v>5</v>
      </c>
      <c r="E18" s="30">
        <f t="shared" si="0"/>
        <v>1</v>
      </c>
      <c r="F18" s="31">
        <f t="shared" ca="1" si="1"/>
        <v>0.25</v>
      </c>
      <c r="G18" s="30">
        <f t="shared" si="2"/>
        <v>0</v>
      </c>
      <c r="H18" s="32">
        <f t="shared" si="13"/>
        <v>0</v>
      </c>
      <c r="I18" s="30">
        <f t="shared" si="3"/>
        <v>1</v>
      </c>
      <c r="J18" s="32">
        <f t="shared" si="14"/>
        <v>1</v>
      </c>
      <c r="K18" s="30">
        <f t="shared" si="4"/>
        <v>0</v>
      </c>
      <c r="L18" s="32">
        <f t="shared" si="15"/>
        <v>0</v>
      </c>
      <c r="M18" s="30">
        <f t="shared" si="5"/>
        <v>0</v>
      </c>
      <c r="N18" s="32">
        <f t="shared" si="16"/>
        <v>0</v>
      </c>
      <c r="O18" s="33">
        <f t="shared" si="6"/>
        <v>0</v>
      </c>
      <c r="P18" s="32">
        <f t="shared" si="17"/>
        <v>0</v>
      </c>
      <c r="Q18" s="33">
        <f t="shared" si="7"/>
        <v>0</v>
      </c>
      <c r="R18" s="32">
        <f t="shared" si="18"/>
        <v>0</v>
      </c>
      <c r="S18" s="33">
        <f t="shared" si="8"/>
        <v>0</v>
      </c>
      <c r="T18" s="32">
        <f t="shared" si="19"/>
        <v>0</v>
      </c>
      <c r="U18" s="30">
        <f t="shared" si="9"/>
        <v>0</v>
      </c>
      <c r="V18" s="32">
        <f t="shared" si="20"/>
        <v>0</v>
      </c>
      <c r="W18" s="30">
        <f t="shared" si="10"/>
        <v>0</v>
      </c>
      <c r="X18" s="32">
        <f t="shared" si="21"/>
        <v>0</v>
      </c>
      <c r="Y18" s="30">
        <f t="shared" si="11"/>
        <v>1</v>
      </c>
      <c r="Z18" s="32">
        <f t="shared" si="22"/>
        <v>1</v>
      </c>
      <c r="AA18" s="30">
        <f t="shared" si="12"/>
        <v>0</v>
      </c>
      <c r="AB18" s="32">
        <f t="shared" si="23"/>
        <v>0</v>
      </c>
    </row>
    <row r="19" spans="1:28" x14ac:dyDescent="0.2">
      <c r="A19" s="16" t="s">
        <v>30</v>
      </c>
      <c r="B19" s="14">
        <f ca="1">B18/$B$13</f>
        <v>0.75</v>
      </c>
      <c r="C19" s="1"/>
      <c r="D19" s="29">
        <v>6</v>
      </c>
      <c r="E19" s="30">
        <f t="shared" si="0"/>
        <v>1</v>
      </c>
      <c r="F19" s="31">
        <f t="shared" ca="1" si="1"/>
        <v>0.25</v>
      </c>
      <c r="G19" s="30">
        <f t="shared" si="2"/>
        <v>1</v>
      </c>
      <c r="H19" s="32">
        <f t="shared" si="13"/>
        <v>1</v>
      </c>
      <c r="I19" s="30">
        <f t="shared" si="3"/>
        <v>0</v>
      </c>
      <c r="J19" s="32">
        <f t="shared" si="14"/>
        <v>0</v>
      </c>
      <c r="K19" s="30">
        <f t="shared" si="4"/>
        <v>0</v>
      </c>
      <c r="L19" s="32">
        <f t="shared" si="15"/>
        <v>0</v>
      </c>
      <c r="M19" s="30">
        <f t="shared" si="5"/>
        <v>0</v>
      </c>
      <c r="N19" s="32">
        <f t="shared" si="16"/>
        <v>0</v>
      </c>
      <c r="O19" s="33">
        <f t="shared" si="6"/>
        <v>0</v>
      </c>
      <c r="P19" s="32">
        <f t="shared" si="17"/>
        <v>0</v>
      </c>
      <c r="Q19" s="33">
        <f t="shared" si="7"/>
        <v>0</v>
      </c>
      <c r="R19" s="32">
        <f t="shared" si="18"/>
        <v>0</v>
      </c>
      <c r="S19" s="33">
        <f t="shared" si="8"/>
        <v>0</v>
      </c>
      <c r="T19" s="32">
        <f t="shared" si="19"/>
        <v>0</v>
      </c>
      <c r="U19" s="30">
        <f t="shared" si="9"/>
        <v>0</v>
      </c>
      <c r="V19" s="32">
        <f t="shared" si="20"/>
        <v>0</v>
      </c>
      <c r="W19" s="30">
        <f t="shared" si="10"/>
        <v>0</v>
      </c>
      <c r="X19" s="32">
        <f t="shared" si="21"/>
        <v>0</v>
      </c>
      <c r="Y19" s="30">
        <f t="shared" si="11"/>
        <v>1</v>
      </c>
      <c r="Z19" s="32">
        <f t="shared" si="22"/>
        <v>1</v>
      </c>
      <c r="AA19" s="30">
        <f t="shared" si="12"/>
        <v>0</v>
      </c>
      <c r="AB19" s="32">
        <f t="shared" si="23"/>
        <v>0</v>
      </c>
    </row>
    <row r="20" spans="1:28" ht="17.25" thickBot="1" x14ac:dyDescent="0.25">
      <c r="A20" s="7" t="s">
        <v>32</v>
      </c>
      <c r="B20" s="14"/>
      <c r="C20" s="1"/>
      <c r="D20" s="34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3"/>
      <c r="Q20" s="33"/>
      <c r="R20" s="33"/>
      <c r="S20" s="33"/>
      <c r="T20" s="33"/>
      <c r="U20" s="30"/>
      <c r="V20" s="30"/>
      <c r="W20" s="30"/>
      <c r="X20" s="30"/>
      <c r="Y20" s="30"/>
      <c r="Z20" s="30"/>
      <c r="AA20" s="35"/>
      <c r="AB20" s="35"/>
    </row>
    <row r="21" spans="1:28" ht="15.75" thickTop="1" x14ac:dyDescent="0.2">
      <c r="A21" s="16" t="s">
        <v>29</v>
      </c>
      <c r="B21" s="12">
        <f>COUNTIF(INDIRECT("'" &amp; $E$8 &amp; "'!H:H"),"W")</f>
        <v>0</v>
      </c>
      <c r="C21" s="1"/>
      <c r="D21" s="25" t="s">
        <v>42</v>
      </c>
      <c r="E21" s="26" t="s">
        <v>20</v>
      </c>
      <c r="F21" s="26" t="s">
        <v>0</v>
      </c>
      <c r="G21" s="27" t="s">
        <v>11</v>
      </c>
      <c r="H21" s="27" t="s">
        <v>20</v>
      </c>
      <c r="I21" s="27" t="s">
        <v>8</v>
      </c>
      <c r="J21" s="27" t="s">
        <v>20</v>
      </c>
      <c r="K21" s="27" t="s">
        <v>22</v>
      </c>
      <c r="L21" s="27" t="s">
        <v>20</v>
      </c>
      <c r="M21" s="27" t="s">
        <v>7</v>
      </c>
      <c r="N21" s="27" t="s">
        <v>20</v>
      </c>
      <c r="O21" s="27" t="s">
        <v>60</v>
      </c>
      <c r="P21" s="27" t="s">
        <v>20</v>
      </c>
      <c r="Q21" s="27" t="s">
        <v>6</v>
      </c>
      <c r="R21" s="27" t="s">
        <v>20</v>
      </c>
      <c r="S21" s="27" t="s">
        <v>25</v>
      </c>
      <c r="T21" s="27" t="s">
        <v>20</v>
      </c>
      <c r="U21" s="27" t="s">
        <v>10</v>
      </c>
      <c r="V21" s="27" t="s">
        <v>20</v>
      </c>
      <c r="W21" s="27" t="s">
        <v>9</v>
      </c>
      <c r="X21" s="27" t="s">
        <v>20</v>
      </c>
      <c r="Y21" s="27" t="s">
        <v>23</v>
      </c>
      <c r="Z21" s="27" t="s">
        <v>20</v>
      </c>
      <c r="AA21" s="28" t="s">
        <v>62</v>
      </c>
      <c r="AB21" s="27" t="s">
        <v>20</v>
      </c>
    </row>
    <row r="22" spans="1:28" x14ac:dyDescent="0.2">
      <c r="A22" s="16" t="s">
        <v>30</v>
      </c>
      <c r="B22" s="14">
        <f ca="1">B21/$B$13</f>
        <v>0</v>
      </c>
      <c r="C22" s="1"/>
      <c r="D22" s="29" t="s">
        <v>43</v>
      </c>
      <c r="E22" s="30">
        <f>COUNTIFS(INDIRECT("'" &amp; $E$8 &amp; "'!C:C"),0,INDIRECT("'" &amp; $E$8 &amp; "'!D:D"),0)</f>
        <v>0</v>
      </c>
      <c r="F22" s="31">
        <f t="shared" ref="F22:F33" ca="1" si="24">E22/$B$13</f>
        <v>0</v>
      </c>
      <c r="G22" s="30">
        <f>COUNTIFS(INDIRECT("'" &amp; $E$8 &amp; "'!C:C"),0,INDIRECT("'" &amp; $E$8 &amp; "'!D:D"),0,INDIRECT("'" &amp; $E$8 &amp; "'!H:H"),G$21)</f>
        <v>0</v>
      </c>
      <c r="H22" s="32" t="str">
        <f t="shared" ref="H22:H33" si="25">IFERROR(G22/$E22,"NA")</f>
        <v>NA</v>
      </c>
      <c r="I22" s="30">
        <f>COUNTIFS(INDIRECT("'" &amp; $E$8 &amp; "'!C:C"),0,INDIRECT("'" &amp; $E$8 &amp; "'!D:D"),0,INDIRECT("'" &amp; $E$8 &amp; "'!H:H"),I$21)</f>
        <v>0</v>
      </c>
      <c r="J22" s="32" t="str">
        <f t="shared" ref="J22" si="26">IFERROR(I22/$E22,"NA")</f>
        <v>NA</v>
      </c>
      <c r="K22" s="30">
        <f>COUNTIFS(INDIRECT("'" &amp; $E$8 &amp; "'!C:C"),0,INDIRECT("'" &amp; $E$8 &amp; "'!D:D"),0,INDIRECT("'" &amp; $E$8 &amp; "'!H:H"),K$21)</f>
        <v>0</v>
      </c>
      <c r="L22" s="32" t="str">
        <f t="shared" ref="L22" si="27">IFERROR(K22/$E22,"NA")</f>
        <v>NA</v>
      </c>
      <c r="M22" s="30">
        <f>COUNTIFS(INDIRECT("'" &amp; $E$8 &amp; "'!C:C"),0,INDIRECT("'" &amp; $E$8 &amp; "'!D:D"),0,INDIRECT("'" &amp; $E$8 &amp; "'!H:H"),M$21)</f>
        <v>0</v>
      </c>
      <c r="N22" s="32" t="str">
        <f t="shared" ref="N22" si="28">IFERROR(M22/$E22,"NA")</f>
        <v>NA</v>
      </c>
      <c r="O22" s="33">
        <f>COUNTIFS(INDIRECT("'" &amp; $E$8 &amp; "'!C:C"),0,INDIRECT("'" &amp; $E$8 &amp; "'!D:D"),0,INDIRECT("'" &amp; $E$8 &amp; "'!H:H"),O$21)</f>
        <v>0</v>
      </c>
      <c r="P22" s="32" t="str">
        <f t="shared" ref="P22" si="29">IFERROR(O22/$E22,"NA")</f>
        <v>NA</v>
      </c>
      <c r="Q22" s="33">
        <f>COUNTIFS(INDIRECT("'" &amp; $E$8 &amp; "'!C:C"),0,INDIRECT("'" &amp; $E$8 &amp; "'!D:D"),0,INDIRECT("'" &amp; $E$8 &amp; "'!H:H"),Q$21)</f>
        <v>0</v>
      </c>
      <c r="R22" s="32" t="str">
        <f t="shared" ref="R22" si="30">IFERROR(Q22/$E22,"NA")</f>
        <v>NA</v>
      </c>
      <c r="S22" s="33">
        <f>COUNTIFS(INDIRECT("'" &amp; $E$8 &amp; "'!C:C"),0,INDIRECT("'" &amp; $E$8 &amp; "'!D:D"),0,INDIRECT("'" &amp; $E$8 &amp; "'!H:H"),S$21)</f>
        <v>0</v>
      </c>
      <c r="T22" s="32" t="str">
        <f t="shared" ref="T22:V33" si="31">IFERROR(S22/$E22,"NA")</f>
        <v>NA</v>
      </c>
      <c r="U22" s="33">
        <f>COUNTIFS(INDIRECT("'" &amp; $E$8 &amp; "'!C:C"),0,INDIRECT("'" &amp; $E$8 &amp; "'!D:D"),0,INDIRECT("'" &amp; $E$8 &amp; "'!I:I"),U$21)</f>
        <v>0</v>
      </c>
      <c r="V22" s="32" t="str">
        <f t="shared" si="31"/>
        <v>NA</v>
      </c>
      <c r="W22" s="30">
        <f>COUNTIFS(INDIRECT("'" &amp; $E$8 &amp; "'!C:C"),0,INDIRECT("'" &amp; $E$8 &amp; "'!D:D"),0,INDIRECT("'" &amp; $E$8 &amp; "'!I:I"),W$21)</f>
        <v>0</v>
      </c>
      <c r="X22" s="32" t="str">
        <f t="shared" ref="X22" si="32">IFERROR(W22/$E22,"NA")</f>
        <v>NA</v>
      </c>
      <c r="Y22" s="30">
        <f>COUNTIFS(INDIRECT("'" &amp; $E$8 &amp; "'!C:C"),0,INDIRECT("'" &amp; $E$8 &amp; "'!D:D"),0,INDIRECT("'" &amp; $E$8 &amp; "'!I:I"),Y$21)</f>
        <v>0</v>
      </c>
      <c r="Z22" s="32" t="str">
        <f t="shared" ref="Z22" si="33">IFERROR(Y22/$E22,"NA")</f>
        <v>NA</v>
      </c>
      <c r="AA22" s="30">
        <f>COUNTIFS(INDIRECT("'" &amp; $E$8 &amp; "'!C:C"),0,INDIRECT("'" &amp; $E$8 &amp; "'!D:D"),0,INDIRECT("'" &amp; $E$8 &amp; "'!I:I"),AA$21)</f>
        <v>0</v>
      </c>
      <c r="AB22" s="32" t="str">
        <f t="shared" ref="AB22" si="34">IFERROR(AA22/$E22,"NA")</f>
        <v>NA</v>
      </c>
    </row>
    <row r="23" spans="1:28" ht="17.25" thickBot="1" x14ac:dyDescent="0.3">
      <c r="A23" s="9" t="s">
        <v>33</v>
      </c>
      <c r="B23" s="14"/>
      <c r="C23" s="1"/>
      <c r="D23" s="29" t="s">
        <v>44</v>
      </c>
      <c r="E23" s="30">
        <f>COUNTIFS(INDIRECT("'" &amp; $E$8 &amp; "'!C:C"),0,INDIRECT("'" &amp; $E$8 &amp; "'!D:D"),1)</f>
        <v>0</v>
      </c>
      <c r="F23" s="31">
        <f t="shared" ca="1" si="24"/>
        <v>0</v>
      </c>
      <c r="G23" s="30">
        <f ca="1">COUNTIFS(INDIRECT("'" &amp; $E$8 &amp; "'!C:C"),0,INDIRECT("'" &amp; $E$8 &amp; "'!D:D"),1,INDIRECT("'" &amp; $E$8 &amp; "'!H:H"),G$21)</f>
        <v>0</v>
      </c>
      <c r="H23" s="32" t="str">
        <f t="shared" ca="1" si="25"/>
        <v>NA</v>
      </c>
      <c r="I23" s="30">
        <f>COUNTIFS(INDIRECT("'" &amp; $E$8 &amp; "'!C:C"),0,INDIRECT("'" &amp; $E$8 &amp; "'!D:D"),1,INDIRECT("'" &amp; $E$8 &amp; "'!H:H"),I$21)</f>
        <v>0</v>
      </c>
      <c r="J23" s="32" t="str">
        <f t="shared" ref="J23" si="35">IFERROR(I23/$E23,"NA")</f>
        <v>NA</v>
      </c>
      <c r="K23" s="30">
        <f>COUNTIFS(INDIRECT("'" &amp; $E$8 &amp; "'!C:C"),0,INDIRECT("'" &amp; $E$8 &amp; "'!D:D"),1,INDIRECT("'" &amp; $E$8 &amp; "'!H:H"),K$21)</f>
        <v>0</v>
      </c>
      <c r="L23" s="32" t="str">
        <f t="shared" ref="L23" si="36">IFERROR(K23/$E23,"NA")</f>
        <v>NA</v>
      </c>
      <c r="M23" s="30">
        <f>COUNTIFS(INDIRECT("'" &amp; $E$8 &amp; "'!C:C"),0,INDIRECT("'" &amp; $E$8 &amp; "'!D:D"),1,INDIRECT("'" &amp; $E$8 &amp; "'!H:H"),M$21)</f>
        <v>0</v>
      </c>
      <c r="N23" s="32" t="str">
        <f t="shared" ref="N23" si="37">IFERROR(M23/$E23,"NA")</f>
        <v>NA</v>
      </c>
      <c r="O23" s="33">
        <f>COUNTIFS(INDIRECT("'" &amp; $E$8 &amp; "'!C:C"),0,INDIRECT("'" &amp; $E$8 &amp; "'!D:D"),1,INDIRECT("'" &amp; $E$8 &amp; "'!H:H"),O$21)</f>
        <v>0</v>
      </c>
      <c r="P23" s="32" t="str">
        <f t="shared" ref="P23" si="38">IFERROR(O23/$E23,"NA")</f>
        <v>NA</v>
      </c>
      <c r="Q23" s="33">
        <f>COUNTIFS(INDIRECT("'" &amp; $E$8 &amp; "'!C:C"),0,INDIRECT("'" &amp; $E$8 &amp; "'!D:D"),1,INDIRECT("'" &amp; $E$8 &amp; "'!H:H"),Q$21)</f>
        <v>0</v>
      </c>
      <c r="R23" s="32" t="str">
        <f t="shared" ref="R23" si="39">IFERROR(Q23/$E23,"NA")</f>
        <v>NA</v>
      </c>
      <c r="S23" s="33">
        <f>COUNTIFS(INDIRECT("'" &amp; $E$8 &amp; "'!C:C"),0,INDIRECT("'" &amp; $E$8 &amp; "'!D:D"),1,INDIRECT("'" &amp; $E$8 &amp; "'!H:H"),S$21)</f>
        <v>0</v>
      </c>
      <c r="T23" s="32" t="str">
        <f t="shared" ref="T23" si="40">IFERROR(S23/$E23,"NA")</f>
        <v>NA</v>
      </c>
      <c r="U23" s="33">
        <f>COUNTIFS(INDIRECT("'" &amp; $E$8 &amp; "'!C:C"),0,INDIRECT("'" &amp; $E$8 &amp; "'!D:D"),1,INDIRECT("'" &amp; $E$8 &amp; "'!I:I"),U$21)</f>
        <v>0</v>
      </c>
      <c r="V23" s="32" t="str">
        <f t="shared" si="31"/>
        <v>NA</v>
      </c>
      <c r="W23" s="30">
        <f>COUNTIFS(INDIRECT("'" &amp; $E$8 &amp; "'!C:C"),0,INDIRECT("'" &amp; $E$8 &amp; "'!D:D"),1,INDIRECT("'" &amp; $E$8 &amp; "'!I:I"),W$21)</f>
        <v>0</v>
      </c>
      <c r="X23" s="32" t="str">
        <f t="shared" ref="X23" si="41">IFERROR(W23/$E23,"NA")</f>
        <v>NA</v>
      </c>
      <c r="Y23" s="30">
        <f>COUNTIFS(INDIRECT("'" &amp; $E$8 &amp; "'!C:C"),0,INDIRECT("'" &amp; $E$8 &amp; "'!D:D"),1,INDIRECT("'" &amp; $E$8 &amp; "'!I:I"),Y$21)</f>
        <v>0</v>
      </c>
      <c r="Z23" s="32" t="str">
        <f t="shared" ref="Z23" si="42">IFERROR(Y23/$E23,"NA")</f>
        <v>NA</v>
      </c>
      <c r="AA23" s="30">
        <f>COUNTIFS(INDIRECT("'" &amp; $E$8 &amp; "'!C:C"),0,INDIRECT("'" &amp; $E$8 &amp; "'!D:D"),1,INDIRECT("'" &amp; $E$8 &amp; "'!I:I"),AA$21)</f>
        <v>0</v>
      </c>
      <c r="AB23" s="32" t="str">
        <f t="shared" ref="AB23" si="43">IFERROR(AA23/$E23,"NA")</f>
        <v>NA</v>
      </c>
    </row>
    <row r="24" spans="1:28" ht="15.75" thickTop="1" x14ac:dyDescent="0.2">
      <c r="A24" s="16" t="s">
        <v>29</v>
      </c>
      <c r="B24" s="12">
        <f>COUNTIF(INDIRECT("'" &amp; $E$8 &amp; "'!H:H"),"L")</f>
        <v>0</v>
      </c>
      <c r="C24" s="1"/>
      <c r="D24" s="29" t="s">
        <v>45</v>
      </c>
      <c r="E24" s="30">
        <f>COUNTIFS(INDIRECT("'" &amp; $E$8 &amp; "'!C:C"),0,INDIRECT("'" &amp; $E$8 &amp; "'!D:D"),2)</f>
        <v>0</v>
      </c>
      <c r="F24" s="31">
        <f t="shared" ca="1" si="24"/>
        <v>0</v>
      </c>
      <c r="G24" s="30">
        <f>COUNTIFS(INDIRECT("'" &amp; $E$8 &amp; "'!C:C"),0,INDIRECT("'" &amp; $E$8 &amp; "'!D:D"),2,INDIRECT("'" &amp; $E$8 &amp; "'!H:H"),G$21)</f>
        <v>0</v>
      </c>
      <c r="H24" s="32" t="str">
        <f t="shared" si="25"/>
        <v>NA</v>
      </c>
      <c r="I24" s="30">
        <f>COUNTIFS(INDIRECT("'" &amp; $E$8 &amp; "'!C:C"),0,INDIRECT("'" &amp; $E$8 &amp; "'!D:D"),2,INDIRECT("'" &amp; $E$8 &amp; "'!H:H"),I$21)</f>
        <v>0</v>
      </c>
      <c r="J24" s="32" t="str">
        <f t="shared" ref="J24" si="44">IFERROR(I24/$E24,"NA")</f>
        <v>NA</v>
      </c>
      <c r="K24" s="30">
        <f>COUNTIFS(INDIRECT("'" &amp; $E$8 &amp; "'!C:C"),0,INDIRECT("'" &amp; $E$8 &amp; "'!D:D"),2,INDIRECT("'" &amp; $E$8 &amp; "'!H:H"),K$21)</f>
        <v>0</v>
      </c>
      <c r="L24" s="32" t="str">
        <f t="shared" ref="L24" si="45">IFERROR(K24/$E24,"NA")</f>
        <v>NA</v>
      </c>
      <c r="M24" s="30">
        <f>COUNTIFS(INDIRECT("'" &amp; $E$8 &amp; "'!C:C"),0,INDIRECT("'" &amp; $E$8 &amp; "'!D:D"),2,INDIRECT("'" &amp; $E$8 &amp; "'!H:H"),M$21)</f>
        <v>0</v>
      </c>
      <c r="N24" s="32" t="str">
        <f t="shared" ref="N24" si="46">IFERROR(M24/$E24,"NA")</f>
        <v>NA</v>
      </c>
      <c r="O24" s="33">
        <f>COUNTIFS(INDIRECT("'" &amp; $E$8 &amp; "'!C:C"),0,INDIRECT("'" &amp; $E$8 &amp; "'!D:D"),2,INDIRECT("'" &amp; $E$8 &amp; "'!H:H"),O$21)</f>
        <v>0</v>
      </c>
      <c r="P24" s="32" t="str">
        <f t="shared" ref="P24" si="47">IFERROR(O24/$E24,"NA")</f>
        <v>NA</v>
      </c>
      <c r="Q24" s="33">
        <f>COUNTIFS(INDIRECT("'" &amp; $E$8 &amp; "'!C:C"),0,INDIRECT("'" &amp; $E$8 &amp; "'!D:D"),2,INDIRECT("'" &amp; $E$8 &amp; "'!H:H"),Q$21)</f>
        <v>0</v>
      </c>
      <c r="R24" s="32" t="str">
        <f t="shared" ref="R24" si="48">IFERROR(Q24/$E24,"NA")</f>
        <v>NA</v>
      </c>
      <c r="S24" s="33">
        <f>COUNTIFS(INDIRECT("'" &amp; $E$8 &amp; "'!C:C"),0,INDIRECT("'" &amp; $E$8 &amp; "'!D:D"),2,INDIRECT("'" &amp; $E$8 &amp; "'!H:H"),S$21)</f>
        <v>0</v>
      </c>
      <c r="T24" s="32" t="str">
        <f t="shared" ref="T24" si="49">IFERROR(S24/$E24,"NA")</f>
        <v>NA</v>
      </c>
      <c r="U24" s="33">
        <f>COUNTIFS(INDIRECT("'" &amp; $E$8 &amp; "'!C:C"),0,INDIRECT("'" &amp; $E$8 &amp; "'!D:D"),2,INDIRECT("'" &amp; $E$8 &amp; "'!I:I"),U$21)</f>
        <v>0</v>
      </c>
      <c r="V24" s="32" t="str">
        <f t="shared" si="31"/>
        <v>NA</v>
      </c>
      <c r="W24" s="30">
        <f>COUNTIFS(INDIRECT("'" &amp; $E$8 &amp; "'!C:C"),0,INDIRECT("'" &amp; $E$8 &amp; "'!D:D"),2,INDIRECT("'" &amp; $E$8 &amp; "'!I:I"),W$21)</f>
        <v>0</v>
      </c>
      <c r="X24" s="32" t="str">
        <f t="shared" ref="X24" si="50">IFERROR(W24/$E24,"NA")</f>
        <v>NA</v>
      </c>
      <c r="Y24" s="30">
        <f>COUNTIFS(INDIRECT("'" &amp; $E$8 &amp; "'!C:C"),0,INDIRECT("'" &amp; $E$8 &amp; "'!D:D"),2,INDIRECT("'" &amp; $E$8 &amp; "'!I:I"),Y$21)</f>
        <v>0</v>
      </c>
      <c r="Z24" s="32" t="str">
        <f t="shared" ref="Z24" si="51">IFERROR(Y24/$E24,"NA")</f>
        <v>NA</v>
      </c>
      <c r="AA24" s="30">
        <f>COUNTIFS(INDIRECT("'" &amp; $E$8 &amp; "'!C:C"),0,INDIRECT("'" &amp; $E$8 &amp; "'!D:D"),2,INDIRECT("'" &amp; $E$8 &amp; "'!I:I"),AA$21)</f>
        <v>0</v>
      </c>
      <c r="AB24" s="32" t="str">
        <f t="shared" ref="AB24" si="52">IFERROR(AA24/$E24,"NA")</f>
        <v>NA</v>
      </c>
    </row>
    <row r="25" spans="1:28" x14ac:dyDescent="0.2">
      <c r="A25" s="16" t="s">
        <v>30</v>
      </c>
      <c r="B25" s="14">
        <f ca="1">B24/$B$13</f>
        <v>0</v>
      </c>
      <c r="C25" s="1"/>
      <c r="D25" s="36" t="s">
        <v>46</v>
      </c>
      <c r="E25" s="30">
        <f>COUNTIFS(INDIRECT("'" &amp; $E$8 &amp; "'!C:C"),1,INDIRECT("'" &amp; $E$8 &amp; "'!D:D"),0)</f>
        <v>0</v>
      </c>
      <c r="F25" s="31">
        <f t="shared" ca="1" si="24"/>
        <v>0</v>
      </c>
      <c r="G25" s="37">
        <f>COUNTIFS(INDIRECT("'" &amp; $E$8 &amp; "'!C:C"),1,INDIRECT("'" &amp; $E$8 &amp; "'!D:D"),0,INDIRECT("'" &amp; $E$8 &amp; "'!H:H"),G$21)</f>
        <v>0</v>
      </c>
      <c r="H25" s="32" t="str">
        <f t="shared" si="25"/>
        <v>NA</v>
      </c>
      <c r="I25" s="37">
        <f>COUNTIFS(INDIRECT("'" &amp; $E$8 &amp; "'!C:C"),1,INDIRECT("'" &amp; $E$8 &amp; "'!D:D"),0,INDIRECT("'" &amp; $E$8 &amp; "'!H:H"),I$21)</f>
        <v>0</v>
      </c>
      <c r="J25" s="32" t="str">
        <f t="shared" ref="J25" si="53">IFERROR(I25/$E25,"NA")</f>
        <v>NA</v>
      </c>
      <c r="K25" s="37">
        <f>COUNTIFS(INDIRECT("'" &amp; $E$8 &amp; "'!C:C"),1,INDIRECT("'" &amp; $E$8 &amp; "'!D:D"),0,INDIRECT("'" &amp; $E$8 &amp; "'!H:H"),K$21)</f>
        <v>0</v>
      </c>
      <c r="L25" s="32" t="str">
        <f t="shared" ref="L25" si="54">IFERROR(K25/$E25,"NA")</f>
        <v>NA</v>
      </c>
      <c r="M25" s="37">
        <f>COUNTIFS(INDIRECT("'" &amp; $E$8 &amp; "'!C:C"),1,INDIRECT("'" &amp; $E$8 &amp; "'!D:D"),0,INDIRECT("'" &amp; $E$8 &amp; "'!H:H"),M$21)</f>
        <v>0</v>
      </c>
      <c r="N25" s="32" t="str">
        <f t="shared" ref="N25" si="55">IFERROR(M25/$E25,"NA")</f>
        <v>NA</v>
      </c>
      <c r="O25" s="38">
        <f>COUNTIFS(INDIRECT("'" &amp; $E$8 &amp; "'!C:C"),1,INDIRECT("'" &amp; $E$8 &amp; "'!D:D"),0,INDIRECT("'" &amp; $E$8 &amp; "'!H:H"),O$21)</f>
        <v>0</v>
      </c>
      <c r="P25" s="32" t="str">
        <f t="shared" ref="P25" si="56">IFERROR(O25/$E25,"NA")</f>
        <v>NA</v>
      </c>
      <c r="Q25" s="38">
        <f>COUNTIFS(INDIRECT("'" &amp; $E$8 &amp; "'!C:C"),1,INDIRECT("'" &amp; $E$8 &amp; "'!D:D"),0,INDIRECT("'" &amp; $E$8 &amp; "'!H:H"),Q$21)</f>
        <v>0</v>
      </c>
      <c r="R25" s="32" t="str">
        <f t="shared" ref="R25" si="57">IFERROR(Q25/$E25,"NA")</f>
        <v>NA</v>
      </c>
      <c r="S25" s="38">
        <f>COUNTIFS(INDIRECT("'" &amp; $E$8 &amp; "'!C:C"),1,INDIRECT("'" &amp; $E$8 &amp; "'!D:D"),0,INDIRECT("'" &amp; $E$8 &amp; "'!H:H"),S$21)</f>
        <v>0</v>
      </c>
      <c r="T25" s="32" t="str">
        <f t="shared" ref="T25" si="58">IFERROR(S25/$E25,"NA")</f>
        <v>NA</v>
      </c>
      <c r="U25" s="38">
        <f>COUNTIFS(INDIRECT("'" &amp; $E$8 &amp; "'!C:C"),1,INDIRECT("'" &amp; $E$8 &amp; "'!D:D"),0,INDIRECT("'" &amp; $E$8 &amp; "'!I:I"),U$21)</f>
        <v>0</v>
      </c>
      <c r="V25" s="32" t="str">
        <f t="shared" si="31"/>
        <v>NA</v>
      </c>
      <c r="W25" s="37">
        <f>COUNTIFS(INDIRECT("'" &amp; $E$8 &amp; "'!C:C"),1,INDIRECT("'" &amp; $E$8 &amp; "'!D:D"),0,INDIRECT("'" &amp; $E$8 &amp; "'!I:I"),W$21)</f>
        <v>0</v>
      </c>
      <c r="X25" s="32" t="str">
        <f t="shared" ref="X25" si="59">IFERROR(W25/$E25,"NA")</f>
        <v>NA</v>
      </c>
      <c r="Y25" s="37">
        <f>COUNTIFS(INDIRECT("'" &amp; $E$8 &amp; "'!C:C"),1,INDIRECT("'" &amp; $E$8 &amp; "'!D:D"),0,INDIRECT("'" &amp; $E$8 &amp; "'!I:I"),Y$21)</f>
        <v>0</v>
      </c>
      <c r="Z25" s="32" t="str">
        <f t="shared" ref="Z25" si="60">IFERROR(Y25/$E25,"NA")</f>
        <v>NA</v>
      </c>
      <c r="AA25" s="37">
        <f>COUNTIFS(INDIRECT("'" &amp; $E$8 &amp; "'!C:C"),1,INDIRECT("'" &amp; $E$8 &amp; "'!D:D"),0,INDIRECT("'" &amp; $E$8 &amp; "'!I:I"),AA$21)</f>
        <v>0</v>
      </c>
      <c r="AB25" s="32" t="str">
        <f t="shared" ref="AB25" si="61">IFERROR(AA25/$E25,"NA")</f>
        <v>NA</v>
      </c>
    </row>
    <row r="26" spans="1:28" ht="17.25" thickBot="1" x14ac:dyDescent="0.25">
      <c r="A26" s="7" t="s">
        <v>34</v>
      </c>
      <c r="B26" s="14"/>
      <c r="C26" s="1"/>
      <c r="D26" s="39" t="s">
        <v>47</v>
      </c>
      <c r="E26" s="30">
        <f>COUNTIFS(INDIRECT("'" &amp; $E$8 &amp; "'!C:C"),1,INDIRECT("'" &amp; $E$8 &amp; "'!D:D"),1)</f>
        <v>0</v>
      </c>
      <c r="F26" s="31">
        <f t="shared" ca="1" si="24"/>
        <v>0</v>
      </c>
      <c r="G26" s="30">
        <f>COUNTIFS(INDIRECT("'" &amp; $E$8 &amp; "'!C:C"),1,INDIRECT("'" &amp; $E$8 &amp; "'!D:D"),1,INDIRECT("'" &amp; $E$8 &amp; "'!H:H"),G$21)</f>
        <v>0</v>
      </c>
      <c r="H26" s="32" t="str">
        <f t="shared" si="25"/>
        <v>NA</v>
      </c>
      <c r="I26" s="30">
        <f>COUNTIFS(INDIRECT("'" &amp; $E$8 &amp; "'!C:C"),1,INDIRECT("'" &amp; $E$8 &amp; "'!D:D"),1,INDIRECT("'" &amp; $E$8 &amp; "'!H:H"),I$21)</f>
        <v>0</v>
      </c>
      <c r="J26" s="32" t="str">
        <f t="shared" ref="J26" si="62">IFERROR(I26/$E26,"NA")</f>
        <v>NA</v>
      </c>
      <c r="K26" s="30">
        <f>COUNTIFS(INDIRECT("'" &amp; $E$8 &amp; "'!C:C"),1,INDIRECT("'" &amp; $E$8 &amp; "'!D:D"),1,INDIRECT("'" &amp; $E$8 &amp; "'!H:H"),K$21)</f>
        <v>0</v>
      </c>
      <c r="L26" s="32" t="str">
        <f t="shared" ref="L26" si="63">IFERROR(K26/$E26,"NA")</f>
        <v>NA</v>
      </c>
      <c r="M26" s="30">
        <f>COUNTIFS(INDIRECT("'" &amp; $E$8 &amp; "'!C:C"),1,INDIRECT("'" &amp; $E$8 &amp; "'!D:D"),1,INDIRECT("'" &amp; $E$8 &amp; "'!H:H"),M$21)</f>
        <v>0</v>
      </c>
      <c r="N26" s="32" t="str">
        <f t="shared" ref="N26" si="64">IFERROR(M26/$E26,"NA")</f>
        <v>NA</v>
      </c>
      <c r="O26" s="33">
        <f>COUNTIFS(INDIRECT("'" &amp; $E$8 &amp; "'!C:C"),1,INDIRECT("'" &amp; $E$8 &amp; "'!D:D"),1,INDIRECT("'" &amp; $E$8 &amp; "'!H:H"),O$21)</f>
        <v>0</v>
      </c>
      <c r="P26" s="32" t="str">
        <f t="shared" ref="P26" si="65">IFERROR(O26/$E26,"NA")</f>
        <v>NA</v>
      </c>
      <c r="Q26" s="33">
        <f>COUNTIFS(INDIRECT("'" &amp; $E$8 &amp; "'!C:C"),1,INDIRECT("'" &amp; $E$8 &amp; "'!D:D"),1,INDIRECT("'" &amp; $E$8 &amp; "'!H:H"),Q$21)</f>
        <v>0</v>
      </c>
      <c r="R26" s="32" t="str">
        <f t="shared" ref="R26" si="66">IFERROR(Q26/$E26,"NA")</f>
        <v>NA</v>
      </c>
      <c r="S26" s="33">
        <f>COUNTIFS(INDIRECT("'" &amp; $E$8 &amp; "'!C:C"),1,INDIRECT("'" &amp; $E$8 &amp; "'!D:D"),1,INDIRECT("'" &amp; $E$8 &amp; "'!H:H"),S$21)</f>
        <v>0</v>
      </c>
      <c r="T26" s="32" t="str">
        <f t="shared" ref="T26" si="67">IFERROR(S26/$E26,"NA")</f>
        <v>NA</v>
      </c>
      <c r="U26" s="33">
        <f>COUNTIFS(INDIRECT("'" &amp; $E$8 &amp; "'!C:C"),1,INDIRECT("'" &amp; $E$8 &amp; "'!D:D"),1,INDIRECT("'" &amp; $E$8 &amp; "'!I:I"),U$21)</f>
        <v>0</v>
      </c>
      <c r="V26" s="32" t="str">
        <f t="shared" si="31"/>
        <v>NA</v>
      </c>
      <c r="W26" s="30">
        <f>COUNTIFS(INDIRECT("'" &amp; $E$8 &amp; "'!C:C"),1,INDIRECT("'" &amp; $E$8 &amp; "'!D:D"),1,INDIRECT("'" &amp; $E$8 &amp; "'!I:I"),W$21)</f>
        <v>0</v>
      </c>
      <c r="X26" s="32" t="str">
        <f t="shared" ref="X26" si="68">IFERROR(W26/$E26,"NA")</f>
        <v>NA</v>
      </c>
      <c r="Y26" s="30">
        <f>COUNTIFS(INDIRECT("'" &amp; $E$8 &amp; "'!C:C"),1,INDIRECT("'" &amp; $E$8 &amp; "'!D:D"),1,INDIRECT("'" &amp; $E$8 &amp; "'!I:I"),Y$21)</f>
        <v>0</v>
      </c>
      <c r="Z26" s="32" t="str">
        <f t="shared" ref="Z26" si="69">IFERROR(Y26/$E26,"NA")</f>
        <v>NA</v>
      </c>
      <c r="AA26" s="30">
        <f>COUNTIFS(INDIRECT("'" &amp; $E$8 &amp; "'!C:C"),1,INDIRECT("'" &amp; $E$8 &amp; "'!D:D"),1,INDIRECT("'" &amp; $E$8 &amp; "'!I:I"),AA$21)</f>
        <v>0</v>
      </c>
      <c r="AB26" s="32" t="str">
        <f t="shared" ref="AB26" si="70">IFERROR(AA26/$E26,"NA")</f>
        <v>NA</v>
      </c>
    </row>
    <row r="27" spans="1:28" ht="15.75" thickTop="1" x14ac:dyDescent="0.2">
      <c r="A27" s="16" t="s">
        <v>29</v>
      </c>
      <c r="B27" s="12">
        <f>COUNTIF(INDIRECT("'" &amp; $E$8 &amp; "'!H:H"),"G")</f>
        <v>0</v>
      </c>
      <c r="C27" s="1"/>
      <c r="D27" s="39" t="s">
        <v>48</v>
      </c>
      <c r="E27" s="30">
        <f>COUNTIFS(INDIRECT("'" &amp; $E$8 &amp; "'!C:C"),1,INDIRECT("'" &amp; $E$8 &amp; "'!D:D"),2)</f>
        <v>0</v>
      </c>
      <c r="F27" s="31">
        <f t="shared" ca="1" si="24"/>
        <v>0</v>
      </c>
      <c r="G27" s="30">
        <f>COUNTIFS(INDIRECT("'" &amp; $E$8 &amp; "'!C:C"),1,INDIRECT("'" &amp; $E$8 &amp; "'!D:D"),2,INDIRECT("'" &amp; $E$8 &amp; "'!H:H"),G$21)</f>
        <v>0</v>
      </c>
      <c r="H27" s="32" t="str">
        <f t="shared" si="25"/>
        <v>NA</v>
      </c>
      <c r="I27" s="30">
        <f>COUNTIFS(INDIRECT("'" &amp; $E$8 &amp; "'!C:C"),1,INDIRECT("'" &amp; $E$8 &amp; "'!D:D"),2,INDIRECT("'" &amp; $E$8 &amp; "'!H:H"),I$21)</f>
        <v>0</v>
      </c>
      <c r="J27" s="32" t="str">
        <f t="shared" ref="J27" si="71">IFERROR(I27/$E27,"NA")</f>
        <v>NA</v>
      </c>
      <c r="K27" s="30">
        <f>COUNTIFS(INDIRECT("'" &amp; $E$8 &amp; "'!C:C"),1,INDIRECT("'" &amp; $E$8 &amp; "'!D:D"),2,INDIRECT("'" &amp; $E$8 &amp; "'!H:H"),K$21)</f>
        <v>0</v>
      </c>
      <c r="L27" s="32" t="str">
        <f t="shared" ref="L27" si="72">IFERROR(K27/$E27,"NA")</f>
        <v>NA</v>
      </c>
      <c r="M27" s="30">
        <f>COUNTIFS(INDIRECT("'" &amp; $E$8 &amp; "'!C:C"),1,INDIRECT("'" &amp; $E$8 &amp; "'!D:D"),2,INDIRECT("'" &amp; $E$8 &amp; "'!H:H"),M$21)</f>
        <v>0</v>
      </c>
      <c r="N27" s="32" t="str">
        <f t="shared" ref="N27" si="73">IFERROR(M27/$E27,"NA")</f>
        <v>NA</v>
      </c>
      <c r="O27" s="33">
        <f>COUNTIFS(INDIRECT("'" &amp; $E$8 &amp; "'!C:C"),1,INDIRECT("'" &amp; $E$8 &amp; "'!D:D"),2,INDIRECT("'" &amp; $E$8 &amp; "'!H:H"),O$21)</f>
        <v>0</v>
      </c>
      <c r="P27" s="32" t="str">
        <f t="shared" ref="P27" si="74">IFERROR(O27/$E27,"NA")</f>
        <v>NA</v>
      </c>
      <c r="Q27" s="33">
        <f>COUNTIFS(INDIRECT("'" &amp; $E$8 &amp; "'!C:C"),1,INDIRECT("'" &amp; $E$8 &amp; "'!D:D"),2,INDIRECT("'" &amp; $E$8 &amp; "'!H:H"),Q$21)</f>
        <v>0</v>
      </c>
      <c r="R27" s="32" t="str">
        <f t="shared" ref="R27" si="75">IFERROR(Q27/$E27,"NA")</f>
        <v>NA</v>
      </c>
      <c r="S27" s="33">
        <f>COUNTIFS(INDIRECT("'" &amp; $E$8 &amp; "'!C:C"),1,INDIRECT("'" &amp; $E$8 &amp; "'!D:D"),2,INDIRECT("'" &amp; $E$8 &amp; "'!H:H"),S$21)</f>
        <v>0</v>
      </c>
      <c r="T27" s="32" t="str">
        <f t="shared" ref="T27" si="76">IFERROR(S27/$E27,"NA")</f>
        <v>NA</v>
      </c>
      <c r="U27" s="33">
        <f>COUNTIFS(INDIRECT("'" &amp; $E$8 &amp; "'!C:C"),1,INDIRECT("'" &amp; $E$8 &amp; "'!D:D"),2,INDIRECT("'" &amp; $E$8 &amp; "'!I:I"),U$21)</f>
        <v>0</v>
      </c>
      <c r="V27" s="32" t="str">
        <f t="shared" si="31"/>
        <v>NA</v>
      </c>
      <c r="W27" s="30">
        <f>COUNTIFS(INDIRECT("'" &amp; $E$8 &amp; "'!C:C"),1,INDIRECT("'" &amp; $E$8 &amp; "'!D:D"),2,INDIRECT("'" &amp; $E$8 &amp; "'!I:I"),W$21)</f>
        <v>0</v>
      </c>
      <c r="X27" s="32" t="str">
        <f t="shared" ref="X27" si="77">IFERROR(W27/$E27,"NA")</f>
        <v>NA</v>
      </c>
      <c r="Y27" s="30">
        <f>COUNTIFS(INDIRECT("'" &amp; $E$8 &amp; "'!C:C"),1,INDIRECT("'" &amp; $E$8 &amp; "'!D:D"),2,INDIRECT("'" &amp; $E$8 &amp; "'!I:I"),Y$21)</f>
        <v>0</v>
      </c>
      <c r="Z27" s="32" t="str">
        <f t="shared" ref="Z27" si="78">IFERROR(Y27/$E27,"NA")</f>
        <v>NA</v>
      </c>
      <c r="AA27" s="30">
        <f>COUNTIFS(INDIRECT("'" &amp; $E$8 &amp; "'!C:C"),1,INDIRECT("'" &amp; $E$8 &amp; "'!D:D"),2,INDIRECT("'" &amp; $E$8 &amp; "'!I:I"),AA$21)</f>
        <v>0</v>
      </c>
      <c r="AB27" s="32" t="str">
        <f t="shared" ref="AB27" si="79">IFERROR(AA27/$E27,"NA")</f>
        <v>NA</v>
      </c>
    </row>
    <row r="28" spans="1:28" x14ac:dyDescent="0.2">
      <c r="A28" s="16" t="s">
        <v>30</v>
      </c>
      <c r="B28" s="14">
        <f ca="1">B27/$B$13</f>
        <v>0</v>
      </c>
      <c r="C28" s="1"/>
      <c r="D28" s="39" t="s">
        <v>49</v>
      </c>
      <c r="E28" s="30">
        <f>COUNTIFS(INDIRECT("'" &amp; $E$8 &amp; "'!C:C"),2,INDIRECT("'" &amp; $E$8 &amp; "'!D:D"),0)</f>
        <v>0</v>
      </c>
      <c r="F28" s="31">
        <f t="shared" ca="1" si="24"/>
        <v>0</v>
      </c>
      <c r="G28" s="30">
        <f>COUNTIFS(INDIRECT("'" &amp; $E$8 &amp; "'!C:C"),2,INDIRECT("'" &amp; $E$8 &amp; "'!D:D"),0,INDIRECT("'" &amp; $E$8 &amp; "'!H:H"),G$21)</f>
        <v>0</v>
      </c>
      <c r="H28" s="32" t="str">
        <f t="shared" si="25"/>
        <v>NA</v>
      </c>
      <c r="I28" s="30">
        <f>COUNTIFS(INDIRECT("'" &amp; $E$8 &amp; "'!C:C"),2,INDIRECT("'" &amp; $E$8 &amp; "'!D:D"),0,INDIRECT("'" &amp; $E$8 &amp; "'!H:H"),I$21)</f>
        <v>0</v>
      </c>
      <c r="J28" s="32" t="str">
        <f t="shared" ref="J28" si="80">IFERROR(I28/$E28,"NA")</f>
        <v>NA</v>
      </c>
      <c r="K28" s="30">
        <f>COUNTIFS(INDIRECT("'" &amp; $E$8 &amp; "'!C:C"),2,INDIRECT("'" &amp; $E$8 &amp; "'!D:D"),0,INDIRECT("'" &amp; $E$8 &amp; "'!H:H"),K$21)</f>
        <v>0</v>
      </c>
      <c r="L28" s="32" t="str">
        <f t="shared" ref="L28" si="81">IFERROR(K28/$E28,"NA")</f>
        <v>NA</v>
      </c>
      <c r="M28" s="30">
        <f>COUNTIFS(INDIRECT("'" &amp; $E$8 &amp; "'!C:C"),2,INDIRECT("'" &amp; $E$8 &amp; "'!D:D"),0,INDIRECT("'" &amp; $E$8 &amp; "'!H:H"),M$21)</f>
        <v>0</v>
      </c>
      <c r="N28" s="32" t="str">
        <f t="shared" ref="N28" si="82">IFERROR(M28/$E28,"NA")</f>
        <v>NA</v>
      </c>
      <c r="O28" s="33">
        <f>COUNTIFS(INDIRECT("'" &amp; $E$8 &amp; "'!C:C"),2,INDIRECT("'" &amp; $E$8 &amp; "'!D:D"),0,INDIRECT("'" &amp; $E$8 &amp; "'!H:H"),O$21)</f>
        <v>0</v>
      </c>
      <c r="P28" s="32" t="str">
        <f t="shared" ref="P28" si="83">IFERROR(O28/$E28,"NA")</f>
        <v>NA</v>
      </c>
      <c r="Q28" s="33">
        <f>COUNTIFS(INDIRECT("'" &amp; $E$8 &amp; "'!C:C"),2,INDIRECT("'" &amp; $E$8 &amp; "'!D:D"),0,INDIRECT("'" &amp; $E$8 &amp; "'!H:H"),Q$21)</f>
        <v>0</v>
      </c>
      <c r="R28" s="32" t="str">
        <f t="shared" ref="R28" si="84">IFERROR(Q28/$E28,"NA")</f>
        <v>NA</v>
      </c>
      <c r="S28" s="33">
        <f>COUNTIFS(INDIRECT("'" &amp; $E$8 &amp; "'!C:C"),2,INDIRECT("'" &amp; $E$8 &amp; "'!D:D"),0,INDIRECT("'" &amp; $E$8 &amp; "'!H:H"),S$21)</f>
        <v>0</v>
      </c>
      <c r="T28" s="32" t="str">
        <f t="shared" ref="T28" si="85">IFERROR(S28/$E28,"NA")</f>
        <v>NA</v>
      </c>
      <c r="U28" s="33">
        <f>COUNTIFS(INDIRECT("'" &amp; $E$8 &amp; "'!C:C"),2,INDIRECT("'" &amp; $E$8 &amp; "'!D:D"),0,INDIRECT("'" &amp; $E$8 &amp; "'!I:I"),U$21)</f>
        <v>0</v>
      </c>
      <c r="V28" s="32" t="str">
        <f t="shared" si="31"/>
        <v>NA</v>
      </c>
      <c r="W28" s="30">
        <f>COUNTIFS(INDIRECT("'" &amp; $E$8 &amp; "'!C:C"),2,INDIRECT("'" &amp; $E$8 &amp; "'!D:D"),0,INDIRECT("'" &amp; $E$8 &amp; "'!I:I"),W$21)</f>
        <v>0</v>
      </c>
      <c r="X28" s="32" t="str">
        <f t="shared" ref="X28" si="86">IFERROR(W28/$E28,"NA")</f>
        <v>NA</v>
      </c>
      <c r="Y28" s="30">
        <f>COUNTIFS(INDIRECT("'" &amp; $E$8 &amp; "'!C:C"),2,INDIRECT("'" &amp; $E$8 &amp; "'!D:D"),0,INDIRECT("'" &amp; $E$8 &amp; "'!I:I"),Y$21)</f>
        <v>0</v>
      </c>
      <c r="Z28" s="32" t="str">
        <f t="shared" ref="Z28" si="87">IFERROR(Y28/$E28,"NA")</f>
        <v>NA</v>
      </c>
      <c r="AA28" s="30">
        <f>COUNTIFS(INDIRECT("'" &amp; $E$8 &amp; "'!C:C"),2,INDIRECT("'" &amp; $E$8 &amp; "'!D:D"),0,INDIRECT("'" &amp; $E$8 &amp; "'!I:I"),AA$21)</f>
        <v>0</v>
      </c>
      <c r="AB28" s="32" t="str">
        <f t="shared" ref="AB28" si="88">IFERROR(AA28/$E28,"NA")</f>
        <v>NA</v>
      </c>
    </row>
    <row r="29" spans="1:28" ht="17.25" thickBot="1" x14ac:dyDescent="0.25">
      <c r="A29" s="7" t="s">
        <v>35</v>
      </c>
      <c r="B29" s="14"/>
      <c r="C29" s="1"/>
      <c r="D29" s="39" t="s">
        <v>50</v>
      </c>
      <c r="E29" s="30">
        <f>COUNTIFS(INDIRECT("'" &amp; $E$8 &amp; "'!C:C"),2,INDIRECT("'" &amp; $E$8 &amp; "'!D:D"),1)</f>
        <v>2</v>
      </c>
      <c r="F29" s="31">
        <f t="shared" ca="1" si="24"/>
        <v>0.5</v>
      </c>
      <c r="G29" s="30">
        <f>COUNTIFS(INDIRECT("'" &amp; $E$8 &amp; "'!C:C"),2,INDIRECT("'" &amp; $E$8 &amp; "'!D:D"),1,INDIRECT("'" &amp; $E$8 &amp; "'!H:H"),G$21)</f>
        <v>0</v>
      </c>
      <c r="H29" s="32">
        <f t="shared" si="25"/>
        <v>0</v>
      </c>
      <c r="I29" s="30">
        <f>COUNTIFS(INDIRECT("'" &amp; $E$8 &amp; "'!C:C"),2,INDIRECT("'" &amp; $E$8 &amp; "'!D:D"),1,INDIRECT("'" &amp; $E$8 &amp; "'!H:H"),I$21)</f>
        <v>2</v>
      </c>
      <c r="J29" s="32">
        <f t="shared" ref="J29" si="89">IFERROR(I29/$E29,"NA")</f>
        <v>1</v>
      </c>
      <c r="K29" s="30">
        <f>COUNTIFS(INDIRECT("'" &amp; $E$8 &amp; "'!C:C"),2,INDIRECT("'" &amp; $E$8 &amp; "'!D:D"),1,INDIRECT("'" &amp; $E$8 &amp; "'!H:H"),K$21)</f>
        <v>0</v>
      </c>
      <c r="L29" s="32">
        <f t="shared" ref="L29" si="90">IFERROR(K29/$E29,"NA")</f>
        <v>0</v>
      </c>
      <c r="M29" s="30">
        <f>COUNTIFS(INDIRECT("'" &amp; $E$8 &amp; "'!C:C"),2,INDIRECT("'" &amp; $E$8 &amp; "'!D:D"),1,INDIRECT("'" &amp; $E$8 &amp; "'!H:H"),M$21)</f>
        <v>0</v>
      </c>
      <c r="N29" s="32">
        <f t="shared" ref="N29" si="91">IFERROR(M29/$E29,"NA")</f>
        <v>0</v>
      </c>
      <c r="O29" s="33">
        <f>COUNTIFS(INDIRECT("'" &amp; $E$8 &amp; "'!C:C"),2,INDIRECT("'" &amp; $E$8 &amp; "'!D:D"),1,INDIRECT("'" &amp; $E$8 &amp; "'!H:H"),O$21)</f>
        <v>0</v>
      </c>
      <c r="P29" s="32">
        <f t="shared" ref="P29" si="92">IFERROR(O29/$E29,"NA")</f>
        <v>0</v>
      </c>
      <c r="Q29" s="33">
        <f>COUNTIFS(INDIRECT("'" &amp; $E$8 &amp; "'!C:C"),2,INDIRECT("'" &amp; $E$8 &amp; "'!D:D"),1,INDIRECT("'" &amp; $E$8 &amp; "'!H:H"),Q$21)</f>
        <v>0</v>
      </c>
      <c r="R29" s="32">
        <f t="shared" ref="R29" si="93">IFERROR(Q29/$E29,"NA")</f>
        <v>0</v>
      </c>
      <c r="S29" s="33">
        <f>COUNTIFS(INDIRECT("'" &amp; $E$8 &amp; "'!C:C"),2,INDIRECT("'" &amp; $E$8 &amp; "'!D:D"),1,INDIRECT("'" &amp; $E$8 &amp; "'!H:H"),S$21)</f>
        <v>0</v>
      </c>
      <c r="T29" s="32">
        <f t="shared" ref="T29" si="94">IFERROR(S29/$E29,"NA")</f>
        <v>0</v>
      </c>
      <c r="U29" s="33">
        <f>COUNTIFS(INDIRECT("'" &amp; $E$8 &amp; "'!C:C"),2,INDIRECT("'" &amp; $E$8 &amp; "'!D:D"),1,INDIRECT("'" &amp; $E$8 &amp; "'!I:I"),U$21)</f>
        <v>2</v>
      </c>
      <c r="V29" s="32">
        <f t="shared" si="31"/>
        <v>1</v>
      </c>
      <c r="W29" s="30">
        <f>COUNTIFS(INDIRECT("'" &amp; $E$8 &amp; "'!C:C"),2,INDIRECT("'" &amp; $E$8 &amp; "'!D:D"),1,INDIRECT("'" &amp; $E$8 &amp; "'!I:I"),W$21)</f>
        <v>0</v>
      </c>
      <c r="X29" s="32">
        <f t="shared" ref="X29" si="95">IFERROR(W29/$E29,"NA")</f>
        <v>0</v>
      </c>
      <c r="Y29" s="30">
        <f>COUNTIFS(INDIRECT("'" &amp; $E$8 &amp; "'!C:C"),2,INDIRECT("'" &amp; $E$8 &amp; "'!D:D"),1,INDIRECT("'" &amp; $E$8 &amp; "'!I:I"),Y$21)</f>
        <v>0</v>
      </c>
      <c r="Z29" s="32">
        <f t="shared" ref="Z29" si="96">IFERROR(Y29/$E29,"NA")</f>
        <v>0</v>
      </c>
      <c r="AA29" s="30">
        <f>COUNTIFS(INDIRECT("'" &amp; $E$8 &amp; "'!C:C"),2,INDIRECT("'" &amp; $E$8 &amp; "'!D:D"),1,INDIRECT("'" &amp; $E$8 &amp; "'!I:I"),AA$21)</f>
        <v>0</v>
      </c>
      <c r="AB29" s="32">
        <f t="shared" ref="AB29" si="97">IFERROR(AA29/$E29,"NA")</f>
        <v>0</v>
      </c>
    </row>
    <row r="30" spans="1:28" ht="15.75" thickTop="1" x14ac:dyDescent="0.2">
      <c r="A30" s="16" t="s">
        <v>29</v>
      </c>
      <c r="B30" s="12">
        <f>COUNTIF(INDIRECT("'" &amp; $E$8 &amp; "'!H:H"),"F")</f>
        <v>0</v>
      </c>
      <c r="C30" s="1"/>
      <c r="D30" s="39" t="s">
        <v>51</v>
      </c>
      <c r="E30" s="30">
        <f>COUNTIFS(INDIRECT("'" &amp; $E$8 &amp; "'!C:C"),2,INDIRECT("'" &amp; $E$8 &amp; "'!D:D"),2)</f>
        <v>0</v>
      </c>
      <c r="F30" s="31">
        <f t="shared" ca="1" si="24"/>
        <v>0</v>
      </c>
      <c r="G30" s="30">
        <f>COUNTIFS(INDIRECT("'" &amp; $E$8 &amp; "'!C:C"),2,INDIRECT("'" &amp; $E$8 &amp; "'!D:D"),2,INDIRECT("'" &amp; $E$8 &amp; "'!H:H"),G$21)</f>
        <v>0</v>
      </c>
      <c r="H30" s="32" t="str">
        <f t="shared" si="25"/>
        <v>NA</v>
      </c>
      <c r="I30" s="30">
        <f>COUNTIFS(INDIRECT("'" &amp; $E$8 &amp; "'!C:C"),2,INDIRECT("'" &amp; $E$8 &amp; "'!D:D"),2,INDIRECT("'" &amp; $E$8 &amp; "'!H:H"),I$21)</f>
        <v>0</v>
      </c>
      <c r="J30" s="32" t="str">
        <f t="shared" ref="J30" si="98">IFERROR(I30/$E30,"NA")</f>
        <v>NA</v>
      </c>
      <c r="K30" s="30">
        <f>COUNTIFS(INDIRECT("'" &amp; $E$8 &amp; "'!C:C"),2,INDIRECT("'" &amp; $E$8 &amp; "'!D:D"),2,INDIRECT("'" &amp; $E$8 &amp; "'!H:H"),K$21)</f>
        <v>0</v>
      </c>
      <c r="L30" s="32" t="str">
        <f t="shared" ref="L30" si="99">IFERROR(K30/$E30,"NA")</f>
        <v>NA</v>
      </c>
      <c r="M30" s="30">
        <f>COUNTIFS(INDIRECT("'" &amp; $E$8 &amp; "'!C:C"),2,INDIRECT("'" &amp; $E$8 &amp; "'!D:D"),2,INDIRECT("'" &amp; $E$8 &amp; "'!H:H"),M$21)</f>
        <v>0</v>
      </c>
      <c r="N30" s="32" t="str">
        <f t="shared" ref="N30" si="100">IFERROR(M30/$E30,"NA")</f>
        <v>NA</v>
      </c>
      <c r="O30" s="33">
        <f>COUNTIFS(INDIRECT("'" &amp; $E$8 &amp; "'!C:C"),2,INDIRECT("'" &amp; $E$8 &amp; "'!D:D"),2,INDIRECT("'" &amp; $E$8 &amp; "'!H:H"),O$21)</f>
        <v>0</v>
      </c>
      <c r="P30" s="32" t="str">
        <f t="shared" ref="P30" si="101">IFERROR(O30/$E30,"NA")</f>
        <v>NA</v>
      </c>
      <c r="Q30" s="33">
        <f>COUNTIFS(INDIRECT("'" &amp; $E$8 &amp; "'!C:C"),2,INDIRECT("'" &amp; $E$8 &amp; "'!D:D"),2,INDIRECT("'" &amp; $E$8 &amp; "'!H:H"),Q$21)</f>
        <v>0</v>
      </c>
      <c r="R30" s="32" t="str">
        <f t="shared" ref="R30" si="102">IFERROR(Q30/$E30,"NA")</f>
        <v>NA</v>
      </c>
      <c r="S30" s="33">
        <f>COUNTIFS(INDIRECT("'" &amp; $E$8 &amp; "'!C:C"),2,INDIRECT("'" &amp; $E$8 &amp; "'!D:D"),2,INDIRECT("'" &amp; $E$8 &amp; "'!H:H"),S$21)</f>
        <v>0</v>
      </c>
      <c r="T30" s="32" t="str">
        <f t="shared" ref="T30" si="103">IFERROR(S30/$E30,"NA")</f>
        <v>NA</v>
      </c>
      <c r="U30" s="33">
        <f>COUNTIFS(INDIRECT("'" &amp; $E$8 &amp; "'!C:C"),2,INDIRECT("'" &amp; $E$8 &amp; "'!D:D"),2,INDIRECT("'" &amp; $E$8 &amp; "'!I:I"),U$21)</f>
        <v>0</v>
      </c>
      <c r="V30" s="32" t="str">
        <f t="shared" si="31"/>
        <v>NA</v>
      </c>
      <c r="W30" s="30">
        <f>COUNTIFS(INDIRECT("'" &amp; $E$8 &amp; "'!C:C"),2,INDIRECT("'" &amp; $E$8 &amp; "'!D:D"),2,INDIRECT("'" &amp; $E$8 &amp; "'!I:I"),W$21)</f>
        <v>0</v>
      </c>
      <c r="X30" s="32" t="str">
        <f t="shared" ref="X30" si="104">IFERROR(W30/$E30,"NA")</f>
        <v>NA</v>
      </c>
      <c r="Y30" s="30">
        <f>COUNTIFS(INDIRECT("'" &amp; $E$8 &amp; "'!C:C"),2,INDIRECT("'" &amp; $E$8 &amp; "'!D:D"),2,INDIRECT("'" &amp; $E$8 &amp; "'!I:I"),Y$21)</f>
        <v>0</v>
      </c>
      <c r="Z30" s="32" t="str">
        <f t="shared" ref="Z30" si="105">IFERROR(Y30/$E30,"NA")</f>
        <v>NA</v>
      </c>
      <c r="AA30" s="30">
        <f>COUNTIFS(INDIRECT("'" &amp; $E$8 &amp; "'!C:C"),2,INDIRECT("'" &amp; $E$8 &amp; "'!D:D"),2,INDIRECT("'" &amp; $E$8 &amp; "'!I:I"),AA$21)</f>
        <v>0</v>
      </c>
      <c r="AB30" s="32" t="str">
        <f t="shared" ref="AB30" si="106">IFERROR(AA30/$E30,"NA")</f>
        <v>NA</v>
      </c>
    </row>
    <row r="31" spans="1:28" x14ac:dyDescent="0.2">
      <c r="A31" s="16" t="s">
        <v>30</v>
      </c>
      <c r="B31" s="14">
        <f ca="1">B30/$B$13</f>
        <v>0</v>
      </c>
      <c r="C31" s="1"/>
      <c r="D31" s="39" t="s">
        <v>53</v>
      </c>
      <c r="E31" s="30">
        <f>COUNTIFS(INDIRECT("'" &amp; $E$8 &amp; "'!C:C"),3,INDIRECT("'" &amp; $E$8 &amp; "'!D:D"),0)</f>
        <v>0</v>
      </c>
      <c r="F31" s="31">
        <f t="shared" ca="1" si="24"/>
        <v>0</v>
      </c>
      <c r="G31" s="30">
        <f>COUNTIFS(INDIRECT("'" &amp; $E$8 &amp; "'!C:C"),3,INDIRECT("'" &amp; $E$8 &amp; "'!D:D"),0,INDIRECT("'" &amp; $E$8 &amp; "'!H:H"),G$21)</f>
        <v>0</v>
      </c>
      <c r="H31" s="32" t="str">
        <f t="shared" si="25"/>
        <v>NA</v>
      </c>
      <c r="I31" s="30">
        <f>COUNTIFS(INDIRECT("'" &amp; $E$8 &amp; "'!C:C"),3,INDIRECT("'" &amp; $E$8 &amp; "'!D:D"),0,INDIRECT("'" &amp; $E$8 &amp; "'!H:H"),I$21)</f>
        <v>0</v>
      </c>
      <c r="J31" s="32" t="str">
        <f t="shared" ref="J31" si="107">IFERROR(I31/$E31,"NA")</f>
        <v>NA</v>
      </c>
      <c r="K31" s="30">
        <f>COUNTIFS(INDIRECT("'" &amp; $E$8 &amp; "'!C:C"),3,INDIRECT("'" &amp; $E$8 &amp; "'!D:D"),0,INDIRECT("'" &amp; $E$8 &amp; "'!H:H"),K$21)</f>
        <v>0</v>
      </c>
      <c r="L31" s="32" t="str">
        <f t="shared" ref="L31" si="108">IFERROR(K31/$E31,"NA")</f>
        <v>NA</v>
      </c>
      <c r="M31" s="30">
        <f>COUNTIFS(INDIRECT("'" &amp; $E$8 &amp; "'!C:C"),3,INDIRECT("'" &amp; $E$8 &amp; "'!D:D"),0,INDIRECT("'" &amp; $E$8 &amp; "'!H:H"),M$21)</f>
        <v>0</v>
      </c>
      <c r="N31" s="32" t="str">
        <f t="shared" ref="N31" si="109">IFERROR(M31/$E31,"NA")</f>
        <v>NA</v>
      </c>
      <c r="O31" s="33">
        <f>COUNTIFS(INDIRECT("'" &amp; $E$8 &amp; "'!C:C"),3,INDIRECT("'" &amp; $E$8 &amp; "'!D:D"),0,INDIRECT("'" &amp; $E$8 &amp; "'!H:H"),O$21)</f>
        <v>0</v>
      </c>
      <c r="P31" s="32" t="str">
        <f t="shared" ref="P31" si="110">IFERROR(O31/$E31,"NA")</f>
        <v>NA</v>
      </c>
      <c r="Q31" s="33">
        <f>COUNTIFS(INDIRECT("'" &amp; $E$8 &amp; "'!C:C"),3,INDIRECT("'" &amp; $E$8 &amp; "'!D:D"),0,INDIRECT("'" &amp; $E$8 &amp; "'!H:H"),Q$21)</f>
        <v>0</v>
      </c>
      <c r="R31" s="32" t="str">
        <f t="shared" ref="R31" si="111">IFERROR(Q31/$E31,"NA")</f>
        <v>NA</v>
      </c>
      <c r="S31" s="33">
        <f>COUNTIFS(INDIRECT("'" &amp; $E$8 &amp; "'!C:C"),3,INDIRECT("'" &amp; $E$8 &amp; "'!D:D"),0,INDIRECT("'" &amp; $E$8 &amp; "'!H:H"),S$21)</f>
        <v>0</v>
      </c>
      <c r="T31" s="32" t="str">
        <f t="shared" ref="T31" si="112">IFERROR(S31/$E31,"NA")</f>
        <v>NA</v>
      </c>
      <c r="U31" s="33">
        <f>COUNTIFS(INDIRECT("'" &amp; $E$8 &amp; "'!C:C"),3,INDIRECT("'" &amp; $E$8 &amp; "'!D:D"),0,INDIRECT("'" &amp; $E$8 &amp; "'!I:I"),U$21)</f>
        <v>0</v>
      </c>
      <c r="V31" s="32" t="str">
        <f t="shared" si="31"/>
        <v>NA</v>
      </c>
      <c r="W31" s="30">
        <f>COUNTIFS(INDIRECT("'" &amp; $E$8 &amp; "'!C:C"),3,INDIRECT("'" &amp; $E$8 &amp; "'!D:D"),0,INDIRECT("'" &amp; $E$8 &amp; "'!I:I"),W$21)</f>
        <v>0</v>
      </c>
      <c r="X31" s="32" t="str">
        <f t="shared" ref="X31" si="113">IFERROR(W31/$E31,"NA")</f>
        <v>NA</v>
      </c>
      <c r="Y31" s="30">
        <f>COUNTIFS(INDIRECT("'" &amp; $E$8 &amp; "'!C:C"),3,INDIRECT("'" &amp; $E$8 &amp; "'!D:D"),0,INDIRECT("'" &amp; $E$8 &amp; "'!I:I"),Y$21)</f>
        <v>0</v>
      </c>
      <c r="Z31" s="32" t="str">
        <f t="shared" ref="Z31" si="114">IFERROR(Y31/$E31,"NA")</f>
        <v>NA</v>
      </c>
      <c r="AA31" s="30">
        <f>COUNTIFS(INDIRECT("'" &amp; $E$8 &amp; "'!C:C"),3,INDIRECT("'" &amp; $E$8 &amp; "'!D:D"),0,INDIRECT("'" &amp; $E$8 &amp; "'!I:I"),AA$21)</f>
        <v>0</v>
      </c>
      <c r="AB31" s="32" t="str">
        <f t="shared" ref="AB31" si="115">IFERROR(AA31/$E31,"NA")</f>
        <v>NA</v>
      </c>
    </row>
    <row r="32" spans="1:28" ht="17.25" thickBot="1" x14ac:dyDescent="0.25">
      <c r="A32" s="7" t="s">
        <v>36</v>
      </c>
      <c r="B32" s="12"/>
      <c r="C32" s="1"/>
      <c r="D32" s="39" t="s">
        <v>54</v>
      </c>
      <c r="E32" s="30">
        <f>COUNTIFS(INDIRECT("'" &amp; $E$8 &amp; "'!C:C"),3,INDIRECT("'" &amp; $E$8 &amp; "'!D:D"),1)</f>
        <v>0</v>
      </c>
      <c r="F32" s="31">
        <f t="shared" ca="1" si="24"/>
        <v>0</v>
      </c>
      <c r="G32" s="30">
        <f>COUNTIFS(INDIRECT("'" &amp; $E$8 &amp; "'!C:C"),3,INDIRECT("'" &amp; $E$8 &amp; "'!D:D"),1,INDIRECT("'" &amp; $E$8 &amp; "'!H:H"),G$21)</f>
        <v>0</v>
      </c>
      <c r="H32" s="32" t="str">
        <f t="shared" si="25"/>
        <v>NA</v>
      </c>
      <c r="I32" s="30">
        <f>COUNTIFS(INDIRECT("'" &amp; $E$8 &amp; "'!C:C"),3,INDIRECT("'" &amp; $E$8 &amp; "'!D:D"),1,INDIRECT("'" &amp; $E$8 &amp; "'!H:H"),I$21)</f>
        <v>0</v>
      </c>
      <c r="J32" s="32" t="str">
        <f t="shared" ref="J32" si="116">IFERROR(I32/$E32,"NA")</f>
        <v>NA</v>
      </c>
      <c r="K32" s="30">
        <f>COUNTIFS(INDIRECT("'" &amp; $E$8 &amp; "'!C:C"),3,INDIRECT("'" &amp; $E$8 &amp; "'!D:D"),1,INDIRECT("'" &amp; $E$8 &amp; "'!H:H"),K$21)</f>
        <v>0</v>
      </c>
      <c r="L32" s="32" t="str">
        <f t="shared" ref="L32" si="117">IFERROR(K32/$E32,"NA")</f>
        <v>NA</v>
      </c>
      <c r="M32" s="30">
        <f>COUNTIFS(INDIRECT("'" &amp; $E$8 &amp; "'!C:C"),3,INDIRECT("'" &amp; $E$8 &amp; "'!D:D"),1,INDIRECT("'" &amp; $E$8 &amp; "'!H:H"),M$21)</f>
        <v>0</v>
      </c>
      <c r="N32" s="32" t="str">
        <f t="shared" ref="N32" si="118">IFERROR(M32/$E32,"NA")</f>
        <v>NA</v>
      </c>
      <c r="O32" s="33">
        <f>COUNTIFS(INDIRECT("'" &amp; $E$8 &amp; "'!C:C"),3,INDIRECT("'" &amp; $E$8 &amp; "'!D:D"),1,INDIRECT("'" &amp; $E$8 &amp; "'!H:H"),O$21)</f>
        <v>0</v>
      </c>
      <c r="P32" s="32" t="str">
        <f t="shared" ref="P32" si="119">IFERROR(O32/$E32,"NA")</f>
        <v>NA</v>
      </c>
      <c r="Q32" s="33">
        <f>COUNTIFS(INDIRECT("'" &amp; $E$8 &amp; "'!C:C"),3,INDIRECT("'" &amp; $E$8 &amp; "'!D:D"),1,INDIRECT("'" &amp; $E$8 &amp; "'!H:H"),Q$21)</f>
        <v>0</v>
      </c>
      <c r="R32" s="32" t="str">
        <f t="shared" ref="R32" si="120">IFERROR(Q32/$E32,"NA")</f>
        <v>NA</v>
      </c>
      <c r="S32" s="33">
        <f>COUNTIFS(INDIRECT("'" &amp; $E$8 &amp; "'!C:C"),3,INDIRECT("'" &amp; $E$8 &amp; "'!D:D"),1,INDIRECT("'" &amp; $E$8 &amp; "'!H:H"),S$21)</f>
        <v>0</v>
      </c>
      <c r="T32" s="32" t="str">
        <f t="shared" ref="T32" si="121">IFERROR(S32/$E32,"NA")</f>
        <v>NA</v>
      </c>
      <c r="U32" s="33">
        <f>COUNTIFS(INDIRECT("'" &amp; $E$8 &amp; "'!C:C"),3,INDIRECT("'" &amp; $E$8 &amp; "'!D:D"),1,INDIRECT("'" &amp; $E$8 &amp; "'!I:I"),U$21)</f>
        <v>0</v>
      </c>
      <c r="V32" s="32" t="str">
        <f t="shared" si="31"/>
        <v>NA</v>
      </c>
      <c r="W32" s="30">
        <f>COUNTIFS(INDIRECT("'" &amp; $E$8 &amp; "'!C:C"),3,INDIRECT("'" &amp; $E$8 &amp; "'!D:D"),1,INDIRECT("'" &amp; $E$8 &amp; "'!I:I"),W$21)</f>
        <v>0</v>
      </c>
      <c r="X32" s="32" t="str">
        <f t="shared" ref="X32" si="122">IFERROR(W32/$E32,"NA")</f>
        <v>NA</v>
      </c>
      <c r="Y32" s="30">
        <f>COUNTIFS(INDIRECT("'" &amp; $E$8 &amp; "'!C:C"),3,INDIRECT("'" &amp; $E$8 &amp; "'!D:D"),1,INDIRECT("'" &amp; $E$8 &amp; "'!I:I"),Y$21)</f>
        <v>0</v>
      </c>
      <c r="Z32" s="32" t="str">
        <f t="shared" ref="Z32" si="123">IFERROR(Y32/$E32,"NA")</f>
        <v>NA</v>
      </c>
      <c r="AA32" s="30">
        <f>COUNTIFS(INDIRECT("'" &amp; $E$8 &amp; "'!C:C"),3,INDIRECT("'" &amp; $E$8 &amp; "'!D:D"),1,INDIRECT("'" &amp; $E$8 &amp; "'!I:I"),AA$21)</f>
        <v>0</v>
      </c>
      <c r="AB32" s="32" t="str">
        <f t="shared" ref="AB32" si="124">IFERROR(AA32/$E32,"NA")</f>
        <v>NA</v>
      </c>
    </row>
    <row r="33" spans="1:28" ht="15.75" thickTop="1" x14ac:dyDescent="0.2">
      <c r="A33" s="16" t="s">
        <v>37</v>
      </c>
      <c r="B33" s="12">
        <f>SUM(INDIRECT("'" &amp; $E$8 &amp; "'!E:E"))</f>
        <v>17</v>
      </c>
      <c r="C33" s="1"/>
      <c r="D33" s="39" t="s">
        <v>55</v>
      </c>
      <c r="E33" s="30">
        <f>COUNTIFS(INDIRECT("'" &amp; $E$8 &amp; "'!C:C"),3,INDIRECT("'" &amp; $E$8 &amp; "'!D:D"),2)</f>
        <v>2</v>
      </c>
      <c r="F33" s="31">
        <f t="shared" ca="1" si="24"/>
        <v>0.5</v>
      </c>
      <c r="G33" s="30">
        <f>COUNTIFS(INDIRECT("'" &amp; $E$8 &amp; "'!C:C"),3,INDIRECT("'" &amp; $E$8 &amp; "'!D:D"),2,INDIRECT("'" &amp; $E$8 &amp; "'!H:H"),G$21)</f>
        <v>1</v>
      </c>
      <c r="H33" s="32">
        <f t="shared" si="25"/>
        <v>0.5</v>
      </c>
      <c r="I33" s="30">
        <f>COUNTIFS(INDIRECT("'" &amp; $E$8 &amp; "'!C:C"),3,INDIRECT("'" &amp; $E$8 &amp; "'!D:D"),2,INDIRECT("'" &amp; $E$8 &amp; "'!H:H"),I$21)</f>
        <v>1</v>
      </c>
      <c r="J33" s="32">
        <f t="shared" ref="J33" si="125">IFERROR(I33/$E33,"NA")</f>
        <v>0.5</v>
      </c>
      <c r="K33" s="30">
        <f>COUNTIFS(INDIRECT("'" &amp; $E$8 &amp; "'!C:C"),3,INDIRECT("'" &amp; $E$8 &amp; "'!D:D"),2,INDIRECT("'" &amp; $E$8 &amp; "'!H:H"),K$21)</f>
        <v>0</v>
      </c>
      <c r="L33" s="32">
        <f t="shared" ref="L33" si="126">IFERROR(K33/$E33,"NA")</f>
        <v>0</v>
      </c>
      <c r="M33" s="30">
        <f>COUNTIFS(INDIRECT("'" &amp; $E$8 &amp; "'!C:C"),3,INDIRECT("'" &amp; $E$8 &amp; "'!D:D"),2,INDIRECT("'" &amp; $E$8 &amp; "'!H:H"),M$21)</f>
        <v>0</v>
      </c>
      <c r="N33" s="32">
        <f t="shared" ref="N33" si="127">IFERROR(M33/$E33,"NA")</f>
        <v>0</v>
      </c>
      <c r="O33" s="33">
        <f>COUNTIFS(INDIRECT("'" &amp; $E$8 &amp; "'!C:C"),3,INDIRECT("'" &amp; $E$8 &amp; "'!D:D"),2,INDIRECT("'" &amp; $E$8 &amp; "'!H:H"),O$21)</f>
        <v>0</v>
      </c>
      <c r="P33" s="32">
        <f t="shared" ref="P33" si="128">IFERROR(O33/$E33,"NA")</f>
        <v>0</v>
      </c>
      <c r="Q33" s="33">
        <f>COUNTIFS(INDIRECT("'" &amp; $E$8 &amp; "'!C:C"),3,INDIRECT("'" &amp; $E$8 &amp; "'!D:D"),2,INDIRECT("'" &amp; $E$8 &amp; "'!H:H"),Q$21)</f>
        <v>0</v>
      </c>
      <c r="R33" s="32">
        <f t="shared" ref="R33" si="129">IFERROR(Q33/$E33,"NA")</f>
        <v>0</v>
      </c>
      <c r="S33" s="33">
        <f>COUNTIFS(INDIRECT("'" &amp; $E$8 &amp; "'!C:C"),3,INDIRECT("'" &amp; $E$8 &amp; "'!D:D"),2,INDIRECT("'" &amp; $E$8 &amp; "'!H:H"),S$21)</f>
        <v>0</v>
      </c>
      <c r="T33" s="32">
        <f t="shared" ref="T33" si="130">IFERROR(S33/$E33,"NA")</f>
        <v>0</v>
      </c>
      <c r="U33" s="33">
        <f>COUNTIFS(INDIRECT("'" &amp; $E$8 &amp; "'!C:C"),3,INDIRECT("'" &amp; $E$8 &amp; "'!D:D"),2,INDIRECT("'" &amp; $E$8 &amp; "'!I:I"),U$21)</f>
        <v>0</v>
      </c>
      <c r="V33" s="32">
        <f t="shared" si="31"/>
        <v>0</v>
      </c>
      <c r="W33" s="30">
        <f>COUNTIFS(INDIRECT("'" &amp; $E$8 &amp; "'!C:C"),3,INDIRECT("'" &amp; $E$8 &amp; "'!D:D"),2,INDIRECT("'" &amp; $E$8 &amp; "'!I:I"),W$21)</f>
        <v>0</v>
      </c>
      <c r="X33" s="32">
        <f t="shared" ref="X33" si="131">IFERROR(W33/$E33,"NA")</f>
        <v>0</v>
      </c>
      <c r="Y33" s="30">
        <f>COUNTIFS(INDIRECT("'" &amp; $E$8 &amp; "'!C:C"),3,INDIRECT("'" &amp; $E$8 &amp; "'!D:D"),2,INDIRECT("'" &amp; $E$8 &amp; "'!I:I"),Y$21)</f>
        <v>2</v>
      </c>
      <c r="Z33" s="32">
        <f t="shared" ref="Z33" si="132">IFERROR(Y33/$E33,"NA")</f>
        <v>1</v>
      </c>
      <c r="AA33" s="30">
        <f>COUNTIFS(INDIRECT("'" &amp; $E$8 &amp; "'!C:C"),3,INDIRECT("'" &amp; $E$8 &amp; "'!D:D"),2,INDIRECT("'" &amp; $E$8 &amp; "'!I:I"),AA$21)</f>
        <v>0</v>
      </c>
      <c r="AB33" s="32">
        <f t="shared" ref="AB33" si="133">IFERROR(AA33/$E33,"NA")</f>
        <v>0</v>
      </c>
    </row>
    <row r="34" spans="1:28" ht="15.75" x14ac:dyDescent="0.2">
      <c r="A34" s="16" t="s">
        <v>38</v>
      </c>
      <c r="B34" s="15">
        <f>AVERAGE(INDIRECT("'" &amp; $E$8 &amp; "'!E:E"))</f>
        <v>4.25</v>
      </c>
      <c r="C34" s="1"/>
      <c r="D34" s="4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/>
      <c r="P34" s="33"/>
      <c r="Q34" s="33"/>
      <c r="R34" s="33"/>
      <c r="S34" s="33"/>
      <c r="T34" s="33"/>
      <c r="U34" s="33"/>
      <c r="V34" s="30"/>
      <c r="W34" s="30"/>
      <c r="X34" s="30"/>
      <c r="Y34" s="30"/>
      <c r="Z34" s="30"/>
      <c r="AA34" s="35"/>
      <c r="AB34" s="35"/>
    </row>
    <row r="35" spans="1:28" x14ac:dyDescent="0.2">
      <c r="A35" s="16" t="s">
        <v>83</v>
      </c>
      <c r="B35" s="13">
        <f>MODE(INDIRECT("'" &amp; $E$8 &amp; "'!E:E"))</f>
        <v>3</v>
      </c>
      <c r="C35" s="1"/>
      <c r="D35" s="25" t="s">
        <v>12</v>
      </c>
      <c r="E35" s="26" t="s">
        <v>20</v>
      </c>
      <c r="F35" s="26" t="s">
        <v>0</v>
      </c>
      <c r="G35" s="27" t="s">
        <v>11</v>
      </c>
      <c r="H35" s="27" t="s">
        <v>20</v>
      </c>
      <c r="I35" s="27" t="s">
        <v>8</v>
      </c>
      <c r="J35" s="27" t="s">
        <v>20</v>
      </c>
      <c r="K35" s="27" t="s">
        <v>22</v>
      </c>
      <c r="L35" s="27" t="s">
        <v>20</v>
      </c>
      <c r="M35" s="27" t="s">
        <v>7</v>
      </c>
      <c r="N35" s="27" t="s">
        <v>20</v>
      </c>
      <c r="O35" s="27" t="s">
        <v>60</v>
      </c>
      <c r="P35" s="27" t="s">
        <v>20</v>
      </c>
      <c r="Q35" s="27" t="s">
        <v>6</v>
      </c>
      <c r="R35" s="27" t="s">
        <v>20</v>
      </c>
      <c r="S35" s="27" t="s">
        <v>25</v>
      </c>
      <c r="T35" s="27" t="s">
        <v>20</v>
      </c>
      <c r="U35" s="27" t="s">
        <v>10</v>
      </c>
      <c r="V35" s="27" t="s">
        <v>20</v>
      </c>
      <c r="W35" s="27" t="s">
        <v>9</v>
      </c>
      <c r="X35" s="27" t="s">
        <v>20</v>
      </c>
      <c r="Y35" s="27" t="s">
        <v>23</v>
      </c>
      <c r="Z35" s="27" t="s">
        <v>20</v>
      </c>
      <c r="AA35" s="28" t="s">
        <v>62</v>
      </c>
      <c r="AB35" s="27" t="s">
        <v>20</v>
      </c>
    </row>
    <row r="36" spans="1:28" x14ac:dyDescent="0.2">
      <c r="A36" s="16" t="s">
        <v>84</v>
      </c>
      <c r="B36" s="12">
        <f>MEDIAN(INDIRECT("'" &amp; $E$8 &amp; "'!E:E"))</f>
        <v>4</v>
      </c>
      <c r="C36" s="1"/>
      <c r="D36" s="29" t="s">
        <v>1</v>
      </c>
      <c r="E36" s="30">
        <f>COUNTIF(INDIRECT("'" &amp; $E$8 &amp; "'!F:F"),D36)</f>
        <v>2</v>
      </c>
      <c r="F36" s="31">
        <f t="shared" ref="F36:F39" ca="1" si="134">E36/$B$13</f>
        <v>0.5</v>
      </c>
      <c r="G36" s="30">
        <f>COUNTIFS(INDIRECT("'" &amp; $E$8 &amp; "'!F:F"),$D36,INDIRECT("'" &amp; $E$8 &amp; "'!H:H"),G$35)</f>
        <v>0</v>
      </c>
      <c r="H36" s="32">
        <f t="shared" ref="H36:J39" si="135">IFERROR(G36/$E36,"NA")</f>
        <v>0</v>
      </c>
      <c r="I36" s="30">
        <f>COUNTIFS(INDIRECT("'" &amp; $E$8 &amp; "'!F:F"),$D36,INDIRECT("'" &amp; $E$8 &amp; "'!H:H"),I$35)</f>
        <v>2</v>
      </c>
      <c r="J36" s="32">
        <f t="shared" si="135"/>
        <v>1</v>
      </c>
      <c r="K36" s="30">
        <f>COUNTIFS(INDIRECT("'" &amp; $E$8 &amp; "'!F:F"),$D36,INDIRECT("'" &amp; $E$8 &amp; "'!H:H"),K$35)</f>
        <v>0</v>
      </c>
      <c r="L36" s="32">
        <f t="shared" ref="L36" si="136">IFERROR(K36/$E36,"NA")</f>
        <v>0</v>
      </c>
      <c r="M36" s="30">
        <f>COUNTIFS(INDIRECT("'" &amp; $E$8 &amp; "'!F:F"),$D36,INDIRECT("'" &amp; $E$8 &amp; "'!H:H"),M$35)</f>
        <v>0</v>
      </c>
      <c r="N36" s="32">
        <f t="shared" ref="N36" si="137">IFERROR(M36/$E36,"NA")</f>
        <v>0</v>
      </c>
      <c r="O36" s="33">
        <f>COUNTIFS(INDIRECT("'" &amp; $E$8 &amp; "'!F:F"),$D36,INDIRECT("'" &amp; $E$8 &amp; "'!H:H"),O$35)</f>
        <v>0</v>
      </c>
      <c r="P36" s="32">
        <f t="shared" ref="P36" si="138">IFERROR(O36/$E36,"NA")</f>
        <v>0</v>
      </c>
      <c r="Q36" s="33">
        <f>COUNTIFS(INDIRECT("'" &amp; $E$8 &amp; "'!F:F"),$D36,INDIRECT("'" &amp; $E$8 &amp; "'!H:H"),Q$35)</f>
        <v>0</v>
      </c>
      <c r="R36" s="32">
        <f t="shared" ref="R36" si="139">IFERROR(Q36/$E36,"NA")</f>
        <v>0</v>
      </c>
      <c r="S36" s="33">
        <f>COUNTIFS(INDIRECT("'" &amp; $E$8 &amp; "'!F:F"),$D36,INDIRECT("'" &amp; $E$8 &amp; "'!H:H"),S$35)</f>
        <v>0</v>
      </c>
      <c r="T36" s="32">
        <f t="shared" ref="T36" si="140">IFERROR(S36/$E36,"NA")</f>
        <v>0</v>
      </c>
      <c r="U36" s="30">
        <f>COUNTIFS(INDIRECT("'" &amp; $E$8 &amp; "'!F:F"),$D36,INDIRECT("'" &amp; $E$8 &amp; "'!I:I"),U$35)</f>
        <v>2</v>
      </c>
      <c r="V36" s="32">
        <f t="shared" ref="V36" si="141">IFERROR(U36/$E36,"NA")</f>
        <v>1</v>
      </c>
      <c r="W36" s="30">
        <f>COUNTIFS(INDIRECT("'" &amp; $E$8 &amp; "'!F:F"),$D36,INDIRECT("'" &amp; $E$8 &amp; "'!I:I"),W$35)</f>
        <v>0</v>
      </c>
      <c r="X36" s="32">
        <f t="shared" ref="X36" si="142">IFERROR(W36/$E36,"NA")</f>
        <v>0</v>
      </c>
      <c r="Y36" s="30">
        <f>COUNTIFS(INDIRECT("'" &amp; $E$8 &amp; "'!F:F"),$D36,INDIRECT("'" &amp; $E$8 &amp; "'!I:I"),Y$35)</f>
        <v>0</v>
      </c>
      <c r="Z36" s="32">
        <f t="shared" ref="Z36" si="143">IFERROR(Y36/$E36,"NA")</f>
        <v>0</v>
      </c>
      <c r="AA36" s="30">
        <f>COUNTIFS(INDIRECT("'" &amp; $E$8 &amp; "'!F:F"),$D36,INDIRECT("'" &amp; $E$8 &amp; "'!I:I"),AA$35)</f>
        <v>0</v>
      </c>
      <c r="AB36" s="32">
        <f t="shared" ref="AB36" si="144">IFERROR(AA36/$E36,"NA")</f>
        <v>0</v>
      </c>
    </row>
    <row r="37" spans="1:28" x14ac:dyDescent="0.2">
      <c r="A37" s="2"/>
      <c r="B37" s="6"/>
      <c r="C37" s="4"/>
      <c r="D37" s="29" t="s">
        <v>5</v>
      </c>
      <c r="E37" s="30">
        <f t="shared" ref="E37:E39" si="145">COUNTIF(INDIRECT("'" &amp; $E$8 &amp; "'!F:F"),D37)</f>
        <v>1</v>
      </c>
      <c r="F37" s="31">
        <f t="shared" ca="1" si="134"/>
        <v>0.25</v>
      </c>
      <c r="G37" s="30">
        <f>COUNTIFS(INDIRECT("'" &amp; $E$8 &amp; "'!F:F"),$D37,INDIRECT("'" &amp; $E$8 &amp; "'!H:H"),G$35)</f>
        <v>1</v>
      </c>
      <c r="H37" s="32">
        <f t="shared" si="135"/>
        <v>1</v>
      </c>
      <c r="I37" s="30">
        <f>COUNTIFS(INDIRECT("'" &amp; $E$8 &amp; "'!F:F"),$D37,INDIRECT("'" &amp; $E$8 &amp; "'!H:H"),I$35)</f>
        <v>0</v>
      </c>
      <c r="J37" s="32">
        <f t="shared" si="135"/>
        <v>0</v>
      </c>
      <c r="K37" s="30">
        <f>COUNTIFS(INDIRECT("'" &amp; $E$8 &amp; "'!F:F"),$D37,INDIRECT("'" &amp; $E$8 &amp; "'!H:H"),K$35)</f>
        <v>0</v>
      </c>
      <c r="L37" s="32">
        <f t="shared" ref="L37" si="146">IFERROR(K37/$E37,"NA")</f>
        <v>0</v>
      </c>
      <c r="M37" s="30">
        <f>COUNTIFS(INDIRECT("'" &amp; $E$8 &amp; "'!F:F"),$D37,INDIRECT("'" &amp; $E$8 &amp; "'!H:H"),M$35)</f>
        <v>0</v>
      </c>
      <c r="N37" s="32">
        <f t="shared" ref="N37" si="147">IFERROR(M37/$E37,"NA")</f>
        <v>0</v>
      </c>
      <c r="O37" s="33">
        <f>COUNTIFS(INDIRECT("'" &amp; $E$8 &amp; "'!F:F"),$D37,INDIRECT("'" &amp; $E$8 &amp; "'!H:H"),O$35)</f>
        <v>0</v>
      </c>
      <c r="P37" s="32">
        <f t="shared" ref="P37" si="148">IFERROR(O37/$E37,"NA")</f>
        <v>0</v>
      </c>
      <c r="Q37" s="33">
        <f>COUNTIFS(INDIRECT("'" &amp; $E$8 &amp; "'!F:F"),$D37,INDIRECT("'" &amp; $E$8 &amp; "'!H:H"),Q$35)</f>
        <v>0</v>
      </c>
      <c r="R37" s="32">
        <f t="shared" ref="R37" si="149">IFERROR(Q37/$E37,"NA")</f>
        <v>0</v>
      </c>
      <c r="S37" s="33">
        <f>COUNTIFS(INDIRECT("'" &amp; $E$8 &amp; "'!F:F"),$D37,INDIRECT("'" &amp; $E$8 &amp; "'!H:H"),S$35)</f>
        <v>0</v>
      </c>
      <c r="T37" s="32">
        <f t="shared" ref="T37" si="150">IFERROR(S37/$E37,"NA")</f>
        <v>0</v>
      </c>
      <c r="U37" s="30">
        <f>COUNTIFS(INDIRECT("'" &amp; $E$8 &amp; "'!F:F"),$D37,INDIRECT("'" &amp; $E$8 &amp; "'!I:I"),U$35)</f>
        <v>0</v>
      </c>
      <c r="V37" s="32">
        <f t="shared" ref="V37" si="151">IFERROR(U37/$E37,"NA")</f>
        <v>0</v>
      </c>
      <c r="W37" s="30">
        <f>COUNTIFS(INDIRECT("'" &amp; $E$8 &amp; "'!F:F"),$D37,INDIRECT("'" &amp; $E$8 &amp; "'!I:I"),W$35)</f>
        <v>0</v>
      </c>
      <c r="X37" s="32">
        <f t="shared" ref="X37" si="152">IFERROR(W37/$E37,"NA")</f>
        <v>0</v>
      </c>
      <c r="Y37" s="30">
        <f>COUNTIFS(INDIRECT("'" &amp; $E$8 &amp; "'!F:F"),$D37,INDIRECT("'" &amp; $E$8 &amp; "'!I:I"),Y$35)</f>
        <v>1</v>
      </c>
      <c r="Z37" s="32">
        <f t="shared" ref="Z37" si="153">IFERROR(Y37/$E37,"NA")</f>
        <v>1</v>
      </c>
      <c r="AA37" s="30">
        <f>COUNTIFS(INDIRECT("'" &amp; $E$8 &amp; "'!F:F"),$D37,INDIRECT("'" &amp; $E$8 &amp; "'!I:I"),AA$35)</f>
        <v>0</v>
      </c>
      <c r="AB37" s="32">
        <f t="shared" ref="AB37" si="154">IFERROR(AA37/$E37,"NA")</f>
        <v>0</v>
      </c>
    </row>
    <row r="38" spans="1:28" x14ac:dyDescent="0.2">
      <c r="D38" s="29" t="s">
        <v>4</v>
      </c>
      <c r="E38" s="30">
        <f t="shared" si="145"/>
        <v>0</v>
      </c>
      <c r="F38" s="31">
        <f t="shared" ca="1" si="134"/>
        <v>0</v>
      </c>
      <c r="G38" s="30">
        <f>COUNTIFS(INDIRECT("'" &amp; $E$8 &amp; "'!F:F"),$D38,INDIRECT("'" &amp; $E$8 &amp; "'!H:H"),G$35)</f>
        <v>0</v>
      </c>
      <c r="H38" s="32" t="str">
        <f t="shared" si="135"/>
        <v>NA</v>
      </c>
      <c r="I38" s="30">
        <f>COUNTIFS(INDIRECT("'" &amp; $E$8 &amp; "'!F:F"),$D38,INDIRECT("'" &amp; $E$8 &amp; "'!H:H"),I$35)</f>
        <v>0</v>
      </c>
      <c r="J38" s="32" t="str">
        <f t="shared" si="135"/>
        <v>NA</v>
      </c>
      <c r="K38" s="30">
        <f>COUNTIFS(INDIRECT("'" &amp; $E$8 &amp; "'!F:F"),$D38,INDIRECT("'" &amp; $E$8 &amp; "'!H:H"),K$35)</f>
        <v>0</v>
      </c>
      <c r="L38" s="32" t="str">
        <f t="shared" ref="L38" si="155">IFERROR(K38/$E38,"NA")</f>
        <v>NA</v>
      </c>
      <c r="M38" s="30">
        <f>COUNTIFS(INDIRECT("'" &amp; $E$8 &amp; "'!F:F"),$D38,INDIRECT("'" &amp; $E$8 &amp; "'!H:H"),M$35)</f>
        <v>0</v>
      </c>
      <c r="N38" s="32" t="str">
        <f t="shared" ref="N38" si="156">IFERROR(M38/$E38,"NA")</f>
        <v>NA</v>
      </c>
      <c r="O38" s="33">
        <f>COUNTIFS(INDIRECT("'" &amp; $E$8 &amp; "'!F:F"),$D38,INDIRECT("'" &amp; $E$8 &amp; "'!H:H"),O$35)</f>
        <v>0</v>
      </c>
      <c r="P38" s="32" t="str">
        <f t="shared" ref="P38" si="157">IFERROR(O38/$E38,"NA")</f>
        <v>NA</v>
      </c>
      <c r="Q38" s="33">
        <f>COUNTIFS(INDIRECT("'" &amp; $E$8 &amp; "'!F:F"),$D38,INDIRECT("'" &amp; $E$8 &amp; "'!H:H"),Q$35)</f>
        <v>0</v>
      </c>
      <c r="R38" s="32" t="str">
        <f t="shared" ref="R38" si="158">IFERROR(Q38/$E38,"NA")</f>
        <v>NA</v>
      </c>
      <c r="S38" s="33">
        <f>COUNTIFS(INDIRECT("'" &amp; $E$8 &amp; "'!F:F"),$D38,INDIRECT("'" &amp; $E$8 &amp; "'!H:H"),S$35)</f>
        <v>0</v>
      </c>
      <c r="T38" s="32" t="str">
        <f t="shared" ref="T38" si="159">IFERROR(S38/$E38,"NA")</f>
        <v>NA</v>
      </c>
      <c r="U38" s="30">
        <f>COUNTIFS(INDIRECT("'" &amp; $E$8 &amp; "'!F:F"),$D38,INDIRECT("'" &amp; $E$8 &amp; "'!I:I"),U$35)</f>
        <v>0</v>
      </c>
      <c r="V38" s="32" t="str">
        <f t="shared" ref="V38" si="160">IFERROR(U38/$E38,"NA")</f>
        <v>NA</v>
      </c>
      <c r="W38" s="30">
        <f>COUNTIFS(INDIRECT("'" &amp; $E$8 &amp; "'!F:F"),$D38,INDIRECT("'" &amp; $E$8 &amp; "'!I:I"),W$35)</f>
        <v>0</v>
      </c>
      <c r="X38" s="32" t="str">
        <f t="shared" ref="X38" si="161">IFERROR(W38/$E38,"NA")</f>
        <v>NA</v>
      </c>
      <c r="Y38" s="30">
        <f>COUNTIFS(INDIRECT("'" &amp; $E$8 &amp; "'!F:F"),$D38,INDIRECT("'" &amp; $E$8 &amp; "'!I:I"),Y$35)</f>
        <v>0</v>
      </c>
      <c r="Z38" s="32" t="str">
        <f t="shared" ref="Z38" si="162">IFERROR(Y38/$E38,"NA")</f>
        <v>NA</v>
      </c>
      <c r="AA38" s="30">
        <f>COUNTIFS(INDIRECT("'" &amp; $E$8 &amp; "'!F:F"),$D38,INDIRECT("'" &amp; $E$8 &amp; "'!I:I"),AA$35)</f>
        <v>0</v>
      </c>
      <c r="AB38" s="32" t="str">
        <f t="shared" ref="AB38" si="163">IFERROR(AA38/$E38,"NA")</f>
        <v>NA</v>
      </c>
    </row>
    <row r="39" spans="1:28" x14ac:dyDescent="0.2">
      <c r="D39" s="29" t="s">
        <v>21</v>
      </c>
      <c r="E39" s="30">
        <f t="shared" si="145"/>
        <v>1</v>
      </c>
      <c r="F39" s="31">
        <f t="shared" ca="1" si="134"/>
        <v>0.25</v>
      </c>
      <c r="G39" s="30">
        <f>COUNTIFS(INDIRECT("'" &amp; $E$8 &amp; "'!F:F"),$D39,INDIRECT("'" &amp; $E$8 &amp; "'!H:H"),G$35)</f>
        <v>0</v>
      </c>
      <c r="H39" s="32">
        <f t="shared" si="135"/>
        <v>0</v>
      </c>
      <c r="I39" s="30">
        <f>COUNTIFS(INDIRECT("'" &amp; $E$8 &amp; "'!F:F"),$D39,INDIRECT("'" &amp; $E$8 &amp; "'!H:H"),I$35)</f>
        <v>1</v>
      </c>
      <c r="J39" s="32">
        <f t="shared" si="135"/>
        <v>1</v>
      </c>
      <c r="K39" s="30">
        <f>COUNTIFS(INDIRECT("'" &amp; $E$8 &amp; "'!F:F"),$D39,INDIRECT("'" &amp; $E$8 &amp; "'!H:H"),K$35)</f>
        <v>0</v>
      </c>
      <c r="L39" s="32">
        <f t="shared" ref="L39" si="164">IFERROR(K39/$E39,"NA")</f>
        <v>0</v>
      </c>
      <c r="M39" s="30">
        <f>COUNTIFS(INDIRECT("'" &amp; $E$8 &amp; "'!F:F"),$D39,INDIRECT("'" &amp; $E$8 &amp; "'!H:H"),M$35)</f>
        <v>0</v>
      </c>
      <c r="N39" s="32">
        <f t="shared" ref="N39" si="165">IFERROR(M39/$E39,"NA")</f>
        <v>0</v>
      </c>
      <c r="O39" s="33">
        <f>COUNTIFS(INDIRECT("'" &amp; $E$8 &amp; "'!F:F"),$D39,INDIRECT("'" &amp; $E$8 &amp; "'!H:H"),O$35)</f>
        <v>0</v>
      </c>
      <c r="P39" s="32">
        <f t="shared" ref="P39" si="166">IFERROR(O39/$E39,"NA")</f>
        <v>0</v>
      </c>
      <c r="Q39" s="33">
        <f>COUNTIFS(INDIRECT("'" &amp; $E$8 &amp; "'!F:F"),$D39,INDIRECT("'" &amp; $E$8 &amp; "'!H:H"),Q$35)</f>
        <v>0</v>
      </c>
      <c r="R39" s="32">
        <f t="shared" ref="R39" si="167">IFERROR(Q39/$E39,"NA")</f>
        <v>0</v>
      </c>
      <c r="S39" s="33">
        <f>COUNTIFS(INDIRECT("'" &amp; $E$8 &amp; "'!F:F"),$D39,INDIRECT("'" &amp; $E$8 &amp; "'!H:H"),S$35)</f>
        <v>0</v>
      </c>
      <c r="T39" s="32">
        <f t="shared" ref="T39" si="168">IFERROR(S39/$E39,"NA")</f>
        <v>0</v>
      </c>
      <c r="U39" s="30">
        <f>COUNTIFS(INDIRECT("'" &amp; $E$8 &amp; "'!F:F"),$D39,INDIRECT("'" &amp; $E$8 &amp; "'!I:I"),U$35)</f>
        <v>0</v>
      </c>
      <c r="V39" s="32">
        <f t="shared" ref="V39" si="169">IFERROR(U39/$E39,"NA")</f>
        <v>0</v>
      </c>
      <c r="W39" s="30">
        <f>COUNTIFS(INDIRECT("'" &amp; $E$8 &amp; "'!F:F"),$D39,INDIRECT("'" &amp; $E$8 &amp; "'!I:I"),W$35)</f>
        <v>0</v>
      </c>
      <c r="X39" s="32">
        <f t="shared" ref="X39" si="170">IFERROR(W39/$E39,"NA")</f>
        <v>0</v>
      </c>
      <c r="Y39" s="30">
        <f>COUNTIFS(INDIRECT("'" &amp; $E$8 &amp; "'!F:F"),$D39,INDIRECT("'" &amp; $E$8 &amp; "'!I:I"),Y$35)</f>
        <v>1</v>
      </c>
      <c r="Z39" s="32">
        <f t="shared" ref="Z39" si="171">IFERROR(Y39/$E39,"NA")</f>
        <v>1</v>
      </c>
      <c r="AA39" s="30">
        <f>COUNTIFS(INDIRECT("'" &amp; $E$8 &amp; "'!F:F"),$D39,INDIRECT("'" &amp; $E$8 &amp; "'!I:I"),AA$35)</f>
        <v>0</v>
      </c>
      <c r="AB39" s="32">
        <f t="shared" ref="AB39" si="172">IFERROR(AA39/$E39,"NA")</f>
        <v>0</v>
      </c>
    </row>
    <row r="40" spans="1:28" ht="15.75" x14ac:dyDescent="0.2">
      <c r="D40" s="4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3"/>
      <c r="P40" s="33"/>
      <c r="Q40" s="33"/>
      <c r="R40" s="33"/>
      <c r="S40" s="33"/>
      <c r="T40" s="33"/>
      <c r="U40" s="30"/>
      <c r="V40" s="30"/>
      <c r="W40" s="30"/>
      <c r="X40" s="30"/>
      <c r="Y40" s="30"/>
      <c r="Z40" s="30"/>
      <c r="AA40" s="35"/>
      <c r="AB40" s="35"/>
    </row>
    <row r="41" spans="1:28" x14ac:dyDescent="0.2">
      <c r="D41" s="25" t="s">
        <v>13</v>
      </c>
      <c r="E41" s="26" t="s">
        <v>20</v>
      </c>
      <c r="F41" s="26" t="s">
        <v>0</v>
      </c>
      <c r="G41" s="27" t="s">
        <v>11</v>
      </c>
      <c r="H41" s="27" t="s">
        <v>20</v>
      </c>
      <c r="I41" s="27" t="s">
        <v>8</v>
      </c>
      <c r="J41" s="27" t="s">
        <v>20</v>
      </c>
      <c r="K41" s="27" t="s">
        <v>22</v>
      </c>
      <c r="L41" s="27" t="s">
        <v>20</v>
      </c>
      <c r="M41" s="27" t="s">
        <v>7</v>
      </c>
      <c r="N41" s="27" t="s">
        <v>20</v>
      </c>
      <c r="O41" s="27" t="s">
        <v>60</v>
      </c>
      <c r="P41" s="27" t="s">
        <v>20</v>
      </c>
      <c r="Q41" s="27" t="s">
        <v>6</v>
      </c>
      <c r="R41" s="27" t="s">
        <v>20</v>
      </c>
      <c r="S41" s="27" t="s">
        <v>25</v>
      </c>
      <c r="T41" s="27" t="s">
        <v>20</v>
      </c>
      <c r="U41" s="27" t="s">
        <v>10</v>
      </c>
      <c r="V41" s="27" t="s">
        <v>20</v>
      </c>
      <c r="W41" s="27" t="s">
        <v>9</v>
      </c>
      <c r="X41" s="27" t="s">
        <v>20</v>
      </c>
      <c r="Y41" s="27" t="s">
        <v>23</v>
      </c>
      <c r="Z41" s="27" t="s">
        <v>20</v>
      </c>
      <c r="AA41" s="28" t="s">
        <v>62</v>
      </c>
      <c r="AB41" s="27" t="s">
        <v>20</v>
      </c>
    </row>
    <row r="42" spans="1:28" x14ac:dyDescent="0.2">
      <c r="D42" s="29">
        <v>0</v>
      </c>
      <c r="E42" s="30">
        <f t="shared" ref="E42:E54" si="173">COUNTIF(INDIRECT("'" &amp; $E$8 &amp; "'!G:G"),D42)</f>
        <v>0</v>
      </c>
      <c r="F42" s="31">
        <f t="shared" ref="F42:F54" ca="1" si="174">E42/$B$13</f>
        <v>0</v>
      </c>
      <c r="G42" s="30">
        <f t="shared" ref="G42:G54" si="175">COUNTIFS(INDIRECT("'" &amp; $E$8 &amp; "'!G:G"),$D42,INDIRECT("'" &amp; $E$8 &amp; "'!H:H"),G$41)</f>
        <v>0</v>
      </c>
      <c r="H42" s="32" t="str">
        <f t="shared" ref="H42" si="176">IFERROR(G42/$E42,"NA")</f>
        <v>NA</v>
      </c>
      <c r="I42" s="30">
        <f t="shared" ref="I42:I54" si="177">COUNTIFS(INDIRECT("'" &amp; $E$8 &amp; "'!G:G"),$D42,INDIRECT("'" &amp; $E$8 &amp; "'!H:H"),I$41)</f>
        <v>0</v>
      </c>
      <c r="J42" s="32" t="str">
        <f t="shared" ref="J42" si="178">IFERROR(I42/$E42,"NA")</f>
        <v>NA</v>
      </c>
      <c r="K42" s="30">
        <f t="shared" ref="K42:K54" si="179">COUNTIFS(INDIRECT("'" &amp; $E$8 &amp; "'!G:G"),$D42,INDIRECT("'" &amp; $E$8 &amp; "'!H:H"),K$41)</f>
        <v>0</v>
      </c>
      <c r="L42" s="32" t="str">
        <f t="shared" ref="L42" si="180">IFERROR(K42/$E42,"NA")</f>
        <v>NA</v>
      </c>
      <c r="M42" s="30">
        <f t="shared" ref="M42:M54" si="181">COUNTIFS(INDIRECT("'" &amp; $E$8 &amp; "'!G:G"),$D42,INDIRECT("'" &amp; $E$8 &amp; "'!H:H"),M$41)</f>
        <v>0</v>
      </c>
      <c r="N42" s="32" t="str">
        <f t="shared" ref="N42" si="182">IFERROR(M42/$E42,"NA")</f>
        <v>NA</v>
      </c>
      <c r="O42" s="33">
        <f t="shared" ref="O42:O54" si="183">COUNTIFS(INDIRECT("'" &amp; $E$8 &amp; "'!G:G"),$D42,INDIRECT("'" &amp; $E$8 &amp; "'!H:H"),O$41)</f>
        <v>0</v>
      </c>
      <c r="P42" s="32" t="str">
        <f t="shared" ref="P42" si="184">IFERROR(O42/$E42,"NA")</f>
        <v>NA</v>
      </c>
      <c r="Q42" s="33">
        <f t="shared" ref="Q42:Q54" si="185">COUNTIFS(INDIRECT("'" &amp; $E$8 &amp; "'!G:G"),$D42,INDIRECT("'" &amp; $E$8 &amp; "'!H:H"),Q$41)</f>
        <v>0</v>
      </c>
      <c r="R42" s="32" t="str">
        <f t="shared" ref="R42" si="186">IFERROR(Q42/$E42,"NA")</f>
        <v>NA</v>
      </c>
      <c r="S42" s="33">
        <f t="shared" ref="S42:S54" si="187">COUNTIFS(INDIRECT("'" &amp; $E$8 &amp; "'!G:G"),$D42,INDIRECT("'" &amp; $E$8 &amp; "'!H:H"),S$41)</f>
        <v>0</v>
      </c>
      <c r="T42" s="32" t="str">
        <f t="shared" ref="T42" si="188">IFERROR(S42/$E42,"NA")</f>
        <v>NA</v>
      </c>
      <c r="U42" s="30">
        <f t="shared" ref="U42:U54" si="189">COUNTIFS(INDIRECT("'" &amp; $E$8 &amp; "'!G:G"),$D42,INDIRECT("'" &amp; $E$8 &amp; "'!I:I"),U$41)</f>
        <v>0</v>
      </c>
      <c r="V42" s="32" t="str">
        <f t="shared" ref="V42" si="190">IFERROR(U42/$E42,"NA")</f>
        <v>NA</v>
      </c>
      <c r="W42" s="30">
        <f t="shared" ref="W42:W54" si="191">COUNTIFS(INDIRECT("'" &amp; $E$8 &amp; "'!G:G"),$D42,INDIRECT("'" &amp; $E$8 &amp; "'!I:I"),W$41)</f>
        <v>0</v>
      </c>
      <c r="X42" s="32" t="str">
        <f t="shared" ref="X42" si="192">IFERROR(W42/$E42,"NA")</f>
        <v>NA</v>
      </c>
      <c r="Y42" s="30">
        <f t="shared" ref="Y42:Y54" si="193">COUNTIFS(INDIRECT("'" &amp; $E$8 &amp; "'!G:G"),$D42,INDIRECT("'" &amp; $E$8 &amp; "'!I:I"),Y$41)</f>
        <v>0</v>
      </c>
      <c r="Z42" s="32" t="str">
        <f t="shared" ref="Z42" si="194">IFERROR(Y42/$E42,"NA")</f>
        <v>NA</v>
      </c>
      <c r="AA42" s="30">
        <f t="shared" ref="AA42:AA54" si="195">COUNTIFS(INDIRECT("'" &amp; $E$8 &amp; "'!G:G"),$D42,INDIRECT("'" &amp; $E$8 &amp; "'!I:I"),AA$41)</f>
        <v>0</v>
      </c>
      <c r="AB42" s="32" t="str">
        <f t="shared" ref="AB42" si="196">IFERROR(AA42/$E42,"NA")</f>
        <v>NA</v>
      </c>
    </row>
    <row r="43" spans="1:28" x14ac:dyDescent="0.2">
      <c r="D43" s="29">
        <v>1</v>
      </c>
      <c r="E43" s="30">
        <f t="shared" si="173"/>
        <v>0</v>
      </c>
      <c r="F43" s="31">
        <f t="shared" ca="1" si="174"/>
        <v>0</v>
      </c>
      <c r="G43" s="30">
        <f t="shared" si="175"/>
        <v>0</v>
      </c>
      <c r="H43" s="32" t="str">
        <f t="shared" ref="H43" si="197">IFERROR(G43/$E43,"NA")</f>
        <v>NA</v>
      </c>
      <c r="I43" s="30">
        <f t="shared" si="177"/>
        <v>0</v>
      </c>
      <c r="J43" s="32" t="str">
        <f t="shared" ref="J43" si="198">IFERROR(I43/$E43,"NA")</f>
        <v>NA</v>
      </c>
      <c r="K43" s="30">
        <f t="shared" si="179"/>
        <v>0</v>
      </c>
      <c r="L43" s="32" t="str">
        <f t="shared" ref="L43" si="199">IFERROR(K43/$E43,"NA")</f>
        <v>NA</v>
      </c>
      <c r="M43" s="30">
        <f t="shared" si="181"/>
        <v>0</v>
      </c>
      <c r="N43" s="32" t="str">
        <f t="shared" ref="N43" si="200">IFERROR(M43/$E43,"NA")</f>
        <v>NA</v>
      </c>
      <c r="O43" s="33">
        <f t="shared" si="183"/>
        <v>0</v>
      </c>
      <c r="P43" s="32" t="str">
        <f t="shared" ref="P43" si="201">IFERROR(O43/$E43,"NA")</f>
        <v>NA</v>
      </c>
      <c r="Q43" s="33">
        <f t="shared" si="185"/>
        <v>0</v>
      </c>
      <c r="R43" s="32" t="str">
        <f t="shared" ref="R43" si="202">IFERROR(Q43/$E43,"NA")</f>
        <v>NA</v>
      </c>
      <c r="S43" s="33">
        <f t="shared" si="187"/>
        <v>0</v>
      </c>
      <c r="T43" s="32" t="str">
        <f t="shared" ref="T43" si="203">IFERROR(S43/$E43,"NA")</f>
        <v>NA</v>
      </c>
      <c r="U43" s="30">
        <f t="shared" si="189"/>
        <v>0</v>
      </c>
      <c r="V43" s="32" t="str">
        <f t="shared" ref="V43" si="204">IFERROR(U43/$E43,"NA")</f>
        <v>NA</v>
      </c>
      <c r="W43" s="30">
        <f t="shared" si="191"/>
        <v>0</v>
      </c>
      <c r="X43" s="32" t="str">
        <f t="shared" ref="X43" si="205">IFERROR(W43/$E43,"NA")</f>
        <v>NA</v>
      </c>
      <c r="Y43" s="30">
        <f t="shared" si="193"/>
        <v>0</v>
      </c>
      <c r="Z43" s="32" t="str">
        <f t="shared" ref="Z43" si="206">IFERROR(Y43/$E43,"NA")</f>
        <v>NA</v>
      </c>
      <c r="AA43" s="30">
        <f t="shared" si="195"/>
        <v>0</v>
      </c>
      <c r="AB43" s="32" t="str">
        <f t="shared" ref="AB43" si="207">IFERROR(AA43/$E43,"NA")</f>
        <v>NA</v>
      </c>
    </row>
    <row r="44" spans="1:28" x14ac:dyDescent="0.2">
      <c r="D44" s="29">
        <v>2</v>
      </c>
      <c r="E44" s="30">
        <f t="shared" si="173"/>
        <v>0</v>
      </c>
      <c r="F44" s="31">
        <f t="shared" ca="1" si="174"/>
        <v>0</v>
      </c>
      <c r="G44" s="30">
        <f t="shared" si="175"/>
        <v>0</v>
      </c>
      <c r="H44" s="32" t="str">
        <f t="shared" ref="H44" si="208">IFERROR(G44/$E44,"NA")</f>
        <v>NA</v>
      </c>
      <c r="I44" s="30">
        <f t="shared" si="177"/>
        <v>0</v>
      </c>
      <c r="J44" s="32" t="str">
        <f t="shared" ref="J44" si="209">IFERROR(I44/$E44,"NA")</f>
        <v>NA</v>
      </c>
      <c r="K44" s="30">
        <f t="shared" si="179"/>
        <v>0</v>
      </c>
      <c r="L44" s="32" t="str">
        <f t="shared" ref="L44" si="210">IFERROR(K44/$E44,"NA")</f>
        <v>NA</v>
      </c>
      <c r="M44" s="30">
        <f t="shared" si="181"/>
        <v>0</v>
      </c>
      <c r="N44" s="32" t="str">
        <f t="shared" ref="N44" si="211">IFERROR(M44/$E44,"NA")</f>
        <v>NA</v>
      </c>
      <c r="O44" s="30">
        <f t="shared" si="183"/>
        <v>0</v>
      </c>
      <c r="P44" s="32" t="str">
        <f t="shared" ref="P44" si="212">IFERROR(O44/$E44,"NA")</f>
        <v>NA</v>
      </c>
      <c r="Q44" s="33">
        <f t="shared" si="185"/>
        <v>0</v>
      </c>
      <c r="R44" s="32" t="str">
        <f t="shared" ref="R44" si="213">IFERROR(Q44/$E44,"NA")</f>
        <v>NA</v>
      </c>
      <c r="S44" s="33">
        <f t="shared" si="187"/>
        <v>0</v>
      </c>
      <c r="T44" s="32" t="str">
        <f t="shared" ref="T44" si="214">IFERROR(S44/$E44,"NA")</f>
        <v>NA</v>
      </c>
      <c r="U44" s="30">
        <f t="shared" si="189"/>
        <v>0</v>
      </c>
      <c r="V44" s="32" t="str">
        <f t="shared" ref="V44" si="215">IFERROR(U44/$E44,"NA")</f>
        <v>NA</v>
      </c>
      <c r="W44" s="30">
        <f t="shared" si="191"/>
        <v>0</v>
      </c>
      <c r="X44" s="32" t="str">
        <f t="shared" ref="X44" si="216">IFERROR(W44/$E44,"NA")</f>
        <v>NA</v>
      </c>
      <c r="Y44" s="30">
        <f t="shared" si="193"/>
        <v>0</v>
      </c>
      <c r="Z44" s="32" t="str">
        <f t="shared" ref="Z44" si="217">IFERROR(Y44/$E44,"NA")</f>
        <v>NA</v>
      </c>
      <c r="AA44" s="30">
        <f t="shared" si="195"/>
        <v>0</v>
      </c>
      <c r="AB44" s="32" t="str">
        <f t="shared" ref="AB44" si="218">IFERROR(AA44/$E44,"NA")</f>
        <v>NA</v>
      </c>
    </row>
    <row r="45" spans="1:28" x14ac:dyDescent="0.2">
      <c r="D45" s="29">
        <v>3</v>
      </c>
      <c r="E45" s="30">
        <f t="shared" si="173"/>
        <v>0</v>
      </c>
      <c r="F45" s="31">
        <f t="shared" ca="1" si="174"/>
        <v>0</v>
      </c>
      <c r="G45" s="30">
        <f t="shared" si="175"/>
        <v>0</v>
      </c>
      <c r="H45" s="32" t="str">
        <f t="shared" ref="H45" si="219">IFERROR(G45/$E45,"NA")</f>
        <v>NA</v>
      </c>
      <c r="I45" s="30">
        <f t="shared" si="177"/>
        <v>0</v>
      </c>
      <c r="J45" s="32" t="str">
        <f t="shared" ref="J45" si="220">IFERROR(I45/$E45,"NA")</f>
        <v>NA</v>
      </c>
      <c r="K45" s="30">
        <f t="shared" si="179"/>
        <v>0</v>
      </c>
      <c r="L45" s="32" t="str">
        <f t="shared" ref="L45" si="221">IFERROR(K45/$E45,"NA")</f>
        <v>NA</v>
      </c>
      <c r="M45" s="30">
        <f t="shared" si="181"/>
        <v>0</v>
      </c>
      <c r="N45" s="32" t="str">
        <f t="shared" ref="N45" si="222">IFERROR(M45/$E45,"NA")</f>
        <v>NA</v>
      </c>
      <c r="O45" s="30">
        <f t="shared" si="183"/>
        <v>0</v>
      </c>
      <c r="P45" s="32" t="str">
        <f t="shared" ref="P45" si="223">IFERROR(O45/$E45,"NA")</f>
        <v>NA</v>
      </c>
      <c r="Q45" s="33">
        <f t="shared" si="185"/>
        <v>0</v>
      </c>
      <c r="R45" s="32" t="str">
        <f t="shared" ref="R45" si="224">IFERROR(Q45/$E45,"NA")</f>
        <v>NA</v>
      </c>
      <c r="S45" s="33">
        <f t="shared" si="187"/>
        <v>0</v>
      </c>
      <c r="T45" s="32" t="str">
        <f t="shared" ref="T45" si="225">IFERROR(S45/$E45,"NA")</f>
        <v>NA</v>
      </c>
      <c r="U45" s="30">
        <f t="shared" si="189"/>
        <v>0</v>
      </c>
      <c r="V45" s="32" t="str">
        <f t="shared" ref="V45" si="226">IFERROR(U45/$E45,"NA")</f>
        <v>NA</v>
      </c>
      <c r="W45" s="30">
        <f t="shared" si="191"/>
        <v>0</v>
      </c>
      <c r="X45" s="32" t="str">
        <f t="shared" ref="X45" si="227">IFERROR(W45/$E45,"NA")</f>
        <v>NA</v>
      </c>
      <c r="Y45" s="30">
        <f t="shared" si="193"/>
        <v>0</v>
      </c>
      <c r="Z45" s="32" t="str">
        <f t="shared" ref="Z45" si="228">IFERROR(Y45/$E45,"NA")</f>
        <v>NA</v>
      </c>
      <c r="AA45" s="30">
        <f t="shared" si="195"/>
        <v>0</v>
      </c>
      <c r="AB45" s="32" t="str">
        <f t="shared" ref="AB45" si="229">IFERROR(AA45/$E45,"NA")</f>
        <v>NA</v>
      </c>
    </row>
    <row r="46" spans="1:28" x14ac:dyDescent="0.2">
      <c r="D46" s="29">
        <v>4</v>
      </c>
      <c r="E46" s="30">
        <f t="shared" si="173"/>
        <v>0</v>
      </c>
      <c r="F46" s="31">
        <f t="shared" ca="1" si="174"/>
        <v>0</v>
      </c>
      <c r="G46" s="30">
        <f t="shared" si="175"/>
        <v>0</v>
      </c>
      <c r="H46" s="32" t="str">
        <f t="shared" ref="H46" si="230">IFERROR(G46/$E46,"NA")</f>
        <v>NA</v>
      </c>
      <c r="I46" s="30">
        <f t="shared" si="177"/>
        <v>0</v>
      </c>
      <c r="J46" s="32" t="str">
        <f t="shared" ref="J46" si="231">IFERROR(I46/$E46,"NA")</f>
        <v>NA</v>
      </c>
      <c r="K46" s="30">
        <f t="shared" si="179"/>
        <v>0</v>
      </c>
      <c r="L46" s="32" t="str">
        <f t="shared" ref="L46" si="232">IFERROR(K46/$E46,"NA")</f>
        <v>NA</v>
      </c>
      <c r="M46" s="30">
        <f t="shared" si="181"/>
        <v>0</v>
      </c>
      <c r="N46" s="32" t="str">
        <f t="shared" ref="N46" si="233">IFERROR(M46/$E46,"NA")</f>
        <v>NA</v>
      </c>
      <c r="O46" s="30">
        <f t="shared" si="183"/>
        <v>0</v>
      </c>
      <c r="P46" s="32" t="str">
        <f t="shared" ref="P46" si="234">IFERROR(O46/$E46,"NA")</f>
        <v>NA</v>
      </c>
      <c r="Q46" s="33">
        <f t="shared" si="185"/>
        <v>0</v>
      </c>
      <c r="R46" s="32" t="str">
        <f t="shared" ref="R46" si="235">IFERROR(Q46/$E46,"NA")</f>
        <v>NA</v>
      </c>
      <c r="S46" s="33">
        <f t="shared" si="187"/>
        <v>0</v>
      </c>
      <c r="T46" s="32" t="str">
        <f t="shared" ref="T46" si="236">IFERROR(S46/$E46,"NA")</f>
        <v>NA</v>
      </c>
      <c r="U46" s="30">
        <f t="shared" si="189"/>
        <v>0</v>
      </c>
      <c r="V46" s="32" t="str">
        <f t="shared" ref="V46" si="237">IFERROR(U46/$E46,"NA")</f>
        <v>NA</v>
      </c>
      <c r="W46" s="30">
        <f t="shared" si="191"/>
        <v>0</v>
      </c>
      <c r="X46" s="32" t="str">
        <f t="shared" ref="X46" si="238">IFERROR(W46/$E46,"NA")</f>
        <v>NA</v>
      </c>
      <c r="Y46" s="30">
        <f t="shared" si="193"/>
        <v>0</v>
      </c>
      <c r="Z46" s="32" t="str">
        <f t="shared" ref="Z46" si="239">IFERROR(Y46/$E46,"NA")</f>
        <v>NA</v>
      </c>
      <c r="AA46" s="30">
        <f t="shared" si="195"/>
        <v>0</v>
      </c>
      <c r="AB46" s="32" t="str">
        <f t="shared" ref="AB46" si="240">IFERROR(AA46/$E46,"NA")</f>
        <v>NA</v>
      </c>
    </row>
    <row r="47" spans="1:28" x14ac:dyDescent="0.2">
      <c r="D47" s="29">
        <v>5</v>
      </c>
      <c r="E47" s="30">
        <f t="shared" si="173"/>
        <v>0</v>
      </c>
      <c r="F47" s="31">
        <f t="shared" ca="1" si="174"/>
        <v>0</v>
      </c>
      <c r="G47" s="30">
        <f t="shared" si="175"/>
        <v>0</v>
      </c>
      <c r="H47" s="32" t="str">
        <f t="shared" ref="H47" si="241">IFERROR(G47/$E47,"NA")</f>
        <v>NA</v>
      </c>
      <c r="I47" s="30">
        <f t="shared" si="177"/>
        <v>0</v>
      </c>
      <c r="J47" s="32" t="str">
        <f t="shared" ref="J47" si="242">IFERROR(I47/$E47,"NA")</f>
        <v>NA</v>
      </c>
      <c r="K47" s="30">
        <f t="shared" si="179"/>
        <v>0</v>
      </c>
      <c r="L47" s="32" t="str">
        <f t="shared" ref="L47" si="243">IFERROR(K47/$E47,"NA")</f>
        <v>NA</v>
      </c>
      <c r="M47" s="30">
        <f t="shared" si="181"/>
        <v>0</v>
      </c>
      <c r="N47" s="32" t="str">
        <f t="shared" ref="N47" si="244">IFERROR(M47/$E47,"NA")</f>
        <v>NA</v>
      </c>
      <c r="O47" s="30">
        <f t="shared" si="183"/>
        <v>0</v>
      </c>
      <c r="P47" s="32" t="str">
        <f t="shared" ref="P47" si="245">IFERROR(O47/$E47,"NA")</f>
        <v>NA</v>
      </c>
      <c r="Q47" s="33">
        <f t="shared" si="185"/>
        <v>0</v>
      </c>
      <c r="R47" s="32" t="str">
        <f t="shared" ref="R47" si="246">IFERROR(Q47/$E47,"NA")</f>
        <v>NA</v>
      </c>
      <c r="S47" s="33">
        <f t="shared" si="187"/>
        <v>0</v>
      </c>
      <c r="T47" s="32" t="str">
        <f t="shared" ref="T47" si="247">IFERROR(S47/$E47,"NA")</f>
        <v>NA</v>
      </c>
      <c r="U47" s="30">
        <f t="shared" si="189"/>
        <v>0</v>
      </c>
      <c r="V47" s="32" t="str">
        <f t="shared" ref="V47" si="248">IFERROR(U47/$E47,"NA")</f>
        <v>NA</v>
      </c>
      <c r="W47" s="30">
        <f t="shared" si="191"/>
        <v>0</v>
      </c>
      <c r="X47" s="32" t="str">
        <f t="shared" ref="X47" si="249">IFERROR(W47/$E47,"NA")</f>
        <v>NA</v>
      </c>
      <c r="Y47" s="30">
        <f t="shared" si="193"/>
        <v>0</v>
      </c>
      <c r="Z47" s="32" t="str">
        <f t="shared" ref="Z47" si="250">IFERROR(Y47/$E47,"NA")</f>
        <v>NA</v>
      </c>
      <c r="AA47" s="30">
        <f t="shared" si="195"/>
        <v>0</v>
      </c>
      <c r="AB47" s="32" t="str">
        <f t="shared" ref="AB47" si="251">IFERROR(AA47/$E47,"NA")</f>
        <v>NA</v>
      </c>
    </row>
    <row r="48" spans="1:28" x14ac:dyDescent="0.2">
      <c r="D48" s="29">
        <v>6</v>
      </c>
      <c r="E48" s="30">
        <f t="shared" si="173"/>
        <v>0</v>
      </c>
      <c r="F48" s="31">
        <f t="shared" ca="1" si="174"/>
        <v>0</v>
      </c>
      <c r="G48" s="30">
        <f t="shared" si="175"/>
        <v>0</v>
      </c>
      <c r="H48" s="32" t="str">
        <f t="shared" ref="H48" si="252">IFERROR(G48/$E48,"NA")</f>
        <v>NA</v>
      </c>
      <c r="I48" s="30">
        <f t="shared" si="177"/>
        <v>0</v>
      </c>
      <c r="J48" s="32" t="str">
        <f t="shared" ref="J48" si="253">IFERROR(I48/$E48,"NA")</f>
        <v>NA</v>
      </c>
      <c r="K48" s="30">
        <f t="shared" si="179"/>
        <v>0</v>
      </c>
      <c r="L48" s="32" t="str">
        <f t="shared" ref="L48" si="254">IFERROR(K48/$E48,"NA")</f>
        <v>NA</v>
      </c>
      <c r="M48" s="30">
        <f t="shared" si="181"/>
        <v>0</v>
      </c>
      <c r="N48" s="32" t="str">
        <f t="shared" ref="N48" si="255">IFERROR(M48/$E48,"NA")</f>
        <v>NA</v>
      </c>
      <c r="O48" s="30">
        <f t="shared" si="183"/>
        <v>0</v>
      </c>
      <c r="P48" s="32" t="str">
        <f t="shared" ref="P48" si="256">IFERROR(O48/$E48,"NA")</f>
        <v>NA</v>
      </c>
      <c r="Q48" s="33">
        <f t="shared" si="185"/>
        <v>0</v>
      </c>
      <c r="R48" s="32" t="str">
        <f t="shared" ref="R48" si="257">IFERROR(Q48/$E48,"NA")</f>
        <v>NA</v>
      </c>
      <c r="S48" s="33">
        <f t="shared" si="187"/>
        <v>0</v>
      </c>
      <c r="T48" s="32" t="str">
        <f t="shared" ref="T48" si="258">IFERROR(S48/$E48,"NA")</f>
        <v>NA</v>
      </c>
      <c r="U48" s="30">
        <f t="shared" si="189"/>
        <v>0</v>
      </c>
      <c r="V48" s="32" t="str">
        <f t="shared" ref="V48" si="259">IFERROR(U48/$E48,"NA")</f>
        <v>NA</v>
      </c>
      <c r="W48" s="30">
        <f t="shared" si="191"/>
        <v>0</v>
      </c>
      <c r="X48" s="32" t="str">
        <f t="shared" ref="X48" si="260">IFERROR(W48/$E48,"NA")</f>
        <v>NA</v>
      </c>
      <c r="Y48" s="30">
        <f t="shared" si="193"/>
        <v>0</v>
      </c>
      <c r="Z48" s="32" t="str">
        <f t="shared" ref="Z48" si="261">IFERROR(Y48/$E48,"NA")</f>
        <v>NA</v>
      </c>
      <c r="AA48" s="30">
        <f t="shared" si="195"/>
        <v>0</v>
      </c>
      <c r="AB48" s="32" t="str">
        <f t="shared" ref="AB48" si="262">IFERROR(AA48/$E48,"NA")</f>
        <v>NA</v>
      </c>
    </row>
    <row r="49" spans="4:28" x14ac:dyDescent="0.2">
      <c r="D49" s="29">
        <v>7</v>
      </c>
      <c r="E49" s="30">
        <f t="shared" si="173"/>
        <v>0</v>
      </c>
      <c r="F49" s="31">
        <f t="shared" ca="1" si="174"/>
        <v>0</v>
      </c>
      <c r="G49" s="30">
        <f t="shared" si="175"/>
        <v>0</v>
      </c>
      <c r="H49" s="32" t="str">
        <f t="shared" ref="H49" si="263">IFERROR(G49/$E49,"NA")</f>
        <v>NA</v>
      </c>
      <c r="I49" s="30">
        <f t="shared" si="177"/>
        <v>0</v>
      </c>
      <c r="J49" s="32" t="str">
        <f t="shared" ref="J49" si="264">IFERROR(I49/$E49,"NA")</f>
        <v>NA</v>
      </c>
      <c r="K49" s="30">
        <f t="shared" si="179"/>
        <v>0</v>
      </c>
      <c r="L49" s="32" t="str">
        <f t="shared" ref="L49" si="265">IFERROR(K49/$E49,"NA")</f>
        <v>NA</v>
      </c>
      <c r="M49" s="30">
        <f t="shared" si="181"/>
        <v>0</v>
      </c>
      <c r="N49" s="32" t="str">
        <f t="shared" ref="N49" si="266">IFERROR(M49/$E49,"NA")</f>
        <v>NA</v>
      </c>
      <c r="O49" s="30">
        <f t="shared" si="183"/>
        <v>0</v>
      </c>
      <c r="P49" s="32" t="str">
        <f t="shared" ref="P49" si="267">IFERROR(O49/$E49,"NA")</f>
        <v>NA</v>
      </c>
      <c r="Q49" s="33">
        <f t="shared" si="185"/>
        <v>0</v>
      </c>
      <c r="R49" s="32" t="str">
        <f t="shared" ref="R49" si="268">IFERROR(Q49/$E49,"NA")</f>
        <v>NA</v>
      </c>
      <c r="S49" s="33">
        <f t="shared" si="187"/>
        <v>0</v>
      </c>
      <c r="T49" s="32" t="str">
        <f t="shared" ref="T49" si="269">IFERROR(S49/$E49,"NA")</f>
        <v>NA</v>
      </c>
      <c r="U49" s="30">
        <f t="shared" si="189"/>
        <v>0</v>
      </c>
      <c r="V49" s="32" t="str">
        <f t="shared" ref="V49" si="270">IFERROR(U49/$E49,"NA")</f>
        <v>NA</v>
      </c>
      <c r="W49" s="30">
        <f t="shared" si="191"/>
        <v>0</v>
      </c>
      <c r="X49" s="32" t="str">
        <f t="shared" ref="X49" si="271">IFERROR(W49/$E49,"NA")</f>
        <v>NA</v>
      </c>
      <c r="Y49" s="30">
        <f t="shared" si="193"/>
        <v>0</v>
      </c>
      <c r="Z49" s="32" t="str">
        <f t="shared" ref="Z49" si="272">IFERROR(Y49/$E49,"NA")</f>
        <v>NA</v>
      </c>
      <c r="AA49" s="30">
        <f t="shared" si="195"/>
        <v>0</v>
      </c>
      <c r="AB49" s="32" t="str">
        <f t="shared" ref="AB49" si="273">IFERROR(AA49/$E49,"NA")</f>
        <v>NA</v>
      </c>
    </row>
    <row r="50" spans="4:28" x14ac:dyDescent="0.2">
      <c r="D50" s="29">
        <v>8</v>
      </c>
      <c r="E50" s="30">
        <f t="shared" si="173"/>
        <v>0</v>
      </c>
      <c r="F50" s="31">
        <f t="shared" ca="1" si="174"/>
        <v>0</v>
      </c>
      <c r="G50" s="30">
        <f t="shared" si="175"/>
        <v>0</v>
      </c>
      <c r="H50" s="32" t="str">
        <f t="shared" ref="H50" si="274">IFERROR(G50/$E50,"NA")</f>
        <v>NA</v>
      </c>
      <c r="I50" s="30">
        <f t="shared" si="177"/>
        <v>0</v>
      </c>
      <c r="J50" s="32" t="str">
        <f t="shared" ref="J50" si="275">IFERROR(I50/$E50,"NA")</f>
        <v>NA</v>
      </c>
      <c r="K50" s="30">
        <f t="shared" si="179"/>
        <v>0</v>
      </c>
      <c r="L50" s="32" t="str">
        <f t="shared" ref="L50" si="276">IFERROR(K50/$E50,"NA")</f>
        <v>NA</v>
      </c>
      <c r="M50" s="30">
        <f t="shared" si="181"/>
        <v>0</v>
      </c>
      <c r="N50" s="32" t="str">
        <f t="shared" ref="N50" si="277">IFERROR(M50/$E50,"NA")</f>
        <v>NA</v>
      </c>
      <c r="O50" s="30">
        <f t="shared" si="183"/>
        <v>0</v>
      </c>
      <c r="P50" s="32" t="str">
        <f t="shared" ref="P50" si="278">IFERROR(O50/$E50,"NA")</f>
        <v>NA</v>
      </c>
      <c r="Q50" s="33">
        <f t="shared" si="185"/>
        <v>0</v>
      </c>
      <c r="R50" s="32" t="str">
        <f t="shared" ref="R50" si="279">IFERROR(Q50/$E50,"NA")</f>
        <v>NA</v>
      </c>
      <c r="S50" s="33">
        <f t="shared" si="187"/>
        <v>0</v>
      </c>
      <c r="T50" s="32" t="str">
        <f t="shared" ref="T50" si="280">IFERROR(S50/$E50,"NA")</f>
        <v>NA</v>
      </c>
      <c r="U50" s="30">
        <f t="shared" si="189"/>
        <v>0</v>
      </c>
      <c r="V50" s="32" t="str">
        <f t="shared" ref="V50" si="281">IFERROR(U50/$E50,"NA")</f>
        <v>NA</v>
      </c>
      <c r="W50" s="30">
        <f t="shared" si="191"/>
        <v>0</v>
      </c>
      <c r="X50" s="32" t="str">
        <f t="shared" ref="X50" si="282">IFERROR(W50/$E50,"NA")</f>
        <v>NA</v>
      </c>
      <c r="Y50" s="30">
        <f t="shared" si="193"/>
        <v>0</v>
      </c>
      <c r="Z50" s="32" t="str">
        <f t="shared" ref="Z50" si="283">IFERROR(Y50/$E50,"NA")</f>
        <v>NA</v>
      </c>
      <c r="AA50" s="30">
        <f t="shared" si="195"/>
        <v>0</v>
      </c>
      <c r="AB50" s="32" t="str">
        <f t="shared" ref="AB50" si="284">IFERROR(AA50/$E50,"NA")</f>
        <v>NA</v>
      </c>
    </row>
    <row r="51" spans="4:28" x14ac:dyDescent="0.2">
      <c r="D51" s="29">
        <v>9</v>
      </c>
      <c r="E51" s="30">
        <f t="shared" si="173"/>
        <v>2</v>
      </c>
      <c r="F51" s="31">
        <f t="shared" ca="1" si="174"/>
        <v>0.5</v>
      </c>
      <c r="G51" s="30">
        <f t="shared" si="175"/>
        <v>0</v>
      </c>
      <c r="H51" s="32">
        <f t="shared" ref="H51" si="285">IFERROR(G51/$E51,"NA")</f>
        <v>0</v>
      </c>
      <c r="I51" s="30">
        <f t="shared" si="177"/>
        <v>2</v>
      </c>
      <c r="J51" s="32">
        <f t="shared" ref="J51" si="286">IFERROR(I51/$E51,"NA")</f>
        <v>1</v>
      </c>
      <c r="K51" s="30">
        <f t="shared" si="179"/>
        <v>0</v>
      </c>
      <c r="L51" s="32">
        <f t="shared" ref="L51" si="287">IFERROR(K51/$E51,"NA")</f>
        <v>0</v>
      </c>
      <c r="M51" s="30">
        <f t="shared" si="181"/>
        <v>0</v>
      </c>
      <c r="N51" s="32">
        <f t="shared" ref="N51" si="288">IFERROR(M51/$E51,"NA")</f>
        <v>0</v>
      </c>
      <c r="O51" s="30">
        <f t="shared" si="183"/>
        <v>0</v>
      </c>
      <c r="P51" s="32">
        <f t="shared" ref="P51" si="289">IFERROR(O51/$E51,"NA")</f>
        <v>0</v>
      </c>
      <c r="Q51" s="33">
        <f t="shared" si="185"/>
        <v>0</v>
      </c>
      <c r="R51" s="32">
        <f t="shared" ref="R51" si="290">IFERROR(Q51/$E51,"NA")</f>
        <v>0</v>
      </c>
      <c r="S51" s="33">
        <f t="shared" si="187"/>
        <v>0</v>
      </c>
      <c r="T51" s="32">
        <f t="shared" ref="T51" si="291">IFERROR(S51/$E51,"NA")</f>
        <v>0</v>
      </c>
      <c r="U51" s="30">
        <f t="shared" si="189"/>
        <v>2</v>
      </c>
      <c r="V51" s="32">
        <f t="shared" ref="V51" si="292">IFERROR(U51/$E51,"NA")</f>
        <v>1</v>
      </c>
      <c r="W51" s="30">
        <f t="shared" si="191"/>
        <v>0</v>
      </c>
      <c r="X51" s="32">
        <f t="shared" ref="X51" si="293">IFERROR(W51/$E51,"NA")</f>
        <v>0</v>
      </c>
      <c r="Y51" s="30">
        <f t="shared" si="193"/>
        <v>0</v>
      </c>
      <c r="Z51" s="32">
        <f t="shared" ref="Z51" si="294">IFERROR(Y51/$E51,"NA")</f>
        <v>0</v>
      </c>
      <c r="AA51" s="30">
        <f t="shared" si="195"/>
        <v>0</v>
      </c>
      <c r="AB51" s="32">
        <f t="shared" ref="AB51" si="295">IFERROR(AA51/$E51,"NA")</f>
        <v>0</v>
      </c>
    </row>
    <row r="52" spans="4:28" x14ac:dyDescent="0.2">
      <c r="D52" s="29">
        <v>10</v>
      </c>
      <c r="E52" s="30">
        <f t="shared" si="173"/>
        <v>1</v>
      </c>
      <c r="F52" s="31">
        <f t="shared" ca="1" si="174"/>
        <v>0.25</v>
      </c>
      <c r="G52" s="30">
        <f t="shared" si="175"/>
        <v>1</v>
      </c>
      <c r="H52" s="32">
        <f t="shared" ref="H52" si="296">IFERROR(G52/$E52,"NA")</f>
        <v>1</v>
      </c>
      <c r="I52" s="30">
        <f t="shared" si="177"/>
        <v>0</v>
      </c>
      <c r="J52" s="32">
        <f t="shared" ref="J52" si="297">IFERROR(I52/$E52,"NA")</f>
        <v>0</v>
      </c>
      <c r="K52" s="30">
        <f t="shared" si="179"/>
        <v>0</v>
      </c>
      <c r="L52" s="32">
        <f t="shared" ref="L52" si="298">IFERROR(K52/$E52,"NA")</f>
        <v>0</v>
      </c>
      <c r="M52" s="30">
        <f t="shared" si="181"/>
        <v>0</v>
      </c>
      <c r="N52" s="32">
        <f t="shared" ref="N52" si="299">IFERROR(M52/$E52,"NA")</f>
        <v>0</v>
      </c>
      <c r="O52" s="30">
        <f t="shared" si="183"/>
        <v>0</v>
      </c>
      <c r="P52" s="32">
        <f t="shared" ref="P52" si="300">IFERROR(O52/$E52,"NA")</f>
        <v>0</v>
      </c>
      <c r="Q52" s="33">
        <f t="shared" si="185"/>
        <v>0</v>
      </c>
      <c r="R52" s="32">
        <f t="shared" ref="R52" si="301">IFERROR(Q52/$E52,"NA")</f>
        <v>0</v>
      </c>
      <c r="S52" s="33">
        <f t="shared" si="187"/>
        <v>0</v>
      </c>
      <c r="T52" s="32">
        <f t="shared" ref="T52" si="302">IFERROR(S52/$E52,"NA")</f>
        <v>0</v>
      </c>
      <c r="U52" s="30">
        <f t="shared" si="189"/>
        <v>0</v>
      </c>
      <c r="V52" s="32">
        <f t="shared" ref="V52" si="303">IFERROR(U52/$E52,"NA")</f>
        <v>0</v>
      </c>
      <c r="W52" s="30">
        <f t="shared" si="191"/>
        <v>0</v>
      </c>
      <c r="X52" s="32">
        <f t="shared" ref="X52" si="304">IFERROR(W52/$E52,"NA")</f>
        <v>0</v>
      </c>
      <c r="Y52" s="30">
        <f t="shared" si="193"/>
        <v>1</v>
      </c>
      <c r="Z52" s="32">
        <f t="shared" ref="Z52" si="305">IFERROR(Y52/$E52,"NA")</f>
        <v>1</v>
      </c>
      <c r="AA52" s="30">
        <f t="shared" si="195"/>
        <v>0</v>
      </c>
      <c r="AB52" s="32">
        <f t="shared" ref="AB52" si="306">IFERROR(AA52/$E52,"NA")</f>
        <v>0</v>
      </c>
    </row>
    <row r="53" spans="4:28" x14ac:dyDescent="0.2">
      <c r="D53" s="29">
        <v>11</v>
      </c>
      <c r="E53" s="30">
        <f t="shared" si="173"/>
        <v>1</v>
      </c>
      <c r="F53" s="31">
        <f t="shared" ca="1" si="174"/>
        <v>0.25</v>
      </c>
      <c r="G53" s="30">
        <f t="shared" si="175"/>
        <v>0</v>
      </c>
      <c r="H53" s="32">
        <f t="shared" ref="H53" si="307">IFERROR(G53/$E53,"NA")</f>
        <v>0</v>
      </c>
      <c r="I53" s="30">
        <f t="shared" si="177"/>
        <v>1</v>
      </c>
      <c r="J53" s="32">
        <f t="shared" ref="J53" si="308">IFERROR(I53/$E53,"NA")</f>
        <v>1</v>
      </c>
      <c r="K53" s="30">
        <f t="shared" si="179"/>
        <v>0</v>
      </c>
      <c r="L53" s="32">
        <f t="shared" ref="L53" si="309">IFERROR(K53/$E53,"NA")</f>
        <v>0</v>
      </c>
      <c r="M53" s="30">
        <f t="shared" si="181"/>
        <v>0</v>
      </c>
      <c r="N53" s="32">
        <f t="shared" ref="N53" si="310">IFERROR(M53/$E53,"NA")</f>
        <v>0</v>
      </c>
      <c r="O53" s="30">
        <f t="shared" si="183"/>
        <v>0</v>
      </c>
      <c r="P53" s="32">
        <f t="shared" ref="P53" si="311">IFERROR(O53/$E53,"NA")</f>
        <v>0</v>
      </c>
      <c r="Q53" s="33">
        <f t="shared" si="185"/>
        <v>0</v>
      </c>
      <c r="R53" s="32">
        <f t="shared" ref="R53" si="312">IFERROR(Q53/$E53,"NA")</f>
        <v>0</v>
      </c>
      <c r="S53" s="33">
        <f t="shared" si="187"/>
        <v>0</v>
      </c>
      <c r="T53" s="32">
        <f t="shared" ref="T53" si="313">IFERROR(S53/$E53,"NA")</f>
        <v>0</v>
      </c>
      <c r="U53" s="30">
        <f t="shared" si="189"/>
        <v>0</v>
      </c>
      <c r="V53" s="32">
        <f t="shared" ref="V53" si="314">IFERROR(U53/$E53,"NA")</f>
        <v>0</v>
      </c>
      <c r="W53" s="30">
        <f t="shared" si="191"/>
        <v>0</v>
      </c>
      <c r="X53" s="32">
        <f t="shared" ref="X53" si="315">IFERROR(W53/$E53,"NA")</f>
        <v>0</v>
      </c>
      <c r="Y53" s="30">
        <f t="shared" si="193"/>
        <v>1</v>
      </c>
      <c r="Z53" s="32">
        <f t="shared" ref="Z53" si="316">IFERROR(Y53/$E53,"NA")</f>
        <v>1</v>
      </c>
      <c r="AA53" s="30">
        <f t="shared" si="195"/>
        <v>0</v>
      </c>
      <c r="AB53" s="32">
        <f t="shared" ref="AB53" si="317">IFERROR(AA53/$E53,"NA")</f>
        <v>0</v>
      </c>
    </row>
    <row r="54" spans="4:28" x14ac:dyDescent="0.2">
      <c r="D54" s="29">
        <v>12</v>
      </c>
      <c r="E54" s="30">
        <f t="shared" si="173"/>
        <v>0</v>
      </c>
      <c r="F54" s="31">
        <f t="shared" ca="1" si="174"/>
        <v>0</v>
      </c>
      <c r="G54" s="30">
        <f t="shared" si="175"/>
        <v>0</v>
      </c>
      <c r="H54" s="32" t="str">
        <f t="shared" ref="H54" si="318">IFERROR(G54/$E54,"NA")</f>
        <v>NA</v>
      </c>
      <c r="I54" s="30">
        <f t="shared" si="177"/>
        <v>0</v>
      </c>
      <c r="J54" s="32" t="str">
        <f t="shared" ref="J54" si="319">IFERROR(I54/$E54,"NA")</f>
        <v>NA</v>
      </c>
      <c r="K54" s="30">
        <f t="shared" si="179"/>
        <v>0</v>
      </c>
      <c r="L54" s="32" t="str">
        <f t="shared" ref="L54" si="320">IFERROR(K54/$E54,"NA")</f>
        <v>NA</v>
      </c>
      <c r="M54" s="30">
        <f t="shared" si="181"/>
        <v>0</v>
      </c>
      <c r="N54" s="32" t="str">
        <f t="shared" ref="N54" si="321">IFERROR(M54/$E54,"NA")</f>
        <v>NA</v>
      </c>
      <c r="O54" s="30">
        <f t="shared" si="183"/>
        <v>0</v>
      </c>
      <c r="P54" s="32" t="str">
        <f t="shared" ref="P54" si="322">IFERROR(O54/$E54,"NA")</f>
        <v>NA</v>
      </c>
      <c r="Q54" s="33">
        <f t="shared" si="185"/>
        <v>0</v>
      </c>
      <c r="R54" s="32" t="str">
        <f t="shared" ref="R54" si="323">IFERROR(Q54/$E54,"NA")</f>
        <v>NA</v>
      </c>
      <c r="S54" s="33">
        <f t="shared" si="187"/>
        <v>0</v>
      </c>
      <c r="T54" s="32" t="str">
        <f t="shared" ref="T54" si="324">IFERROR(S54/$E54,"NA")</f>
        <v>NA</v>
      </c>
      <c r="U54" s="30">
        <f t="shared" si="189"/>
        <v>0</v>
      </c>
      <c r="V54" s="32" t="str">
        <f t="shared" ref="V54" si="325">IFERROR(U54/$E54,"NA")</f>
        <v>NA</v>
      </c>
      <c r="W54" s="30">
        <f t="shared" si="191"/>
        <v>0</v>
      </c>
      <c r="X54" s="32" t="str">
        <f t="shared" ref="X54" si="326">IFERROR(W54/$E54,"NA")</f>
        <v>NA</v>
      </c>
      <c r="Y54" s="30">
        <f t="shared" si="193"/>
        <v>0</v>
      </c>
      <c r="Z54" s="32" t="str">
        <f t="shared" ref="Z54" si="327">IFERROR(Y54/$E54,"NA")</f>
        <v>NA</v>
      </c>
      <c r="AA54" s="30">
        <f t="shared" si="195"/>
        <v>0</v>
      </c>
      <c r="AB54" s="32" t="str">
        <f t="shared" ref="AB54" si="328">IFERROR(AA54/$E54,"NA")</f>
        <v>NA</v>
      </c>
    </row>
    <row r="55" spans="4:28" ht="15.75" x14ac:dyDescent="0.2">
      <c r="D55" s="4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3"/>
      <c r="P55" s="33"/>
      <c r="Q55" s="33"/>
      <c r="R55" s="33"/>
      <c r="S55" s="33"/>
      <c r="T55" s="33"/>
      <c r="U55" s="30"/>
      <c r="V55" s="30"/>
      <c r="W55" s="30"/>
      <c r="X55" s="30"/>
      <c r="Y55" s="30"/>
      <c r="Z55" s="30"/>
      <c r="AA55" s="35"/>
      <c r="AB55" s="35"/>
    </row>
    <row r="56" spans="4:28" x14ac:dyDescent="0.2">
      <c r="D56" s="25" t="s">
        <v>17</v>
      </c>
      <c r="E56" s="26" t="s">
        <v>20</v>
      </c>
      <c r="F56" s="26" t="s">
        <v>0</v>
      </c>
      <c r="G56" s="27" t="s">
        <v>11</v>
      </c>
      <c r="H56" s="27" t="s">
        <v>20</v>
      </c>
      <c r="I56" s="27" t="s">
        <v>8</v>
      </c>
      <c r="J56" s="27" t="s">
        <v>20</v>
      </c>
      <c r="K56" s="27" t="s">
        <v>22</v>
      </c>
      <c r="L56" s="27" t="s">
        <v>20</v>
      </c>
      <c r="M56" s="27" t="s">
        <v>7</v>
      </c>
      <c r="N56" s="27" t="s">
        <v>20</v>
      </c>
      <c r="O56" s="27" t="s">
        <v>60</v>
      </c>
      <c r="P56" s="27" t="s">
        <v>20</v>
      </c>
      <c r="Q56" s="27" t="s">
        <v>6</v>
      </c>
      <c r="R56" s="27" t="s">
        <v>20</v>
      </c>
      <c r="S56" s="27" t="s">
        <v>25</v>
      </c>
      <c r="T56" s="27" t="s">
        <v>20</v>
      </c>
      <c r="U56" s="27" t="s">
        <v>10</v>
      </c>
      <c r="V56" s="27" t="s">
        <v>20</v>
      </c>
      <c r="W56" s="27" t="s">
        <v>9</v>
      </c>
      <c r="X56" s="27" t="s">
        <v>20</v>
      </c>
      <c r="Y56" s="27" t="s">
        <v>23</v>
      </c>
      <c r="Z56" s="27" t="s">
        <v>20</v>
      </c>
      <c r="AA56" s="28" t="s">
        <v>62</v>
      </c>
      <c r="AB56" s="27" t="s">
        <v>20</v>
      </c>
    </row>
    <row r="57" spans="4:28" x14ac:dyDescent="0.2">
      <c r="D57" s="29">
        <v>1</v>
      </c>
      <c r="E57" s="30">
        <f t="shared" ref="E57:E65" si="329">COUNTIF(INDIRECT("'" &amp; $E$8 &amp; "'!J:J"),D57)</f>
        <v>0</v>
      </c>
      <c r="F57" s="31">
        <f t="shared" ref="F57:F65" ca="1" si="330">E57/$B$13</f>
        <v>0</v>
      </c>
      <c r="G57" s="30">
        <f t="shared" ref="G57:G65" si="331">COUNTIFS(INDIRECT("'" &amp; $E$8 &amp; "'!J:J"),$D57,INDIRECT("'" &amp; $E$8 &amp; "'!H:H"),G$41)</f>
        <v>0</v>
      </c>
      <c r="H57" s="32" t="str">
        <f t="shared" ref="H57:H65" si="332">IFERROR(G57/$E57,"NA")</f>
        <v>NA</v>
      </c>
      <c r="I57" s="30">
        <f t="shared" ref="I57:I65" si="333">COUNTIFS(INDIRECT("'" &amp; $E$8 &amp; "'!J:J"),$D57,INDIRECT("'" &amp; $E$8 &amp; "'!H:H"),I$41)</f>
        <v>0</v>
      </c>
      <c r="J57" s="32" t="str">
        <f t="shared" ref="J57:J65" si="334">IFERROR(I57/$E57,"NA")</f>
        <v>NA</v>
      </c>
      <c r="K57" s="30">
        <f t="shared" ref="K57:K65" si="335">COUNTIFS(INDIRECT("'" &amp; $E$8 &amp; "'!J:J"),$D57,INDIRECT("'" &amp; $E$8 &amp; "'!H:H"),K$41)</f>
        <v>0</v>
      </c>
      <c r="L57" s="32" t="str">
        <f t="shared" ref="L57:L65" si="336">IFERROR(K57/$E57,"NA")</f>
        <v>NA</v>
      </c>
      <c r="M57" s="41"/>
      <c r="N57" s="42"/>
      <c r="O57" s="41"/>
      <c r="P57" s="42"/>
      <c r="Q57" s="41"/>
      <c r="R57" s="42"/>
      <c r="S57" s="41"/>
      <c r="T57" s="41"/>
      <c r="U57" s="30">
        <f t="shared" ref="U57:U65" si="337">COUNTIFS(INDIRECT("'" &amp; $E$8 &amp; "'!J:J"),$D57,INDIRECT("'" &amp; $E$8 &amp; "'!I:I"),U$56)</f>
        <v>0</v>
      </c>
      <c r="V57" s="32" t="str">
        <f t="shared" ref="V57:V65" si="338">IFERROR(U57/$E57,"NA")</f>
        <v>NA</v>
      </c>
      <c r="W57" s="30">
        <f t="shared" ref="W57:W65" si="339">COUNTIFS(INDIRECT("'" &amp; $E$8 &amp; "'!J:J"),$D57,INDIRECT("'" &amp; $E$8 &amp; "'!I:I"),W$56)</f>
        <v>0</v>
      </c>
      <c r="X57" s="32" t="str">
        <f t="shared" ref="X57:X65" si="340">IFERROR(W57/$E57,"NA")</f>
        <v>NA</v>
      </c>
      <c r="Y57" s="30">
        <f t="shared" ref="Y57:Y65" si="341">COUNTIFS(INDIRECT("'" &amp; $E$8 &amp; "'!J:J"),$D57,INDIRECT("'" &amp; $E$8 &amp; "'!I:I"),Y$56)</f>
        <v>0</v>
      </c>
      <c r="Z57" s="32" t="str">
        <f t="shared" ref="Z57:Z65" si="342">IFERROR(Y57/$E57,"NA")</f>
        <v>NA</v>
      </c>
      <c r="AA57" s="43"/>
      <c r="AB57" s="43"/>
    </row>
    <row r="58" spans="4:28" x14ac:dyDescent="0.2">
      <c r="D58" s="29">
        <v>2</v>
      </c>
      <c r="E58" s="30">
        <f t="shared" si="329"/>
        <v>0</v>
      </c>
      <c r="F58" s="31">
        <f t="shared" ca="1" si="330"/>
        <v>0</v>
      </c>
      <c r="G58" s="30">
        <f t="shared" si="331"/>
        <v>0</v>
      </c>
      <c r="H58" s="32" t="str">
        <f t="shared" si="332"/>
        <v>NA</v>
      </c>
      <c r="I58" s="30">
        <f t="shared" si="333"/>
        <v>0</v>
      </c>
      <c r="J58" s="32" t="str">
        <f t="shared" si="334"/>
        <v>NA</v>
      </c>
      <c r="K58" s="30">
        <f t="shared" si="335"/>
        <v>0</v>
      </c>
      <c r="L58" s="32" t="str">
        <f t="shared" si="336"/>
        <v>NA</v>
      </c>
      <c r="M58" s="41"/>
      <c r="N58" s="42"/>
      <c r="O58" s="41"/>
      <c r="P58" s="42"/>
      <c r="Q58" s="41"/>
      <c r="R58" s="42"/>
      <c r="S58" s="41"/>
      <c r="T58" s="41"/>
      <c r="U58" s="30">
        <f t="shared" si="337"/>
        <v>0</v>
      </c>
      <c r="V58" s="32" t="str">
        <f t="shared" si="338"/>
        <v>NA</v>
      </c>
      <c r="W58" s="30">
        <f t="shared" si="339"/>
        <v>0</v>
      </c>
      <c r="X58" s="32" t="str">
        <f t="shared" si="340"/>
        <v>NA</v>
      </c>
      <c r="Y58" s="30">
        <f t="shared" si="341"/>
        <v>0</v>
      </c>
      <c r="Z58" s="32" t="str">
        <f t="shared" si="342"/>
        <v>NA</v>
      </c>
      <c r="AA58" s="43"/>
      <c r="AB58" s="43"/>
    </row>
    <row r="59" spans="4:28" x14ac:dyDescent="0.2">
      <c r="D59" s="29">
        <v>3</v>
      </c>
      <c r="E59" s="30">
        <f t="shared" si="329"/>
        <v>0</v>
      </c>
      <c r="F59" s="31">
        <f t="shared" ca="1" si="330"/>
        <v>0</v>
      </c>
      <c r="G59" s="30">
        <f t="shared" si="331"/>
        <v>0</v>
      </c>
      <c r="H59" s="32" t="str">
        <f t="shared" si="332"/>
        <v>NA</v>
      </c>
      <c r="I59" s="30">
        <f t="shared" si="333"/>
        <v>0</v>
      </c>
      <c r="J59" s="32" t="str">
        <f t="shared" si="334"/>
        <v>NA</v>
      </c>
      <c r="K59" s="30">
        <f t="shared" si="335"/>
        <v>0</v>
      </c>
      <c r="L59" s="32" t="str">
        <f t="shared" si="336"/>
        <v>NA</v>
      </c>
      <c r="M59" s="41"/>
      <c r="N59" s="42"/>
      <c r="O59" s="41"/>
      <c r="P59" s="42"/>
      <c r="Q59" s="41"/>
      <c r="R59" s="42"/>
      <c r="S59" s="41"/>
      <c r="T59" s="41"/>
      <c r="U59" s="30">
        <f t="shared" si="337"/>
        <v>0</v>
      </c>
      <c r="V59" s="32" t="str">
        <f t="shared" si="338"/>
        <v>NA</v>
      </c>
      <c r="W59" s="30">
        <f t="shared" si="339"/>
        <v>0</v>
      </c>
      <c r="X59" s="32" t="str">
        <f t="shared" si="340"/>
        <v>NA</v>
      </c>
      <c r="Y59" s="30">
        <f t="shared" si="341"/>
        <v>0</v>
      </c>
      <c r="Z59" s="32" t="str">
        <f t="shared" si="342"/>
        <v>NA</v>
      </c>
      <c r="AA59" s="43"/>
      <c r="AB59" s="43"/>
    </row>
    <row r="60" spans="4:28" x14ac:dyDescent="0.2">
      <c r="D60" s="29">
        <v>4</v>
      </c>
      <c r="E60" s="30">
        <f t="shared" si="329"/>
        <v>0</v>
      </c>
      <c r="F60" s="31">
        <f t="shared" ca="1" si="330"/>
        <v>0</v>
      </c>
      <c r="G60" s="30">
        <f t="shared" si="331"/>
        <v>0</v>
      </c>
      <c r="H60" s="32" t="str">
        <f t="shared" si="332"/>
        <v>NA</v>
      </c>
      <c r="I60" s="30">
        <f t="shared" si="333"/>
        <v>0</v>
      </c>
      <c r="J60" s="32" t="str">
        <f t="shared" si="334"/>
        <v>NA</v>
      </c>
      <c r="K60" s="30">
        <f t="shared" si="335"/>
        <v>0</v>
      </c>
      <c r="L60" s="32" t="str">
        <f t="shared" si="336"/>
        <v>NA</v>
      </c>
      <c r="M60" s="41"/>
      <c r="N60" s="42"/>
      <c r="O60" s="41"/>
      <c r="P60" s="42"/>
      <c r="Q60" s="41"/>
      <c r="R60" s="42"/>
      <c r="S60" s="41"/>
      <c r="T60" s="41"/>
      <c r="U60" s="30">
        <f t="shared" si="337"/>
        <v>0</v>
      </c>
      <c r="V60" s="32" t="str">
        <f t="shared" si="338"/>
        <v>NA</v>
      </c>
      <c r="W60" s="30">
        <f t="shared" si="339"/>
        <v>0</v>
      </c>
      <c r="X60" s="32" t="str">
        <f t="shared" si="340"/>
        <v>NA</v>
      </c>
      <c r="Y60" s="30">
        <f t="shared" si="341"/>
        <v>0</v>
      </c>
      <c r="Z60" s="32" t="str">
        <f t="shared" si="342"/>
        <v>NA</v>
      </c>
      <c r="AA60" s="43"/>
      <c r="AB60" s="43"/>
    </row>
    <row r="61" spans="4:28" x14ac:dyDescent="0.2">
      <c r="D61" s="29">
        <v>5</v>
      </c>
      <c r="E61" s="30">
        <f t="shared" si="329"/>
        <v>2</v>
      </c>
      <c r="F61" s="31">
        <f t="shared" ca="1" si="330"/>
        <v>0.5</v>
      </c>
      <c r="G61" s="30">
        <f t="shared" si="331"/>
        <v>0</v>
      </c>
      <c r="H61" s="32">
        <f t="shared" si="332"/>
        <v>0</v>
      </c>
      <c r="I61" s="30">
        <f t="shared" si="333"/>
        <v>2</v>
      </c>
      <c r="J61" s="32">
        <f t="shared" si="334"/>
        <v>1</v>
      </c>
      <c r="K61" s="30">
        <f t="shared" si="335"/>
        <v>0</v>
      </c>
      <c r="L61" s="32">
        <f t="shared" si="336"/>
        <v>0</v>
      </c>
      <c r="M61" s="41"/>
      <c r="N61" s="42"/>
      <c r="O61" s="41"/>
      <c r="P61" s="42"/>
      <c r="Q61" s="41"/>
      <c r="R61" s="42"/>
      <c r="S61" s="41"/>
      <c r="T61" s="41"/>
      <c r="U61" s="30">
        <f t="shared" si="337"/>
        <v>2</v>
      </c>
      <c r="V61" s="32">
        <f t="shared" si="338"/>
        <v>1</v>
      </c>
      <c r="W61" s="30">
        <f t="shared" si="339"/>
        <v>0</v>
      </c>
      <c r="X61" s="32">
        <f t="shared" si="340"/>
        <v>0</v>
      </c>
      <c r="Y61" s="30">
        <f t="shared" si="341"/>
        <v>0</v>
      </c>
      <c r="Z61" s="32">
        <f t="shared" si="342"/>
        <v>0</v>
      </c>
      <c r="AA61" s="43"/>
      <c r="AB61" s="43"/>
    </row>
    <row r="62" spans="4:28" x14ac:dyDescent="0.2">
      <c r="D62" s="29">
        <v>6</v>
      </c>
      <c r="E62" s="30">
        <f t="shared" si="329"/>
        <v>0</v>
      </c>
      <c r="F62" s="31">
        <f t="shared" ca="1" si="330"/>
        <v>0</v>
      </c>
      <c r="G62" s="30">
        <f t="shared" si="331"/>
        <v>0</v>
      </c>
      <c r="H62" s="32" t="str">
        <f t="shared" si="332"/>
        <v>NA</v>
      </c>
      <c r="I62" s="30">
        <f t="shared" si="333"/>
        <v>0</v>
      </c>
      <c r="J62" s="32" t="str">
        <f t="shared" si="334"/>
        <v>NA</v>
      </c>
      <c r="K62" s="30">
        <f t="shared" si="335"/>
        <v>0</v>
      </c>
      <c r="L62" s="32" t="str">
        <f t="shared" si="336"/>
        <v>NA</v>
      </c>
      <c r="M62" s="41"/>
      <c r="N62" s="42"/>
      <c r="O62" s="41"/>
      <c r="P62" s="42"/>
      <c r="Q62" s="41"/>
      <c r="R62" s="42"/>
      <c r="S62" s="41"/>
      <c r="T62" s="41"/>
      <c r="U62" s="30">
        <f t="shared" si="337"/>
        <v>0</v>
      </c>
      <c r="V62" s="32" t="str">
        <f t="shared" si="338"/>
        <v>NA</v>
      </c>
      <c r="W62" s="30">
        <f t="shared" si="339"/>
        <v>0</v>
      </c>
      <c r="X62" s="32" t="str">
        <f t="shared" si="340"/>
        <v>NA</v>
      </c>
      <c r="Y62" s="30">
        <f t="shared" si="341"/>
        <v>0</v>
      </c>
      <c r="Z62" s="32" t="str">
        <f t="shared" si="342"/>
        <v>NA</v>
      </c>
      <c r="AA62" s="43"/>
      <c r="AB62" s="43"/>
    </row>
    <row r="63" spans="4:28" x14ac:dyDescent="0.2">
      <c r="D63" s="29">
        <v>7</v>
      </c>
      <c r="E63" s="30">
        <f t="shared" si="329"/>
        <v>1</v>
      </c>
      <c r="F63" s="31">
        <f t="shared" ca="1" si="330"/>
        <v>0.25</v>
      </c>
      <c r="G63" s="30">
        <f t="shared" si="331"/>
        <v>0</v>
      </c>
      <c r="H63" s="32">
        <f t="shared" si="332"/>
        <v>0</v>
      </c>
      <c r="I63" s="30">
        <f t="shared" si="333"/>
        <v>1</v>
      </c>
      <c r="J63" s="32">
        <f t="shared" si="334"/>
        <v>1</v>
      </c>
      <c r="K63" s="30">
        <f t="shared" si="335"/>
        <v>0</v>
      </c>
      <c r="L63" s="32">
        <f t="shared" si="336"/>
        <v>0</v>
      </c>
      <c r="M63" s="41"/>
      <c r="N63" s="42"/>
      <c r="O63" s="41"/>
      <c r="P63" s="42"/>
      <c r="Q63" s="41"/>
      <c r="R63" s="42"/>
      <c r="S63" s="41"/>
      <c r="T63" s="41"/>
      <c r="U63" s="30">
        <f t="shared" si="337"/>
        <v>0</v>
      </c>
      <c r="V63" s="32">
        <f t="shared" si="338"/>
        <v>0</v>
      </c>
      <c r="W63" s="30">
        <f t="shared" si="339"/>
        <v>0</v>
      </c>
      <c r="X63" s="32">
        <f t="shared" si="340"/>
        <v>0</v>
      </c>
      <c r="Y63" s="30">
        <f t="shared" si="341"/>
        <v>1</v>
      </c>
      <c r="Z63" s="32">
        <f t="shared" si="342"/>
        <v>1</v>
      </c>
      <c r="AA63" s="43"/>
      <c r="AB63" s="43"/>
    </row>
    <row r="64" spans="4:28" x14ac:dyDescent="0.2">
      <c r="D64" s="29">
        <v>8</v>
      </c>
      <c r="E64" s="30">
        <f t="shared" si="329"/>
        <v>1</v>
      </c>
      <c r="F64" s="31">
        <f t="shared" ca="1" si="330"/>
        <v>0.25</v>
      </c>
      <c r="G64" s="30">
        <f t="shared" si="331"/>
        <v>1</v>
      </c>
      <c r="H64" s="32">
        <f t="shared" si="332"/>
        <v>1</v>
      </c>
      <c r="I64" s="30">
        <f t="shared" si="333"/>
        <v>0</v>
      </c>
      <c r="J64" s="32">
        <f t="shared" si="334"/>
        <v>0</v>
      </c>
      <c r="K64" s="30">
        <f t="shared" si="335"/>
        <v>0</v>
      </c>
      <c r="L64" s="32">
        <f t="shared" si="336"/>
        <v>0</v>
      </c>
      <c r="M64" s="41"/>
      <c r="N64" s="42"/>
      <c r="O64" s="41"/>
      <c r="P64" s="42"/>
      <c r="Q64" s="41"/>
      <c r="R64" s="42"/>
      <c r="S64" s="41"/>
      <c r="T64" s="41"/>
      <c r="U64" s="30">
        <f t="shared" si="337"/>
        <v>0</v>
      </c>
      <c r="V64" s="32">
        <f t="shared" si="338"/>
        <v>0</v>
      </c>
      <c r="W64" s="30">
        <f t="shared" si="339"/>
        <v>0</v>
      </c>
      <c r="X64" s="32">
        <f t="shared" si="340"/>
        <v>0</v>
      </c>
      <c r="Y64" s="30">
        <f t="shared" si="341"/>
        <v>1</v>
      </c>
      <c r="Z64" s="32">
        <f t="shared" si="342"/>
        <v>1</v>
      </c>
      <c r="AA64" s="43"/>
      <c r="AB64" s="43"/>
    </row>
    <row r="65" spans="4:28" x14ac:dyDescent="0.2">
      <c r="D65" s="29">
        <v>9</v>
      </c>
      <c r="E65" s="30">
        <f t="shared" si="329"/>
        <v>0</v>
      </c>
      <c r="F65" s="31">
        <f t="shared" ca="1" si="330"/>
        <v>0</v>
      </c>
      <c r="G65" s="30">
        <f t="shared" si="331"/>
        <v>0</v>
      </c>
      <c r="H65" s="32" t="str">
        <f t="shared" si="332"/>
        <v>NA</v>
      </c>
      <c r="I65" s="30">
        <f t="shared" si="333"/>
        <v>0</v>
      </c>
      <c r="J65" s="32" t="str">
        <f t="shared" si="334"/>
        <v>NA</v>
      </c>
      <c r="K65" s="30">
        <f t="shared" si="335"/>
        <v>0</v>
      </c>
      <c r="L65" s="32" t="str">
        <f t="shared" si="336"/>
        <v>NA</v>
      </c>
      <c r="M65" s="41"/>
      <c r="N65" s="42"/>
      <c r="O65" s="43"/>
      <c r="P65" s="43"/>
      <c r="Q65" s="43"/>
      <c r="R65" s="43"/>
      <c r="S65" s="43"/>
      <c r="T65" s="43"/>
      <c r="U65" s="30">
        <f t="shared" si="337"/>
        <v>0</v>
      </c>
      <c r="V65" s="32" t="str">
        <f t="shared" si="338"/>
        <v>NA</v>
      </c>
      <c r="W65" s="30">
        <f t="shared" si="339"/>
        <v>0</v>
      </c>
      <c r="X65" s="32" t="str">
        <f t="shared" si="340"/>
        <v>NA</v>
      </c>
      <c r="Y65" s="30">
        <f t="shared" si="341"/>
        <v>0</v>
      </c>
      <c r="Z65" s="32" t="str">
        <f t="shared" si="342"/>
        <v>NA</v>
      </c>
      <c r="AA65" s="43"/>
      <c r="AB65" s="43"/>
    </row>
    <row r="66" spans="4:28" x14ac:dyDescent="0.2">
      <c r="D66" s="2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0"/>
      <c r="Y66" s="35"/>
      <c r="Z66" s="35"/>
      <c r="AA66" s="35"/>
      <c r="AB66" s="35"/>
    </row>
    <row r="67" spans="4:28" x14ac:dyDescent="0.2">
      <c r="D67" s="44" t="s">
        <v>56</v>
      </c>
      <c r="E67" s="45"/>
      <c r="F67" s="45"/>
      <c r="G67" s="46" t="s">
        <v>11</v>
      </c>
      <c r="H67" s="45"/>
      <c r="I67" s="46" t="s">
        <v>8</v>
      </c>
      <c r="J67" s="47"/>
      <c r="K67" s="46" t="s">
        <v>22</v>
      </c>
      <c r="L67" s="47"/>
      <c r="M67" s="46" t="s">
        <v>7</v>
      </c>
      <c r="N67" s="47"/>
      <c r="O67" s="46" t="s">
        <v>60</v>
      </c>
      <c r="P67" s="47"/>
      <c r="Q67" s="46" t="s">
        <v>6</v>
      </c>
      <c r="R67" s="47"/>
      <c r="S67" s="46" t="s">
        <v>25</v>
      </c>
      <c r="T67" s="47"/>
      <c r="U67" s="46" t="s">
        <v>10</v>
      </c>
      <c r="V67" s="47"/>
      <c r="W67" s="46" t="s">
        <v>9</v>
      </c>
      <c r="X67" s="47"/>
      <c r="Y67" s="46" t="s">
        <v>23</v>
      </c>
      <c r="Z67" s="45"/>
      <c r="AA67" s="45" t="s">
        <v>62</v>
      </c>
      <c r="AB67" s="21"/>
    </row>
    <row r="68" spans="4:28" x14ac:dyDescent="0.2">
      <c r="D68" s="21"/>
      <c r="E68" s="21"/>
      <c r="F68" s="21"/>
      <c r="G68" s="21">
        <f ca="1">COUNTIF(INDIRECT("'" &amp; $E$8 &amp; "'!H:H"),G$67)</f>
        <v>1</v>
      </c>
      <c r="H68" s="21"/>
      <c r="I68" s="21">
        <f>COUNTIF(INDIRECT("'" &amp; $E$8 &amp; "'!H:H"),I$67)</f>
        <v>3</v>
      </c>
      <c r="J68" s="21"/>
      <c r="K68" s="21">
        <f>COUNTIF(INDIRECT("'" &amp; $E$8 &amp; "'!H:H"),K$67)</f>
        <v>0</v>
      </c>
      <c r="L68" s="21"/>
      <c r="M68" s="21">
        <f>COUNTIF(INDIRECT("'" &amp; $E$8 &amp; "'!H:H"),M$67)</f>
        <v>0</v>
      </c>
      <c r="N68" s="21"/>
      <c r="O68" s="21">
        <f>COUNTIF(INDIRECT("'" &amp; $E$8 &amp; "'!H:H"),O$67)</f>
        <v>0</v>
      </c>
      <c r="P68" s="21"/>
      <c r="Q68" s="21">
        <f>COUNTIF(INDIRECT("'" &amp; $E$8 &amp; "'!H:H"),Q$67)</f>
        <v>0</v>
      </c>
      <c r="R68" s="21"/>
      <c r="S68" s="21">
        <f>COUNTIF(INDIRECT("'" &amp; $E$8 &amp; "'!H:H"),S$67)</f>
        <v>0</v>
      </c>
      <c r="T68" s="21"/>
      <c r="U68" s="21">
        <f>COUNTIF(INDIRECT("'" &amp; $E$8 &amp; "'!I:I"),U$67)</f>
        <v>2</v>
      </c>
      <c r="V68" s="21"/>
      <c r="W68" s="21">
        <f>COUNTIF(INDIRECT("'" &amp; $E$8 &amp; "'!I:I"),W$67)</f>
        <v>0</v>
      </c>
      <c r="X68" s="21"/>
      <c r="Y68" s="21">
        <f>COUNTIF(INDIRECT("'" &amp; $E$8 &amp; "'!I:I"),Y$67)</f>
        <v>2</v>
      </c>
      <c r="Z68" s="21"/>
      <c r="AA68" s="21">
        <f>COUNTIF(INDIRECT("'" &amp; $E$8 &amp; "'!I:I"),AA$67)</f>
        <v>0</v>
      </c>
      <c r="AB68" s="21"/>
    </row>
    <row r="69" spans="4:28" x14ac:dyDescent="0.2">
      <c r="Y69" s="24"/>
    </row>
    <row r="91" spans="1:2" x14ac:dyDescent="0.2">
      <c r="A91" s="2"/>
      <c r="B91" s="3"/>
    </row>
  </sheetData>
  <mergeCells count="2">
    <mergeCell ref="C2:T7"/>
    <mergeCell ref="F8: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E732-1C87-4296-B7D8-B85D665DD8BF}">
  <dimension ref="A1:N5"/>
  <sheetViews>
    <sheetView workbookViewId="0">
      <selection activeCell="G12" sqref="G12"/>
    </sheetView>
  </sheetViews>
  <sheetFormatPr defaultColWidth="8.796875" defaultRowHeight="15" x14ac:dyDescent="0.2"/>
  <cols>
    <col min="1" max="1" width="8.796875" style="48"/>
    <col min="2" max="2" width="11" style="48" customWidth="1"/>
    <col min="3" max="7" width="8.796875" style="48"/>
    <col min="8" max="8" width="17.3984375" style="48" customWidth="1"/>
    <col min="9" max="9" width="8.796875" style="48"/>
    <col min="10" max="10" width="8.19921875" style="48" bestFit="1" customWidth="1"/>
    <col min="11" max="11" width="8.796875" style="48"/>
    <col min="12" max="12" width="28" style="48" bestFit="1" customWidth="1"/>
    <col min="13" max="16384" width="8.796875" style="48"/>
  </cols>
  <sheetData>
    <row r="1" spans="1:14" ht="30" x14ac:dyDescent="0.2">
      <c r="A1" s="48" t="s">
        <v>14</v>
      </c>
      <c r="B1" s="48" t="s">
        <v>82</v>
      </c>
      <c r="C1" s="48" t="s">
        <v>2</v>
      </c>
      <c r="D1" s="48" t="s">
        <v>3</v>
      </c>
      <c r="E1" s="48" t="s">
        <v>19</v>
      </c>
      <c r="F1" s="48" t="s">
        <v>12</v>
      </c>
      <c r="G1" s="48" t="s">
        <v>13</v>
      </c>
      <c r="H1" s="49" t="s">
        <v>59</v>
      </c>
      <c r="I1" s="48" t="s">
        <v>16</v>
      </c>
      <c r="J1" s="48" t="s">
        <v>17</v>
      </c>
      <c r="K1" s="48" t="s">
        <v>15</v>
      </c>
      <c r="L1" s="49" t="s">
        <v>58</v>
      </c>
      <c r="M1" s="48" t="s">
        <v>18</v>
      </c>
      <c r="N1" s="48" t="s">
        <v>15</v>
      </c>
    </row>
    <row r="2" spans="1:14" x14ac:dyDescent="0.2">
      <c r="B2" s="48">
        <v>1</v>
      </c>
      <c r="C2" s="48">
        <v>3</v>
      </c>
      <c r="D2" s="48">
        <v>2</v>
      </c>
      <c r="E2" s="48">
        <v>6</v>
      </c>
      <c r="F2" s="48" t="s">
        <v>5</v>
      </c>
      <c r="G2" s="48">
        <v>10</v>
      </c>
      <c r="H2" s="48" t="s">
        <v>11</v>
      </c>
      <c r="I2" s="48" t="s">
        <v>23</v>
      </c>
      <c r="J2" s="48">
        <v>8</v>
      </c>
      <c r="L2" s="48" t="s">
        <v>26</v>
      </c>
    </row>
    <row r="3" spans="1:14" x14ac:dyDescent="0.2">
      <c r="B3" s="48">
        <v>2</v>
      </c>
      <c r="C3" s="48">
        <v>3</v>
      </c>
      <c r="D3" s="48">
        <v>2</v>
      </c>
      <c r="E3" s="48">
        <v>5</v>
      </c>
      <c r="F3" s="48" t="s">
        <v>21</v>
      </c>
      <c r="G3" s="48">
        <v>11</v>
      </c>
      <c r="H3" s="48" t="s">
        <v>8</v>
      </c>
      <c r="I3" s="48" t="s">
        <v>23</v>
      </c>
      <c r="J3" s="48">
        <v>7</v>
      </c>
      <c r="L3" s="48" t="s">
        <v>27</v>
      </c>
    </row>
    <row r="4" spans="1:14" x14ac:dyDescent="0.2">
      <c r="B4" s="48">
        <v>3</v>
      </c>
      <c r="C4" s="48">
        <v>2</v>
      </c>
      <c r="D4" s="48">
        <v>1</v>
      </c>
      <c r="E4" s="48">
        <v>3</v>
      </c>
      <c r="F4" s="49" t="s">
        <v>1</v>
      </c>
      <c r="G4" s="48">
        <v>9</v>
      </c>
      <c r="H4" s="49" t="s">
        <v>8</v>
      </c>
      <c r="I4" s="49" t="s">
        <v>10</v>
      </c>
      <c r="J4" s="48">
        <v>5</v>
      </c>
      <c r="L4" s="49" t="s">
        <v>26</v>
      </c>
    </row>
    <row r="5" spans="1:14" x14ac:dyDescent="0.2">
      <c r="B5" s="48">
        <v>4</v>
      </c>
      <c r="C5" s="48">
        <v>2</v>
      </c>
      <c r="D5" s="48">
        <v>1</v>
      </c>
      <c r="E5" s="48">
        <v>3</v>
      </c>
      <c r="F5" s="49" t="s">
        <v>1</v>
      </c>
      <c r="G5" s="48">
        <v>9</v>
      </c>
      <c r="H5" s="49" t="s">
        <v>8</v>
      </c>
      <c r="I5" s="49" t="s">
        <v>10</v>
      </c>
      <c r="J5" s="48">
        <v>5</v>
      </c>
      <c r="L5" s="4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CE4-EEFE-4C60-8847-E0628BFE5DE0}">
  <dimension ref="A1:N11"/>
  <sheetViews>
    <sheetView workbookViewId="0">
      <selection activeCell="H7" sqref="H7"/>
    </sheetView>
  </sheetViews>
  <sheetFormatPr defaultRowHeight="15" x14ac:dyDescent="0.2"/>
  <cols>
    <col min="8" max="8" width="17.5" customWidth="1"/>
    <col min="9" max="9" width="7.09765625" customWidth="1"/>
    <col min="10" max="10" width="8.69921875" customWidth="1"/>
    <col min="12" max="12" width="28" bestFit="1" customWidth="1"/>
  </cols>
  <sheetData>
    <row r="1" spans="1:14" ht="45" x14ac:dyDescent="0.2">
      <c r="A1" t="s">
        <v>14</v>
      </c>
      <c r="B1" t="s">
        <v>82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59</v>
      </c>
      <c r="I1" t="s">
        <v>16</v>
      </c>
      <c r="J1" t="s">
        <v>17</v>
      </c>
      <c r="K1" t="s">
        <v>15</v>
      </c>
      <c r="L1" s="10" t="s">
        <v>58</v>
      </c>
      <c r="M1" t="s">
        <v>18</v>
      </c>
      <c r="N1" t="s">
        <v>15</v>
      </c>
    </row>
    <row r="2" spans="1:14" x14ac:dyDescent="0.2">
      <c r="B2">
        <v>1</v>
      </c>
      <c r="C2">
        <v>3</v>
      </c>
      <c r="D2">
        <v>2</v>
      </c>
      <c r="E2">
        <v>6</v>
      </c>
      <c r="F2" t="s">
        <v>5</v>
      </c>
      <c r="G2">
        <v>10</v>
      </c>
      <c r="H2" t="s">
        <v>11</v>
      </c>
      <c r="I2" t="s">
        <v>23</v>
      </c>
      <c r="J2">
        <v>8</v>
      </c>
      <c r="L2" t="s">
        <v>26</v>
      </c>
    </row>
    <row r="3" spans="1:14" x14ac:dyDescent="0.2">
      <c r="B3">
        <v>2</v>
      </c>
      <c r="C3">
        <v>3</v>
      </c>
      <c r="D3">
        <v>2</v>
      </c>
      <c r="E3">
        <v>5</v>
      </c>
      <c r="F3" t="s">
        <v>21</v>
      </c>
      <c r="G3">
        <v>11</v>
      </c>
      <c r="H3" t="s">
        <v>8</v>
      </c>
      <c r="I3" t="s">
        <v>23</v>
      </c>
      <c r="J3">
        <v>7</v>
      </c>
      <c r="L3" t="s">
        <v>27</v>
      </c>
    </row>
    <row r="4" spans="1:14" x14ac:dyDescent="0.2">
      <c r="B4">
        <v>3</v>
      </c>
      <c r="C4">
        <v>2</v>
      </c>
      <c r="D4">
        <v>1</v>
      </c>
      <c r="E4">
        <v>3</v>
      </c>
      <c r="F4" s="10" t="s">
        <v>1</v>
      </c>
      <c r="G4">
        <v>9</v>
      </c>
      <c r="H4" s="10" t="s">
        <v>8</v>
      </c>
      <c r="I4" s="10" t="s">
        <v>10</v>
      </c>
      <c r="J4">
        <v>5</v>
      </c>
      <c r="L4" s="10" t="s">
        <v>26</v>
      </c>
    </row>
    <row r="5" spans="1:14" x14ac:dyDescent="0.2">
      <c r="B5">
        <v>4</v>
      </c>
      <c r="C5">
        <v>2</v>
      </c>
      <c r="D5">
        <v>1</v>
      </c>
      <c r="E5">
        <v>3</v>
      </c>
      <c r="F5" s="10" t="s">
        <v>1</v>
      </c>
      <c r="G5">
        <v>9</v>
      </c>
      <c r="H5" s="10" t="s">
        <v>6</v>
      </c>
      <c r="I5" s="10" t="s">
        <v>62</v>
      </c>
      <c r="L5" s="10" t="s">
        <v>26</v>
      </c>
    </row>
    <row r="6" spans="1:14" x14ac:dyDescent="0.2">
      <c r="B6">
        <v>5</v>
      </c>
      <c r="C6">
        <v>2</v>
      </c>
      <c r="D6">
        <v>1</v>
      </c>
      <c r="E6">
        <v>3</v>
      </c>
      <c r="F6" s="10" t="s">
        <v>1</v>
      </c>
      <c r="G6">
        <v>9</v>
      </c>
      <c r="H6" s="10" t="s">
        <v>60</v>
      </c>
      <c r="I6" s="10" t="s">
        <v>62</v>
      </c>
      <c r="L6" s="10" t="s">
        <v>26</v>
      </c>
    </row>
    <row r="7" spans="1:14" x14ac:dyDescent="0.2">
      <c r="B7">
        <v>6</v>
      </c>
      <c r="C7">
        <v>2</v>
      </c>
      <c r="D7">
        <v>1</v>
      </c>
      <c r="E7">
        <v>3</v>
      </c>
      <c r="F7" s="10" t="s">
        <v>4</v>
      </c>
      <c r="G7">
        <v>9</v>
      </c>
      <c r="H7" s="10" t="s">
        <v>25</v>
      </c>
      <c r="I7" s="10" t="s">
        <v>62</v>
      </c>
      <c r="L7" s="10" t="s">
        <v>26</v>
      </c>
    </row>
    <row r="8" spans="1:14" x14ac:dyDescent="0.2">
      <c r="B8">
        <v>7</v>
      </c>
      <c r="C8">
        <v>3</v>
      </c>
      <c r="D8">
        <v>0</v>
      </c>
      <c r="E8">
        <v>3</v>
      </c>
      <c r="F8" t="s">
        <v>21</v>
      </c>
      <c r="G8">
        <v>4</v>
      </c>
      <c r="H8" t="s">
        <v>7</v>
      </c>
      <c r="I8" t="s">
        <v>62</v>
      </c>
      <c r="L8" t="s">
        <v>27</v>
      </c>
    </row>
    <row r="9" spans="1:14" x14ac:dyDescent="0.2">
      <c r="B9">
        <v>8</v>
      </c>
      <c r="C9">
        <v>3</v>
      </c>
      <c r="D9">
        <v>2</v>
      </c>
      <c r="E9">
        <v>6</v>
      </c>
      <c r="F9" t="s">
        <v>5</v>
      </c>
      <c r="G9">
        <v>10</v>
      </c>
      <c r="H9" t="s">
        <v>11</v>
      </c>
      <c r="I9" t="s">
        <v>23</v>
      </c>
      <c r="J9">
        <v>1</v>
      </c>
      <c r="L9" t="s">
        <v>26</v>
      </c>
    </row>
    <row r="10" spans="1:14" x14ac:dyDescent="0.2">
      <c r="B10">
        <v>9</v>
      </c>
      <c r="C10">
        <v>3</v>
      </c>
      <c r="D10">
        <v>2</v>
      </c>
      <c r="E10">
        <v>6</v>
      </c>
      <c r="F10" t="s">
        <v>5</v>
      </c>
      <c r="G10">
        <v>10</v>
      </c>
      <c r="H10" t="s">
        <v>22</v>
      </c>
      <c r="I10" t="s">
        <v>10</v>
      </c>
      <c r="J10">
        <v>2</v>
      </c>
      <c r="L10" t="s">
        <v>26</v>
      </c>
    </row>
    <row r="11" spans="1:14" x14ac:dyDescent="0.2">
      <c r="B11">
        <v>10</v>
      </c>
      <c r="C11">
        <v>3</v>
      </c>
      <c r="D11">
        <v>2</v>
      </c>
      <c r="E11">
        <v>6</v>
      </c>
      <c r="F11" t="s">
        <v>21</v>
      </c>
      <c r="G11">
        <v>10</v>
      </c>
      <c r="H11" t="s">
        <v>6</v>
      </c>
      <c r="I11" t="s">
        <v>23</v>
      </c>
      <c r="J11">
        <v>3</v>
      </c>
      <c r="L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Calculations</vt:lpstr>
      <vt:lpstr>Test Player</vt:lpstr>
      <vt:lpstr>Bazinga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sam</cp:lastModifiedBy>
  <cp:lastPrinted>2015-03-19T17:50:51Z</cp:lastPrinted>
  <dcterms:created xsi:type="dcterms:W3CDTF">2014-05-03T05:47:54Z</dcterms:created>
  <dcterms:modified xsi:type="dcterms:W3CDTF">2020-05-22T18:44:00Z</dcterms:modified>
</cp:coreProperties>
</file>