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ica\Aica University of Miami\Assignments\Excel\"/>
    </mc:Choice>
  </mc:AlternateContent>
  <xr:revisionPtr revIDLastSave="0" documentId="13_ncr:1_{A885AB63-1783-4066-9403-962006D06FA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Kickstarter" sheetId="1" r:id="rId1"/>
    <sheet name="Theater Outcomes by Launch Date" sheetId="9" r:id="rId2"/>
    <sheet name="Outcomes Based on Goals" sheetId="10" r:id="rId3"/>
  </sheets>
  <definedNames>
    <definedName name="_xlnm._FilterDatabase" localSheetId="0" hidden="1">Kickstarter!$A$1:$U$4115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B28" i="9"/>
  <c r="B27" i="9"/>
  <c r="B26" i="9"/>
  <c r="B25" i="9"/>
  <c r="B23" i="9"/>
  <c r="B24" i="9"/>
  <c r="B29" i="9" l="1"/>
  <c r="B31" i="9" s="1"/>
  <c r="B13" i="10"/>
  <c r="E13" i="10" s="1"/>
  <c r="D13" i="10"/>
  <c r="C13" i="10"/>
  <c r="D12" i="10"/>
  <c r="C12" i="10"/>
  <c r="D11" i="10"/>
  <c r="C11" i="10"/>
  <c r="D3" i="10"/>
  <c r="D2" i="10"/>
  <c r="D10" i="10"/>
  <c r="C10" i="10"/>
  <c r="D9" i="10"/>
  <c r="C9" i="10"/>
  <c r="D8" i="10"/>
  <c r="C8" i="10"/>
  <c r="D7" i="10"/>
  <c r="C7" i="10"/>
  <c r="D6" i="10"/>
  <c r="C6" i="10"/>
  <c r="D5" i="10"/>
  <c r="C5" i="10"/>
  <c r="B5" i="10"/>
  <c r="D4" i="10"/>
  <c r="C4" i="10"/>
  <c r="C3" i="10"/>
  <c r="C2" i="10"/>
  <c r="C14" i="10" s="1"/>
  <c r="B12" i="10"/>
  <c r="B10" i="10"/>
  <c r="E10" i="10" s="1"/>
  <c r="B11" i="10"/>
  <c r="B9" i="10"/>
  <c r="E9" i="10" s="1"/>
  <c r="B8" i="10"/>
  <c r="E8" i="10" s="1"/>
  <c r="B7" i="10"/>
  <c r="E7" i="10" s="1"/>
  <c r="B6" i="10"/>
  <c r="B4" i="10"/>
  <c r="B3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B32" i="9" l="1"/>
  <c r="G13" i="10"/>
  <c r="H13" i="10"/>
  <c r="D14" i="10"/>
  <c r="H7" i="10"/>
  <c r="G8" i="10"/>
  <c r="F5" i="10"/>
  <c r="H8" i="10"/>
  <c r="H11" i="10"/>
  <c r="G9" i="10"/>
  <c r="H5" i="10"/>
  <c r="H9" i="10"/>
  <c r="G10" i="10"/>
  <c r="H6" i="10"/>
  <c r="H10" i="10"/>
  <c r="G7" i="10"/>
  <c r="E3" i="10"/>
  <c r="G3" i="10" s="1"/>
  <c r="E11" i="10"/>
  <c r="G11" i="10" s="1"/>
  <c r="F10" i="10"/>
  <c r="E4" i="10"/>
  <c r="G4" i="10" s="1"/>
  <c r="E12" i="10"/>
  <c r="F12" i="10" s="1"/>
  <c r="F9" i="10"/>
  <c r="E5" i="10"/>
  <c r="G5" i="10" s="1"/>
  <c r="F8" i="10"/>
  <c r="E6" i="10"/>
  <c r="G6" i="10" s="1"/>
  <c r="F7" i="10"/>
  <c r="E2" i="10"/>
  <c r="F2" i="10" s="1"/>
  <c r="B14" i="10"/>
  <c r="F13" i="10"/>
  <c r="H12" i="10" l="1"/>
  <c r="H2" i="10"/>
  <c r="F6" i="10"/>
  <c r="G2" i="10"/>
  <c r="G12" i="10"/>
  <c r="H4" i="10"/>
  <c r="F4" i="10"/>
  <c r="H3" i="10"/>
  <c r="E14" i="10"/>
  <c r="F3" i="10"/>
  <c r="F11" i="10"/>
</calcChain>
</file>

<file path=xl/sharedStrings.xml><?xml version="1.0" encoding="utf-8"?>
<sst xmlns="http://schemas.openxmlformats.org/spreadsheetml/2006/main" count="33001" uniqueCount="8412">
  <si>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</si>
  <si>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</si>
  <si>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</si>
  <si>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</si>
  <si>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</si>
  <si>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</si>
  <si>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</si>
  <si>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</si>
  <si>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</si>
  <si>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</si>
  <si>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</si>
  <si>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</si>
  <si>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</si>
  <si>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</si>
  <si>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</si>
  <si>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</si>
  <si>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</si>
  <si>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</si>
  <si>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</si>
  <si>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</si>
  <si>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</si>
  <si>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</si>
  <si>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</si>
  <si>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</si>
  <si>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</si>
  <si>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</si>
  <si>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</si>
  <si>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</si>
  <si>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</si>
  <si>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</si>
  <si>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</si>
  <si>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</si>
  <si>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</si>
  <si>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</si>
  <si>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</si>
  <si>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</si>
  <si>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</si>
  <si>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</si>
  <si>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</si>
  <si>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</si>
  <si>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</si>
  <si>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</si>
  <si>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</si>
  <si>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</si>
  <si>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</si>
  <si>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</si>
  <si>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</si>
  <si>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</si>
  <si>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</si>
  <si>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</si>
  <si>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</si>
  <si>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</si>
  <si>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</si>
  <si>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</si>
  <si>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</si>
  <si>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</si>
  <si>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</si>
  <si>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</si>
  <si>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</si>
  <si>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</si>
  <si>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</si>
  <si>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</si>
  <si>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</si>
  <si>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</si>
  <si>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</si>
  <si>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</si>
  <si>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</si>
  <si>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</si>
  <si>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</si>
  <si>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</si>
  <si>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</si>
  <si>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</si>
  <si>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</si>
  <si>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</si>
  <si>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</si>
  <si>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</si>
  <si>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</si>
  <si>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</si>
  <si>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</si>
  <si>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</si>
  <si>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</si>
  <si>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</si>
  <si>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</si>
  <si>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</si>
  <si>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</si>
  <si>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</si>
  <si>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</si>
  <si>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</si>
  <si>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</si>
  <si>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</si>
  <si>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</si>
  <si>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</si>
  <si>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</si>
  <si>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</si>
  <si>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</si>
  <si>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</si>
  <si>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</si>
  <si>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</si>
  <si>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</si>
  <si>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</si>
  <si>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</si>
  <si>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</si>
  <si>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</si>
  <si>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</si>
  <si>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</si>
  <si>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</si>
  <si>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</si>
  <si>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</si>
  <si>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</si>
  <si>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</si>
  <si>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</si>
  <si>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</si>
  <si>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</si>
  <si>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</si>
  <si>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</si>
  <si>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</si>
  <si>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</si>
  <si>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</si>
  <si>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</si>
  <si>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</si>
  <si>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</si>
  <si>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</si>
  <si>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</si>
  <si>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</si>
  <si>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</si>
  <si>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</si>
  <si>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</si>
  <si>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</si>
  <si>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</si>
  <si>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</si>
  <si>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</si>
  <si>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</si>
  <si>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</si>
  <si>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</si>
  <si>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</si>
  <si>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</si>
  <si>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</si>
  <si>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</si>
  <si>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</si>
  <si>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</si>
  <si>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</si>
  <si>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</si>
  <si>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</si>
  <si>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</si>
  <si>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</si>
  <si>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</si>
  <si>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</si>
  <si>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</si>
  <si>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</si>
  <si>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</si>
  <si>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</si>
  <si>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</si>
  <si>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</si>
  <si>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</si>
  <si>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</si>
  <si>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</si>
  <si>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</si>
  <si>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</si>
  <si>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</si>
  <si>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</si>
  <si>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</si>
  <si>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</si>
  <si>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</si>
  <si>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</si>
  <si>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</si>
  <si>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</si>
  <si>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</si>
  <si>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</si>
  <si>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</si>
  <si>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</si>
  <si>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</si>
  <si>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</si>
  <si>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</si>
  <si>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</si>
  <si>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</si>
  <si>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</si>
  <si>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</si>
  <si>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</si>
  <si>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</si>
  <si>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</si>
  <si>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</si>
  <si>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</si>
  <si>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</si>
  <si>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</si>
  <si>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</si>
  <si>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</si>
  <si>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</si>
  <si>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</si>
  <si>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</si>
  <si>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</si>
  <si>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</si>
  <si>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</si>
  <si>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</si>
  <si>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</si>
  <si>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</si>
  <si>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</si>
  <si>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</si>
  <si>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</si>
  <si>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</si>
  <si>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</si>
  <si>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</si>
  <si>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</si>
  <si>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</si>
  <si>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</si>
  <si>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</si>
  <si>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</si>
  <si>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</si>
  <si>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</si>
  <si>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</si>
  <si>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</si>
  <si>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</si>
  <si>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</si>
  <si>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</si>
  <si>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</si>
  <si>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</si>
  <si>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</si>
  <si>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</si>
  <si>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</si>
  <si>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</si>
  <si>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</si>
  <si>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</si>
  <si>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</si>
  <si>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</si>
  <si>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</si>
  <si>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</si>
  <si>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</si>
  <si>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</si>
  <si>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</si>
  <si>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</si>
  <si>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</si>
  <si>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</si>
  <si>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</si>
  <si>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</si>
  <si>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</si>
  <si>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</si>
  <si>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</si>
  <si>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</si>
  <si>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</si>
  <si>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</si>
  <si>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</si>
  <si>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</si>
  <si>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</si>
  <si>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</si>
  <si>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</si>
  <si>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</si>
  <si>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</si>
  <si>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</si>
  <si>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</si>
  <si>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</si>
  <si>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</si>
  <si>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</si>
  <si>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</si>
  <si>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</si>
  <si>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</si>
  <si>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</si>
  <si>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</si>
  <si>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</si>
  <si>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</si>
  <si>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</si>
  <si>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</si>
  <si>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</si>
  <si>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</si>
  <si>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</si>
  <si>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</si>
  <si>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</si>
  <si>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</si>
  <si>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</si>
  <si>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</si>
  <si>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</si>
  <si>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</si>
  <si>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</si>
  <si>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</si>
  <si>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</si>
  <si>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</si>
  <si>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</si>
  <si>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</si>
  <si>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</si>
  <si>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</si>
  <si>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</si>
  <si>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</si>
  <si>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</si>
  <si>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</si>
  <si>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</si>
  <si>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</si>
  <si>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</si>
  <si>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</si>
  <si>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</si>
  <si>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</si>
  <si>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</si>
  <si>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</si>
  <si>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</si>
  <si>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</si>
  <si>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</si>
  <si>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</si>
  <si>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</si>
  <si>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</si>
  <si>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</si>
  <si>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</si>
  <si>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</si>
  <si>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</si>
  <si>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</si>
  <si>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</si>
  <si>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</si>
  <si>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</si>
  <si>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</si>
  <si>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</si>
  <si>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</si>
  <si>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</si>
  <si>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</si>
  <si>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</si>
  <si>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</si>
  <si>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</si>
  <si>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</si>
  <si>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</si>
  <si>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</si>
  <si>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</si>
  <si>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</si>
  <si>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</si>
  <si>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</si>
  <si>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</si>
  <si>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</si>
  <si>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</si>
  <si>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</si>
  <si>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</si>
  <si>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</si>
  <si>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</si>
  <si>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</si>
  <si>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</si>
  <si>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</si>
  <si>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</si>
  <si>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</si>
  <si>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</si>
  <si>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</si>
  <si>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</si>
  <si>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</si>
  <si>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</si>
  <si>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</si>
  <si>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</si>
  <si>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</si>
  <si>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</si>
  <si>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</si>
  <si>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</si>
  <si>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</si>
  <si>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</si>
  <si>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</si>
  <si>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</si>
  <si>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</si>
  <si>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</si>
  <si>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</si>
  <si>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</si>
  <si>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</si>
  <si>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</si>
  <si>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</si>
  <si>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</si>
  <si>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</si>
  <si>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</si>
  <si>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</si>
  <si>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</si>
  <si>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</si>
  <si>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</si>
  <si>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</si>
  <si>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</si>
  <si>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</si>
  <si>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</si>
  <si>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</si>
  <si>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</si>
  <si>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</si>
  <si>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</si>
  <si>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</si>
  <si>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</si>
  <si>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</si>
  <si>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</si>
  <si>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</si>
  <si>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</si>
  <si>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</si>
  <si>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</si>
  <si>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</si>
  <si>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</si>
  <si>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</si>
  <si>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</si>
  <si>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</si>
  <si>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</si>
  <si>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</si>
  <si>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</si>
  <si>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</si>
  <si>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</si>
  <si>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</si>
  <si>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</si>
  <si>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</si>
  <si>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</si>
  <si>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</si>
  <si>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</si>
  <si>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</si>
  <si>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</si>
  <si>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</si>
  <si>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</si>
  <si>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</si>
  <si>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</si>
  <si>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</si>
  <si>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</si>
  <si>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</si>
  <si>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</si>
  <si>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</si>
  <si>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</si>
  <si>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</si>
  <si>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</si>
  <si>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</si>
  <si>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</si>
  <si>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</si>
  <si>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</si>
  <si>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</si>
  <si>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</si>
  <si>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</si>
  <si>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</si>
  <si>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</si>
  <si>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</si>
  <si>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</si>
  <si>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</si>
  <si>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</si>
  <si>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</si>
  <si>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</si>
  <si>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</si>
  <si>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</si>
  <si>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</si>
  <si>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</si>
  <si>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</si>
  <si>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</si>
  <si>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</si>
  <si>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</si>
  <si>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</si>
  <si>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</si>
  <si>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</si>
  <si>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</si>
  <si>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</si>
  <si>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</si>
  <si>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</si>
  <si>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</si>
  <si>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</si>
  <si>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</si>
  <si>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</si>
  <si>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</si>
  <si>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</si>
  <si>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</si>
  <si>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</si>
  <si>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</si>
  <si>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</si>
  <si>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</si>
  <si>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</si>
  <si>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</si>
  <si>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</si>
  <si>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</si>
  <si>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</si>
  <si>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</si>
  <si>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</si>
  <si>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</si>
  <si>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</si>
  <si>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</si>
  <si>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</si>
  <si>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</si>
  <si>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</si>
  <si>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</si>
  <si>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</si>
  <si>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</si>
  <si>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</si>
  <si>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</si>
  <si>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</si>
  <si>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</si>
  <si>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</si>
  <si>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</si>
  <si>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</si>
  <si>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</si>
  <si>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</si>
  <si>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</si>
  <si>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</si>
  <si>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</si>
  <si>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</si>
  <si>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</si>
  <si>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</si>
  <si>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</si>
  <si>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</si>
  <si>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</si>
  <si>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</si>
  <si>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</si>
  <si>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</si>
  <si>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</si>
  <si>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</si>
  <si>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</si>
  <si>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</si>
  <si>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</si>
  <si>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</si>
  <si>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</si>
  <si>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</si>
  <si>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</si>
  <si>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</si>
  <si>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</si>
  <si>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</si>
  <si>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</si>
  <si>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</si>
  <si>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</si>
  <si>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</si>
  <si>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</si>
  <si>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</si>
  <si>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</si>
  <si>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</si>
  <si>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</si>
  <si>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</si>
  <si>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</si>
  <si>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</si>
  <si>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</si>
  <si>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</si>
  <si>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</si>
  <si>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</si>
  <si>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</si>
  <si>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</si>
  <si>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</si>
  <si>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</si>
  <si>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</si>
  <si>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</si>
  <si>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</si>
  <si>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</si>
  <si>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</si>
  <si>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</si>
  <si>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</si>
  <si>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</si>
  <si>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</si>
  <si>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</si>
  <si>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</si>
  <si>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</si>
  <si>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</si>
  <si>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</si>
  <si>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</si>
  <si>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</si>
  <si>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</si>
  <si>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</si>
  <si>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</si>
  <si>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</si>
  <si>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</si>
  <si>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</si>
  <si>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</si>
  <si>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</si>
  <si>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</si>
  <si>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</si>
  <si>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</si>
  <si>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</si>
  <si>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</si>
  <si>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</si>
  <si>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</si>
  <si>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</si>
  <si>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</si>
  <si>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</si>
  <si>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</si>
  <si>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</si>
  <si>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</si>
  <si>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</si>
  <si>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</si>
  <si>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</si>
  <si>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</si>
  <si>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</si>
  <si>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</si>
  <si>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</si>
  <si>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</si>
  <si>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</si>
  <si>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</si>
  <si>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</si>
  <si>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</si>
  <si>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</si>
  <si>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</si>
  <si>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</si>
  <si>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</si>
  <si>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</si>
  <si>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</si>
  <si>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</si>
  <si>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</si>
  <si>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</si>
  <si>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</si>
  <si>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</si>
  <si>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</si>
  <si>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</si>
  <si>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</si>
  <si>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</si>
  <si>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</si>
  <si>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</si>
  <si>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</si>
  <si>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</si>
  <si>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</si>
  <si>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</si>
  <si>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</si>
  <si>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</si>
  <si>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</si>
  <si>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</si>
  <si>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</si>
  <si>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</si>
  <si>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</si>
  <si>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</si>
  <si>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</si>
  <si>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</si>
  <si>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</si>
  <si>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</si>
  <si>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</si>
  <si>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</si>
  <si>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</si>
  <si>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</si>
  <si>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</si>
  <si>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</si>
  <si>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</si>
  <si>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</si>
  <si>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</si>
  <si>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</si>
  <si>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</si>
  <si>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</si>
  <si>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</si>
  <si>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</si>
  <si>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</si>
  <si>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</si>
  <si>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</si>
  <si>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</si>
  <si>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</si>
  <si>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</si>
  <si>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</si>
  <si>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</si>
  <si>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</si>
  <si>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</si>
  <si>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</si>
  <si>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</si>
  <si>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</si>
  <si>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</si>
  <si>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</si>
  <si>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</si>
  <si>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</si>
  <si>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</si>
  <si>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</si>
  <si>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</si>
  <si>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</si>
  <si>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</si>
  <si>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</si>
  <si>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</si>
  <si>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</si>
  <si>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</si>
  <si>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</si>
  <si>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</si>
  <si>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</si>
  <si>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</si>
  <si>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</si>
  <si>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</si>
  <si>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</si>
  <si>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</si>
  <si>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</si>
  <si>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</si>
  <si>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</si>
  <si>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</si>
  <si>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</si>
  <si>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</si>
  <si>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</si>
  <si>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</si>
  <si>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</si>
  <si>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</si>
  <si>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</si>
  <si>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</si>
  <si>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</si>
  <si>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</si>
  <si>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</si>
  <si>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</si>
  <si>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</si>
  <si>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</si>
  <si>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</si>
  <si>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</si>
  <si>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</si>
  <si>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</si>
  <si>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</si>
  <si>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</si>
  <si>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</si>
  <si>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</si>
  <si>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</si>
  <si>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</si>
  <si>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</si>
  <si>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</si>
  <si>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</si>
  <si>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</si>
  <si>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</si>
  <si>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</si>
  <si>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</si>
  <si>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</si>
  <si>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</si>
  <si>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</si>
  <si>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</si>
  <si>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</si>
  <si>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</si>
  <si>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</si>
  <si>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</si>
  <si>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</si>
  <si>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</si>
  <si>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</si>
  <si>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</si>
  <si>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</si>
  <si>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</si>
  <si>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</si>
  <si>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</si>
  <si>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</si>
  <si>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</si>
  <si>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</si>
  <si>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</si>
  <si>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</si>
  <si>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</si>
  <si>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</si>
  <si>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</si>
  <si>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</si>
  <si>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</si>
  <si>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</si>
  <si>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</si>
  <si>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</si>
  <si>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</si>
  <si>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</si>
  <si>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</si>
  <si>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</si>
  <si>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</si>
  <si>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</si>
  <si>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</si>
  <si>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</si>
  <si>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</si>
  <si>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</si>
  <si>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</si>
  <si>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</si>
  <si>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</si>
  <si>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</si>
  <si>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</si>
  <si>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</si>
  <si>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</si>
  <si>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</si>
  <si>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</si>
  <si>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</si>
  <si>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</si>
  <si>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</si>
  <si>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</si>
  <si>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</si>
  <si>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</si>
  <si>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</si>
  <si>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</si>
  <si>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</si>
  <si>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</si>
  <si>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</si>
  <si>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</si>
  <si>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</si>
  <si>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</si>
  <si>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</si>
  <si>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</si>
  <si>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</si>
  <si>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</si>
  <si>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</si>
  <si>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</si>
  <si>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</si>
  <si>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</si>
  <si>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</si>
  <si>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</si>
  <si>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</si>
  <si>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</si>
  <si>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</si>
  <si>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</si>
  <si>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</si>
  <si>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</si>
  <si>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</si>
  <si>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</si>
  <si>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</si>
  <si>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</si>
  <si>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</si>
  <si>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</si>
  <si>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</si>
  <si>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</si>
  <si>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</si>
  <si>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</si>
  <si>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</si>
  <si>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</si>
  <si>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</si>
  <si>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</si>
  <si>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</si>
  <si>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</si>
  <si>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</si>
  <si>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</si>
  <si>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</si>
  <si>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</si>
  <si>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</si>
  <si>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</si>
  <si>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</si>
  <si>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</si>
  <si>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</si>
  <si>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</si>
  <si>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</si>
  <si>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</si>
  <si>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</si>
  <si>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</si>
  <si>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</si>
  <si>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</si>
  <si>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</si>
  <si>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</si>
  <si>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</si>
  <si>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</si>
  <si>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</si>
  <si>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</si>
  <si>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</si>
  <si>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</si>
  <si>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</si>
  <si>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</si>
  <si>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</si>
  <si>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</si>
  <si>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</si>
  <si>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</si>
  <si>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</si>
  <si>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</si>
  <si>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</si>
  <si>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</si>
  <si>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</si>
  <si>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</si>
  <si>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</si>
  <si>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</si>
  <si>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</si>
  <si>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</si>
  <si>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</si>
  <si>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</si>
  <si>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</si>
  <si>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</si>
  <si>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</si>
  <si>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</si>
  <si>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</si>
  <si>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</si>
  <si>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</si>
  <si>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</si>
  <si>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</si>
  <si>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</si>
  <si>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</si>
  <si>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</si>
  <si>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</si>
  <si>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</si>
  <si>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</si>
  <si>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</si>
  <si>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</si>
  <si>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</si>
  <si>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</si>
  <si>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</si>
  <si>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</si>
  <si>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</si>
  <si>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</si>
  <si>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</si>
  <si>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</si>
  <si>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</si>
  <si>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</si>
  <si>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</si>
  <si>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</si>
  <si>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</si>
  <si>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</si>
  <si>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</si>
  <si>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</si>
  <si>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</si>
  <si>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</si>
  <si>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</si>
  <si>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</si>
  <si>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</si>
  <si>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</si>
  <si>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</si>
  <si>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</si>
  <si>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</si>
  <si>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</si>
  <si>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</si>
  <si>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</si>
  <si>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</si>
  <si>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</si>
  <si>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</si>
  <si>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</si>
  <si>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</si>
  <si>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</si>
  <si>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</si>
  <si>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</si>
  <si>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</si>
  <si>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</si>
  <si>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</si>
  <si>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</si>
  <si>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</si>
  <si>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</si>
  <si>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</si>
  <si>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</si>
  <si>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</si>
  <si>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</si>
  <si>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</si>
  <si>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</si>
  <si>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</si>
  <si>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</si>
  <si>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</si>
  <si>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</si>
  <si>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</si>
  <si>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</si>
  <si>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</si>
  <si>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</si>
  <si>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</si>
  <si>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</si>
  <si>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</si>
  <si>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</si>
  <si>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</si>
  <si>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</si>
  <si>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</si>
  <si>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</si>
  <si>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</si>
  <si>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</si>
  <si>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</si>
  <si>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</si>
  <si>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</si>
  <si>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</si>
  <si>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</si>
  <si>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</si>
  <si>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</si>
  <si>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</si>
  <si>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</si>
  <si>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</si>
  <si>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</si>
  <si>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</si>
  <si>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</si>
  <si>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</si>
  <si>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</si>
  <si>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</si>
  <si>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</si>
  <si>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</si>
  <si>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</si>
  <si>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</si>
  <si>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</si>
  <si>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</si>
  <si>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</si>
  <si>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</si>
  <si>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</si>
  <si>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</si>
  <si>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</si>
  <si>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</si>
  <si>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</si>
  <si>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</si>
  <si>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</si>
  <si>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</si>
  <si>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</si>
  <si>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</si>
  <si>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</si>
  <si>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</si>
  <si>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</si>
  <si>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</si>
  <si>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</si>
  <si>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</si>
  <si>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</si>
  <si>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</si>
  <si>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</si>
  <si>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</si>
  <si>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</si>
  <si>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</si>
  <si>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</si>
  <si>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</si>
  <si>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</si>
  <si>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</si>
  <si>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</si>
  <si>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</si>
  <si>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</si>
  <si>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</si>
  <si>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</si>
  <si>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</si>
  <si>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</si>
  <si>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</si>
  <si>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</si>
  <si>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</si>
  <si>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</si>
  <si>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</si>
  <si>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</si>
  <si>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</si>
  <si>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</si>
  <si>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</si>
  <si>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</si>
  <si>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</si>
  <si>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</si>
  <si>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</si>
  <si>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</si>
  <si>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</si>
  <si>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</si>
  <si>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</si>
  <si>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</si>
  <si>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</si>
  <si>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</si>
  <si>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</si>
  <si>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</si>
  <si>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</si>
  <si>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</si>
  <si>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</si>
  <si>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</si>
  <si>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</si>
  <si>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</si>
  <si>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</si>
  <si>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</si>
  <si>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</si>
  <si>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</si>
  <si>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</si>
  <si>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</si>
  <si>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</si>
  <si>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</si>
  <si>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</si>
  <si>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</si>
  <si>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</si>
  <si>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</si>
  <si>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</si>
  <si>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</si>
  <si>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</si>
  <si>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</si>
  <si>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</si>
  <si>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</si>
  <si>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</si>
  <si>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</si>
  <si>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</si>
  <si>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</si>
  <si>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</si>
  <si>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</si>
  <si>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</si>
  <si>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</si>
  <si>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</si>
  <si>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</si>
  <si>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</si>
  <si>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</si>
  <si>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</si>
  <si>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</si>
  <si>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</si>
  <si>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</si>
  <si>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</si>
  <si>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</si>
  <si>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</si>
  <si>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</si>
  <si>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</si>
  <si>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</si>
  <si>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</si>
  <si>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</si>
  <si>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</si>
  <si>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</si>
  <si>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</si>
  <si>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</si>
  <si>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</si>
  <si>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</si>
  <si>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</si>
  <si>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</si>
  <si>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</si>
  <si>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</si>
  <si>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</si>
  <si>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</si>
  <si>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</si>
  <si>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</si>
  <si>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</si>
  <si>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</si>
  <si>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</si>
  <si>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</si>
  <si>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</si>
  <si>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</si>
  <si>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</si>
  <si>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</si>
  <si>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</si>
  <si>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</si>
  <si>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</si>
  <si>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</si>
  <si>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</si>
  <si>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</si>
  <si>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</si>
  <si>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</si>
  <si>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</si>
  <si>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</si>
  <si>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</si>
  <si>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</si>
  <si>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</si>
  <si>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</si>
  <si>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</si>
  <si>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</si>
  <si>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</si>
  <si>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</si>
  <si>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</si>
  <si>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</si>
  <si>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</si>
  <si>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</si>
  <si>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</si>
  <si>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</si>
  <si>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</si>
  <si>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</si>
  <si>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</si>
  <si>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</si>
  <si>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</si>
  <si>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</si>
  <si>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</si>
  <si>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</si>
  <si>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</si>
  <si>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</si>
  <si>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</si>
  <si>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</si>
  <si>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</si>
  <si>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</si>
  <si>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</si>
  <si>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</si>
  <si>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</si>
  <si>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</si>
  <si>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</si>
  <si>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</si>
  <si>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</si>
  <si>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</si>
  <si>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</si>
  <si>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</si>
  <si>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</si>
  <si>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</si>
  <si>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</si>
  <si>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</si>
  <si>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</si>
  <si>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</si>
  <si>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</si>
  <si>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</si>
  <si>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</si>
  <si>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</si>
  <si>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</si>
  <si>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</si>
  <si>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</si>
  <si>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</si>
  <si>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</si>
  <si>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</si>
  <si>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</si>
  <si>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</si>
  <si>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</si>
  <si>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</si>
  <si>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</si>
  <si>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</si>
  <si>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</si>
  <si>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</si>
  <si>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</si>
  <si>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</si>
  <si>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</si>
  <si>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</si>
  <si>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</si>
  <si>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</si>
  <si>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</si>
  <si>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</si>
  <si>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</si>
  <si>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</si>
  <si>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</si>
  <si>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</si>
  <si>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</si>
  <si>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</si>
  <si>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</si>
  <si>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</si>
  <si>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</si>
  <si>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</si>
  <si>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</si>
  <si>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</si>
  <si>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</si>
  <si>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</si>
  <si>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</si>
  <si>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</si>
  <si>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</si>
  <si>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</si>
  <si>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</si>
  <si>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</si>
  <si>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</si>
  <si>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</si>
  <si>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</si>
  <si>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</si>
  <si>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</si>
  <si>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</si>
  <si>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</si>
  <si>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</si>
  <si>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</si>
  <si>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</si>
  <si>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</si>
  <si>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</si>
  <si>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</si>
  <si>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</si>
  <si>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</si>
  <si>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</si>
  <si>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</si>
  <si>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</si>
  <si>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</si>
  <si>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</si>
  <si>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</si>
  <si>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</si>
  <si>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</si>
  <si>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</si>
  <si>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</si>
  <si>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</si>
  <si>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</si>
  <si>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</si>
  <si>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</si>
  <si>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</si>
  <si>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</si>
  <si>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</si>
  <si>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</si>
  <si>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</si>
  <si>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</si>
  <si>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</si>
  <si>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</si>
  <si>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</si>
  <si>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</si>
  <si>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</si>
  <si>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</si>
  <si>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</si>
  <si>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</si>
  <si>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</si>
  <si>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</si>
  <si>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</si>
  <si>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</si>
  <si>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</si>
  <si>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</si>
  <si>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</si>
  <si>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</si>
  <si>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</si>
  <si>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</si>
  <si>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</si>
  <si>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</si>
  <si>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</si>
  <si>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</si>
  <si>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</si>
  <si>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</si>
  <si>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</si>
  <si>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</si>
  <si>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</si>
  <si>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</si>
  <si>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</si>
  <si>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</si>
  <si>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</si>
  <si>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</si>
  <si>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</si>
  <si>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</si>
  <si>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</si>
  <si>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</si>
  <si>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</si>
  <si>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</si>
  <si>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</si>
  <si>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</si>
  <si>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</si>
  <si>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</si>
  <si>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</si>
  <si>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</si>
  <si>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</si>
  <si>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</si>
  <si>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</si>
  <si>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</si>
  <si>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</si>
  <si>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</si>
  <si>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</si>
  <si>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</si>
  <si>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</si>
  <si>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</si>
  <si>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</si>
  <si>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</si>
  <si>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</si>
  <si>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</si>
  <si>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</si>
  <si>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</si>
  <si>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</si>
  <si>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</si>
  <si>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</si>
  <si>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</si>
  <si>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</si>
  <si>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</si>
  <si>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</si>
  <si>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</si>
  <si>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</si>
  <si>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</si>
  <si>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</si>
  <si>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</si>
  <si>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</si>
  <si>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</si>
  <si>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</si>
  <si>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</si>
  <si>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</si>
  <si>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</si>
  <si>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</si>
  <si>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</si>
  <si>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</si>
  <si>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</si>
  <si>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</si>
  <si>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</si>
  <si>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</si>
  <si>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</si>
  <si>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</si>
  <si>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</si>
  <si>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</si>
  <si>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</si>
  <si>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</si>
  <si>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</si>
  <si>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</si>
  <si>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</si>
  <si>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</si>
  <si>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</si>
  <si>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</si>
  <si>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</si>
  <si>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</si>
  <si>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</si>
  <si>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</si>
  <si>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</si>
  <si>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</si>
  <si>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</si>
  <si>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</si>
  <si>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</si>
  <si>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</si>
  <si>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</si>
  <si>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</si>
  <si>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</si>
  <si>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</si>
  <si>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</si>
  <si>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</si>
  <si>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</si>
  <si>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</si>
  <si>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</si>
  <si>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</si>
  <si>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</si>
  <si>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</si>
  <si>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</si>
  <si>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</si>
  <si>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</si>
  <si>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</si>
  <si>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</si>
  <si>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</si>
  <si>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</si>
  <si>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</si>
  <si>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</si>
  <si>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</si>
  <si>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</si>
  <si>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</si>
  <si>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</si>
  <si>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</si>
  <si>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</si>
  <si>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</si>
  <si>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</si>
  <si>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</si>
  <si>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</si>
  <si>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</si>
  <si>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</si>
  <si>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</si>
  <si>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</si>
  <si>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</si>
  <si>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</si>
  <si>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</si>
  <si>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</si>
  <si>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</si>
  <si>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</si>
  <si>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</si>
  <si>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</si>
  <si>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</si>
  <si>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</si>
  <si>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</si>
  <si>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</si>
  <si>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</si>
  <si>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</si>
  <si>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</si>
  <si>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</si>
  <si>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</si>
  <si>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</si>
  <si>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</si>
  <si>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</si>
  <si>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</si>
  <si>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</si>
  <si>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</si>
  <si>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</si>
  <si>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</si>
  <si>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</si>
  <si>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</si>
  <si>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</si>
  <si>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</si>
  <si>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</si>
  <si>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</si>
  <si>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</si>
  <si>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</si>
  <si>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</si>
  <si>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</si>
  <si>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</si>
  <si>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</si>
  <si>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</si>
  <si>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</si>
  <si>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</si>
  <si>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</si>
  <si>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</si>
  <si>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</si>
  <si>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</si>
  <si>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</si>
  <si>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</si>
  <si>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</si>
  <si>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</si>
  <si>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</si>
  <si>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</si>
  <si>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</si>
  <si>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</si>
  <si>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</si>
  <si>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</si>
  <si>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</si>
  <si>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</si>
  <si>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</si>
  <si>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</si>
  <si>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</si>
  <si>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</si>
  <si>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</si>
  <si>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</si>
  <si>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</si>
  <si>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</si>
  <si>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</si>
  <si>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</si>
  <si>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</si>
  <si>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</si>
  <si>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</si>
  <si>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</si>
  <si>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</si>
  <si>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</si>
  <si>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</si>
  <si>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</si>
  <si>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</si>
  <si>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</si>
  <si>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</si>
  <si>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</si>
  <si>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</si>
  <si>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</si>
  <si>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</si>
  <si>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</si>
  <si>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</si>
  <si>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</si>
  <si>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</si>
  <si>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</si>
  <si>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</si>
  <si>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</si>
  <si>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</si>
  <si>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</si>
  <si>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</si>
  <si>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</si>
  <si>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</si>
  <si>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</si>
  <si>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</si>
  <si>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</si>
  <si>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</si>
  <si>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</si>
  <si>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</si>
  <si>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</si>
  <si>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</si>
  <si>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</si>
  <si>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</si>
  <si>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</si>
  <si>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</si>
  <si>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</si>
  <si>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</si>
  <si>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</si>
  <si>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</si>
  <si>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</si>
  <si>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</si>
  <si>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</si>
  <si>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</si>
  <si>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</si>
  <si>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</si>
  <si>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</si>
  <si>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</si>
  <si>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</si>
  <si>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</si>
  <si>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</si>
  <si>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</si>
  <si>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</si>
  <si>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</si>
  <si>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</si>
  <si>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</si>
  <si>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</si>
  <si>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</si>
  <si>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</si>
  <si>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</si>
  <si>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</si>
  <si>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</si>
  <si>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</si>
  <si>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</si>
  <si>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</si>
  <si>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</si>
  <si>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</si>
  <si>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</si>
  <si>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</si>
  <si>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</si>
  <si>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</si>
  <si>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</si>
  <si>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</si>
  <si>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</si>
  <si>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</si>
  <si>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</si>
  <si>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</si>
  <si>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</si>
  <si>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</si>
  <si>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</si>
  <si>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</si>
  <si>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</si>
  <si>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</si>
  <si>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</si>
  <si>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</si>
  <si>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</si>
  <si>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</si>
  <si>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</si>
  <si>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</si>
  <si>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</si>
  <si>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</si>
  <si>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</si>
  <si>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</si>
  <si>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</si>
  <si>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</si>
  <si>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</si>
  <si>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</si>
  <si>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</si>
  <si>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</si>
  <si>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</si>
  <si>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</si>
  <si>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</si>
  <si>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</si>
  <si>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</si>
  <si>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</si>
  <si>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</si>
  <si>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</si>
  <si>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</si>
  <si>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</si>
  <si>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</si>
  <si>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</si>
  <si>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</si>
  <si>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</si>
  <si>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</si>
  <si>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</si>
  <si>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</si>
  <si>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</si>
  <si>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</si>
  <si>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</si>
  <si>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</si>
  <si>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</si>
  <si>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</si>
  <si>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</si>
  <si>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</si>
  <si>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</si>
  <si>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</si>
  <si>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</si>
  <si>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</si>
  <si>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</si>
  <si>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</si>
  <si>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</si>
  <si>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</si>
  <si>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</si>
  <si>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</si>
  <si>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</si>
  <si>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</si>
  <si>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</si>
  <si>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</si>
  <si>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</si>
  <si>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</si>
  <si>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</si>
  <si>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</si>
  <si>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</si>
  <si>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</si>
  <si>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</si>
  <si>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</si>
  <si>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</si>
  <si>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</si>
  <si>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</si>
  <si>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</si>
  <si>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</si>
  <si>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</si>
  <si>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</si>
  <si>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</si>
  <si>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</si>
  <si>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</si>
  <si>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</si>
  <si>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</si>
  <si>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</si>
  <si>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</si>
  <si>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</si>
  <si>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</si>
  <si>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</si>
  <si>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</si>
  <si>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</si>
  <si>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</si>
  <si>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</si>
  <si>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</si>
  <si>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</si>
  <si>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</si>
  <si>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</si>
  <si>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</si>
  <si>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</si>
  <si>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</si>
  <si>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</si>
  <si>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</si>
  <si>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</si>
  <si>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</si>
  <si>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</si>
  <si>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</si>
  <si>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</si>
  <si>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</si>
  <si>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</si>
  <si>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</si>
  <si>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</si>
  <si>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</si>
  <si>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</si>
  <si>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</si>
  <si>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</si>
  <si>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</si>
  <si>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</si>
  <si>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</si>
  <si>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</si>
  <si>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</si>
  <si>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</si>
  <si>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</si>
  <si>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</si>
  <si>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</si>
  <si>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</si>
  <si>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</si>
  <si>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</si>
  <si>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</si>
  <si>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</si>
  <si>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</si>
  <si>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</si>
  <si>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</si>
  <si>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</si>
  <si>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</si>
  <si>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</si>
  <si>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</si>
  <si>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</si>
  <si>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</si>
  <si>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</si>
  <si>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</si>
  <si>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</si>
  <si>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</si>
  <si>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</si>
  <si>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</si>
  <si>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</si>
  <si>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</si>
  <si>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</si>
  <si>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</si>
  <si>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</si>
  <si>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</si>
  <si>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</si>
  <si>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</si>
  <si>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</si>
  <si>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</si>
  <si>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</si>
  <si>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</si>
  <si>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</si>
  <si>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</si>
  <si>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</si>
  <si>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</si>
  <si>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</si>
  <si>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</si>
  <si>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</si>
  <si>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</si>
  <si>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</si>
  <si>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</si>
  <si>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</si>
  <si>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</si>
  <si>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</si>
  <si>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</si>
  <si>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</si>
  <si>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</si>
  <si>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</si>
  <si>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</si>
  <si>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</si>
  <si>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</si>
  <si>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</si>
  <si>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</si>
  <si>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</si>
  <si>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</si>
  <si>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</si>
  <si>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</si>
  <si>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</si>
  <si>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</si>
  <si>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</si>
  <si>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</si>
  <si>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</si>
  <si>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</si>
  <si>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</si>
  <si>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</si>
  <si>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</si>
  <si>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</si>
  <si>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</si>
  <si>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</si>
  <si>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</si>
  <si>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</si>
  <si>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</si>
  <si>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</si>
  <si>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</si>
  <si>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</si>
  <si>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</si>
  <si>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</si>
  <si>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</si>
  <si>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</si>
  <si>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</si>
  <si>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</si>
  <si>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</si>
  <si>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</si>
  <si>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</si>
  <si>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</si>
  <si>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</si>
  <si>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</si>
  <si>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</si>
  <si>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</si>
  <si>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</si>
  <si>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</si>
  <si>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</si>
  <si>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</si>
  <si>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</si>
  <si>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</si>
  <si>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</si>
  <si>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</si>
  <si>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</si>
  <si>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</si>
  <si>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</si>
  <si>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</si>
  <si>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</si>
  <si>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</si>
  <si>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</si>
  <si>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</si>
  <si>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</si>
  <si>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</si>
  <si>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</si>
  <si>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</si>
  <si>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</si>
  <si>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</si>
  <si>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</si>
  <si>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</si>
  <si>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</si>
  <si>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</si>
  <si>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</si>
  <si>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</si>
  <si>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</si>
  <si>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</si>
  <si>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</si>
  <si>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</si>
  <si>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</si>
  <si>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</si>
  <si>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</si>
  <si>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</si>
  <si>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</si>
  <si>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</si>
  <si>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</si>
  <si>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</si>
  <si>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</si>
  <si>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</si>
  <si>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</si>
  <si>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</si>
  <si>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</si>
  <si>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</si>
  <si>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</si>
  <si>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</si>
  <si>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</si>
  <si>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</si>
  <si>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</si>
  <si>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</si>
  <si>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</si>
  <si>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</si>
  <si>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</si>
  <si>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</si>
  <si>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</si>
  <si>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</si>
  <si>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</si>
  <si>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</si>
  <si>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</si>
  <si>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</si>
  <si>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</si>
  <si>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</si>
  <si>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</si>
  <si>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</si>
  <si>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</si>
  <si>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</si>
  <si>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</si>
  <si>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</si>
  <si>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</si>
  <si>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</si>
  <si>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</si>
  <si>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</si>
  <si>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</si>
  <si>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</si>
  <si>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</si>
  <si>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</si>
  <si>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</si>
  <si>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</si>
  <si>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</si>
  <si>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</si>
  <si>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</si>
  <si>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</si>
  <si>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</si>
  <si>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</si>
  <si>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</si>
  <si>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</si>
  <si>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</si>
  <si>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</si>
  <si>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</si>
  <si>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</si>
  <si>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</si>
  <si>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</si>
  <si>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</si>
  <si>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</si>
  <si>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</si>
  <si>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</si>
  <si>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</si>
  <si>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</si>
  <si>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</si>
  <si>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</si>
  <si>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</si>
  <si>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</si>
  <si>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</si>
  <si>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</si>
  <si>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</si>
  <si>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</si>
  <si>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</si>
  <si>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</si>
  <si>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</si>
  <si>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</si>
  <si>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</si>
  <si>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</si>
  <si>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</si>
  <si>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</si>
  <si>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</si>
  <si>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</si>
  <si>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</si>
  <si>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</si>
  <si>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</si>
  <si>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</si>
  <si>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</si>
  <si>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</si>
  <si>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</si>
  <si>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</si>
  <si>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</si>
  <si>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</si>
  <si>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</si>
  <si>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</si>
  <si>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</si>
  <si>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</si>
  <si>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</si>
  <si>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</si>
  <si>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</si>
  <si>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</si>
  <si>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</si>
  <si>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</si>
  <si>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</si>
  <si>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</si>
  <si>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</si>
  <si>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</si>
  <si>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</si>
  <si>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</si>
  <si>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</si>
  <si>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</si>
  <si>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</si>
  <si>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</si>
  <si>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</si>
  <si>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</si>
  <si>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</si>
  <si>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</si>
  <si>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</si>
  <si>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</si>
  <si>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</si>
  <si>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</si>
  <si>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</si>
  <si>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</si>
  <si>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</si>
  <si>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</si>
  <si>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</si>
  <si>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</si>
  <si>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</si>
  <si>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</si>
  <si>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</si>
  <si>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</si>
  <si>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</si>
  <si>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</si>
  <si>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</si>
  <si>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</si>
  <si>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</si>
  <si>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</si>
  <si>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</si>
  <si>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</si>
  <si>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</si>
  <si>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</si>
  <si>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</si>
  <si>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</si>
  <si>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</si>
  <si>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</si>
  <si>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</si>
  <si>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</si>
  <si>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</si>
  <si>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</si>
  <si>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</si>
  <si>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</si>
  <si>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</si>
  <si>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</si>
  <si>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</si>
  <si>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</si>
  <si>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</si>
  <si>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</si>
  <si>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</si>
  <si>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</si>
  <si>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</si>
  <si>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</si>
  <si>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</si>
  <si>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</si>
  <si>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</si>
  <si>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</si>
  <si>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</si>
  <si>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</si>
  <si>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</si>
  <si>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</si>
  <si>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</si>
  <si>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</si>
  <si>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</si>
  <si>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</si>
  <si>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</si>
  <si>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</si>
  <si>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</si>
  <si>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</si>
  <si>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</si>
  <si>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</si>
  <si>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</si>
  <si>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</si>
  <si>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</si>
  <si>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</si>
  <si>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</si>
  <si>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</si>
  <si>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</si>
  <si>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</si>
  <si>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</si>
  <si>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</si>
  <si>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</si>
  <si>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</si>
  <si>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</si>
  <si>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</si>
  <si>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</si>
  <si>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</si>
  <si>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</si>
  <si>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</si>
  <si>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</si>
  <si>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</si>
  <si>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</si>
  <si>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</si>
  <si>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</si>
  <si>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</si>
  <si>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</si>
  <si>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</si>
  <si>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</si>
  <si>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</si>
  <si>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</si>
  <si>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</si>
  <si>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</si>
  <si>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</si>
  <si>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</si>
  <si>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</si>
  <si>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</si>
  <si>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</si>
  <si>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</si>
  <si>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</si>
  <si>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</si>
  <si>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</si>
  <si>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</si>
  <si>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</si>
  <si>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</si>
  <si>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</si>
  <si>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</si>
  <si>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</si>
  <si>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</si>
  <si>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</si>
  <si>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</si>
  <si>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</si>
  <si>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</si>
  <si>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</si>
  <si>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</si>
  <si>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</si>
  <si>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</si>
  <si>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</si>
  <si>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</si>
  <si>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</si>
  <si>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</si>
  <si>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</si>
  <si>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</si>
  <si>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</si>
  <si>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</si>
  <si>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</si>
  <si>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</si>
  <si>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</si>
  <si>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</si>
  <si>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</si>
  <si>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</si>
  <si>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</si>
  <si>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</si>
  <si>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</si>
  <si>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</si>
  <si>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</si>
  <si>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</si>
  <si>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</si>
  <si>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</si>
  <si>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</si>
  <si>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</si>
  <si>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</si>
  <si>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</si>
  <si>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</si>
  <si>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</si>
  <si>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</si>
  <si>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</si>
  <si>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</si>
  <si>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</si>
  <si>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</si>
  <si>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</si>
  <si>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</si>
  <si>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</si>
  <si>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</si>
  <si>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</si>
  <si>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</si>
  <si>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</si>
  <si>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</si>
  <si>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</si>
  <si>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</si>
  <si>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</si>
  <si>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</si>
  <si>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</si>
  <si>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</si>
  <si>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</si>
  <si>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</si>
  <si>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</si>
  <si>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</si>
  <si>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</si>
  <si>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</si>
  <si>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</si>
  <si>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</si>
  <si>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</si>
  <si>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</si>
  <si>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</si>
  <si>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</si>
  <si>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</si>
  <si>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</si>
  <si>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</si>
  <si>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</si>
  <si>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</si>
  <si>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</si>
  <si>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</si>
  <si>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</si>
  <si>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</si>
  <si>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</si>
  <si>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</si>
  <si>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</si>
  <si>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</si>
  <si>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</si>
  <si>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</si>
  <si>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</si>
  <si>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</si>
  <si>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</si>
  <si>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</si>
  <si>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</si>
  <si>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</si>
  <si>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</si>
  <si>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</si>
  <si>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</si>
  <si>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</si>
  <si>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</si>
  <si>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</si>
  <si>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</si>
  <si>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</si>
  <si>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</si>
  <si>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</si>
  <si>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</si>
  <si>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</si>
  <si>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</si>
  <si>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</si>
  <si>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</si>
  <si>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</si>
  <si>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</si>
  <si>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</si>
  <si>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</si>
  <si>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</si>
  <si>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</si>
  <si>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</si>
  <si>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</si>
  <si>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</si>
  <si>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</si>
  <si>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</si>
  <si>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</si>
  <si>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</si>
  <si>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</si>
  <si>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</si>
  <si>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</si>
  <si>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</si>
  <si>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</si>
  <si>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</si>
  <si>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</si>
  <si>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</si>
  <si>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</si>
  <si>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</si>
  <si>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</si>
  <si>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</si>
  <si>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</si>
  <si>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</si>
  <si>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</si>
  <si>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</si>
  <si>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</si>
  <si>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</si>
  <si>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</si>
  <si>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</si>
  <si>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</si>
  <si>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</si>
  <si>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</si>
  <si>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</si>
  <si>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</si>
  <si>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</si>
  <si>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</si>
  <si>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</si>
  <si>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</si>
  <si>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</si>
  <si>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</si>
  <si>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</si>
  <si>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</si>
  <si>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</si>
  <si>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</si>
  <si>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</si>
  <si>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</si>
  <si>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</si>
  <si>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</si>
  <si>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</si>
  <si>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</si>
  <si>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</si>
  <si>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</si>
  <si>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</si>
  <si>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</si>
  <si>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</si>
  <si>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</si>
  <si>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</si>
  <si>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</si>
  <si>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</si>
  <si>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</si>
  <si>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</si>
  <si>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</si>
  <si>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</si>
  <si>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</si>
  <si>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</si>
  <si>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</si>
  <si>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</si>
  <si>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</si>
  <si>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</si>
  <si>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</si>
  <si>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</si>
  <si>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</si>
  <si>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</si>
  <si>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</si>
  <si>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</si>
  <si>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</si>
  <si>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</si>
  <si>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</si>
  <si>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</si>
  <si>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</si>
  <si>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</si>
  <si>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</si>
  <si>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</si>
  <si>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</si>
  <si>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</si>
  <si>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</si>
  <si>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</si>
  <si>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</si>
  <si>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</si>
  <si>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</si>
  <si>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</si>
  <si>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</si>
  <si>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</si>
  <si>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</si>
  <si>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</si>
  <si>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</si>
  <si>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</si>
  <si>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</si>
  <si>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</si>
  <si>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</si>
  <si>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</si>
  <si>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</si>
  <si>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</si>
  <si>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</si>
  <si>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</si>
  <si>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</si>
  <si>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</si>
  <si>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</si>
  <si>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</si>
  <si>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</si>
  <si>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</si>
  <si>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</si>
  <si>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</si>
  <si>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</si>
  <si>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</si>
  <si>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</si>
  <si>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</si>
  <si>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</si>
  <si>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</si>
  <si>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</si>
  <si>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</si>
  <si>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</si>
  <si>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</si>
  <si>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</si>
  <si>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</si>
  <si>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</si>
  <si>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</si>
  <si>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</si>
  <si>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</si>
  <si>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</si>
  <si>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</si>
  <si>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</si>
  <si>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</si>
  <si>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</si>
  <si>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</si>
  <si>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</si>
  <si>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</si>
  <si>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</si>
  <si>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</si>
  <si>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</si>
  <si>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</si>
  <si>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</si>
  <si>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</si>
  <si>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</si>
  <si>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</si>
  <si>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</si>
  <si>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</si>
  <si>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</si>
  <si>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</si>
  <si>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</si>
  <si>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</si>
  <si>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</si>
  <si>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</si>
  <si>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</si>
  <si>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</si>
  <si>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</si>
  <si>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</si>
  <si>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</si>
  <si>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</si>
  <si>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</si>
  <si>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</si>
  <si>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</si>
  <si>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</si>
  <si>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</si>
  <si>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</si>
  <si>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</si>
  <si>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</si>
  <si>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</si>
  <si>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</si>
  <si>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</si>
  <si>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</si>
  <si>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</si>
  <si>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</si>
  <si>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</si>
  <si>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</si>
  <si>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</si>
  <si>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</si>
  <si>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</si>
  <si>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</si>
  <si>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</si>
  <si>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</si>
  <si>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</si>
  <si>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</si>
  <si>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</si>
  <si>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</si>
  <si>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</si>
  <si>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</si>
  <si>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</si>
  <si>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</si>
  <si>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</si>
  <si>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</si>
  <si>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</si>
  <si>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</si>
  <si>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</si>
  <si>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</si>
  <si>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</si>
  <si>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</si>
  <si>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</si>
  <si>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</si>
  <si>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</si>
  <si>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</si>
  <si>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</si>
  <si>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</si>
  <si>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</si>
  <si>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</si>
  <si>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</si>
  <si>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</si>
  <si>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</si>
  <si>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</si>
  <si>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</si>
  <si>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</si>
  <si>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</si>
  <si>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</si>
  <si>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</si>
  <si>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</si>
  <si>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</si>
  <si>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</si>
  <si>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</si>
  <si>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</si>
  <si>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</si>
  <si>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</si>
  <si>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</si>
  <si>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</si>
  <si>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</si>
  <si>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</si>
  <si>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</si>
  <si>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</si>
  <si>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</si>
  <si>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</si>
  <si>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</si>
  <si>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</si>
  <si>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</si>
  <si>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</si>
  <si>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</si>
  <si>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</si>
  <si>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</si>
  <si>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</si>
  <si>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</si>
  <si>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</si>
  <si>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</si>
  <si>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</si>
  <si>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</si>
  <si>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</si>
  <si>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</si>
  <si>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</si>
  <si>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</si>
  <si>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</si>
  <si>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</si>
  <si>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</si>
  <si>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</si>
  <si>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</si>
  <si>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</si>
  <si>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</si>
  <si>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</si>
  <si>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</si>
  <si>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</si>
  <si>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</si>
  <si>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</si>
  <si>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</si>
  <si>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</si>
  <si>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</si>
  <si>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</si>
  <si>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</si>
  <si>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</si>
  <si>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</si>
  <si>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</si>
  <si>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</si>
  <si>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</si>
  <si>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</si>
  <si>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</si>
  <si>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</si>
  <si>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</si>
  <si>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</si>
  <si>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</si>
  <si>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</si>
  <si>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</si>
  <si>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</si>
  <si>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</si>
  <si>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</si>
  <si>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</si>
  <si>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</si>
  <si>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</si>
  <si>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</si>
  <si>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</si>
  <si>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</si>
  <si>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</si>
  <si>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</si>
  <si>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</si>
  <si>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</si>
  <si>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</si>
  <si>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</si>
  <si>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</si>
  <si>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</si>
  <si>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</si>
  <si>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</si>
  <si>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</si>
  <si>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</si>
  <si>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</si>
  <si>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</si>
  <si>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</si>
  <si>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</si>
  <si>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</si>
  <si>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</si>
  <si>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</si>
  <si>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</si>
  <si>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</si>
  <si>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</si>
  <si>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</si>
  <si>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</si>
  <si>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</si>
  <si>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</si>
  <si>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</si>
  <si>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</si>
  <si>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</si>
  <si>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</si>
  <si>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</si>
  <si>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</si>
  <si>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</si>
  <si>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</si>
  <si>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</si>
  <si>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</si>
  <si>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</si>
  <si>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</si>
  <si>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</si>
  <si>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</si>
  <si>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</si>
  <si>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</si>
  <si>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</si>
  <si>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</si>
  <si>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</si>
  <si>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</si>
  <si>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</si>
  <si>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</si>
  <si>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</si>
  <si>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</si>
  <si>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</si>
  <si>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</si>
  <si>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</si>
  <si>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</si>
  <si>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</si>
  <si>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</si>
  <si>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</si>
  <si>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</si>
  <si>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</si>
  <si>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</si>
  <si>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</si>
  <si>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</si>
  <si>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</si>
  <si>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</si>
  <si>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</si>
  <si>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</si>
  <si>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</si>
  <si>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</si>
  <si>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</si>
  <si>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</si>
  <si>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</si>
  <si>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</si>
  <si>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</si>
  <si>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</si>
  <si>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</si>
  <si>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</si>
  <si>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</si>
  <si>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</si>
  <si>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</si>
  <si>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</si>
  <si>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</si>
  <si>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</si>
  <si>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</si>
  <si>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</si>
  <si>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</si>
  <si>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</si>
  <si>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</si>
  <si>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</si>
  <si>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</si>
  <si>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</si>
  <si>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</si>
  <si>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</si>
  <si>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</si>
  <si>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</si>
  <si>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</si>
  <si>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</si>
  <si>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</si>
  <si>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</si>
  <si>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</si>
  <si>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</si>
  <si>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</si>
  <si>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</si>
  <si>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</si>
  <si>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</si>
  <si>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</si>
  <si>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</si>
  <si>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</si>
  <si>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</si>
  <si>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</si>
  <si>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</si>
  <si>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</si>
  <si>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</si>
  <si>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</si>
  <si>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</si>
  <si>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</si>
  <si>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</si>
  <si>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</si>
  <si>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</si>
  <si>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</si>
  <si>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</si>
  <si>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</si>
  <si>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</si>
  <si>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</si>
  <si>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</si>
  <si>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</si>
  <si>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</si>
  <si>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</si>
  <si>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</si>
  <si>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</si>
  <si>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</si>
  <si>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</si>
  <si>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</si>
  <si>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</si>
  <si>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</si>
  <si>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</si>
  <si>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</si>
  <si>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</si>
  <si>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</si>
  <si>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</si>
  <si>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</si>
  <si>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</si>
  <si>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</si>
  <si>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</si>
  <si>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</si>
  <si>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</si>
  <si>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</si>
  <si>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</si>
  <si>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</si>
  <si>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</si>
  <si>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</si>
  <si>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</si>
  <si>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</si>
  <si>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</si>
  <si>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</si>
  <si>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</si>
  <si>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</si>
  <si>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</si>
  <si>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</si>
  <si>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</si>
  <si>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</si>
  <si>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</si>
  <si>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</si>
  <si>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</si>
  <si>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</si>
  <si>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</si>
  <si>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</si>
  <si>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</si>
  <si>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</si>
  <si>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</si>
  <si>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</si>
  <si>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</si>
  <si>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</si>
  <si>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</si>
  <si>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</si>
  <si>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</si>
  <si>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</si>
  <si>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</si>
  <si>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</si>
  <si>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</si>
  <si>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</si>
  <si>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</si>
  <si>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</si>
  <si>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</si>
  <si>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</si>
  <si>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</si>
  <si>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</si>
  <si>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</si>
  <si>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</si>
  <si>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</si>
  <si>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</si>
  <si>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</si>
  <si>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</si>
  <si>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</si>
  <si>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</si>
  <si>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</si>
  <si>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</si>
  <si>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</si>
  <si>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</si>
  <si>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</si>
  <si>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</si>
  <si>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</si>
  <si>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</si>
  <si>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</si>
  <si>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</si>
  <si>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</si>
  <si>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</si>
  <si>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</si>
  <si>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</si>
  <si>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</si>
  <si>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</si>
  <si>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</si>
  <si>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</si>
  <si>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</si>
  <si>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</si>
  <si>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</si>
  <si>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</si>
  <si>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</si>
  <si>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</si>
  <si>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</si>
  <si>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</si>
  <si>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</si>
  <si>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</si>
  <si>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</si>
  <si>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</si>
  <si>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</si>
  <si>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</si>
  <si>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</si>
  <si>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</si>
  <si>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</si>
  <si>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</si>
  <si>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</si>
  <si>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</si>
  <si>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</si>
  <si>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</si>
  <si>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</si>
  <si>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</si>
  <si>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</si>
  <si>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</si>
  <si>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</si>
  <si>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</si>
  <si>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</si>
  <si>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</si>
  <si>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</si>
  <si>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</si>
  <si>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</si>
  <si>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</si>
  <si>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</si>
  <si>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</si>
  <si>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</si>
  <si>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</si>
  <si>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</si>
  <si>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</si>
  <si>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</si>
  <si>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</si>
  <si>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</si>
  <si>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</si>
  <si>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</si>
  <si>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</si>
  <si>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</si>
  <si>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</si>
  <si>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</si>
  <si>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</si>
  <si>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</si>
  <si>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</si>
  <si>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</si>
  <si>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</si>
  <si>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</si>
  <si>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</si>
  <si>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</si>
  <si>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</si>
  <si>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</si>
  <si>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</si>
  <si>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</si>
  <si>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</si>
  <si>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</si>
  <si>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</si>
  <si>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</si>
  <si>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</si>
  <si>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</si>
  <si>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</si>
  <si>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</si>
  <si>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</si>
  <si>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</si>
  <si>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</si>
  <si>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</si>
  <si>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</si>
  <si>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</si>
  <si>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</si>
  <si>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</si>
  <si>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</si>
  <si>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</si>
  <si>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</si>
  <si>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</si>
  <si>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</si>
  <si>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</si>
  <si>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</si>
  <si>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</si>
  <si>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</si>
  <si>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</si>
  <si>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</si>
  <si>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</si>
  <si>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</si>
  <si>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</si>
  <si>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</si>
  <si>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</si>
  <si>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</si>
  <si>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</si>
  <si>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</si>
  <si>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</si>
  <si>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</si>
  <si>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</si>
  <si>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</si>
  <si>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</si>
  <si>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</si>
  <si>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</si>
  <si>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</si>
  <si>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</si>
  <si>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</si>
  <si>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</si>
  <si>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</si>
  <si>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</si>
  <si>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</si>
  <si>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</si>
  <si>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</si>
  <si>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</si>
  <si>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</si>
  <si>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</si>
  <si>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</si>
  <si>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</si>
  <si>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</si>
  <si>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</si>
  <si>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</si>
  <si>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</si>
  <si>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</si>
  <si>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</si>
  <si>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</si>
  <si>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</si>
  <si>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</si>
  <si>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</si>
  <si>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</si>
  <si>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</si>
  <si>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</si>
  <si>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</si>
  <si>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</si>
  <si>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</si>
  <si>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</si>
  <si>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</si>
  <si>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</si>
  <si>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</si>
  <si>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</si>
  <si>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</si>
  <si>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</si>
  <si>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</si>
  <si>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</si>
  <si>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</si>
  <si>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</si>
  <si>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</si>
  <si>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</si>
  <si>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</si>
  <si>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</si>
  <si>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</si>
  <si>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</si>
  <si>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</si>
  <si>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</si>
  <si>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</si>
  <si>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</si>
  <si>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</si>
  <si>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</si>
  <si>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</si>
  <si>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</si>
  <si>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</si>
  <si>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</si>
  <si>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</si>
  <si>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</si>
  <si>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</si>
  <si>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</si>
  <si>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</si>
  <si>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</si>
  <si>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</si>
  <si>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</si>
  <si>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</si>
  <si>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</si>
  <si>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</si>
  <si>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</si>
  <si>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</si>
  <si>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</si>
  <si>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</si>
  <si>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</si>
  <si>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</si>
  <si>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</si>
  <si>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</si>
  <si>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</si>
  <si>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</si>
  <si>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</si>
  <si>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</si>
  <si>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</si>
  <si>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</si>
  <si>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</si>
  <si>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</si>
  <si>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</si>
  <si>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</si>
  <si>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</si>
  <si>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</si>
  <si>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</si>
  <si>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</si>
  <si>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</si>
  <si>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</si>
  <si>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</si>
  <si>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</si>
  <si>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</si>
  <si>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</si>
  <si>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</si>
  <si>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</si>
  <si>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</si>
  <si>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</si>
  <si>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</si>
  <si>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</si>
  <si>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</si>
  <si>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</si>
  <si>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</si>
  <si>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</si>
  <si>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</si>
  <si>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</si>
  <si>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</si>
  <si>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</si>
  <si>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</si>
  <si>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</si>
  <si>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</si>
  <si>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</si>
  <si>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</si>
  <si>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</si>
  <si>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</si>
  <si>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</si>
  <si>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</si>
  <si>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</si>
  <si>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</si>
  <si>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</si>
  <si>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</si>
  <si>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</si>
  <si>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</si>
  <si>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</si>
  <si>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</si>
  <si>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</si>
  <si>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</si>
  <si>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</si>
  <si>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</si>
  <si>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</si>
  <si>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</si>
  <si>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</si>
  <si>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</si>
  <si>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</si>
  <si>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</si>
  <si>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</si>
  <si>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</si>
  <si>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</si>
  <si>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</si>
  <si>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</si>
  <si>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</si>
  <si>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</si>
  <si>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</si>
  <si>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</si>
  <si>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</si>
  <si>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</si>
  <si>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</si>
  <si>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</si>
  <si>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</si>
  <si>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</si>
  <si>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</si>
  <si>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</si>
  <si>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</si>
  <si>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</si>
  <si>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</si>
  <si>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</si>
  <si>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</si>
  <si>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</si>
  <si>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</si>
  <si>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</si>
  <si>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</si>
  <si>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</si>
  <si>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</si>
  <si>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</si>
  <si>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</si>
  <si>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</si>
  <si>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</si>
  <si>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</si>
  <si>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</si>
  <si>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</si>
  <si>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</si>
  <si>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</si>
  <si>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</si>
  <si>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</si>
  <si>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</si>
  <si>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</si>
  <si>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</si>
  <si>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</si>
  <si>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</si>
  <si>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</si>
  <si>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</si>
  <si>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</si>
  <si>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</si>
  <si>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</si>
  <si>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</si>
  <si>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</si>
  <si>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</si>
  <si>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</si>
  <si>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</si>
  <si>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</si>
  <si>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</si>
  <si>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</si>
  <si>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</si>
  <si>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</si>
  <si>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</si>
  <si>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</si>
  <si>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</si>
  <si>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</si>
  <si>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</si>
  <si>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</si>
  <si>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</si>
  <si>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</si>
  <si>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</si>
  <si>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</si>
  <si>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</si>
  <si>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</si>
  <si>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</si>
  <si>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</si>
  <si>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</si>
  <si>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</si>
  <si>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</si>
  <si>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</si>
  <si>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</si>
  <si>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</si>
  <si>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</si>
  <si>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</si>
  <si>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</si>
  <si>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</si>
  <si>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</si>
  <si>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</si>
  <si>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</si>
  <si>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</si>
  <si>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</si>
  <si>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</si>
  <si>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</si>
  <si>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</si>
  <si>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</si>
  <si>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</si>
  <si>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</si>
  <si>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</si>
  <si>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</si>
  <si>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</si>
  <si>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</si>
  <si>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</si>
  <si>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</si>
  <si>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</si>
  <si>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</si>
  <si>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</si>
  <si>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</si>
  <si>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</si>
  <si>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</si>
  <si>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</si>
  <si>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</si>
  <si>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</si>
  <si>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</si>
  <si>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</si>
  <si>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</si>
  <si>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</si>
  <si>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</si>
  <si>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</si>
  <si>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</si>
  <si>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</si>
  <si>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</si>
  <si>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</si>
  <si>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</si>
  <si>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</si>
  <si>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</si>
  <si>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</si>
  <si>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</si>
  <si>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</si>
  <si>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</si>
  <si>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</si>
  <si>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</si>
  <si>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</si>
  <si>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</si>
  <si>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</si>
  <si>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</si>
  <si>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</si>
  <si>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</si>
  <si>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</si>
  <si>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</si>
  <si>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</si>
  <si>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</si>
  <si>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</si>
  <si>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</si>
  <si>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</si>
  <si>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</si>
  <si>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</si>
  <si>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</si>
  <si>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</si>
  <si>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</si>
  <si>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</si>
  <si>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</si>
  <si>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</si>
  <si>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</si>
  <si>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</si>
  <si>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</si>
  <si>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</si>
  <si>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</si>
  <si>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</si>
  <si>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</si>
  <si>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</si>
  <si>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</si>
  <si>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</si>
  <si>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</si>
  <si>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</si>
  <si>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</si>
  <si>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</si>
  <si>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</si>
  <si>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</si>
  <si>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</si>
  <si>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</si>
  <si>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</si>
  <si>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</si>
  <si>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</si>
  <si>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</si>
  <si>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</si>
  <si>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</si>
  <si>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</si>
  <si>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</si>
  <si>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</si>
  <si>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</si>
  <si>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</si>
  <si>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</si>
  <si>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</si>
  <si>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</si>
  <si>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</si>
  <si>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</si>
  <si>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</si>
  <si>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</si>
  <si>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</si>
  <si>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</si>
  <si>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</si>
  <si>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</si>
  <si>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</si>
  <si>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</si>
  <si>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</si>
  <si>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</si>
  <si>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</si>
  <si>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</si>
  <si>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</si>
  <si>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</si>
  <si>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</si>
  <si>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</si>
  <si>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</si>
  <si>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</si>
  <si>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</si>
  <si>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</si>
  <si>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</si>
  <si>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</si>
  <si>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</si>
  <si>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</si>
  <si>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</si>
  <si>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</si>
  <si>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</si>
  <si>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</si>
  <si>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</si>
  <si>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</si>
  <si>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</si>
  <si>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</si>
  <si>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</si>
  <si>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</si>
  <si>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</si>
  <si>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</si>
  <si>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</si>
  <si>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</si>
  <si>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</si>
  <si>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</si>
  <si>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</si>
  <si>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</si>
  <si>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</si>
  <si>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</si>
  <si>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</si>
  <si>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</si>
  <si>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</si>
  <si>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</si>
  <si>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</si>
  <si>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</si>
  <si>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</si>
  <si>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</si>
  <si>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</si>
  <si>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</si>
  <si>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</si>
  <si>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</si>
  <si>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</si>
  <si>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</si>
  <si>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</si>
  <si>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</si>
  <si>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</si>
  <si>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</si>
  <si>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</si>
  <si>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</si>
  <si>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</si>
  <si>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</si>
  <si>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</si>
  <si>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</si>
  <si>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</si>
  <si>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</si>
  <si>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</si>
  <si>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</si>
  <si>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</si>
  <si>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</si>
  <si>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</si>
  <si>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</si>
  <si>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</si>
  <si>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</si>
  <si>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</si>
  <si>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</si>
  <si>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</si>
  <si>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</si>
  <si>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</si>
  <si>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</si>
  <si>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</si>
  <si>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</si>
  <si>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</si>
  <si>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</si>
  <si>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</si>
  <si>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</si>
  <si>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</si>
  <si>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</si>
  <si>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</si>
  <si>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</si>
  <si>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</si>
  <si>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</si>
  <si>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</si>
  <si>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</si>
  <si>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</si>
  <si>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</si>
  <si>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</si>
  <si>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</si>
  <si>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</si>
  <si>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</si>
  <si>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</si>
  <si>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</si>
  <si>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</si>
  <si>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</si>
  <si>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</si>
  <si>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</si>
  <si>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</si>
  <si>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</si>
  <si>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</si>
  <si>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</si>
  <si>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</si>
  <si>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</si>
  <si>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</si>
  <si>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</si>
  <si>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</si>
  <si>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</si>
  <si>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</si>
  <si>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</si>
  <si>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</si>
  <si>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</si>
  <si>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</si>
  <si>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</si>
  <si>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</si>
  <si>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</si>
  <si>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</si>
  <si>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</si>
  <si>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</si>
  <si>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</si>
  <si>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</si>
  <si>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</si>
  <si>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</si>
  <si>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</si>
  <si>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</si>
  <si>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</si>
  <si>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</si>
  <si>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</si>
  <si>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</si>
  <si>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</si>
  <si>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</si>
  <si>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</si>
  <si>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</si>
  <si>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</si>
  <si>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</si>
  <si>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</si>
  <si>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</si>
  <si>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</si>
  <si>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</si>
  <si>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</si>
  <si>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</si>
  <si>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</si>
  <si>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</si>
  <si>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</si>
  <si>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</si>
  <si>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</si>
  <si>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</si>
  <si>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</si>
  <si>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</si>
  <si>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</si>
  <si>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</si>
  <si>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</si>
  <si>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</si>
  <si>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</si>
  <si>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</si>
  <si>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</si>
  <si>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</si>
  <si>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</si>
  <si>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</si>
  <si>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</si>
  <si>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</si>
  <si>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</si>
  <si>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</si>
  <si>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</si>
  <si>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</si>
  <si>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</si>
  <si>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</si>
  <si>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</si>
  <si>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</si>
  <si>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</si>
  <si>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</si>
  <si>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</si>
  <si>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</si>
  <si>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</si>
  <si>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</si>
  <si>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</si>
  <si>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</si>
  <si>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</si>
  <si>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</si>
  <si>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</si>
  <si>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</si>
  <si>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</si>
  <si>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</si>
  <si>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</si>
  <si>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</si>
  <si>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</si>
  <si>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</si>
  <si>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</si>
  <si>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</si>
  <si>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</si>
  <si>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</si>
  <si>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</si>
  <si>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</si>
  <si>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</si>
  <si>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</si>
  <si>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</si>
  <si>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</si>
  <si>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</si>
  <si>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</si>
  <si>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</si>
  <si>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</si>
  <si>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</si>
  <si>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</si>
  <si>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</si>
  <si>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</si>
  <si>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</si>
  <si>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</si>
  <si>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</si>
  <si>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</si>
  <si>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</si>
  <si>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</si>
  <si>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</si>
  <si>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</si>
  <si>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</si>
  <si>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</si>
  <si>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</si>
  <si>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</si>
  <si>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</si>
  <si>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</si>
  <si>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</si>
  <si>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</si>
  <si>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</si>
  <si>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</si>
  <si>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</si>
  <si>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</si>
  <si>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</si>
  <si>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</si>
  <si>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</si>
  <si>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</si>
  <si>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</si>
  <si>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</si>
  <si>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</si>
  <si>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</si>
  <si>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</si>
  <si>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</si>
  <si>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</si>
  <si>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</si>
  <si>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</si>
  <si>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</si>
  <si>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</si>
  <si>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</si>
  <si>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</si>
  <si>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</si>
  <si>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</si>
  <si>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</si>
  <si>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</si>
  <si>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</si>
  <si>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</si>
  <si>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</si>
  <si>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</si>
  <si>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</si>
  <si>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</si>
  <si>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</si>
  <si>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</si>
  <si>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</si>
  <si>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</si>
  <si>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</si>
  <si>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</si>
  <si>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</si>
  <si>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</si>
  <si>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</si>
  <si>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</si>
  <si>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</si>
  <si>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</si>
  <si>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</si>
  <si>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</si>
  <si>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</si>
  <si>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</si>
  <si>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</si>
  <si>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</si>
  <si>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</si>
  <si>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</si>
  <si>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</si>
  <si>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</si>
  <si>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</si>
  <si>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</si>
  <si>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</si>
  <si>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</si>
  <si>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</si>
  <si>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</si>
  <si>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</si>
  <si>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</si>
  <si>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</si>
  <si>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</si>
  <si>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</si>
  <si>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</si>
  <si>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</si>
  <si>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</si>
  <si>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</si>
  <si>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</si>
  <si>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</si>
  <si>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</si>
  <si>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</si>
  <si>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</si>
  <si>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</si>
  <si>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</si>
  <si>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</si>
  <si>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</si>
  <si>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</si>
  <si>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</si>
  <si>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</si>
  <si>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</si>
  <si>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</si>
  <si>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</si>
  <si>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</si>
  <si>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</si>
  <si>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</si>
  <si>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</si>
  <si>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</si>
  <si>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</si>
  <si>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</si>
  <si>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</si>
  <si>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</si>
  <si>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</si>
  <si>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</si>
  <si>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</si>
  <si>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</si>
  <si>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</si>
  <si>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</si>
  <si>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</si>
  <si>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</si>
  <si>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</si>
  <si>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</si>
  <si>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</si>
  <si>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</si>
  <si>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</si>
  <si>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</si>
  <si>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</si>
  <si>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</si>
  <si>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</si>
  <si>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</si>
  <si>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</si>
  <si>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</si>
  <si>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</si>
  <si>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</si>
  <si>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</si>
  <si>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</si>
  <si>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</si>
  <si>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</si>
  <si>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</si>
  <si>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</si>
  <si>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</si>
  <si>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</si>
  <si>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</si>
  <si>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</si>
  <si>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</si>
  <si>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</si>
  <si>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</si>
  <si>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</si>
  <si>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</si>
  <si>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</si>
  <si>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</si>
  <si>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</si>
  <si>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</si>
  <si>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</si>
  <si>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</si>
  <si>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</si>
  <si>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</si>
  <si>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</si>
  <si>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</si>
  <si>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</si>
  <si>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</si>
  <si>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</si>
  <si>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</si>
  <si>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</si>
  <si>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</si>
  <si>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</si>
  <si>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</si>
  <si>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</si>
  <si>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</si>
  <si>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</si>
  <si>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</si>
  <si>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</si>
  <si>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</si>
  <si>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</si>
  <si>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</si>
  <si>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</si>
  <si>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</si>
  <si>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</si>
  <si>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</si>
  <si>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</si>
  <si>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</si>
  <si>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</si>
  <si>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</si>
  <si>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</si>
  <si>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</si>
  <si>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</si>
  <si>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</si>
  <si>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</si>
  <si>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</si>
  <si>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</si>
  <si>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</si>
  <si>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</si>
  <si>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</si>
  <si>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</si>
  <si>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</si>
  <si>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</si>
  <si>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</si>
  <si>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</si>
  <si>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</si>
  <si>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</si>
  <si>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</si>
  <si>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</si>
  <si>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</si>
  <si>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</si>
  <si>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</si>
  <si>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</si>
  <si>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</si>
  <si>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</si>
  <si>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</si>
  <si>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</si>
  <si>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</si>
  <si>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</si>
  <si>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</si>
  <si>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</si>
  <si>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</si>
  <si>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</si>
  <si>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</si>
  <si>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</si>
  <si>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</si>
  <si>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</si>
  <si>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</si>
  <si>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</si>
  <si>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</si>
  <si>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</si>
  <si>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</si>
  <si>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</si>
  <si>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</si>
  <si>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</si>
  <si>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</si>
  <si>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</si>
  <si>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</si>
  <si>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</si>
  <si>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</si>
  <si>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</si>
  <si>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</si>
  <si>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</si>
  <si>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</si>
  <si>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</si>
  <si>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</si>
  <si>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</si>
  <si>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</si>
  <si>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</si>
  <si>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</si>
  <si>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</si>
  <si>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</si>
  <si>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</si>
  <si>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</si>
  <si>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</si>
  <si>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</si>
  <si>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</si>
  <si>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</si>
  <si>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</si>
  <si>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</si>
  <si>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</si>
  <si>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</si>
  <si>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</si>
  <si>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</si>
  <si>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</si>
  <si>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</si>
  <si>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</si>
  <si>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</si>
  <si>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</si>
  <si>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</si>
  <si>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</si>
  <si>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</si>
  <si>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</si>
  <si>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</si>
  <si>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</si>
  <si>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</si>
  <si>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</si>
  <si>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</si>
  <si>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</si>
  <si>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</si>
  <si>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</si>
  <si>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</si>
  <si>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</si>
  <si>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</si>
  <si>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</si>
  <si>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</si>
  <si>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</si>
  <si>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</si>
  <si>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</si>
  <si>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</si>
  <si>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</si>
  <si>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</si>
  <si>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</si>
  <si>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</si>
  <si>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</si>
  <si>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</si>
  <si>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</si>
  <si>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</si>
  <si>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</si>
  <si>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</si>
  <si>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</si>
  <si>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</si>
  <si>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</si>
  <si>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</si>
  <si>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</si>
  <si>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</si>
  <si>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</si>
  <si>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</si>
  <si>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</si>
  <si>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</si>
  <si>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</si>
  <si>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</si>
  <si>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</si>
  <si>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</si>
  <si>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</si>
  <si>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</si>
  <si>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</si>
  <si>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</si>
  <si>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</si>
  <si>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</si>
  <si>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</si>
  <si>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</si>
  <si>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</si>
  <si>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</si>
  <si>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</si>
  <si>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</si>
  <si>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</si>
  <si>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</si>
  <si>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</si>
  <si>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</si>
  <si>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</si>
  <si>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</si>
  <si>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</si>
  <si>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</si>
  <si>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</si>
  <si>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</si>
  <si>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</si>
  <si>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</si>
  <si>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</si>
  <si>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</si>
  <si>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</si>
  <si>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</si>
  <si>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</si>
  <si>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</si>
  <si>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</si>
  <si>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</si>
  <si>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</si>
  <si>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</si>
  <si>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</si>
  <si>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</si>
  <si>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</si>
  <si>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</si>
  <si>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</si>
  <si>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</si>
  <si>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</si>
  <si>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</si>
  <si>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</si>
  <si>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</si>
  <si>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</si>
  <si>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</si>
  <si>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</si>
  <si>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</si>
  <si>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</si>
  <si>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</si>
  <si>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</si>
  <si>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</si>
  <si>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</si>
  <si>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</si>
  <si>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</si>
  <si>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</si>
  <si>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</si>
  <si>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</si>
  <si>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</si>
  <si>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</si>
  <si>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</si>
  <si>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</si>
  <si>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</si>
  <si>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</si>
  <si>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</si>
  <si>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</si>
  <si>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</si>
  <si>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</si>
  <si>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</si>
  <si>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</si>
  <si>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</si>
  <si>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</si>
  <si>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</si>
  <si>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</si>
  <si>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</si>
  <si>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</si>
  <si>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</si>
  <si>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</si>
  <si>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</si>
  <si>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</si>
  <si>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</si>
  <si>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</si>
  <si>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</si>
  <si>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</si>
  <si>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</si>
  <si>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</si>
  <si>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</si>
  <si>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</si>
  <si>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</si>
  <si>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</si>
  <si>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</si>
  <si>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</si>
  <si>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</si>
  <si>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</si>
  <si>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</si>
  <si>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</si>
  <si>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</si>
  <si>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</si>
  <si>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</si>
  <si>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</si>
  <si>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</si>
  <si>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</si>
  <si>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</si>
  <si>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</si>
  <si>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</si>
  <si>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</si>
  <si>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</si>
  <si>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</si>
  <si>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</si>
  <si>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</si>
  <si>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</si>
  <si>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</si>
  <si>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</si>
  <si>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</si>
  <si>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</si>
  <si>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</si>
  <si>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</si>
  <si>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</si>
  <si>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</si>
  <si>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</si>
  <si>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</si>
  <si>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</si>
  <si>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</si>
  <si>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</si>
  <si>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</si>
  <si>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</si>
  <si>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</si>
  <si>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</si>
  <si>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</si>
  <si>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</si>
  <si>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</si>
  <si>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</si>
  <si>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</si>
  <si>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</si>
  <si>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</si>
  <si>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</si>
  <si>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</si>
  <si>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</si>
  <si>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</si>
  <si>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</si>
  <si>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</si>
  <si>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</si>
  <si>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</si>
  <si>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</si>
  <si>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</si>
  <si>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</si>
  <si>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</si>
  <si>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</si>
  <si>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</si>
  <si>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</si>
  <si>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</si>
  <si>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</si>
  <si>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</si>
  <si>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</si>
  <si>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</si>
  <si>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</si>
  <si>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</si>
  <si>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</si>
  <si>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</si>
  <si>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</si>
  <si>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</si>
  <si>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</si>
  <si>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</si>
  <si>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</si>
  <si>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</si>
  <si>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</si>
  <si>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</si>
  <si>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</si>
  <si>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</si>
  <si>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</si>
  <si>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</si>
  <si>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</si>
  <si>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</si>
  <si>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</si>
  <si>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</si>
  <si>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</si>
  <si>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</si>
  <si>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</si>
  <si>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</si>
  <si>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</si>
  <si>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</si>
  <si>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</si>
  <si>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</si>
  <si>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</si>
  <si>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</si>
  <si>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</si>
  <si>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</si>
  <si>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</si>
  <si>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</si>
  <si>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</si>
  <si>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</si>
  <si>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</si>
  <si>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</si>
  <si>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</si>
  <si>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</si>
  <si>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</si>
  <si>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</si>
  <si>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</si>
  <si>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</si>
  <si>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</si>
  <si>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</si>
  <si>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</si>
  <si>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</si>
  <si>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</si>
  <si>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</si>
  <si>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</si>
  <si>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</si>
  <si>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</si>
  <si>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</si>
  <si>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</si>
  <si>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</si>
  <si>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</si>
  <si>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</si>
  <si>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</si>
  <si>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</si>
  <si>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</si>
  <si>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</si>
  <si>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</si>
  <si>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</si>
  <si>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</si>
  <si>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</si>
  <si>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</si>
  <si>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</si>
  <si>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</si>
  <si>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</si>
  <si>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</si>
  <si>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</si>
  <si>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</si>
  <si>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</si>
  <si>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</si>
  <si>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</si>
  <si>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</si>
  <si>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</si>
  <si>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</si>
  <si>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</si>
  <si>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</si>
  <si>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</si>
  <si>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</si>
  <si>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</si>
  <si>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</si>
  <si>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</si>
  <si>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</si>
  <si>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</si>
  <si>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</si>
  <si>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</si>
  <si>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</si>
  <si>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</si>
  <si>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</si>
  <si>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</si>
  <si>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</si>
  <si>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</si>
  <si>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</si>
  <si>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</si>
  <si>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</si>
  <si>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</si>
  <si>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</si>
  <si>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</si>
  <si>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</si>
  <si>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</si>
  <si>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</si>
  <si>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</si>
  <si>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</si>
  <si>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</si>
  <si>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</si>
  <si>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</si>
  <si>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</si>
  <si>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</si>
  <si>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</si>
  <si>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</si>
  <si>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</si>
  <si>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</si>
  <si>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</si>
  <si>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</si>
  <si>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</si>
  <si>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</si>
  <si>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</si>
  <si>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</si>
  <si>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</si>
  <si>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</si>
  <si>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</si>
  <si>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</si>
  <si>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</si>
  <si>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</si>
  <si>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</si>
  <si>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</si>
  <si>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</si>
  <si>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</si>
  <si>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</si>
  <si>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</si>
  <si>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</si>
  <si>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</si>
  <si>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</si>
  <si>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</si>
  <si>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</si>
  <si>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</si>
  <si>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</si>
  <si>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</si>
  <si>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</si>
  <si>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</si>
  <si>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</si>
  <si>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</si>
  <si>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</si>
  <si>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</si>
  <si>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</si>
  <si>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</si>
  <si>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</si>
  <si>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</si>
  <si>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</si>
  <si>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</si>
  <si>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</si>
  <si>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</si>
  <si>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</si>
  <si>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</si>
  <si>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</si>
  <si>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</si>
  <si>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</si>
  <si>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</si>
  <si>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</si>
  <si>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</si>
  <si>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</si>
  <si>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</si>
  <si>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</si>
  <si>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</si>
  <si>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</si>
  <si>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</si>
  <si>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</si>
  <si>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</si>
  <si>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</si>
  <si>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</si>
  <si>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</si>
  <si>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</si>
  <si>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</si>
  <si>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</si>
  <si>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</si>
  <si>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</si>
  <si>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</si>
  <si>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</si>
  <si>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</si>
  <si>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</si>
  <si>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</si>
  <si>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</si>
  <si>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</si>
  <si>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</si>
  <si>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</si>
  <si>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</si>
  <si>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</si>
  <si>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</si>
  <si>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</si>
  <si>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</si>
  <si>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</si>
  <si>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</si>
  <si>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</si>
  <si>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</si>
  <si>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</si>
  <si>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</si>
  <si>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</si>
  <si>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</si>
  <si>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</si>
  <si>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</si>
  <si>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</si>
  <si>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</si>
  <si>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</si>
  <si>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</si>
  <si>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</si>
  <si>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</si>
  <si>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</si>
  <si>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</si>
  <si>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</si>
  <si>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</si>
  <si>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</si>
  <si>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</si>
  <si>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</si>
  <si>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</si>
  <si>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</si>
  <si>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</si>
  <si>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</si>
  <si>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</si>
  <si>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</si>
  <si>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</si>
  <si>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</si>
  <si>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</si>
  <si>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</si>
  <si>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</si>
  <si>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</si>
  <si>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</si>
  <si>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</si>
  <si>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</si>
  <si>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</si>
  <si>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</si>
  <si>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</si>
  <si>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</si>
  <si>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</si>
  <si>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</si>
  <si>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</si>
  <si>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</si>
  <si>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</si>
  <si>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</si>
  <si>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</si>
  <si>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</si>
  <si>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</si>
  <si>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</si>
  <si>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</si>
  <si>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</si>
  <si>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</si>
  <si>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</si>
  <si>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</si>
  <si>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</si>
  <si>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</si>
  <si>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</si>
  <si>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</si>
  <si>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</si>
  <si>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</si>
  <si>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</si>
  <si>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</si>
  <si>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</si>
  <si>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</si>
  <si>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</si>
  <si>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</si>
  <si>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</si>
  <si>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</si>
  <si>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</si>
  <si>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</si>
  <si>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</si>
  <si>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</si>
  <si>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</si>
  <si>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</si>
  <si>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</si>
  <si>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</si>
  <si>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</si>
  <si>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</si>
  <si>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</si>
  <si>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</si>
  <si>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</si>
  <si>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</si>
  <si>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</si>
  <si>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</si>
  <si>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</si>
  <si>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</si>
  <si>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</si>
  <si>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</si>
  <si>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</si>
  <si>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</si>
  <si>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</si>
  <si>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</si>
  <si>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</si>
  <si>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</si>
  <si>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</si>
  <si>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</si>
  <si>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</si>
  <si>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</si>
  <si>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</si>
  <si>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</si>
  <si>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</si>
  <si>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</si>
  <si>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</si>
  <si>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</si>
  <si>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</si>
  <si>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</si>
  <si>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</si>
  <si>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</si>
  <si>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</si>
  <si>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</si>
  <si>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</si>
  <si>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</si>
  <si>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</si>
  <si>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</si>
  <si>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</si>
  <si>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</si>
  <si>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</si>
  <si>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</si>
  <si>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</si>
  <si>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</si>
  <si>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</si>
  <si>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</si>
  <si>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</si>
  <si>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</si>
  <si>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</si>
  <si>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</si>
  <si>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</si>
  <si>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</si>
  <si>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</si>
  <si>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</si>
  <si>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</si>
  <si>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</si>
  <si>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</si>
  <si>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</si>
  <si>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</si>
  <si>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</si>
  <si>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</si>
  <si>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</si>
  <si>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</si>
  <si>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</si>
  <si>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</si>
  <si>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</si>
  <si>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</si>
  <si>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</si>
  <si>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</si>
  <si>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</si>
  <si>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</si>
  <si>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</si>
  <si>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</si>
  <si>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</si>
  <si>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</si>
  <si>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</si>
  <si>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</si>
  <si>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</si>
  <si>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</si>
  <si>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</si>
  <si>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</si>
  <si>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</si>
  <si>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</si>
  <si>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</si>
  <si>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</si>
  <si>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</si>
  <si>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</si>
  <si>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</si>
  <si>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</si>
  <si>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</si>
  <si>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</si>
  <si>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</si>
  <si>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</si>
  <si>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</si>
  <si>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</si>
  <si>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</si>
  <si>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</si>
  <si>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</si>
  <si>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</si>
  <si>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</si>
  <si>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</si>
  <si>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</si>
  <si>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</si>
  <si>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</si>
  <si>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</si>
  <si>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</si>
  <si>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</si>
  <si>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</si>
  <si>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</si>
  <si>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</si>
  <si>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</si>
  <si>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</si>
  <si>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</si>
  <si>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</si>
  <si>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</si>
  <si>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</si>
  <si>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</si>
  <si>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</si>
  <si>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</si>
  <si>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</si>
  <si>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</si>
  <si>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</si>
  <si>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</si>
  <si>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</si>
  <si>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</si>
  <si>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</si>
  <si>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</si>
  <si>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</si>
  <si>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</si>
  <si>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</si>
  <si>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</si>
  <si>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</si>
  <si>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</si>
  <si>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</si>
  <si>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</si>
  <si>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</si>
  <si>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</si>
  <si>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</si>
  <si>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</si>
  <si>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</si>
  <si>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</si>
  <si>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</si>
  <si>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</si>
  <si>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</si>
  <si>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</si>
  <si>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</si>
  <si>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</si>
  <si>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</si>
  <si>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</si>
  <si>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</si>
  <si>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</si>
  <si>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</si>
  <si>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</si>
  <si>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</si>
  <si>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</si>
  <si>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</si>
  <si>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</si>
  <si>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</si>
  <si>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</si>
  <si>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</si>
  <si>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</si>
  <si>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</si>
  <si>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</si>
  <si>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</si>
  <si>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</si>
  <si>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</si>
  <si>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</si>
  <si>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</si>
  <si>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</si>
  <si>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</si>
  <si>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</si>
  <si>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</si>
  <si>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</si>
  <si>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</si>
  <si>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</si>
  <si>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</si>
  <si>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</si>
  <si>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</si>
  <si>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</si>
  <si>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</si>
  <si>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</si>
  <si>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</si>
  <si>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</si>
  <si>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</si>
  <si>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</si>
  <si>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</si>
  <si>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</si>
  <si>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</si>
  <si>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</si>
  <si>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</si>
  <si>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</si>
  <si>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</si>
  <si>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</si>
  <si>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</si>
  <si>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</si>
  <si>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</si>
  <si>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</si>
  <si>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</si>
  <si>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</si>
  <si>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</si>
  <si>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</si>
  <si>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</si>
  <si>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</si>
  <si>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</si>
  <si>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</si>
  <si>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</si>
  <si>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</si>
  <si>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</si>
  <si>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</si>
  <si>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</si>
  <si>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</si>
  <si>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</si>
  <si>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</si>
  <si>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</si>
  <si>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</si>
  <si>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</si>
  <si>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</si>
  <si>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</si>
  <si>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</si>
  <si>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</si>
  <si>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</si>
  <si>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</si>
  <si>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</si>
  <si>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</si>
  <si>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</si>
  <si>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</si>
  <si>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</si>
  <si>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</si>
  <si>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</si>
  <si>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</si>
  <si>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</si>
  <si>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</si>
  <si>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</si>
  <si>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</si>
  <si>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</si>
  <si>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</si>
  <si>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</si>
  <si>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</si>
  <si>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</si>
  <si>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</si>
  <si>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</si>
  <si>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</si>
  <si>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</si>
  <si>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</si>
  <si>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</si>
  <si>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</si>
  <si>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</si>
  <si>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</si>
  <si>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</si>
  <si>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</si>
  <si>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</si>
  <si>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</si>
  <si>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</si>
  <si>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</si>
  <si>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</si>
  <si>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</si>
  <si>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</si>
  <si>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</si>
  <si>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</si>
  <si>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</si>
  <si>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</si>
  <si>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</si>
  <si>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</si>
  <si>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</si>
  <si>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</si>
  <si>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</si>
  <si>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</si>
  <si>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</si>
  <si>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</si>
  <si>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</si>
  <si>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</si>
  <si>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</si>
  <si>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</si>
  <si>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</si>
  <si>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</si>
  <si>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</si>
  <si>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</si>
  <si>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</si>
  <si>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</si>
  <si>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</si>
  <si>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</si>
  <si>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</si>
  <si>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</si>
  <si>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</si>
  <si>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</si>
  <si>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</si>
  <si>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</si>
  <si>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</si>
  <si>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</si>
  <si>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</si>
  <si>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</si>
  <si>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</si>
  <si>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</si>
  <si>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</si>
  <si>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</si>
  <si>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</si>
  <si>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</si>
  <si>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</si>
  <si>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</si>
  <si>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</si>
  <si>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</si>
  <si>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</si>
  <si>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</si>
  <si>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</si>
  <si>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</si>
  <si>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</si>
  <si>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</si>
  <si>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</si>
  <si>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</si>
  <si>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</si>
  <si>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</si>
  <si>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</si>
  <si>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</si>
  <si>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</si>
  <si>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</si>
  <si>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</si>
  <si>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</si>
  <si>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</si>
  <si>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</si>
  <si>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</si>
  <si>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</si>
  <si>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</si>
  <si>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</si>
  <si>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</si>
  <si>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</si>
  <si>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</si>
  <si>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</si>
  <si>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</si>
  <si>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</si>
  <si>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</si>
  <si>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</si>
  <si>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</si>
  <si>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</si>
  <si>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</si>
  <si>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</si>
  <si>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</si>
  <si>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</si>
  <si>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</si>
  <si>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</si>
  <si>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</si>
  <si>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</si>
  <si>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</si>
  <si>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</si>
  <si>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</si>
  <si>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</si>
  <si>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</si>
  <si>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</si>
  <si>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</si>
  <si>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</si>
  <si>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</si>
  <si>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</si>
  <si>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</si>
  <si>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</si>
  <si>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</si>
  <si>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</si>
  <si>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</si>
  <si>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</si>
  <si>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</si>
  <si>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</si>
  <si>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</si>
  <si>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</si>
  <si>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</si>
  <si>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</si>
  <si>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</si>
  <si>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</si>
  <si>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</si>
  <si>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</si>
  <si>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</si>
  <si>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</si>
  <si>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</si>
  <si>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</si>
  <si>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</si>
  <si>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</si>
  <si>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</si>
  <si>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</si>
  <si>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</si>
  <si>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</si>
  <si>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</si>
  <si>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</si>
  <si>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</si>
  <si>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</si>
  <si>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</si>
  <si>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</si>
  <si>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</si>
  <si>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</si>
  <si>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</si>
  <si>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</si>
  <si>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</si>
  <si>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</si>
  <si>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</si>
  <si>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</si>
  <si>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</si>
  <si>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</si>
  <si>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</si>
  <si>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</si>
  <si>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</si>
  <si>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</si>
  <si>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</si>
  <si>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</si>
  <si>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</si>
  <si>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</si>
  <si>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</si>
  <si>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</si>
  <si>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</si>
  <si>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</si>
  <si>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</si>
  <si>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</si>
  <si>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</si>
  <si>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</si>
  <si>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</si>
  <si>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</si>
  <si>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</si>
  <si>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</si>
  <si>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</si>
  <si>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</si>
  <si>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</si>
  <si>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</si>
  <si>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</si>
  <si>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</si>
  <si>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</si>
  <si>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</si>
  <si>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</si>
  <si>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</si>
  <si>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</si>
  <si>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</si>
  <si>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</si>
  <si>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</si>
  <si>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</si>
  <si>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</si>
  <si>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</si>
  <si>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</si>
  <si>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</si>
  <si>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</si>
  <si>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</si>
  <si>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</si>
  <si>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</si>
  <si>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</si>
  <si>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</si>
  <si>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</si>
  <si>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</si>
  <si>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</si>
  <si>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</si>
  <si>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</si>
  <si>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</si>
  <si>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</si>
  <si>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</si>
  <si>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</si>
  <si>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</si>
  <si>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</si>
  <si>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</si>
  <si>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</si>
  <si>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</si>
  <si>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</si>
  <si>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</si>
  <si>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</si>
  <si>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</si>
  <si>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</si>
  <si>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</si>
  <si>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</si>
  <si>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</si>
  <si>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</si>
  <si>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</si>
  <si>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</si>
  <si>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</si>
  <si>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</si>
  <si>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</si>
  <si>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</si>
  <si>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</si>
  <si>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</si>
  <si>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</si>
  <si>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</si>
  <si>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</si>
  <si>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</si>
  <si>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</si>
  <si>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</si>
  <si>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</si>
  <si>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</si>
  <si>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</si>
  <si>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</si>
  <si>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</si>
  <si>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</si>
  <si>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</si>
  <si>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</si>
  <si>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</si>
  <si>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</si>
  <si>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</si>
  <si>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</si>
  <si>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</si>
  <si>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</si>
  <si>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</si>
  <si>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</si>
  <si>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</si>
  <si>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</si>
  <si>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</si>
  <si>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</si>
  <si>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</si>
  <si>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</si>
  <si>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</si>
  <si>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</si>
  <si>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</si>
  <si>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</si>
  <si>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</si>
  <si>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</si>
  <si>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</si>
  <si>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</si>
  <si>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</si>
  <si>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</si>
  <si>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</si>
  <si>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</si>
  <si>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</si>
  <si>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</si>
  <si>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</si>
  <si>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</si>
  <si>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</si>
  <si>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</si>
  <si>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</si>
  <si>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</si>
  <si>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</si>
  <si>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</si>
  <si>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</si>
  <si>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</si>
  <si>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</si>
  <si>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</si>
  <si>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</si>
  <si>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</si>
  <si>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</si>
  <si>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</si>
  <si>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</si>
  <si>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</si>
  <si>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</si>
  <si>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</si>
  <si>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</si>
  <si>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</si>
  <si>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</si>
  <si>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</si>
  <si>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</si>
  <si>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</si>
  <si>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</si>
  <si>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</si>
  <si>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</si>
  <si>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</si>
  <si>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</si>
  <si>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</si>
  <si>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</si>
  <si>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</si>
  <si>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</si>
  <si>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</si>
  <si>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</si>
  <si>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</si>
  <si>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</si>
  <si>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</si>
  <si>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</si>
  <si>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</si>
  <si>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</si>
  <si>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</si>
  <si>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</si>
  <si>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</si>
  <si>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</si>
  <si>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</si>
  <si>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</si>
  <si>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</si>
  <si>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</si>
  <si>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</si>
  <si>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</si>
  <si>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</si>
  <si>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</si>
  <si>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</si>
  <si>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</si>
  <si>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</si>
  <si>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</si>
  <si>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</si>
  <si>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</si>
  <si>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</si>
  <si>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</si>
  <si>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</si>
  <si>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</si>
  <si>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</si>
  <si>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</si>
  <si>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</si>
  <si>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</si>
  <si>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</si>
  <si>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</si>
  <si>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</si>
  <si>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</si>
  <si>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</si>
  <si>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</si>
  <si>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</si>
  <si>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</si>
  <si>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</si>
  <si>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</si>
  <si>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</si>
  <si>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</si>
  <si>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</si>
  <si>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</si>
  <si>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</si>
  <si>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</si>
  <si>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</si>
  <si>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</si>
  <si>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</si>
  <si>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</si>
  <si>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</si>
  <si>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</si>
  <si>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</si>
  <si>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</si>
  <si>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</si>
  <si>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</si>
  <si>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</si>
  <si>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</si>
  <si>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</si>
  <si>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</si>
  <si>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</si>
  <si>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</si>
  <si>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</si>
  <si>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</si>
  <si>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</si>
  <si>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</si>
  <si>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</si>
  <si>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</si>
  <si>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</si>
  <si>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</si>
  <si>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</si>
  <si>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</si>
  <si>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</si>
  <si>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</si>
  <si>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</si>
  <si>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</si>
  <si>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</si>
  <si>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</si>
  <si>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</si>
  <si>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</si>
  <si>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</si>
  <si>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</si>
  <si>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</si>
  <si>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</si>
  <si>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</si>
  <si>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</si>
  <si>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</si>
  <si>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</si>
  <si>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</si>
  <si>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</si>
  <si>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</si>
  <si>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</si>
  <si>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</si>
  <si>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</si>
  <si>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</si>
  <si>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</si>
  <si>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</si>
  <si>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</si>
  <si>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</si>
  <si>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</si>
  <si>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</si>
  <si>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</si>
  <si>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</si>
  <si>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</si>
  <si>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</si>
  <si>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</si>
  <si>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</si>
  <si>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</si>
  <si>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</si>
  <si>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</si>
  <si>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</si>
  <si>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</si>
  <si>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</si>
  <si>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</si>
  <si>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</si>
  <si>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</si>
  <si>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</si>
  <si>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</si>
  <si>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</si>
  <si>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</si>
  <si>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</si>
  <si>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</si>
  <si>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</si>
  <si>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</si>
  <si>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</si>
  <si>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</si>
  <si>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</si>
  <si>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</si>
  <si>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</si>
  <si>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</si>
  <si>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</si>
  <si>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</si>
  <si>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</si>
  <si>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</si>
  <si>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</si>
  <si>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</si>
  <si>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</si>
  <si>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</si>
  <si>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</si>
  <si>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</si>
  <si>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</si>
  <si>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</si>
  <si>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</si>
  <si>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</si>
  <si>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</si>
  <si>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</si>
  <si>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</si>
  <si>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</si>
  <si>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</si>
  <si>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</si>
  <si>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</si>
  <si>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</si>
  <si>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</si>
  <si>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</si>
  <si>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</si>
  <si>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</si>
  <si>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</si>
  <si>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</si>
  <si>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</si>
  <si>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</si>
  <si>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</si>
  <si>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</si>
  <si>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</si>
  <si>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</si>
  <si>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</si>
  <si>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</si>
  <si>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</si>
  <si>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</si>
  <si>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</si>
  <si>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</si>
  <si>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</si>
  <si>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</si>
  <si>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</si>
  <si>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</si>
  <si>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</si>
  <si>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</si>
  <si>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</si>
  <si>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</si>
  <si>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</si>
  <si>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</si>
  <si>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</si>
  <si>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</si>
  <si>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</si>
  <si>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</si>
  <si>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</si>
  <si>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</si>
  <si>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</si>
  <si>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</si>
  <si>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</si>
  <si>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</si>
  <si>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</si>
  <si>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</si>
  <si>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</si>
  <si>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</si>
  <si>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</si>
  <si>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</si>
  <si>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</si>
  <si>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</si>
  <si>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</si>
  <si>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</si>
  <si>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</si>
  <si>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</si>
  <si>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</si>
  <si>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</si>
  <si>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</si>
  <si>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</si>
  <si>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</si>
  <si>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</si>
  <si>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</si>
  <si>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</si>
  <si>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</si>
  <si>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</si>
  <si>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</si>
  <si>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</si>
  <si>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</si>
  <si>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</si>
  <si>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</si>
  <si>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</si>
  <si>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</si>
  <si>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</si>
  <si>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</si>
  <si>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</si>
  <si>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</si>
  <si>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</si>
  <si>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</si>
  <si>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</si>
  <si>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</si>
  <si>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</si>
  <si>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</si>
  <si>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</si>
  <si>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</si>
  <si>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</si>
  <si>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</si>
  <si>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</si>
  <si>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</si>
  <si>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</si>
  <si>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</si>
  <si>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</si>
  <si>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</si>
  <si>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</si>
  <si>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</si>
  <si>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</si>
  <si>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</si>
  <si>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</si>
  <si>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</si>
  <si>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</si>
  <si>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</si>
  <si>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</si>
  <si>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</si>
  <si>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</si>
  <si>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</si>
  <si>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</si>
  <si>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</si>
  <si>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</si>
  <si>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</si>
  <si>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</si>
  <si>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</si>
  <si>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</si>
  <si>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</si>
  <si>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</si>
  <si>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</si>
  <si>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</si>
  <si>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</si>
  <si>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</si>
  <si>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</si>
  <si>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</si>
  <si>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</si>
  <si>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</si>
  <si>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</si>
  <si>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</si>
  <si>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</si>
  <si>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</si>
  <si>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</si>
  <si>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</si>
  <si>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</si>
  <si>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</si>
  <si>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</si>
  <si>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</si>
  <si>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</si>
  <si>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</si>
  <si>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</si>
  <si>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</si>
  <si>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</si>
  <si>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</si>
  <si>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</si>
  <si>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</si>
  <si>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</si>
  <si>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</si>
  <si>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</si>
  <si>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</si>
  <si>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</si>
  <si>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</si>
  <si>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</si>
  <si>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</si>
  <si>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</si>
  <si>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</si>
  <si>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</si>
  <si>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</si>
  <si>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</si>
  <si>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</si>
  <si>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</si>
  <si>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</si>
  <si>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</si>
  <si>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</si>
  <si>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</si>
  <si>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</si>
  <si>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</si>
  <si>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</si>
  <si>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</si>
  <si>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</si>
  <si>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</si>
  <si>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</si>
  <si>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</si>
  <si>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</si>
  <si>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</si>
  <si>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</si>
  <si>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</si>
  <si>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</si>
  <si>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</si>
  <si>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</si>
  <si>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</si>
  <si>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</si>
  <si>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</si>
  <si>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</si>
  <si>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</si>
  <si>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</si>
  <si>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</si>
  <si>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</si>
  <si>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</si>
  <si>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</si>
  <si>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</si>
  <si>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</si>
  <si>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</si>
  <si>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</si>
  <si>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</si>
  <si>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</si>
  <si>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</si>
  <si>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</si>
  <si>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</si>
  <si>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</si>
  <si>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</si>
  <si>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</si>
  <si>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</si>
  <si>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</si>
  <si>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</si>
  <si>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</si>
  <si>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</si>
  <si>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</si>
  <si>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</si>
  <si>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</si>
  <si>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</si>
  <si>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</si>
  <si>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</si>
  <si>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</si>
  <si>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</si>
  <si>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</si>
  <si>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</si>
  <si>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</si>
  <si>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</si>
  <si>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</si>
  <si>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</si>
  <si>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</si>
  <si>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</si>
  <si>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</si>
  <si>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</si>
  <si>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</si>
  <si>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</si>
  <si>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</si>
  <si>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</si>
  <si>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</si>
  <si>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</si>
  <si>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</si>
  <si>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</si>
  <si>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</si>
  <si>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</si>
  <si>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</si>
  <si>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</si>
  <si>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</si>
  <si>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</si>
  <si>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</si>
  <si>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</si>
  <si>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</si>
  <si>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</si>
  <si>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</si>
  <si>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</si>
  <si>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</si>
  <si>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</si>
  <si>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</si>
  <si>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</si>
  <si>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</si>
  <si>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</si>
  <si>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</si>
  <si>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</si>
  <si>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</si>
  <si>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</si>
  <si>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</si>
  <si>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</si>
  <si>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</si>
  <si>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</si>
  <si>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</si>
  <si>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</si>
  <si>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</si>
  <si>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</si>
  <si>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</si>
  <si>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</si>
  <si>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</si>
  <si>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</si>
  <si>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</si>
  <si>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</si>
  <si>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</si>
  <si>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</si>
  <si>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</si>
  <si>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</si>
  <si>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</si>
  <si>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</si>
  <si>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</si>
  <si>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</si>
  <si>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</si>
  <si>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</si>
  <si>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</si>
  <si>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</si>
  <si>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</si>
  <si>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</si>
  <si>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</si>
  <si>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</si>
  <si>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</si>
  <si>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</si>
  <si>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</si>
  <si>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</si>
  <si>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</si>
  <si>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</si>
  <si>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</si>
  <si>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</si>
  <si>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</si>
  <si>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</si>
  <si>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</si>
  <si>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</si>
  <si>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</si>
  <si>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</si>
  <si>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</si>
  <si>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</si>
  <si>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</si>
  <si>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</si>
  <si>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</si>
  <si>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</si>
  <si>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</si>
  <si>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</si>
  <si>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</si>
  <si>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</si>
  <si>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</si>
  <si>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</si>
  <si>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</si>
  <si>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</si>
  <si>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</si>
  <si>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</si>
  <si>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</si>
  <si>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</si>
  <si>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</si>
  <si>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</si>
  <si>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</si>
  <si>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</si>
  <si>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</si>
  <si>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</si>
  <si>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</si>
  <si>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</si>
  <si>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</si>
  <si>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</si>
  <si>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</si>
  <si>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</si>
  <si>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</si>
  <si>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</si>
  <si>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</si>
  <si>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</si>
  <si>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</si>
  <si>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</si>
  <si>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</si>
  <si>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</si>
  <si>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</si>
  <si>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</si>
  <si>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</si>
  <si>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</si>
  <si>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</si>
  <si>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</si>
  <si>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</si>
  <si>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</si>
  <si>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</si>
  <si>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</si>
  <si>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</si>
  <si>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</si>
  <si>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</si>
  <si>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</si>
  <si>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</si>
  <si>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</si>
  <si>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</si>
  <si>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</si>
  <si>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</si>
  <si>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</si>
  <si>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</si>
  <si>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</si>
  <si>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</si>
  <si>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</si>
  <si>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</si>
  <si>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</si>
  <si>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</si>
  <si>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</si>
  <si>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</si>
  <si>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</si>
  <si>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</si>
  <si>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</si>
  <si>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</si>
  <si>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</si>
  <si>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</si>
  <si>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</si>
  <si>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</si>
  <si>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</si>
  <si>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</si>
  <si>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</si>
  <si>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</si>
  <si>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</si>
  <si>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</si>
  <si>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</si>
  <si>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</si>
  <si>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</si>
  <si>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</si>
  <si>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</si>
  <si>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</si>
  <si>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</si>
  <si>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</si>
  <si>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</si>
  <si>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</si>
  <si>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</si>
  <si>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</si>
  <si>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</si>
  <si>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</si>
  <si>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</si>
  <si>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</si>
  <si>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</si>
  <si>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</si>
  <si>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</si>
  <si>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</si>
  <si>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</si>
  <si>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</si>
  <si>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</si>
  <si>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</si>
  <si>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</si>
  <si>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</si>
  <si>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</si>
  <si>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</si>
  <si>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</si>
  <si>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</si>
  <si>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</si>
  <si>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</si>
  <si>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</si>
  <si>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</si>
  <si>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</si>
  <si>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</si>
  <si>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</si>
  <si>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</si>
  <si>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</si>
  <si>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</si>
  <si>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</si>
  <si>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</si>
  <si>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</si>
  <si>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</si>
  <si>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</si>
  <si>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</si>
  <si>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</si>
  <si>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</si>
  <si>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</si>
  <si>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</si>
  <si>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</si>
  <si>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</si>
  <si>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</si>
  <si>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</si>
  <si>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</si>
  <si>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</si>
  <si>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</si>
  <si>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</si>
  <si>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</si>
  <si>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</si>
  <si>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</si>
  <si>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</si>
  <si>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</si>
  <si>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</si>
  <si>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</si>
  <si>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</si>
  <si>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</si>
  <si>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</si>
  <si>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</si>
  <si>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</si>
  <si>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</si>
  <si>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</si>
  <si>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</si>
  <si>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</si>
  <si>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</si>
  <si>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</si>
  <si>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</si>
  <si>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</si>
  <si>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</si>
  <si>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</si>
  <si>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</si>
  <si>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</si>
  <si>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</si>
  <si>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</si>
  <si>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</si>
  <si>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</si>
  <si>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</si>
  <si>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</si>
  <si>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</si>
  <si>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</si>
  <si>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</si>
  <si>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</si>
  <si>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</si>
  <si>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</si>
  <si>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</si>
  <si>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</si>
  <si>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</si>
  <si>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</si>
  <si>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</si>
  <si>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</si>
  <si>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</si>
  <si>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</si>
  <si>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</si>
  <si>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</si>
  <si>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</si>
  <si>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</si>
  <si>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</si>
  <si>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</si>
  <si>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</si>
  <si>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</si>
  <si>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</si>
  <si>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</si>
  <si>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</si>
  <si>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</si>
  <si>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</si>
  <si>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</si>
  <si>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</si>
  <si>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</si>
  <si>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</si>
  <si>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</si>
  <si>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</si>
  <si>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</si>
  <si>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</si>
  <si>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</si>
  <si>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</si>
  <si>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</si>
  <si>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</si>
  <si>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</si>
  <si>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</si>
  <si>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</si>
  <si>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</si>
  <si>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</si>
  <si>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</si>
  <si>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</si>
  <si>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</si>
  <si>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</si>
  <si>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</si>
  <si>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</si>
  <si>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</si>
  <si>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</si>
  <si>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</si>
  <si>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</si>
  <si>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</si>
  <si>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</si>
  <si>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</si>
  <si>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</si>
  <si>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</si>
  <si>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</si>
  <si>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</si>
  <si>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</si>
  <si>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</si>
  <si>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</si>
  <si>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</si>
  <si>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</si>
  <si>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</si>
  <si>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</si>
  <si>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</si>
  <si>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</si>
  <si>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</si>
  <si>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</si>
  <si>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</si>
  <si>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</si>
  <si>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</si>
  <si>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</si>
  <si>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</si>
  <si>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</si>
  <si>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</si>
  <si>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</si>
  <si>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</si>
  <si>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</si>
  <si>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</si>
  <si>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</si>
  <si>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</si>
  <si>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</si>
  <si>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</si>
  <si>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</si>
  <si>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</si>
  <si>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</si>
  <si>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</si>
  <si>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</si>
  <si>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</si>
  <si>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</si>
  <si>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</si>
  <si>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</si>
  <si>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</si>
  <si>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</si>
  <si>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</si>
  <si>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</si>
  <si>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</si>
  <si>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</si>
  <si>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</si>
  <si>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</si>
  <si>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</si>
  <si>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</si>
  <si>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</si>
  <si>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</si>
  <si>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</si>
  <si>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</si>
  <si>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</si>
  <si>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</si>
  <si>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</si>
  <si>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</si>
  <si>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</si>
  <si>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</si>
  <si>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</si>
  <si>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</si>
  <si>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</si>
  <si>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</si>
  <si>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</si>
  <si>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</si>
  <si>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</si>
  <si>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</si>
  <si>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</si>
  <si>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</si>
  <si>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</si>
  <si>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</si>
  <si>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</si>
  <si>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</si>
  <si>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</si>
  <si>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</si>
  <si>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</si>
  <si>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</si>
  <si>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</si>
  <si>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</si>
  <si>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</si>
  <si>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</si>
  <si>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</si>
  <si>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</si>
  <si>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</si>
  <si>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</si>
  <si>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</si>
  <si>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</si>
  <si>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</si>
  <si>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</si>
  <si>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</si>
  <si>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</si>
  <si>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</si>
  <si>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</si>
  <si>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</si>
  <si>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</si>
  <si>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</si>
  <si>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</si>
  <si>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</si>
  <si>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</si>
  <si>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</si>
  <si>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</si>
  <si>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</si>
  <si>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</si>
  <si>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</si>
  <si>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</si>
  <si>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</si>
  <si>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</si>
  <si>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</si>
  <si>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</si>
  <si>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</si>
  <si>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</si>
  <si>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</si>
  <si>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</si>
  <si>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</si>
  <si>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</si>
  <si>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</si>
  <si>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</si>
  <si>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</si>
  <si>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</si>
  <si>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</si>
  <si>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</si>
  <si>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</si>
  <si>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</si>
  <si>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</si>
  <si>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</si>
  <si>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</si>
  <si>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</si>
  <si>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</si>
  <si>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</si>
  <si>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</si>
  <si>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</si>
  <si>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</si>
  <si>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</si>
  <si>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</si>
  <si>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</si>
  <si>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</si>
  <si>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</si>
  <si>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</si>
  <si>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</si>
  <si>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</si>
  <si>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</si>
  <si>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</si>
  <si>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</si>
  <si>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</si>
  <si>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</si>
  <si>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</si>
  <si>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</si>
  <si>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</si>
  <si>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</si>
  <si>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</si>
  <si>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</si>
  <si>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</si>
  <si>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</si>
  <si>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</si>
  <si>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</si>
  <si>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</si>
  <si>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</si>
  <si>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</si>
  <si>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</si>
  <si>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</si>
  <si>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</si>
  <si>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</si>
  <si>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</si>
  <si>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</si>
  <si>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</si>
  <si>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</si>
  <si>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</si>
  <si>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</si>
  <si>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</si>
  <si>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</si>
  <si>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</si>
  <si>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</si>
  <si>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</si>
  <si>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</si>
  <si>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</si>
  <si>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</si>
  <si>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</si>
  <si>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</si>
  <si>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</si>
  <si>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</si>
  <si>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</si>
  <si>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</si>
  <si>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</si>
  <si>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</si>
  <si>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</si>
  <si>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</si>
  <si>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</si>
  <si>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</si>
  <si>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</si>
  <si>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</si>
  <si>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</si>
  <si>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</si>
  <si>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</si>
  <si>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</si>
  <si>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</si>
  <si>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</si>
  <si>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</si>
  <si>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</si>
  <si>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</si>
  <si>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</si>
  <si>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</si>
  <si>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</si>
  <si>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</si>
  <si>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</si>
  <si>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</si>
  <si>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</si>
  <si>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</si>
  <si>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</si>
  <si>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</si>
  <si>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</si>
  <si>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</si>
  <si>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</si>
  <si>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</si>
  <si>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</si>
  <si>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</si>
  <si>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</si>
  <si>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</si>
  <si>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</si>
  <si>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</si>
  <si>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</si>
  <si>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</si>
  <si>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</si>
  <si>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</si>
  <si>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</si>
  <si>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</si>
  <si>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</si>
  <si>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</si>
  <si>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</si>
  <si>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</si>
  <si>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</si>
  <si>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</si>
  <si>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</si>
  <si>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</si>
  <si>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</si>
  <si>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</si>
  <si>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</si>
  <si>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</si>
  <si>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</si>
  <si>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</si>
  <si>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</si>
  <si>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</si>
  <si>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</si>
  <si>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</si>
  <si>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</si>
  <si>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</si>
  <si>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</si>
  <si>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</si>
  <si>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</si>
  <si>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</si>
  <si>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</si>
  <si>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</si>
  <si>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</si>
  <si>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</si>
  <si>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</si>
  <si>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</si>
  <si>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</si>
  <si>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</si>
  <si>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</si>
  <si>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</si>
  <si>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</si>
  <si>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</si>
  <si>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</si>
  <si>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</si>
  <si>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</si>
  <si>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</si>
  <si>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</si>
  <si>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</si>
  <si>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</si>
  <si>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</si>
  <si>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</si>
  <si>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</si>
  <si>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</si>
  <si>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</si>
  <si>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</si>
  <si>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</si>
  <si>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</si>
  <si>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</si>
  <si>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</si>
  <si>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</si>
  <si>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</si>
  <si>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</si>
  <si>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</si>
  <si>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</si>
  <si>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</si>
  <si>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</si>
  <si>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</si>
  <si>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</si>
  <si>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</si>
  <si>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</si>
  <si>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</si>
  <si>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</si>
  <si>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</si>
  <si>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</si>
  <si>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</si>
  <si>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</si>
  <si>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</si>
  <si>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</si>
  <si>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</si>
  <si>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</si>
  <si>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</si>
  <si>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</si>
  <si>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</si>
  <si>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</si>
  <si>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</si>
  <si>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</si>
  <si>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</si>
  <si>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</si>
  <si>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</si>
  <si>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</si>
  <si>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</si>
  <si>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</si>
  <si>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</si>
  <si>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</si>
  <si>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</si>
  <si>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</si>
  <si>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</si>
  <si>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</si>
  <si>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</si>
  <si>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</si>
  <si>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</si>
  <si>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</si>
  <si>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</si>
  <si>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</si>
  <si>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</si>
  <si>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</si>
  <si>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</si>
  <si>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</si>
  <si>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</si>
  <si>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</si>
  <si>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</si>
  <si>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</si>
  <si>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</si>
  <si>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</si>
  <si>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</si>
  <si>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</si>
  <si>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</si>
  <si>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</si>
  <si>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</si>
  <si>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</si>
  <si>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</si>
  <si>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</si>
  <si>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</si>
  <si>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</si>
  <si>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</si>
  <si>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</si>
  <si>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</si>
  <si>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</si>
  <si>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</si>
  <si>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</si>
  <si>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</si>
  <si>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</si>
  <si>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</si>
  <si>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</si>
  <si>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</si>
  <si>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</si>
  <si>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</si>
  <si>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</si>
  <si>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</si>
  <si>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</si>
  <si>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</si>
  <si>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</si>
  <si>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</si>
  <si>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</si>
  <si>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</si>
  <si>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</si>
  <si>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</si>
  <si>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</si>
  <si>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</si>
  <si>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</si>
  <si>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</si>
  <si>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</si>
  <si>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</si>
  <si>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</si>
  <si>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</si>
  <si>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</si>
  <si>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</si>
  <si>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</si>
  <si>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</si>
  <si>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</si>
  <si>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</si>
  <si>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</si>
  <si>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</si>
  <si>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</si>
  <si>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</si>
  <si>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</si>
  <si>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</si>
  <si>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</si>
  <si>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</si>
  <si>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</si>
  <si>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</si>
  <si>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</si>
  <si>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</si>
  <si>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</si>
  <si>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</si>
  <si>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</si>
  <si>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</si>
  <si>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</si>
  <si>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</si>
  <si>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</si>
  <si>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</si>
  <si>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</si>
  <si>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</si>
  <si>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</si>
  <si>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</si>
  <si>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</si>
  <si>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</si>
  <si>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</si>
  <si>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</si>
  <si>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</si>
  <si>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</si>
  <si>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</si>
  <si>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</si>
  <si>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</si>
  <si>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</si>
  <si>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</si>
  <si>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</si>
  <si>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</si>
  <si>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</si>
  <si>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</si>
  <si>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</si>
  <si>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</si>
  <si>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</si>
  <si>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</si>
  <si>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</si>
  <si>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</si>
  <si>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</si>
  <si>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</si>
  <si>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</si>
  <si>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</si>
  <si>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</si>
  <si>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</si>
  <si>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</si>
  <si>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</si>
  <si>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</si>
  <si>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</si>
  <si>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</si>
  <si>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</si>
  <si>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</si>
  <si>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</si>
  <si>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</si>
  <si>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</si>
  <si>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</si>
  <si>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</si>
  <si>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</si>
  <si>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</si>
  <si>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</si>
  <si>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</si>
  <si>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</si>
  <si>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</si>
  <si>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</si>
  <si>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</si>
  <si>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</si>
  <si>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</si>
  <si>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</si>
  <si>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</si>
  <si>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</si>
  <si>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</si>
  <si>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</si>
  <si>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</si>
  <si>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</si>
  <si>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</si>
  <si>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</si>
  <si>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</si>
  <si>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</si>
  <si>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</si>
  <si>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</si>
  <si>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</si>
  <si>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</si>
  <si>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</si>
  <si>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</si>
  <si>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</si>
  <si>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</si>
  <si>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</si>
  <si>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</si>
  <si>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</si>
  <si>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</si>
  <si>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</si>
  <si>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</si>
  <si>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</si>
  <si>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</si>
  <si>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</si>
  <si>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</si>
  <si>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</si>
  <si>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</si>
  <si>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</si>
  <si>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</si>
  <si>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</si>
  <si>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</si>
  <si>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</si>
  <si>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</si>
  <si>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</si>
  <si>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</si>
  <si>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</si>
  <si>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</si>
  <si>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</si>
  <si>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</si>
  <si>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</si>
  <si>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</si>
  <si>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</si>
  <si>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</si>
  <si>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</si>
  <si>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</si>
  <si>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</si>
  <si>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</si>
  <si>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</si>
  <si>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</si>
  <si>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</si>
  <si>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</si>
  <si>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</si>
  <si>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</si>
  <si>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</si>
  <si>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</si>
  <si>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</si>
  <si>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</si>
  <si>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</si>
  <si>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</si>
  <si>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</si>
  <si>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</si>
  <si>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</si>
  <si>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</si>
  <si>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</si>
  <si>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</si>
  <si>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</si>
  <si>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</si>
  <si>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</si>
  <si>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</si>
  <si>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</si>
  <si>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</si>
  <si>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</si>
  <si>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</si>
  <si>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</si>
  <si>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</si>
  <si>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</si>
  <si>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</si>
  <si>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</si>
  <si>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</si>
  <si>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</si>
  <si>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</si>
  <si>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</si>
  <si>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</si>
  <si>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</si>
  <si>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</si>
  <si>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</si>
  <si>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</si>
  <si>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</si>
  <si>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</si>
  <si>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</si>
  <si>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</si>
  <si>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</si>
  <si>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</si>
  <si>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</si>
  <si>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</si>
  <si>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</si>
  <si>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</si>
  <si>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</si>
  <si>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</si>
  <si>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</si>
  <si>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</si>
  <si>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</si>
  <si>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</si>
  <si>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</si>
  <si>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</si>
  <si>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</si>
  <si>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</si>
  <si>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</si>
  <si>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</si>
  <si>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</si>
  <si>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</si>
  <si>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</si>
  <si>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</si>
  <si>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</si>
  <si>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</si>
  <si>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</si>
  <si>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</si>
  <si>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</si>
  <si>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</si>
  <si>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</si>
  <si>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</si>
  <si>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</si>
  <si>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</si>
  <si>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</si>
  <si>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</si>
  <si>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</si>
  <si>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</si>
  <si>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</si>
  <si>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</si>
  <si>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</si>
  <si>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</si>
  <si>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</si>
  <si>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</si>
  <si>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</si>
  <si>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</si>
  <si>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</si>
  <si>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</si>
  <si>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</si>
  <si>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</si>
  <si>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</si>
  <si>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</si>
  <si>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</si>
  <si>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</si>
  <si>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</si>
  <si>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</si>
  <si>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</si>
  <si>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</si>
  <si>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</si>
  <si>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</si>
  <si>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</si>
  <si>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</si>
  <si>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</si>
  <si>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</si>
  <si>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</si>
  <si>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</si>
  <si>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</si>
  <si>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</si>
  <si>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</si>
  <si>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</si>
  <si>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</si>
  <si>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</si>
  <si>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</si>
  <si>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</si>
  <si>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</si>
  <si>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</si>
  <si>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</si>
  <si>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</si>
  <si>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</si>
  <si>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</si>
  <si>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</si>
  <si>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</si>
  <si>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</si>
  <si>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</si>
  <si>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</si>
  <si>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</si>
  <si>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</si>
  <si>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</si>
  <si>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</si>
  <si>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</si>
  <si>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</si>
  <si>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</si>
  <si>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</si>
  <si>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</si>
  <si>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</si>
  <si>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</si>
  <si>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</si>
  <si>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</si>
  <si>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</si>
  <si>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</si>
  <si>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</si>
  <si>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</si>
  <si>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</si>
  <si>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</si>
  <si>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</si>
  <si>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</si>
  <si>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</si>
  <si>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</si>
  <si>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</si>
  <si>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</si>
  <si>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</si>
  <si>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</si>
  <si>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</si>
  <si>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</si>
  <si>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</si>
  <si>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</si>
  <si>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</si>
  <si>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</si>
  <si>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</si>
  <si>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</si>
  <si>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</si>
  <si>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</si>
  <si>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</si>
  <si>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</si>
  <si>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</si>
  <si>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</si>
  <si>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</si>
  <si>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</si>
  <si>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</si>
  <si>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</si>
  <si>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</si>
  <si>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</si>
  <si>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</si>
  <si>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</si>
  <si>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</si>
  <si>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</si>
  <si>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</si>
  <si>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</si>
  <si>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</si>
  <si>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</si>
  <si>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</si>
  <si>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</si>
  <si>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</si>
  <si>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</si>
  <si>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</si>
  <si>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</si>
  <si>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</si>
  <si>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</si>
  <si>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</si>
  <si>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</si>
  <si>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</si>
  <si>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</si>
  <si>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</si>
  <si>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</si>
  <si>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</si>
  <si>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</si>
  <si>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</si>
  <si>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</si>
  <si>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</si>
  <si>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</si>
  <si>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</si>
  <si>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</si>
  <si>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</si>
  <si>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</si>
  <si>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</si>
  <si>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</si>
  <si>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</si>
  <si>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</si>
  <si>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</si>
  <si>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</si>
  <si>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</si>
  <si>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</si>
  <si>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</si>
  <si>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</si>
  <si>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</si>
  <si>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</si>
  <si>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</si>
  <si>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</si>
  <si>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</si>
  <si>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</si>
  <si>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</si>
  <si>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</si>
  <si>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</si>
  <si>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</si>
  <si>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</si>
  <si>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</si>
  <si>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</si>
  <si>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</si>
  <si>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</si>
  <si>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</si>
  <si>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</si>
  <si>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</si>
  <si>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</si>
  <si>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</si>
  <si>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</si>
  <si>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</si>
  <si>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</si>
  <si>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</si>
  <si>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</si>
  <si>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</si>
  <si>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</si>
  <si>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</si>
  <si>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</si>
  <si>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</si>
  <si>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</si>
  <si>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</si>
  <si>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</si>
  <si>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</si>
  <si>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</si>
  <si>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</si>
  <si>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</si>
  <si>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</si>
  <si>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</si>
  <si>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</si>
  <si>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</si>
  <si>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</si>
  <si>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</si>
  <si>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</si>
  <si>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</si>
  <si>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</si>
  <si>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</si>
  <si>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</si>
  <si>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</si>
  <si>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</si>
  <si>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</si>
  <si>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</si>
  <si>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</si>
  <si>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</si>
  <si>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</si>
  <si>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</si>
  <si>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</si>
  <si>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</si>
  <si>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</si>
  <si>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</si>
  <si>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</si>
  <si>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</si>
  <si>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</si>
  <si>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</si>
  <si>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</si>
  <si>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</si>
  <si>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</si>
  <si>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</si>
  <si>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</si>
  <si>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</si>
  <si>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</si>
  <si>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</si>
  <si>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</si>
  <si>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</si>
  <si>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</si>
  <si>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</si>
  <si>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</si>
  <si>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</si>
  <si>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</si>
  <si>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</si>
  <si>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</si>
  <si>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</si>
  <si>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</si>
  <si>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</si>
  <si>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</si>
  <si>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</si>
  <si>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</si>
  <si>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</si>
  <si>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</si>
  <si>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</si>
  <si>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</si>
  <si>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</si>
  <si>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</si>
  <si>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</si>
  <si>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</si>
  <si>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</si>
  <si>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</si>
  <si>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</si>
  <si>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</si>
  <si>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</si>
  <si>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</si>
  <si>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</si>
  <si>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</si>
  <si>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</si>
  <si>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</si>
  <si>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</si>
  <si>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</si>
  <si>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</si>
  <si>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</si>
  <si>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</si>
  <si>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</si>
  <si>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</si>
  <si>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</si>
  <si>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</si>
  <si>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</si>
  <si>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</si>
  <si>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</si>
  <si>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</si>
  <si>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</si>
  <si>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</si>
  <si>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</si>
  <si>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</si>
  <si>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</si>
  <si>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</si>
  <si>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</si>
  <si>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</si>
  <si>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</si>
  <si>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</si>
  <si>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</si>
  <si>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</si>
  <si>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</si>
  <si>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</si>
  <si>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</si>
  <si>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</si>
  <si>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</si>
  <si>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</si>
  <si>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</si>
  <si>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</si>
  <si>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</si>
  <si>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</si>
  <si>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</si>
  <si>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</si>
  <si>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</si>
  <si>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</si>
  <si>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</si>
  <si>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</si>
  <si>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</si>
  <si>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</si>
  <si>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</si>
  <si>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</si>
  <si>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</si>
  <si>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</si>
  <si>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</si>
  <si>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</si>
  <si>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</si>
  <si>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</si>
  <si>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</si>
  <si>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</si>
  <si>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</si>
  <si>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</si>
  <si>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</si>
  <si>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</si>
  <si>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</si>
  <si>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</si>
  <si>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</si>
  <si>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</si>
  <si>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</si>
  <si>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</si>
  <si>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</si>
  <si>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</si>
  <si>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</si>
  <si>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</si>
  <si>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</si>
  <si>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</si>
  <si>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</si>
  <si>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</si>
  <si>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</si>
  <si>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</si>
  <si>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</si>
  <si>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</si>
  <si>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</si>
  <si>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</si>
  <si>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</si>
  <si>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</si>
  <si>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</si>
  <si>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</si>
  <si>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</si>
  <si>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</si>
  <si>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</si>
  <si>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</si>
  <si>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</si>
  <si>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</si>
  <si>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</si>
  <si>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</si>
  <si>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</si>
  <si>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</si>
  <si>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</si>
  <si>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</si>
  <si>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</si>
  <si>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</si>
  <si>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</si>
  <si>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</si>
  <si>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</si>
  <si>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</si>
  <si>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</si>
  <si>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</si>
  <si>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</si>
  <si>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</si>
  <si>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</si>
  <si>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</si>
  <si>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</si>
  <si>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</si>
  <si>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</si>
  <si>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</si>
  <si>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</si>
  <si>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</si>
  <si>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</si>
  <si>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</si>
  <si>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</si>
  <si>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</si>
  <si>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</si>
  <si>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</si>
  <si>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</si>
  <si>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</si>
  <si>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</si>
  <si>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</si>
  <si>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</si>
  <si>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</si>
  <si>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</si>
  <si>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</si>
  <si>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</si>
  <si>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</si>
  <si>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</si>
  <si>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</si>
  <si>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</si>
  <si>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</si>
  <si>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</si>
  <si>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</si>
  <si>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</si>
  <si>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</si>
  <si>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</si>
  <si>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</si>
  <si>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</si>
  <si>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</si>
  <si>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</si>
  <si>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</si>
  <si>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</si>
  <si>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</si>
  <si>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</si>
  <si>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</si>
  <si>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</si>
  <si>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</si>
  <si>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</si>
  <si>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</si>
  <si>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</si>
  <si>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</si>
  <si>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</si>
  <si>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</si>
  <si>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</si>
  <si>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</si>
  <si>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</si>
  <si>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</si>
  <si>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</si>
  <si>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</si>
  <si>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</si>
  <si>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</si>
  <si>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</si>
  <si>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</si>
  <si>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</si>
  <si>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</si>
  <si>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</si>
  <si>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</si>
  <si>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</si>
  <si>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</si>
  <si>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</si>
  <si>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</si>
  <si>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</si>
  <si>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</si>
  <si>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</si>
  <si>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</si>
  <si>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</si>
  <si>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</si>
  <si>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</si>
  <si>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</si>
  <si>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</si>
  <si>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</si>
  <si>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</si>
  <si>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</si>
  <si>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</si>
  <si>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</si>
  <si>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</si>
  <si>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</si>
  <si>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</si>
  <si>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</si>
  <si>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</si>
  <si>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</si>
  <si>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</si>
  <si>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</si>
  <si>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</si>
  <si>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</si>
  <si>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</si>
  <si>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</si>
  <si>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</si>
  <si>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</si>
  <si>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</si>
  <si>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</si>
  <si>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</si>
  <si>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</si>
  <si>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</si>
  <si>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</si>
  <si>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</si>
  <si>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</si>
  <si>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</si>
  <si>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</si>
  <si>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</si>
  <si>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</si>
  <si>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</si>
  <si>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</si>
  <si>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</si>
  <si>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</si>
  <si>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</si>
  <si>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</si>
  <si>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</si>
  <si>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</si>
  <si>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</si>
  <si>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</si>
  <si>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</si>
  <si>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</si>
  <si>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</si>
  <si>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</si>
  <si>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</si>
  <si>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</si>
  <si>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</si>
  <si>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</si>
  <si>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</si>
  <si>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</si>
  <si>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</si>
  <si>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</si>
  <si>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</si>
  <si>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</si>
  <si>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</si>
  <si>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</si>
  <si>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</si>
  <si>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</si>
  <si>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</si>
  <si>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</si>
  <si>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</si>
  <si>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</si>
  <si>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</si>
  <si>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</si>
  <si>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</si>
  <si>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</si>
  <si>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</si>
  <si>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</si>
  <si>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</si>
  <si>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</si>
  <si>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</si>
  <si>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</si>
  <si>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</si>
  <si>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</si>
  <si>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</si>
  <si>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</si>
  <si>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</si>
  <si>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</si>
  <si>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</si>
  <si>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</si>
  <si>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</si>
  <si>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</si>
  <si>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</si>
  <si>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</si>
  <si>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</si>
  <si>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</si>
  <si>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</si>
  <si>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</si>
  <si>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</si>
  <si>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</si>
  <si>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</si>
  <si>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</si>
  <si>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</si>
  <si>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</si>
  <si>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</si>
  <si>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</si>
  <si>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</si>
  <si>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</si>
  <si>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</si>
  <si>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</si>
  <si>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</si>
  <si>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</si>
  <si>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</si>
  <si>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</si>
  <si>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</si>
  <si>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</si>
  <si>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</si>
  <si>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</si>
  <si>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</si>
  <si>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</si>
  <si>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</si>
  <si>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</si>
  <si>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</si>
  <si>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</si>
  <si>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</si>
  <si>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</si>
  <si>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</si>
  <si>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</si>
  <si>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</si>
  <si>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</si>
  <si>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</si>
  <si>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</si>
  <si>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</si>
  <si>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</si>
  <si>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</si>
  <si>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</si>
  <si>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</si>
  <si>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</si>
  <si>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</si>
  <si>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</si>
  <si>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</si>
  <si>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</si>
  <si>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</si>
  <si>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</si>
  <si>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</si>
  <si>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</si>
  <si>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</si>
  <si>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</si>
  <si>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</si>
  <si>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</si>
  <si>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</si>
  <si>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</si>
  <si>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</si>
  <si>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</si>
  <si>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</si>
  <si>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</si>
  <si>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</si>
  <si>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</si>
  <si>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</si>
  <si>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</si>
  <si>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</si>
  <si>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</si>
  <si>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</si>
  <si>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</si>
  <si>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</si>
  <si>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</si>
  <si>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</si>
  <si>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</si>
  <si>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</si>
  <si>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</si>
  <si>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</si>
  <si>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</si>
  <si>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</si>
  <si>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</si>
  <si>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</si>
  <si>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</si>
  <si>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</si>
  <si>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</si>
  <si>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</si>
  <si>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</si>
  <si>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</si>
  <si>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</si>
  <si>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</si>
  <si>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</si>
  <si>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</si>
  <si>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</si>
  <si>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</si>
  <si>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</si>
  <si>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</si>
  <si>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</si>
  <si>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</si>
  <si>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</si>
  <si>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</si>
  <si>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</si>
  <si>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</si>
  <si>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</si>
  <si>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</si>
  <si>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</si>
  <si>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</si>
  <si>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</si>
  <si>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</si>
  <si>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</si>
  <si>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</si>
  <si>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</si>
  <si>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</si>
  <si>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</si>
  <si>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</si>
  <si>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</si>
  <si>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</si>
  <si>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</si>
  <si>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</si>
  <si>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</si>
  <si>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</si>
  <si>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</si>
  <si>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</si>
  <si>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</si>
  <si>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</si>
  <si>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</si>
  <si>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</si>
  <si>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</si>
  <si>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</si>
  <si>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</si>
  <si>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</si>
  <si>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</si>
  <si>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</si>
  <si>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</si>
  <si>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</si>
  <si>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</si>
  <si>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</si>
  <si>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</si>
  <si>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</si>
  <si>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</si>
  <si>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</si>
  <si>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</si>
  <si>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</si>
  <si>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</si>
  <si>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</si>
  <si>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</si>
  <si>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</si>
  <si>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</si>
  <si>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</si>
  <si>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</si>
  <si>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</si>
  <si>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</si>
  <si>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</si>
  <si>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</si>
  <si>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</si>
  <si>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</si>
  <si>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</si>
  <si>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</si>
  <si>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</si>
  <si>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</si>
  <si>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</si>
  <si>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</si>
  <si>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</si>
  <si>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</si>
  <si>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</si>
  <si>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</si>
  <si>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</si>
  <si>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</si>
  <si>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</si>
  <si>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</si>
  <si>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</si>
  <si>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</si>
  <si>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</si>
  <si>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</si>
  <si>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</si>
  <si>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</si>
  <si>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</si>
  <si>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</si>
  <si>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</si>
  <si>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</si>
  <si>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</si>
  <si>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</si>
  <si>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</si>
  <si>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</si>
  <si>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</si>
  <si>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</si>
  <si>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</si>
  <si>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</si>
  <si>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</si>
  <si>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</si>
  <si>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</si>
  <si>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</si>
  <si>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</si>
  <si>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</si>
  <si>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</si>
  <si>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</si>
  <si>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</si>
  <si>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</si>
  <si>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</si>
  <si>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</si>
  <si>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</si>
  <si>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</si>
  <si>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</si>
  <si>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</si>
  <si>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</si>
  <si>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</si>
  <si>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</si>
  <si>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</si>
  <si>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</si>
  <si>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</si>
  <si>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</si>
  <si>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</si>
  <si>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</si>
  <si>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</si>
  <si>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</si>
  <si>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</si>
  <si>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</si>
  <si>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</si>
  <si>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</si>
  <si>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</si>
  <si>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</si>
  <si>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</si>
  <si>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</si>
  <si>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</si>
  <si>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</si>
  <si>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</si>
  <si>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</si>
  <si>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</si>
  <si>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</si>
  <si>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</si>
  <si>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</si>
  <si>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</si>
  <si>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</si>
  <si>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</si>
  <si>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</si>
  <si>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</si>
  <si>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</si>
  <si>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</si>
  <si>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</si>
  <si>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</si>
  <si>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</si>
  <si>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</si>
  <si>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</si>
  <si>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</si>
  <si>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</si>
  <si>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</si>
  <si>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</si>
  <si>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</si>
  <si>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</si>
  <si>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</si>
  <si>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</si>
  <si>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</si>
  <si>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</si>
  <si>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</si>
  <si>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</si>
  <si>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</si>
  <si>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</si>
  <si>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</si>
  <si>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</si>
  <si>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</si>
  <si>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</si>
  <si>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</si>
  <si>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</si>
  <si>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</si>
  <si>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</si>
  <si>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</si>
  <si>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</si>
  <si>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</si>
  <si>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</si>
  <si>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</si>
  <si>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</si>
  <si>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</si>
  <si>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</si>
  <si>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</si>
  <si>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</si>
  <si>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</si>
  <si>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</si>
  <si>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</si>
  <si>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</si>
  <si>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</si>
  <si>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</si>
  <si>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</si>
  <si>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</si>
  <si>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</si>
  <si>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</si>
  <si>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</si>
  <si>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</si>
  <si>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</si>
  <si>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</si>
  <si>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</si>
  <si>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</si>
  <si>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</si>
  <si>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</si>
  <si>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</si>
  <si>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</si>
  <si>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</si>
  <si>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</si>
  <si>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</si>
  <si>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</si>
  <si>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</si>
  <si>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</si>
  <si>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</si>
  <si>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</si>
  <si>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</si>
  <si>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</si>
  <si>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</si>
  <si>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</si>
  <si>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</si>
  <si>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</si>
  <si>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</si>
  <si>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</si>
  <si>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</si>
  <si>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</si>
  <si>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</si>
  <si>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</si>
  <si>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</si>
  <si>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</si>
  <si>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</si>
  <si>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</si>
  <si>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</si>
  <si>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</si>
  <si>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</si>
  <si>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</si>
  <si>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</si>
  <si>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</si>
  <si>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</si>
  <si>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</si>
  <si>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</si>
  <si>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</si>
  <si>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</si>
  <si>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</si>
  <si>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</si>
  <si>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</si>
  <si>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</si>
  <si>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</si>
  <si>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</si>
  <si>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</si>
  <si>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</si>
  <si>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</si>
  <si>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</si>
  <si>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</si>
  <si>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</si>
  <si>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</si>
  <si>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</si>
  <si>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</si>
  <si>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</si>
  <si>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</si>
  <si>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</si>
  <si>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</si>
  <si>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</si>
  <si>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</si>
  <si>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</si>
  <si>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</si>
  <si>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</si>
  <si>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</si>
  <si>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</si>
  <si>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</si>
  <si>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</si>
  <si>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</si>
  <si>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</si>
  <si>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</si>
  <si>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</si>
  <si>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</si>
  <si>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</si>
  <si>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</si>
  <si>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</si>
  <si>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</si>
  <si>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</si>
  <si>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</si>
  <si>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</si>
  <si>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</si>
  <si>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</si>
  <si>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</si>
  <si>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</si>
  <si>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</si>
  <si>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</si>
  <si>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</si>
  <si>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</si>
  <si>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</si>
  <si>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</si>
  <si>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</si>
  <si>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</si>
  <si>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</si>
  <si>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</si>
  <si>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</si>
  <si>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</si>
  <si>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</si>
  <si>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</si>
  <si>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</si>
  <si>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</si>
  <si>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</si>
  <si>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</si>
  <si>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</si>
  <si>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</si>
  <si>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</si>
  <si>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</si>
  <si>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</si>
  <si>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</si>
  <si>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</si>
  <si>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</si>
  <si>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</si>
  <si>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</si>
  <si>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</si>
  <si>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</si>
  <si>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</si>
  <si>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</si>
  <si>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</si>
  <si>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</si>
  <si>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</si>
  <si>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</si>
  <si>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</si>
  <si>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</si>
  <si>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</si>
  <si>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</si>
  <si>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</si>
  <si>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</si>
  <si>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</si>
  <si>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</si>
  <si>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</si>
  <si>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</si>
  <si>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</si>
  <si>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</si>
  <si>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</si>
  <si>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</si>
  <si>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</si>
  <si>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</si>
  <si>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</si>
  <si>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</si>
  <si>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</si>
  <si>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</si>
  <si>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</si>
  <si>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</si>
  <si>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</si>
  <si>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</si>
  <si>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</si>
  <si>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</si>
  <si>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</si>
  <si>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</si>
  <si>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</si>
  <si>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</si>
  <si>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</si>
  <si>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</si>
  <si>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</si>
  <si>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</si>
  <si>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</si>
  <si>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</si>
  <si>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</si>
  <si>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</si>
  <si>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</si>
  <si>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</si>
  <si>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</si>
  <si>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</si>
  <si>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</si>
  <si>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</si>
  <si>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</si>
  <si>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</si>
  <si>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</si>
  <si>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</si>
  <si>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</si>
  <si>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</si>
  <si>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</si>
  <si>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</si>
  <si>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</si>
  <si>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</si>
  <si>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</si>
  <si>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</si>
  <si>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</si>
  <si>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</si>
  <si>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</si>
  <si>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</si>
  <si>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</si>
  <si>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</si>
  <si>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</si>
  <si>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</si>
  <si>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</si>
  <si>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</si>
  <si>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</si>
  <si>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</si>
  <si>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</si>
  <si>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</si>
  <si>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</si>
  <si>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</si>
  <si>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</si>
  <si>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</si>
  <si>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</si>
  <si>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</si>
  <si>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</si>
  <si>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</si>
  <si>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</si>
  <si>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</si>
  <si>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</si>
  <si>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</si>
  <si>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</si>
  <si>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</si>
  <si>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</si>
  <si>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</si>
  <si>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</si>
  <si>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</si>
  <si>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</si>
  <si>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</si>
  <si>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</si>
  <si>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</si>
  <si>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</si>
  <si>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</si>
  <si>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</si>
  <si>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</si>
  <si>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</si>
  <si>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</si>
  <si>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</si>
  <si>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</si>
  <si>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</si>
  <si>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</si>
  <si>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</si>
  <si>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</si>
  <si>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</si>
  <si>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</si>
  <si>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</si>
  <si>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</si>
  <si>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</si>
  <si>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</si>
  <si>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</si>
  <si>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</si>
  <si>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</si>
  <si>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</si>
  <si>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</si>
  <si>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</si>
  <si>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</si>
  <si>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</si>
  <si>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</si>
  <si>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</si>
  <si>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</si>
  <si>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</si>
  <si>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</si>
  <si>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</si>
  <si>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</si>
  <si>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</si>
  <si>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</si>
  <si>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</si>
  <si>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</si>
  <si>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</si>
  <si>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</si>
  <si>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</si>
  <si>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</si>
  <si>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</si>
  <si>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</si>
  <si>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</si>
  <si>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</si>
  <si>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</si>
  <si>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</si>
  <si>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</si>
  <si>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</si>
  <si>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</si>
  <si>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</si>
  <si>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</si>
  <si>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</si>
  <si>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</si>
  <si>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</si>
  <si>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</si>
  <si>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</si>
  <si>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</si>
  <si>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</si>
  <si>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</si>
  <si>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</si>
  <si>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</si>
  <si>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</si>
  <si>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</si>
  <si>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</si>
  <si>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</si>
  <si>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</si>
  <si>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</si>
  <si>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</si>
  <si>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</si>
  <si>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</si>
  <si>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</si>
  <si>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</si>
  <si>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</si>
  <si>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</si>
  <si>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</si>
  <si>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</si>
  <si>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</si>
  <si>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</si>
  <si>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</si>
  <si>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</si>
  <si>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</si>
  <si>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</si>
  <si>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</si>
  <si>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</si>
  <si>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</si>
  <si>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</si>
  <si>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</si>
  <si>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</si>
  <si>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</si>
  <si>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</si>
  <si>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</si>
  <si>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</si>
  <si>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</si>
  <si>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</si>
  <si>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</si>
  <si>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</si>
  <si>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</si>
  <si>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</si>
  <si>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</si>
  <si>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</si>
  <si>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</si>
  <si>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</si>
  <si>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</si>
  <si>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</si>
  <si>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</si>
  <si>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</si>
  <si>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</si>
  <si>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</si>
  <si>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</si>
  <si>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</si>
  <si>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</si>
  <si>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</si>
  <si>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</si>
  <si>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</si>
  <si>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</si>
  <si>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</si>
  <si>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</si>
  <si>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</si>
  <si>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</si>
  <si>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</si>
  <si>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</si>
  <si>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</si>
  <si>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</si>
  <si>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</si>
  <si>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</si>
  <si>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</si>
  <si>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</si>
  <si>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</si>
  <si>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</si>
  <si>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</si>
  <si>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</si>
  <si>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</si>
  <si>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</si>
  <si>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</si>
  <si>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</si>
  <si>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</si>
  <si>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</si>
  <si>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</si>
  <si>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</si>
  <si>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</si>
  <si>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</si>
  <si>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</si>
  <si>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</si>
  <si>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</si>
  <si>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</si>
  <si>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</si>
  <si>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</si>
  <si>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</si>
  <si>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</si>
  <si>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</si>
  <si>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</si>
  <si>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</si>
  <si>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</si>
  <si>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</si>
  <si>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</si>
  <si>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</si>
  <si>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</si>
  <si>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</si>
  <si>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</si>
  <si>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</si>
  <si>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</si>
  <si>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</si>
  <si>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</si>
  <si>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</si>
  <si>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</si>
  <si>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</si>
  <si>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</si>
  <si>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</si>
  <si>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</si>
  <si>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</si>
  <si>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</si>
  <si>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</si>
  <si>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</si>
  <si>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</si>
  <si>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</si>
  <si>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</si>
  <si>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</si>
  <si>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</si>
  <si>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</si>
  <si>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</si>
  <si>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</si>
  <si>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</si>
  <si>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</si>
  <si>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</si>
  <si>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</si>
  <si>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</si>
  <si>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</si>
  <si>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</si>
  <si>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</si>
  <si>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</si>
  <si>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</si>
  <si>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</si>
  <si>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</si>
  <si>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</si>
  <si>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</si>
  <si>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</si>
  <si>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</si>
  <si>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</si>
  <si>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</si>
  <si>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</si>
  <si>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</si>
  <si>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</si>
  <si>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</si>
  <si>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</si>
  <si>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</si>
  <si>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</si>
  <si>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</si>
  <si>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</si>
  <si>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</si>
  <si>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</si>
  <si>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</si>
  <si>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</si>
  <si>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</si>
  <si>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</si>
  <si>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</si>
  <si>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</si>
  <si>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</si>
  <si>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</si>
  <si>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</si>
  <si>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</si>
  <si>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</si>
  <si>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</si>
  <si>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</si>
  <si>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</si>
  <si>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</si>
  <si>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</si>
  <si>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</si>
  <si>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</si>
  <si>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</si>
  <si>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</si>
  <si>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</si>
  <si>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</si>
  <si>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</si>
  <si>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</si>
  <si>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</si>
  <si>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</si>
  <si>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</si>
  <si>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</si>
  <si>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</si>
  <si>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</si>
  <si>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</si>
  <si>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</si>
  <si>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</si>
  <si>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</si>
  <si>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</si>
  <si>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</si>
  <si>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</si>
  <si>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</si>
  <si>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</si>
  <si>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</si>
  <si>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</si>
  <si>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</si>
  <si>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</si>
  <si>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</si>
  <si>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</si>
  <si>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</si>
  <si>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</si>
  <si>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</si>
  <si>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</si>
  <si>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</si>
  <si>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</si>
  <si>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</si>
  <si>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</si>
  <si>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</si>
  <si>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</si>
  <si>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</si>
  <si>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</si>
  <si>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</si>
  <si>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</si>
  <si>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</si>
  <si>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</si>
  <si>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</si>
  <si>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</si>
  <si>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</si>
  <si>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</si>
  <si>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</si>
  <si>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</si>
  <si>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</si>
  <si>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</si>
  <si>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</si>
  <si>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</si>
  <si>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</si>
  <si>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</si>
  <si>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</si>
  <si>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</si>
  <si>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</si>
  <si>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</si>
  <si>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</si>
  <si>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</si>
  <si>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</si>
  <si>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</si>
  <si>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</si>
  <si>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</si>
  <si>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</si>
  <si>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</si>
  <si>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</si>
  <si>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</si>
  <si>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</si>
  <si>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</si>
  <si>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</si>
  <si>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</si>
  <si>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</si>
  <si>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</si>
  <si>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</si>
  <si>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</si>
  <si>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</si>
  <si>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</si>
  <si>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</si>
  <si>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</si>
  <si>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</si>
  <si>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</si>
  <si>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</si>
  <si>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</si>
  <si>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</si>
  <si>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</si>
  <si>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</si>
  <si>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</si>
  <si>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</si>
  <si>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</si>
  <si>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</si>
  <si>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</si>
  <si>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</si>
  <si>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</si>
  <si>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</si>
  <si>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</si>
  <si>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</si>
  <si>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</si>
  <si>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</si>
  <si>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</si>
  <si>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</si>
  <si>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</si>
  <si>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</si>
  <si>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</si>
  <si>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</si>
  <si>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</si>
  <si>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</si>
  <si>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</si>
  <si>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</si>
  <si>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</si>
  <si>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</si>
  <si>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</si>
  <si>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</si>
  <si>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</si>
  <si>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</si>
  <si>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</si>
  <si>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</si>
  <si>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</si>
  <si>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</si>
  <si>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</si>
  <si>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</si>
  <si>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</si>
  <si>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</si>
  <si>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</si>
  <si>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</si>
  <si>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</si>
  <si>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</si>
  <si>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</si>
  <si>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</si>
  <si>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</si>
  <si>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</si>
  <si>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</si>
  <si>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</si>
  <si>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</si>
  <si>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</si>
  <si>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</si>
  <si>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</si>
  <si>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</si>
  <si>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</si>
  <si>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</si>
  <si>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</si>
  <si>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</si>
  <si>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</si>
  <si>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</si>
  <si>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</si>
  <si>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</si>
  <si>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</si>
  <si>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</si>
  <si>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</si>
  <si>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</si>
  <si>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</si>
  <si>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</si>
  <si>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</si>
  <si>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</si>
  <si>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</si>
  <si>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</si>
  <si>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</si>
  <si>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</si>
  <si>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</si>
  <si>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</si>
  <si>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</si>
  <si>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</si>
  <si>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</si>
  <si>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</si>
  <si>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</si>
  <si>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</si>
  <si>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</si>
  <si>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</si>
  <si>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</si>
  <si>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</si>
  <si>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</si>
  <si>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</si>
  <si>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</si>
  <si>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</si>
  <si>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</si>
  <si>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</si>
  <si>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</si>
  <si>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</si>
  <si>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</si>
  <si>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</si>
  <si>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</si>
  <si>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</si>
  <si>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</si>
  <si>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</si>
  <si>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</si>
  <si>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</si>
  <si>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</si>
  <si>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</si>
  <si>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</si>
  <si>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</si>
  <si>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</si>
  <si>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</si>
  <si>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</si>
  <si>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</si>
  <si>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</si>
  <si>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</si>
  <si>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</si>
  <si>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</si>
  <si>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</si>
  <si>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</si>
  <si>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</si>
  <si>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</si>
  <si>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</si>
  <si>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</si>
  <si>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</si>
  <si>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</si>
  <si>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</si>
  <si>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</si>
  <si>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</si>
  <si>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</si>
  <si>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</si>
  <si>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</si>
  <si>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</si>
  <si>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</si>
  <si>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</si>
  <si>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</si>
  <si>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</si>
  <si>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</si>
  <si>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</si>
  <si>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</si>
  <si>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</si>
  <si>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</si>
  <si>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</si>
  <si>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</si>
  <si>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</si>
  <si>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</si>
  <si>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</si>
  <si>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</si>
  <si>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</si>
  <si>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</si>
  <si>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</si>
  <si>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</si>
  <si>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</si>
  <si>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</si>
  <si>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</si>
  <si>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</si>
  <si>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</si>
  <si>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</si>
  <si>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</si>
  <si>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</si>
  <si>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</si>
  <si>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</si>
  <si>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</si>
  <si>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</si>
  <si>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</si>
  <si>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</si>
  <si>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</si>
  <si>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</si>
  <si>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</si>
  <si>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</si>
  <si>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</si>
  <si>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</si>
  <si>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</si>
  <si>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</si>
  <si>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</si>
  <si>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</si>
  <si>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</si>
  <si>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</si>
  <si>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</si>
  <si>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</si>
  <si>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</si>
  <si>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</si>
  <si>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</si>
  <si>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</si>
  <si>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</si>
  <si>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</si>
  <si>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</si>
  <si>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</si>
  <si>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</si>
  <si>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</si>
  <si>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</si>
  <si>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</si>
  <si>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</si>
  <si>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</si>
  <si>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</si>
  <si>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</si>
  <si>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</si>
  <si>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</si>
  <si>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</si>
  <si>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</si>
  <si>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</si>
  <si>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</si>
  <si>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</si>
  <si>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</si>
  <si>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</si>
  <si>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</si>
  <si>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</si>
  <si>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</si>
  <si>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</si>
  <si>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</si>
  <si>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</si>
  <si>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</si>
  <si>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</si>
  <si>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</si>
  <si>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</si>
  <si>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</si>
  <si>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</si>
  <si>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</si>
  <si>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</si>
  <si>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</si>
  <si>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</si>
  <si>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</si>
  <si>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</si>
  <si>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</si>
  <si>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</si>
  <si>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</si>
  <si>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</si>
  <si>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</si>
  <si>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</si>
  <si>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</si>
  <si>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</si>
  <si>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</si>
  <si>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</si>
  <si>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</si>
  <si>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</si>
  <si>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</si>
  <si>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</si>
  <si>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</si>
  <si>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</si>
  <si>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</si>
  <si>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</si>
  <si>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</si>
  <si>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</si>
  <si>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</si>
  <si>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</si>
  <si>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</si>
  <si>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</si>
  <si>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</si>
  <si>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</si>
  <si>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</si>
  <si>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</si>
  <si>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</si>
  <si>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</si>
  <si>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</si>
  <si>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</si>
  <si>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</si>
  <si>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</si>
  <si>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</si>
  <si>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</si>
  <si>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</si>
  <si>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</si>
  <si>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</si>
  <si>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</si>
  <si>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</si>
  <si>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</si>
  <si>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</si>
  <si>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</si>
  <si>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</si>
  <si>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</si>
  <si>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</si>
  <si>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</si>
  <si>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</si>
  <si>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</si>
  <si>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</si>
  <si>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</si>
  <si>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</si>
  <si>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</si>
  <si>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</si>
  <si>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</si>
  <si>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</si>
  <si>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</si>
  <si>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</si>
  <si>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</si>
  <si>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</si>
  <si>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</si>
  <si>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</si>
  <si>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</si>
  <si>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</si>
  <si>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</si>
  <si>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</si>
  <si>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</si>
  <si>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</si>
  <si>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</si>
  <si>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</si>
  <si>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</si>
  <si>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</si>
  <si>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</si>
  <si>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</si>
  <si>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</si>
  <si>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</si>
  <si>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</si>
  <si>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</si>
  <si>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</si>
  <si>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</si>
  <si>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</si>
  <si>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</si>
  <si>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</si>
  <si>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</si>
  <si>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</si>
  <si>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</si>
  <si>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</si>
  <si>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</si>
  <si>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</si>
  <si>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</si>
  <si>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</si>
  <si>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</si>
  <si>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</si>
  <si>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</si>
  <si>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</si>
  <si>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</si>
  <si>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</si>
  <si>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</si>
  <si>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</si>
  <si>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</si>
  <si>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</si>
  <si>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</si>
  <si>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</si>
  <si>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</si>
  <si>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</si>
  <si>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</si>
  <si>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</si>
  <si>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</si>
  <si>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</si>
  <si>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</si>
  <si>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</si>
  <si>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</si>
  <si>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</si>
  <si>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</si>
  <si>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</si>
  <si>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</si>
  <si>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</si>
  <si>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</si>
  <si>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</si>
  <si>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</si>
  <si>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</si>
  <si>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</si>
  <si>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</si>
  <si>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</si>
  <si>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</si>
  <si>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</si>
  <si>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</si>
  <si>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</si>
  <si>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</si>
  <si>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</si>
  <si>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</si>
  <si>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</si>
  <si>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</si>
  <si>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</si>
  <si>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</si>
  <si>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</si>
  <si>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</si>
  <si>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</si>
  <si>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</si>
  <si>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</si>
  <si>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</si>
  <si>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</si>
  <si>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</si>
  <si>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</si>
  <si>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</si>
  <si>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</si>
  <si>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</si>
  <si>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</si>
  <si>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</si>
  <si>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</si>
  <si>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</si>
  <si>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</si>
  <si>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</si>
  <si>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</si>
  <si>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</si>
  <si>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</si>
  <si>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</si>
  <si>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</si>
  <si>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</si>
  <si>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</si>
  <si>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</si>
  <si>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</si>
  <si>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</si>
  <si>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</si>
  <si>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</si>
  <si>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</si>
  <si>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</si>
  <si>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</si>
  <si>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</si>
  <si>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</si>
  <si>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</si>
  <si>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</si>
  <si>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</si>
  <si>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</si>
  <si>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</si>
  <si>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</si>
  <si>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</si>
  <si>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</si>
  <si>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</si>
  <si>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</si>
  <si>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</si>
  <si>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</si>
  <si>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</si>
  <si>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</si>
  <si>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</si>
  <si>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</si>
  <si>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</si>
  <si>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</si>
  <si>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</si>
  <si>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</si>
  <si>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</si>
  <si>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</si>
  <si>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</si>
  <si>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</si>
  <si>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</si>
  <si>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</si>
  <si>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</si>
  <si>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</si>
  <si>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</si>
  <si>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</si>
  <si>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</si>
  <si>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</si>
  <si>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</si>
  <si>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</si>
  <si>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</si>
  <si>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</si>
  <si>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</si>
  <si>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</si>
  <si>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</si>
  <si>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</si>
  <si>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</si>
  <si>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</si>
  <si>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</si>
  <si>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</si>
  <si>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</si>
  <si>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</si>
  <si>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</si>
  <si>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</si>
  <si>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</si>
  <si>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</si>
  <si>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</si>
  <si>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</si>
  <si>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</si>
  <si>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</si>
  <si>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</si>
  <si>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</si>
  <si>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</si>
  <si>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</si>
  <si>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</si>
  <si>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</si>
  <si>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</si>
  <si>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</si>
  <si>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</si>
  <si>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</si>
  <si>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</si>
  <si>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</si>
  <si>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</si>
  <si>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</si>
  <si>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</si>
  <si>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</si>
  <si>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</si>
  <si>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</si>
  <si>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</si>
  <si>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</si>
  <si>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</si>
  <si>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</si>
  <si>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</si>
  <si>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</si>
  <si>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</si>
  <si>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</si>
  <si>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</si>
  <si>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</si>
  <si>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</si>
  <si>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</si>
  <si>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</si>
  <si>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</si>
  <si>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</si>
  <si>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</si>
  <si>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</si>
  <si>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</si>
  <si>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</si>
  <si>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</si>
  <si>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</si>
  <si>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</si>
  <si>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</si>
  <si>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</si>
  <si>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</si>
  <si>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</si>
  <si>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</si>
  <si>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</si>
  <si>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</si>
  <si>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</si>
  <si>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</si>
  <si>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</si>
  <si>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</si>
  <si>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</si>
  <si>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</si>
  <si>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</si>
  <si>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</si>
  <si>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</si>
  <si>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</si>
  <si>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</si>
  <si>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</si>
  <si>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</si>
  <si>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</si>
  <si>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</si>
  <si>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</si>
  <si>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</si>
  <si>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</si>
  <si>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</si>
  <si>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</si>
  <si>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</si>
  <si>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</si>
  <si>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</si>
  <si>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</si>
  <si>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</si>
  <si>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</si>
  <si>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</si>
  <si>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</si>
  <si>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</si>
  <si>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</si>
  <si>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</si>
  <si>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</si>
  <si>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</si>
  <si>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</si>
  <si>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</si>
  <si>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</si>
  <si>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</si>
  <si>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</si>
  <si>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</si>
  <si>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</si>
  <si>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</si>
  <si>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</si>
  <si>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</si>
  <si>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</si>
  <si>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</si>
  <si>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</si>
  <si>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</si>
  <si>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</si>
  <si>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</si>
  <si>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</si>
  <si>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</si>
  <si>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</si>
  <si>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</si>
  <si>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</si>
  <si>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</si>
  <si>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</si>
  <si>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</si>
  <si>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</si>
  <si>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</si>
  <si>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</si>
  <si>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</si>
  <si>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</si>
  <si>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</si>
  <si>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</si>
  <si>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</si>
  <si>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</si>
  <si>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</si>
  <si>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</si>
  <si>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</si>
  <si>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</si>
  <si>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</si>
  <si>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</si>
  <si>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</si>
  <si>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</si>
  <si>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</si>
  <si>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</si>
  <si>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</si>
  <si>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</si>
  <si>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</si>
  <si>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</si>
  <si>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</si>
  <si>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</si>
  <si>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</si>
  <si>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</si>
  <si>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</si>
  <si>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</si>
  <si>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</si>
  <si>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</si>
  <si>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</si>
  <si>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</si>
  <si>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</si>
  <si>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</si>
  <si>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</si>
  <si>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</si>
  <si>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</si>
  <si>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</si>
  <si>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</si>
  <si>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</si>
  <si>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</si>
  <si>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</si>
  <si>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</si>
  <si>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</si>
  <si>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</si>
  <si>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</si>
  <si>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</si>
  <si>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</si>
  <si>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</si>
  <si>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</si>
  <si>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</si>
  <si>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</si>
  <si>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</si>
  <si>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</si>
  <si>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</si>
  <si>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</si>
  <si>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</si>
  <si>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</si>
  <si>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</si>
  <si>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</si>
  <si>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</si>
  <si>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</si>
  <si>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</si>
  <si>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</si>
  <si>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</si>
  <si>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</si>
  <si>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</si>
  <si>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</si>
  <si>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</si>
  <si>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</si>
  <si>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</si>
  <si>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</si>
  <si>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</si>
  <si>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</si>
  <si>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</si>
  <si>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</si>
  <si>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</si>
  <si>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</si>
  <si>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</si>
  <si>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</si>
  <si>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</si>
  <si>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</si>
  <si>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</si>
  <si>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</si>
  <si>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</si>
  <si>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</si>
  <si>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</si>
  <si>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</si>
  <si>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</si>
  <si>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</si>
  <si>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</si>
  <si>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</si>
  <si>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</si>
  <si>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</si>
  <si>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</si>
  <si>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</si>
  <si>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</si>
  <si>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</si>
  <si>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</si>
  <si>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</si>
  <si>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</si>
  <si>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</si>
  <si>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</si>
  <si>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</si>
  <si>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</si>
  <si>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</si>
  <si>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</si>
  <si>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</si>
  <si>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</si>
  <si>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</si>
  <si>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</si>
  <si>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</si>
  <si>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</si>
  <si>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</si>
  <si>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</si>
  <si>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</si>
  <si>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</si>
  <si>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</si>
  <si>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</si>
  <si>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</si>
  <si>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</si>
  <si>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</si>
  <si>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</si>
  <si>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</si>
  <si>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</si>
  <si>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</si>
  <si>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</si>
  <si>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</si>
  <si>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</si>
  <si>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</si>
  <si>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</si>
  <si>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</si>
  <si>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</si>
  <si>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</si>
  <si>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</si>
  <si>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</si>
  <si>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</si>
  <si>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</si>
  <si>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</si>
  <si>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</si>
  <si>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</si>
  <si>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</si>
  <si>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</si>
  <si>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</si>
  <si>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</si>
  <si>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</si>
  <si>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</si>
  <si>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</si>
  <si>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</si>
  <si>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</si>
  <si>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</si>
  <si>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</si>
  <si>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</si>
  <si>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</si>
  <si>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</si>
  <si>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</si>
  <si>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</si>
  <si>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</si>
  <si>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</si>
  <si>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</si>
  <si>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</si>
  <si>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</si>
  <si>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</si>
  <si>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</si>
  <si>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</si>
  <si>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</si>
  <si>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</si>
  <si>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</si>
  <si>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</si>
  <si>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</si>
  <si>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</si>
  <si>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</si>
  <si>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</si>
  <si>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</si>
  <si>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</si>
  <si>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</si>
  <si>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</si>
  <si>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</si>
  <si>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</si>
  <si>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</si>
  <si>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</si>
  <si>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</si>
  <si>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</si>
  <si>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</si>
  <si>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</si>
  <si>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</si>
  <si>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</si>
  <si>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</si>
  <si>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</si>
  <si>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</si>
  <si>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</si>
  <si>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</si>
  <si>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</si>
  <si>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</si>
  <si>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</si>
  <si>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</si>
  <si>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</si>
  <si>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</si>
  <si>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</si>
  <si>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</si>
  <si>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</si>
  <si>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</si>
  <si>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</si>
  <si>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</si>
  <si>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</si>
  <si>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</si>
  <si>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</si>
  <si>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</si>
  <si>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</si>
  <si>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</si>
  <si>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</si>
  <si>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</si>
  <si>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</si>
  <si>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</si>
  <si>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</si>
  <si>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</si>
  <si>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</si>
  <si>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</si>
  <si>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</si>
  <si>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</si>
  <si>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</si>
  <si>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</si>
  <si>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</si>
  <si>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</si>
  <si>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</si>
  <si>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</si>
  <si>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</si>
  <si>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</si>
  <si>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</si>
  <si>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</si>
  <si>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</si>
  <si>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</si>
  <si>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</si>
  <si>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</si>
  <si>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</si>
  <si>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</si>
  <si>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</si>
  <si>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</si>
  <si>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</si>
  <si>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</si>
  <si>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</si>
  <si>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</si>
  <si>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</si>
  <si>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</si>
  <si>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</si>
  <si>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</si>
  <si>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</si>
  <si>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</si>
  <si>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</si>
  <si>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</si>
  <si>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</si>
  <si>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</si>
  <si>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</si>
  <si>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</si>
  <si>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</si>
  <si>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</si>
  <si>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</si>
  <si>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</si>
  <si>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</si>
  <si>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</si>
  <si>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</si>
  <si>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</si>
  <si>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</si>
  <si>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</si>
  <si>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</si>
  <si>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</si>
  <si>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</si>
  <si>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</si>
  <si>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</si>
  <si>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</si>
  <si>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</si>
  <si>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</si>
  <si>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</si>
  <si>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</si>
  <si>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</si>
  <si>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</si>
  <si>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</si>
  <si>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</si>
  <si>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</si>
  <si>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</si>
  <si>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</si>
  <si>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</si>
  <si>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</si>
  <si>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</si>
  <si>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</si>
  <si>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</si>
  <si>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</si>
  <si>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</si>
  <si>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</si>
  <si>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</si>
  <si>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</si>
  <si>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</si>
  <si>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</si>
  <si>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</si>
  <si>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</si>
  <si>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</si>
  <si>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</si>
  <si>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</si>
  <si>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</si>
  <si>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</si>
  <si>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</si>
  <si>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</si>
  <si>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</si>
  <si>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</si>
  <si>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</si>
  <si>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</si>
  <si>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</si>
  <si>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</si>
  <si>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</si>
  <si>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</si>
  <si>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</si>
  <si>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</si>
  <si>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</si>
  <si>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</si>
  <si>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</si>
  <si>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</si>
  <si>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</si>
  <si>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</si>
  <si>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</si>
  <si>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</si>
  <si>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</si>
  <si>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</si>
  <si>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</si>
  <si>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</si>
  <si>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</si>
  <si>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</si>
  <si>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</si>
  <si>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</si>
  <si>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</si>
  <si>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</si>
  <si>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</si>
  <si>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</si>
  <si>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</si>
  <si>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</si>
  <si>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</si>
  <si>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</si>
  <si>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</si>
  <si>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</si>
  <si>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</si>
  <si>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</si>
  <si>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</si>
  <si>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</si>
  <si>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</si>
  <si>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</si>
  <si>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</si>
  <si>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</si>
  <si>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</si>
  <si>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</si>
  <si>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</si>
  <si>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</si>
  <si>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</si>
  <si>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</si>
  <si>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</si>
  <si>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</si>
  <si>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</si>
  <si>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</si>
  <si>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</si>
  <si>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</si>
  <si>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</si>
  <si>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</si>
  <si>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</si>
  <si>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</si>
  <si>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</si>
  <si>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</si>
  <si>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</si>
  <si>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</si>
  <si>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</si>
  <si>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</si>
  <si>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</si>
  <si>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</si>
  <si>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</si>
  <si>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</si>
  <si>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</si>
  <si>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</si>
  <si>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</si>
  <si>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</si>
  <si>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</si>
  <si>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</si>
  <si>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</si>
  <si>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</si>
  <si>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</si>
  <si>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</si>
  <si>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</si>
  <si>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</si>
  <si>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</si>
  <si>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</si>
  <si>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</si>
  <si>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</si>
  <si>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</si>
  <si>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</si>
  <si>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</si>
  <si>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</si>
  <si>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</si>
  <si>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</si>
  <si>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</si>
  <si>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</si>
  <si>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</si>
  <si>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</si>
  <si>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</si>
  <si>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</si>
  <si>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</si>
  <si>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</si>
  <si>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</si>
  <si>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</si>
  <si>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</si>
  <si>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</si>
  <si>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</si>
  <si>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</si>
  <si>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</si>
  <si>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</si>
  <si>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</si>
  <si>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</si>
  <si>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</si>
  <si>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</si>
  <si>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</si>
  <si>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</si>
  <si>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</si>
  <si>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</si>
  <si>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</si>
  <si>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</si>
  <si>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</si>
  <si>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</si>
  <si>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</si>
  <si>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</si>
  <si>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</si>
  <si>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</si>
  <si>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</si>
  <si>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</si>
  <si>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</si>
  <si>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</si>
  <si>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</si>
  <si>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</si>
  <si>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</si>
  <si>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</si>
  <si>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</si>
  <si>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</si>
  <si>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</si>
  <si>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</si>
  <si>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</si>
  <si>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</si>
  <si>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</si>
  <si>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</si>
  <si>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</si>
  <si>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</si>
  <si>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</si>
  <si>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</si>
  <si>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</si>
  <si>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</si>
  <si>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</si>
  <si>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</si>
  <si>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</si>
  <si>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</si>
  <si>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</si>
  <si>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</si>
  <si>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</si>
  <si>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</si>
  <si>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</si>
  <si>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</si>
  <si>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</si>
  <si>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</si>
  <si>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</si>
  <si>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</si>
  <si>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</si>
  <si>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</si>
  <si>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</si>
  <si>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</si>
  <si>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</si>
  <si>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</si>
  <si>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</si>
  <si>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</si>
  <si>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</si>
  <si>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</si>
  <si>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</si>
  <si>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</si>
  <si>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</si>
  <si>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</si>
  <si>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</si>
  <si>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</si>
  <si>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</si>
  <si>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</si>
  <si>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</si>
  <si>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</si>
  <si>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</si>
  <si>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</si>
  <si>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</si>
  <si>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</si>
  <si>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</si>
  <si>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</si>
  <si>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</si>
  <si>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</si>
  <si>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</si>
  <si>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</si>
  <si>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</si>
  <si>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</si>
  <si>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</si>
  <si>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</si>
  <si>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</si>
  <si>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</si>
  <si>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</si>
  <si>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</si>
  <si>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</si>
  <si>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</si>
  <si>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</si>
  <si>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</si>
  <si>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</si>
  <si>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</si>
  <si>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</si>
  <si>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</si>
  <si>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</si>
  <si>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</si>
  <si>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</si>
  <si>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</si>
  <si>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</si>
  <si>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</si>
  <si>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</si>
  <si>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</si>
  <si>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</si>
  <si>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</si>
  <si>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</si>
  <si>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</si>
  <si>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</si>
  <si>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</si>
  <si>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</si>
  <si>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</si>
  <si>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</si>
  <si>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</si>
  <si>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</si>
  <si>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</si>
  <si>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</si>
  <si>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</si>
  <si>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</si>
  <si>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</si>
  <si>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</si>
  <si>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</si>
  <si>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</si>
  <si>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</si>
  <si>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</si>
  <si>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</si>
  <si>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</si>
  <si>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</si>
  <si>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</si>
  <si>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</si>
  <si>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</si>
  <si>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</si>
  <si>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</si>
  <si>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</si>
  <si>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</si>
  <si>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</si>
  <si>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</si>
  <si>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</si>
  <si>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</si>
  <si>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</si>
  <si>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</si>
  <si>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</si>
  <si>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</si>
  <si>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</si>
  <si>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</si>
  <si>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</si>
  <si>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</si>
  <si>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</si>
  <si>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</si>
  <si>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</si>
  <si>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</si>
  <si>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</si>
  <si>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</si>
  <si>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</si>
  <si>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</si>
  <si>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</si>
  <si>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</si>
  <si>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</si>
  <si>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</si>
  <si>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</si>
  <si>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</si>
  <si>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</si>
  <si>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</si>
  <si>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</si>
  <si>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</si>
  <si>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</si>
  <si>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</si>
  <si>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</si>
  <si>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</si>
  <si>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</si>
  <si>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</si>
  <si>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</si>
  <si>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</si>
  <si>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</si>
  <si>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</si>
  <si>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</si>
  <si>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</si>
  <si>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</si>
  <si>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</si>
  <si>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</si>
  <si>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</si>
  <si>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</si>
  <si>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</si>
  <si>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</si>
  <si>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</si>
  <si>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</si>
  <si>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</si>
  <si>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</si>
  <si>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</si>
  <si>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</si>
  <si>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</si>
  <si>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</si>
  <si>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</si>
  <si>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</si>
  <si>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</si>
  <si>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</si>
  <si>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</si>
  <si>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</si>
  <si>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</si>
  <si>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</si>
  <si>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</si>
  <si>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</si>
  <si>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</si>
  <si>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</si>
  <si>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</si>
  <si>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</si>
  <si>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</si>
  <si>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</si>
  <si>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</si>
  <si>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</si>
  <si>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</si>
  <si>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</si>
  <si>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</si>
  <si>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</si>
  <si>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</si>
  <si>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</si>
  <si>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</si>
  <si>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</si>
  <si>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</si>
  <si>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</si>
  <si>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</si>
  <si>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</si>
  <si>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</si>
  <si>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</si>
  <si>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</si>
  <si>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</si>
  <si>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</si>
  <si>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</si>
  <si>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</si>
  <si>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</si>
  <si>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</si>
  <si>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</si>
  <si>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</si>
  <si>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</si>
  <si>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</si>
  <si>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</si>
  <si>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</si>
  <si>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</si>
  <si>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</si>
  <si>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</si>
  <si>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</si>
  <si>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</si>
  <si>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</si>
  <si>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</si>
  <si>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</si>
  <si>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</si>
  <si>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</si>
  <si>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</si>
  <si>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</si>
  <si>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</si>
  <si>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</si>
  <si>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</si>
  <si>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</si>
  <si>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</si>
  <si>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</si>
  <si>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</si>
  <si>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</si>
  <si>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</si>
  <si>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</si>
  <si>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</si>
  <si>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</si>
  <si>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</si>
  <si>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</si>
  <si>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</si>
  <si>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</si>
  <si>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</si>
  <si>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</si>
  <si>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</si>
  <si>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</si>
  <si>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</si>
  <si>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</si>
  <si>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</si>
  <si>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</si>
  <si>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</si>
  <si>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</si>
  <si>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</si>
  <si>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</si>
  <si>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</si>
  <si>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</si>
  <si>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</si>
  <si>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</si>
  <si>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</si>
  <si>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</si>
  <si>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</si>
  <si>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</si>
  <si>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</si>
  <si>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</si>
  <si>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</si>
  <si>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</si>
  <si>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</si>
  <si>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</si>
  <si>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</si>
  <si>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</si>
  <si>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</si>
  <si>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</si>
  <si>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</si>
  <si>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</si>
  <si>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</si>
  <si>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</si>
  <si>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</si>
  <si>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</si>
  <si>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</si>
  <si>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</si>
  <si>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</si>
  <si>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</si>
  <si>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</si>
  <si>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</si>
  <si>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</si>
  <si>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</si>
  <si>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</si>
  <si>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</si>
  <si>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</si>
  <si>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</si>
  <si>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</si>
  <si>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</si>
  <si>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</si>
  <si>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</si>
  <si>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</si>
  <si>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</si>
  <si>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</si>
  <si>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</si>
  <si>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</si>
  <si>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</si>
  <si>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</si>
  <si>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</si>
  <si>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</si>
  <si>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</si>
  <si>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</si>
  <si>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</si>
  <si>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</si>
  <si>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</si>
  <si>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</si>
  <si>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</si>
  <si>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</si>
  <si>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</si>
  <si>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</si>
  <si>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</si>
  <si>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</si>
  <si>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</si>
  <si>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</si>
  <si>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</si>
  <si>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</si>
  <si>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</si>
  <si>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</si>
  <si>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</si>
  <si>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</si>
  <si>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</si>
  <si>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</si>
  <si>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</si>
  <si>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</si>
  <si>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</si>
  <si>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</si>
  <si>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</si>
  <si>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</si>
  <si>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</si>
  <si>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</si>
  <si>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</si>
  <si>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</si>
  <si>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</si>
  <si>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</si>
  <si>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</si>
  <si>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Date Created Conversion</t>
  </si>
  <si>
    <t>Row Labels</t>
  </si>
  <si>
    <t>Grand Total</t>
  </si>
  <si>
    <t>Column Labels</t>
  </si>
  <si>
    <t>(All)</t>
  </si>
  <si>
    <t>Count of outcome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</si>
  <si>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</si>
  <si>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</si>
  <si>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</si>
  <si>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</si>
  <si>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</si>
  <si>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</si>
  <si>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</si>
  <si>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</si>
  <si>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</si>
  <si>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</si>
  <si>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</si>
  <si>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</si>
  <si>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</si>
  <si>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</si>
  <si>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</si>
  <si>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</si>
  <si>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</si>
  <si>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</si>
  <si>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</si>
  <si>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</si>
  <si>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</si>
  <si>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</si>
  <si>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</si>
  <si>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</si>
  <si>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</si>
  <si>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</si>
  <si>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</si>
  <si>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</si>
  <si>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</si>
  <si>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</si>
  <si>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</si>
  <si>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</si>
  <si>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</si>
  <si>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</si>
  <si>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</si>
  <si>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</si>
  <si>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</si>
  <si>
    <t xml:space="preserve">Mean </t>
  </si>
  <si>
    <t xml:space="preserve">Median </t>
  </si>
  <si>
    <t>Min</t>
  </si>
  <si>
    <t>Max</t>
  </si>
  <si>
    <t>Q1</t>
  </si>
  <si>
    <t>Q3</t>
  </si>
  <si>
    <t>IQR</t>
  </si>
  <si>
    <t>Lower Bound</t>
  </si>
  <si>
    <t xml:space="preserve">Upper Bound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</si>
</sst>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412561048601068E-2"/>
          <c:y val="0.10692608971800877"/>
          <c:w val="0.78852980782814019"/>
          <c:h val="0.82619604414123493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DCE-BBB4-7419A1F3842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B-41B3-BB10-F20FECBFC0C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B-41B3-BB10-F20FECBF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94328"/>
        <c:axId val="708392360"/>
      </c:lineChart>
      <c:catAx>
        <c:axId val="7083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2360"/>
        <c:crosses val="autoZero"/>
        <c:auto val="1"/>
        <c:lblAlgn val="ctr"/>
        <c:lblOffset val="100"/>
        <c:noMultiLvlLbl val="0"/>
      </c:catAx>
      <c:valAx>
        <c:axId val="7083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3864030468940435"/>
          <c:y val="3.0305481972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Goals'!$E$19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Goals'!$D$20:$D$32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Goals'!$E$20:$E$32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0.55029585798816572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CDC-9061-BF546B93221F}"/>
            </c:ext>
          </c:extLst>
        </c:ser>
        <c:ser>
          <c:idx val="1"/>
          <c:order val="1"/>
          <c:tx>
            <c:strRef>
              <c:f>'Outcomes Based on Goals'!$F$19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Goals'!$D$20:$D$32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Goals'!$F$20:$F$32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0.44970414201183434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CDC-9061-BF546B93221F}"/>
            </c:ext>
          </c:extLst>
        </c:ser>
        <c:ser>
          <c:idx val="2"/>
          <c:order val="2"/>
          <c:tx>
            <c:strRef>
              <c:f>'Outcomes Based on Goals'!$G$19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Goals'!$D$20:$D$32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Goals'!$G$20:$G$32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CDC-9061-BF546B93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88032"/>
        <c:axId val="677189368"/>
      </c:lineChart>
      <c:catAx>
        <c:axId val="4716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9368"/>
        <c:crosses val="autoZero"/>
        <c:auto val="1"/>
        <c:lblAlgn val="ctr"/>
        <c:lblOffset val="100"/>
        <c:noMultiLvlLbl val="0"/>
      </c:catAx>
      <c:valAx>
        <c:axId val="6771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138111</xdr:rowOff>
    </xdr:from>
    <xdr:to>
      <xdr:col>15</xdr:col>
      <xdr:colOff>285750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B3824-AA43-4ACE-B8F5-737FFF914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678657</xdr:colOff>
      <xdr:row>33</xdr:row>
      <xdr:rowOff>23812</xdr:rowOff>
    </xdr:from>
    <xdr:to>
      <xdr:col>7</xdr:col>
      <xdr:colOff>1059657</xdr:colOff>
      <xdr:row>48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F9132-9349-4644-A504-E2BA22BE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6" refreshedDate="44338.400366319445" createdVersion="7" refreshedVersion="7" minRefreshableVersion="3" recordCount="4114" xr:uid="{54814F36-5BED-4422-B5F2-B1E344F11B0C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6" refreshedDate="44338.502453935187" createdVersion="7" refreshedVersion="7" minRefreshableVersion="3" recordCount="12" xr:uid="{7B92403E-A56C-4F5A-894F-16C777E46711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minValue="0" maxValue="0.75806451612903225"/>
    </cacheField>
    <cacheField name="Percentage Failed" numFmtId="9">
      <sharedItems containsSemiMixedTypes="0" containsString="0" containsNumber="1" minValue="0.24193548387096775" maxValue="1"/>
    </cacheField>
    <cacheField name="Percentage Canceled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26E39-C333-4290-9A0C-D11B146A4951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AD81F-C28E-4E5A-867E-D1DF905C7684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127" outline="1" outlineData="1" multipleFieldFilters="0" chartFormat="6" fieldListSortAscending="1">
  <location ref="D19:G32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44508"/>
  <sheetViews>
    <sheetView tabSelected="1" zoomScaleNormal="100" workbookViewId="0">
      <selection activeCell="D522" sqref="D52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140625" bestFit="1" customWidth="1"/>
    <col min="16" max="16" width="17" bestFit="1" customWidth="1"/>
    <col min="17" max="17" width="41.140625" customWidth="1"/>
    <col min="18" max="18" width="16.85546875" bestFit="1" customWidth="1"/>
    <col min="19" max="19" width="23.42578125" bestFit="1" customWidth="1"/>
    <col min="20" max="20" width="22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  <c r="Q1" s="9" t="s">
        <v>8358</v>
      </c>
      <c r="R1" s="9" t="s">
        <v>8359</v>
      </c>
      <c r="S1" s="1" t="s">
        <v>8360</v>
      </c>
      <c r="T1" s="1" t="s">
        <v>8366</v>
      </c>
      <c r="U1" s="1" t="s">
        <v>8379</v>
      </c>
      <c r="V1" s="1"/>
    </row>
    <row r="2" spans="1:22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2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2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2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2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2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2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2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2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2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2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2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2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2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2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4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4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4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4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4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4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4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4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4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4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4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4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4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4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4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4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4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4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4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4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  <row r="1044508" spans="15:15" x14ac:dyDescent="0.25">
      <c r="O1044508" s="1"/>
    </row>
  </sheetData>
  <autoFilter ref="A1:U4115" xr:uid="{A8228E67-8E11-416F-BF98-D79BFC0203AD}">
    <filterColumn colId="16">
      <filters>
        <filter val="theater"/>
      </filters>
    </filterColumn>
  </autoFilter>
  <conditionalFormatting sqref="O1044554:O1048576">
    <cfRule type="colorScale" priority="1">
      <colorScale>
        <cfvo type="min"/>
        <cfvo type="max"/>
        <color rgb="FFC0000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8149-AEB3-4175-B9C4-D1BA5122D759}">
  <dimension ref="A1:E32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8364</v>
      </c>
    </row>
    <row r="4" spans="1:5" x14ac:dyDescent="0.25">
      <c r="A4" s="11" t="s">
        <v>8365</v>
      </c>
      <c r="B4" s="11" t="s">
        <v>8363</v>
      </c>
    </row>
    <row r="5" spans="1:5" x14ac:dyDescent="0.25">
      <c r="A5" s="11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6" t="s">
        <v>8372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6" t="s">
        <v>8373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6" t="s">
        <v>8374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6" t="s">
        <v>8375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6" t="s">
        <v>8376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6" t="s">
        <v>8378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6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6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6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6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6" t="s">
        <v>8371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6" t="s">
        <v>8362</v>
      </c>
      <c r="B18" s="13">
        <v>839</v>
      </c>
      <c r="C18" s="13">
        <v>493</v>
      </c>
      <c r="D18" s="13">
        <v>37</v>
      </c>
      <c r="E18" s="13">
        <v>1369</v>
      </c>
    </row>
    <row r="23" spans="1:5" x14ac:dyDescent="0.25">
      <c r="A23" t="s">
        <v>8403</v>
      </c>
      <c r="B23">
        <f>AVERAGE($B$6:$B$17)</f>
        <v>69.916666666666671</v>
      </c>
    </row>
    <row r="24" spans="1:5" x14ac:dyDescent="0.25">
      <c r="A24" t="s">
        <v>8404</v>
      </c>
      <c r="B24">
        <f>MEDIAN($B$6:$B$17)</f>
        <v>68</v>
      </c>
    </row>
    <row r="25" spans="1:5" x14ac:dyDescent="0.25">
      <c r="A25" t="s">
        <v>8405</v>
      </c>
      <c r="B25">
        <f>MIN($B$6:$B$17)</f>
        <v>37</v>
      </c>
    </row>
    <row r="26" spans="1:5" x14ac:dyDescent="0.25">
      <c r="A26" t="s">
        <v>8406</v>
      </c>
      <c r="B26">
        <f>MAX($B$6:$B$17)</f>
        <v>111</v>
      </c>
    </row>
    <row r="27" spans="1:5" x14ac:dyDescent="0.25">
      <c r="A27" t="s">
        <v>8407</v>
      </c>
      <c r="B27">
        <f>_xlfn.QUARTILE.EXC($B$6:$B$17,1)</f>
        <v>56</v>
      </c>
    </row>
    <row r="28" spans="1:5" x14ac:dyDescent="0.25">
      <c r="A28" t="s">
        <v>8408</v>
      </c>
      <c r="B28">
        <f>_xlfn.QUARTILE.EXC($B$6:$B$17,3)</f>
        <v>83.25</v>
      </c>
    </row>
    <row r="29" spans="1:5" x14ac:dyDescent="0.25">
      <c r="A29" t="s">
        <v>8409</v>
      </c>
      <c r="B29">
        <f>B28-B27</f>
        <v>27.25</v>
      </c>
    </row>
    <row r="31" spans="1:5" x14ac:dyDescent="0.25">
      <c r="A31" t="s">
        <v>8410</v>
      </c>
      <c r="B31">
        <f>B27-(1.5*B29)</f>
        <v>15.125</v>
      </c>
    </row>
    <row r="32" spans="1:5" x14ac:dyDescent="0.25">
      <c r="A32" t="s">
        <v>8411</v>
      </c>
      <c r="B32">
        <f>B28+(1.5*B29)</f>
        <v>124.125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6203-8B25-496F-9F1C-1D5B33150A9A}">
  <dimension ref="A1:H32"/>
  <sheetViews>
    <sheetView topLeftCell="A10" zoomScaleNormal="100" workbookViewId="0">
      <selection activeCell="B8" sqref="B8:C13"/>
    </sheetView>
  </sheetViews>
  <sheetFormatPr defaultRowHeight="15" x14ac:dyDescent="0.25"/>
  <cols>
    <col min="1" max="1" width="19.140625" customWidth="1"/>
    <col min="2" max="2" width="18.140625" bestFit="1" customWidth="1"/>
    <col min="3" max="3" width="14.28515625" bestFit="1" customWidth="1"/>
    <col min="4" max="4" width="17.85546875" bestFit="1" customWidth="1"/>
    <col min="5" max="5" width="27.7109375" bestFit="1" customWidth="1"/>
    <col min="6" max="6" width="23.85546875" bestFit="1" customWidth="1"/>
    <col min="7" max="7" width="26.7109375" bestFit="1" customWidth="1"/>
    <col min="8" max="8" width="19.85546875" bestFit="1" customWidth="1"/>
  </cols>
  <sheetData>
    <row r="1" spans="1:8" s="17" customFormat="1" x14ac:dyDescent="0.25">
      <c r="A1" s="17" t="s">
        <v>8380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25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 t="shared" ref="E2:E13" si="0">SUM(B2:D2)</f>
        <v>186</v>
      </c>
      <c r="F2" s="19">
        <f>(B2/E2)</f>
        <v>0.75806451612903225</v>
      </c>
      <c r="G2" s="19">
        <f>(C2/E2)</f>
        <v>0.24193548387096775</v>
      </c>
      <c r="H2" s="19">
        <f>(D2/E2)</f>
        <v>0</v>
      </c>
    </row>
    <row r="3" spans="1:8" x14ac:dyDescent="0.25">
      <c r="A3" t="s">
        <v>8389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 t="shared" si="0"/>
        <v>534</v>
      </c>
      <c r="F3" s="19">
        <f t="shared" ref="F3:F13" si="1">(B3/E3)</f>
        <v>0.72659176029962547</v>
      </c>
      <c r="G3" s="19">
        <f t="shared" ref="G3:G13" si="2">(C3/E3)</f>
        <v>0.27340823970037453</v>
      </c>
      <c r="H3" s="19">
        <f t="shared" ref="H3:H13" si="3">(D3/E3)</f>
        <v>0</v>
      </c>
    </row>
    <row r="4" spans="1:8" x14ac:dyDescent="0.25">
      <c r="A4" t="s">
        <v>8390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5">
      <c r="A5" t="s">
        <v>8391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5">
      <c r="A6" t="s">
        <v>8392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COUNTIFS(Kickstarter!$D:$D,"&gt;=15000",Kickstarter!$F:$F,"canceled",Kickstarter!$D:$D,"&lt;=19999",Kickstarter!$R:$R,"plays")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5">
      <c r="A7" t="s">
        <v>8393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COUNTIFS(Kickstarter!$D:$D,"&gt;=20000",Kickstarter!$F:$F,"canceled",Kickstarter!$D:$D,"&lt;=24999",Kickstarter!$R:$R,"plays")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5">
      <c r="A8" t="s">
        <v>8394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COUNTIFS(Kickstarter!$D:$D,"&gt;=25000",Kickstarter!$F:$F,"canceled",Kickstarter!$D:$D,"&lt;=29999",Kickstarter!$R:$R,"plays")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5">
      <c r="A9" t="s">
        <v>8395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5">
      <c r="A10" t="s">
        <v>8396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5">
      <c r="A11" t="s">
        <v>8397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COUNTIFS(Kickstarter!$D:$D,"&gt;=40000",Kickstarter!$F:$F,"canceled",Kickstarter!$D:$D,"&lt;=44999",Kickstarter!$R:$R,"plays")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5">
      <c r="A12" t="s">
        <v>8398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COUNTIFS(Kickstarter!$D:$D,"&gt;=45000",Kickstarter!$F:$F,"canceled",Kickstarter!$D:$D,"&lt;=49999",Kickstarter!$R:$R,"plays")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5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  <row r="14" spans="1:8" x14ac:dyDescent="0.25">
      <c r="B14" s="17">
        <f>SUM(B2:B13)</f>
        <v>694</v>
      </c>
      <c r="C14" s="17">
        <f>SUM(C2:C13)</f>
        <v>353</v>
      </c>
      <c r="D14" s="17">
        <f>SUM(D2:D13)</f>
        <v>0</v>
      </c>
      <c r="E14" s="18">
        <f>SUM(E2:E13)</f>
        <v>1047</v>
      </c>
    </row>
    <row r="15" spans="1:8" hidden="1" x14ac:dyDescent="0.25"/>
    <row r="16" spans="1:8" hidden="1" x14ac:dyDescent="0.25"/>
    <row r="17" spans="4:7" hidden="1" x14ac:dyDescent="0.25"/>
    <row r="19" spans="4:7" x14ac:dyDescent="0.25">
      <c r="D19" s="11" t="s">
        <v>8361</v>
      </c>
      <c r="E19" t="s">
        <v>8400</v>
      </c>
      <c r="F19" t="s">
        <v>8401</v>
      </c>
      <c r="G19" t="s">
        <v>8402</v>
      </c>
    </row>
    <row r="20" spans="4:7" x14ac:dyDescent="0.25">
      <c r="D20" s="12" t="s">
        <v>8388</v>
      </c>
      <c r="E20" s="13">
        <v>0.75806451612903225</v>
      </c>
      <c r="F20" s="13">
        <v>0.24193548387096775</v>
      </c>
      <c r="G20" s="13">
        <v>0</v>
      </c>
    </row>
    <row r="21" spans="4:7" x14ac:dyDescent="0.25">
      <c r="D21" s="12" t="s">
        <v>8389</v>
      </c>
      <c r="E21" s="13">
        <v>0.72659176029962547</v>
      </c>
      <c r="F21" s="13">
        <v>0.27340823970037453</v>
      </c>
      <c r="G21" s="13">
        <v>0</v>
      </c>
    </row>
    <row r="22" spans="4:7" x14ac:dyDescent="0.25">
      <c r="D22" s="12" t="s">
        <v>8391</v>
      </c>
      <c r="E22" s="13">
        <v>0.54166666666666663</v>
      </c>
      <c r="F22" s="13">
        <v>0.45833333333333331</v>
      </c>
      <c r="G22" s="13">
        <v>0</v>
      </c>
    </row>
    <row r="23" spans="4:7" x14ac:dyDescent="0.25">
      <c r="D23" s="12" t="s">
        <v>8392</v>
      </c>
      <c r="E23" s="13">
        <v>0.5</v>
      </c>
      <c r="F23" s="13">
        <v>0.5</v>
      </c>
      <c r="G23" s="13">
        <v>0</v>
      </c>
    </row>
    <row r="24" spans="4:7" x14ac:dyDescent="0.25">
      <c r="D24" s="12" t="s">
        <v>8393</v>
      </c>
      <c r="E24" s="13">
        <v>0.45</v>
      </c>
      <c r="F24" s="13">
        <v>0.55000000000000004</v>
      </c>
      <c r="G24" s="13">
        <v>0</v>
      </c>
    </row>
    <row r="25" spans="4:7" x14ac:dyDescent="0.25">
      <c r="D25" s="12" t="s">
        <v>8394</v>
      </c>
      <c r="E25" s="13">
        <v>0.2</v>
      </c>
      <c r="F25" s="13">
        <v>0.8</v>
      </c>
      <c r="G25" s="13">
        <v>0</v>
      </c>
    </row>
    <row r="26" spans="4:7" x14ac:dyDescent="0.25">
      <c r="D26" s="12" t="s">
        <v>8395</v>
      </c>
      <c r="E26" s="13">
        <v>0.27272727272727271</v>
      </c>
      <c r="F26" s="13">
        <v>0.72727272727272729</v>
      </c>
      <c r="G26" s="13">
        <v>0</v>
      </c>
    </row>
    <row r="27" spans="4:7" x14ac:dyDescent="0.25">
      <c r="D27" s="12" t="s">
        <v>8396</v>
      </c>
      <c r="E27" s="13">
        <v>0.66666666666666663</v>
      </c>
      <c r="F27" s="13">
        <v>0.33333333333333331</v>
      </c>
      <c r="G27" s="13">
        <v>0</v>
      </c>
    </row>
    <row r="28" spans="4:7" x14ac:dyDescent="0.25">
      <c r="D28" s="12" t="s">
        <v>8397</v>
      </c>
      <c r="E28" s="13">
        <v>0.66666666666666663</v>
      </c>
      <c r="F28" s="13">
        <v>0.33333333333333331</v>
      </c>
      <c r="G28" s="13">
        <v>0</v>
      </c>
    </row>
    <row r="29" spans="4:7" x14ac:dyDescent="0.25">
      <c r="D29" s="12" t="s">
        <v>8398</v>
      </c>
      <c r="E29" s="13">
        <v>0</v>
      </c>
      <c r="F29" s="13">
        <v>1</v>
      </c>
      <c r="G29" s="13">
        <v>0</v>
      </c>
    </row>
    <row r="30" spans="4:7" x14ac:dyDescent="0.25">
      <c r="D30" s="12" t="s">
        <v>8390</v>
      </c>
      <c r="E30" s="13">
        <v>0.55029585798816572</v>
      </c>
      <c r="F30" s="13">
        <v>0.44970414201183434</v>
      </c>
      <c r="G30" s="13">
        <v>0</v>
      </c>
    </row>
    <row r="31" spans="4:7" x14ac:dyDescent="0.25">
      <c r="D31" s="12" t="s">
        <v>8399</v>
      </c>
      <c r="E31" s="13">
        <v>0.125</v>
      </c>
      <c r="F31" s="13">
        <v>0.875</v>
      </c>
      <c r="G31" s="13">
        <v>0</v>
      </c>
    </row>
    <row r="32" spans="4:7" x14ac:dyDescent="0.25">
      <c r="D32" s="12" t="s">
        <v>8362</v>
      </c>
      <c r="E32" s="13">
        <v>5.4576794071440977</v>
      </c>
      <c r="F32" s="13">
        <v>6.5423205928559041</v>
      </c>
      <c r="G32" s="13">
        <v>0</v>
      </c>
    </row>
  </sheetData>
  <sortState xmlns:xlrd2="http://schemas.microsoft.com/office/spreadsheetml/2017/richdata2" columnSort="1" ref="D19:G32">
    <sortCondition descending="1" ref="E19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Rica6</cp:lastModifiedBy>
  <dcterms:created xsi:type="dcterms:W3CDTF">2017-04-20T15:17:24Z</dcterms:created>
  <dcterms:modified xsi:type="dcterms:W3CDTF">2021-05-23T15:47:14Z</dcterms:modified>
</cp:coreProperties>
</file>