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480" windowHeight="10080" activeTab="7"/>
  </bookViews>
  <sheets>
    <sheet name="练习一" sheetId="6" r:id="rId1"/>
    <sheet name="练习二" sheetId="7" r:id="rId2"/>
    <sheet name="练习三" sheetId="8" r:id="rId3"/>
    <sheet name="练习四" sheetId="23" r:id="rId4"/>
    <sheet name="综合1" sheetId="9" r:id="rId5"/>
    <sheet name="综合2" sheetId="24" r:id="rId6"/>
    <sheet name="综合3" sheetId="5" r:id="rId7"/>
    <sheet name="综合4" sheetId="26" r:id="rId8"/>
  </sheets>
  <externalReferences>
    <externalReference r:id="rId9"/>
  </externalReferences>
  <definedNames>
    <definedName name="_xlnm.Database">#REF!</definedName>
    <definedName name="工资表">#REF!</definedName>
    <definedName name="教材单价">#REF!</definedName>
    <definedName name="库存教材">#REF!</definedName>
    <definedName name="库存书号">#REF!</definedName>
    <definedName name="库存书名">#REF!</definedName>
    <definedName name="年龄条件">#REF!</definedName>
    <definedName name="汽车原值">#REF!</definedName>
    <definedName name="请假表">#REF!</definedName>
    <definedName name="数据区">#REF!</definedName>
    <definedName name="水费单价">#REF!</definedName>
    <definedName name="税率1">[1]绝对引用答案!$B$9</definedName>
    <definedName name="税率2">[1]绝对引用答案!$B$10</definedName>
    <definedName name="速算库">#REF!</definedName>
    <definedName name="投影生命期">#REF!</definedName>
    <definedName name="销售表">#REF!</definedName>
    <definedName name="销售书号">#REF!</definedName>
  </definedNames>
  <calcPr calcId="162913"/>
</workbook>
</file>

<file path=xl/calcChain.xml><?xml version="1.0" encoding="utf-8"?>
<calcChain xmlns="http://schemas.openxmlformats.org/spreadsheetml/2006/main">
  <c r="F10" i="26" l="1"/>
  <c r="E10" i="26"/>
  <c r="E4" i="26"/>
  <c r="F5" i="26"/>
  <c r="F6" i="26"/>
  <c r="F7" i="26"/>
  <c r="F8" i="26"/>
  <c r="F9" i="26"/>
  <c r="E5" i="26"/>
  <c r="E6" i="26"/>
  <c r="E7" i="26"/>
  <c r="E8" i="26"/>
  <c r="E9" i="26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4" i="24"/>
  <c r="F19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4" i="9"/>
  <c r="C14" i="23"/>
  <c r="D14" i="23"/>
  <c r="E14" i="23"/>
  <c r="B14" i="23"/>
  <c r="C13" i="23"/>
  <c r="D13" i="23"/>
  <c r="E13" i="23"/>
  <c r="B13" i="23"/>
  <c r="H4" i="23"/>
  <c r="H5" i="23"/>
  <c r="H6" i="23"/>
  <c r="H7" i="23"/>
  <c r="H8" i="23"/>
  <c r="H9" i="23"/>
  <c r="H10" i="23"/>
  <c r="H11" i="23"/>
  <c r="H12" i="23"/>
  <c r="H3" i="23"/>
  <c r="G4" i="23"/>
  <c r="G5" i="23"/>
  <c r="G6" i="23"/>
  <c r="G7" i="23"/>
  <c r="G8" i="23"/>
  <c r="G9" i="23"/>
  <c r="G10" i="23"/>
  <c r="G11" i="23"/>
  <c r="G12" i="23"/>
  <c r="G3" i="23"/>
  <c r="F4" i="23"/>
  <c r="F5" i="23"/>
  <c r="F6" i="23"/>
  <c r="F7" i="23"/>
  <c r="F8" i="23"/>
  <c r="F9" i="23"/>
  <c r="F10" i="23"/>
  <c r="F11" i="23"/>
  <c r="F12" i="23"/>
  <c r="F3" i="23"/>
  <c r="I22" i="23"/>
  <c r="D3" i="5"/>
  <c r="D4" i="5"/>
  <c r="D5" i="5"/>
  <c r="D6" i="5"/>
  <c r="D7" i="5"/>
  <c r="D8" i="5"/>
  <c r="D9" i="5"/>
  <c r="D2" i="5"/>
  <c r="I3" i="7"/>
  <c r="I4" i="7"/>
  <c r="I5" i="7"/>
  <c r="I6" i="7"/>
  <c r="I7" i="7"/>
  <c r="I8" i="7"/>
  <c r="I9" i="7"/>
  <c r="I10" i="7"/>
  <c r="I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2" i="6"/>
  <c r="C3" i="5"/>
  <c r="C4" i="5"/>
  <c r="C5" i="5"/>
  <c r="C6" i="5"/>
  <c r="C7" i="5"/>
  <c r="C8" i="5"/>
  <c r="C9" i="5"/>
  <c r="C2" i="5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32" i="26" l="1"/>
  <c r="C32" i="26"/>
  <c r="E31" i="26"/>
  <c r="F31" i="26" s="1"/>
  <c r="E30" i="26"/>
  <c r="F30" i="26" s="1"/>
  <c r="E29" i="26"/>
  <c r="F29" i="26" s="1"/>
  <c r="E28" i="26"/>
  <c r="F28" i="26" s="1"/>
  <c r="E27" i="26"/>
  <c r="F27" i="26" s="1"/>
  <c r="E26" i="26"/>
  <c r="F26" i="26" s="1"/>
  <c r="F32" i="26" l="1"/>
  <c r="E32" i="26"/>
  <c r="D10" i="26" l="1"/>
  <c r="C10" i="26"/>
  <c r="H2" i="7"/>
  <c r="H3" i="7"/>
  <c r="H4" i="7"/>
  <c r="H5" i="7"/>
  <c r="H6" i="7"/>
  <c r="H7" i="7"/>
  <c r="H8" i="7"/>
  <c r="H9" i="7"/>
  <c r="H10" i="7"/>
  <c r="F4" i="26"/>
</calcChain>
</file>

<file path=xl/sharedStrings.xml><?xml version="1.0" encoding="utf-8"?>
<sst xmlns="http://schemas.openxmlformats.org/spreadsheetml/2006/main" count="181" uniqueCount="141">
  <si>
    <t>姓名</t>
  </si>
  <si>
    <t>单价</t>
  </si>
  <si>
    <t>数量</t>
  </si>
  <si>
    <t>晋级</t>
  </si>
  <si>
    <t>年底分红</t>
  </si>
  <si>
    <t>刘双</t>
  </si>
  <si>
    <t>孙龙</t>
  </si>
  <si>
    <t>杨淑英</t>
  </si>
  <si>
    <t>毕艳刚</t>
  </si>
  <si>
    <t>于强强</t>
  </si>
  <si>
    <t>姜华</t>
  </si>
  <si>
    <t>张岩岩</t>
  </si>
  <si>
    <t>张君</t>
  </si>
  <si>
    <t>预算费用</t>
  </si>
  <si>
    <t>实际费用</t>
  </si>
  <si>
    <t>男</t>
    <phoneticPr fontId="3" type="noConversion"/>
  </si>
  <si>
    <t>马明宇</t>
  </si>
  <si>
    <t>曲波</t>
  </si>
  <si>
    <t>李玮峰</t>
  </si>
  <si>
    <t>杜巍</t>
  </si>
  <si>
    <t>女</t>
    <phoneticPr fontId="3" type="noConversion"/>
  </si>
  <si>
    <t>李铁</t>
  </si>
  <si>
    <t>郝董</t>
  </si>
  <si>
    <t>杨晨</t>
  </si>
  <si>
    <t>李明</t>
  </si>
  <si>
    <t>张玉宁</t>
  </si>
  <si>
    <t>等级</t>
    <phoneticPr fontId="3" type="noConversion"/>
  </si>
  <si>
    <t>总分</t>
    <phoneticPr fontId="3" type="noConversion"/>
  </si>
  <si>
    <t>上机成绩</t>
  </si>
  <si>
    <t>理论成绩</t>
    <phoneticPr fontId="3" type="noConversion"/>
  </si>
  <si>
    <t>Excel</t>
  </si>
  <si>
    <t>Word</t>
  </si>
  <si>
    <t>打字</t>
  </si>
  <si>
    <t>性别</t>
    <phoneticPr fontId="3" type="noConversion"/>
  </si>
  <si>
    <t>学生姓名</t>
  </si>
  <si>
    <t>王丽丽</t>
    <phoneticPr fontId="3" type="noConversion"/>
  </si>
  <si>
    <t>李月</t>
    <phoneticPr fontId="3" type="noConversion"/>
  </si>
  <si>
    <t>赵民</t>
    <phoneticPr fontId="3" type="noConversion"/>
  </si>
  <si>
    <t>李文化</t>
    <phoneticPr fontId="3" type="noConversion"/>
  </si>
  <si>
    <t>黄和成</t>
    <phoneticPr fontId="3" type="noConversion"/>
  </si>
  <si>
    <t>王岗</t>
    <phoneticPr fontId="3" type="noConversion"/>
  </si>
  <si>
    <t>李日源</t>
    <phoneticPr fontId="3" type="noConversion"/>
  </si>
  <si>
    <t>卢强</t>
    <phoneticPr fontId="3" type="noConversion"/>
  </si>
  <si>
    <t>郝艳芬</t>
    <phoneticPr fontId="3" type="noConversion"/>
  </si>
  <si>
    <t>王旭东</t>
    <phoneticPr fontId="3" type="noConversion"/>
  </si>
  <si>
    <t>梁宗昆</t>
    <phoneticPr fontId="3" type="noConversion"/>
  </si>
  <si>
    <t>李辉</t>
    <phoneticPr fontId="3" type="noConversion"/>
  </si>
  <si>
    <t>实发工资</t>
    <phoneticPr fontId="3" type="noConversion"/>
  </si>
  <si>
    <t>入司时间</t>
    <phoneticPr fontId="3" type="noConversion"/>
  </si>
  <si>
    <t>加班工资</t>
    <phoneticPr fontId="3" type="noConversion"/>
  </si>
  <si>
    <t>基本工资</t>
    <phoneticPr fontId="3" type="noConversion"/>
  </si>
  <si>
    <t>姓名</t>
    <phoneticPr fontId="3" type="noConversion"/>
  </si>
  <si>
    <t>定购量大的客户数量</t>
  </si>
  <si>
    <t>Win 2000</t>
  </si>
  <si>
    <t>峰杰电脑数字技术公司</t>
  </si>
  <si>
    <t>Offcie 2000</t>
  </si>
  <si>
    <t>宁夏日报</t>
  </si>
  <si>
    <t>上海日报</t>
  </si>
  <si>
    <t>经济日报总编室</t>
  </si>
  <si>
    <t>中国青年报广告处</t>
  </si>
  <si>
    <t>科协声像中心编辑出版部</t>
  </si>
  <si>
    <t>祥锐电脑科技有限公司</t>
  </si>
  <si>
    <t>恒成资讯产业发展有限公司</t>
  </si>
  <si>
    <t>特艺文具礼品有限公司</t>
  </si>
  <si>
    <t>中国京安进出口公司</t>
  </si>
  <si>
    <t>北京英闻广告公司</t>
  </si>
  <si>
    <t>北京公生明技贸公司</t>
  </si>
  <si>
    <t>国家轻工总会消费时报</t>
  </si>
  <si>
    <t>北京燕莎友谊商城有限公司</t>
  </si>
  <si>
    <t>智通国际市场开发有限公司</t>
  </si>
  <si>
    <t xml:space="preserve">定购量 </t>
  </si>
  <si>
    <t>产品名称</t>
  </si>
  <si>
    <t>某部门一月份产品销售统计表</t>
  </si>
  <si>
    <t>平均分</t>
    <phoneticPr fontId="3" type="noConversion"/>
  </si>
  <si>
    <t>总评</t>
    <phoneticPr fontId="3" type="noConversion"/>
  </si>
  <si>
    <t>POWERPOINT</t>
    <phoneticPr fontId="3" type="noConversion"/>
  </si>
  <si>
    <t>EXCEL</t>
    <phoneticPr fontId="3" type="noConversion"/>
  </si>
  <si>
    <t xml:space="preserve">WORD </t>
    <phoneticPr fontId="3" type="noConversion"/>
  </si>
  <si>
    <t>五笔</t>
    <phoneticPr fontId="3" type="noConversion"/>
  </si>
  <si>
    <t>学号</t>
    <phoneticPr fontId="3" type="noConversion"/>
  </si>
  <si>
    <t>成绩统计表</t>
    <phoneticPr fontId="3" type="noConversion"/>
  </si>
  <si>
    <t>李天鹏</t>
    <phoneticPr fontId="3" type="noConversion"/>
  </si>
  <si>
    <t>李泓霖</t>
    <phoneticPr fontId="3" type="noConversion"/>
  </si>
  <si>
    <t>周勇</t>
    <phoneticPr fontId="3" type="noConversion"/>
  </si>
  <si>
    <t>苏来静</t>
    <phoneticPr fontId="3" type="noConversion"/>
  </si>
  <si>
    <t>李英许</t>
    <phoneticPr fontId="3" type="noConversion"/>
  </si>
  <si>
    <t>徐盼睛</t>
    <phoneticPr fontId="3" type="noConversion"/>
  </si>
  <si>
    <t>张旭升</t>
    <phoneticPr fontId="3" type="noConversion"/>
  </si>
  <si>
    <t>白建行</t>
    <phoneticPr fontId="3" type="noConversion"/>
  </si>
  <si>
    <t>周成冬</t>
    <phoneticPr fontId="3" type="noConversion"/>
  </si>
  <si>
    <t>许海霞</t>
    <phoneticPr fontId="3" type="noConversion"/>
  </si>
  <si>
    <t>彭建新</t>
    <phoneticPr fontId="3" type="noConversion"/>
  </si>
  <si>
    <t>邱晔晗</t>
    <phoneticPr fontId="3" type="noConversion"/>
  </si>
  <si>
    <t>孙伟强</t>
    <phoneticPr fontId="3" type="noConversion"/>
  </si>
  <si>
    <t>郭妮妮</t>
    <phoneticPr fontId="3" type="noConversion"/>
  </si>
  <si>
    <t>王艳</t>
    <phoneticPr fontId="3" type="noConversion"/>
  </si>
  <si>
    <t>陈龙</t>
    <phoneticPr fontId="3" type="noConversion"/>
  </si>
  <si>
    <t>司聪聪</t>
    <phoneticPr fontId="3" type="noConversion"/>
  </si>
  <si>
    <t>王鹏飞</t>
    <phoneticPr fontId="3" type="noConversion"/>
  </si>
  <si>
    <t>评语</t>
    <phoneticPr fontId="3" type="noConversion"/>
  </si>
  <si>
    <t>最后成绩</t>
    <phoneticPr fontId="3" type="noConversion"/>
  </si>
  <si>
    <t>正确率</t>
    <phoneticPr fontId="3" type="noConversion"/>
  </si>
  <si>
    <t>平均速度</t>
    <phoneticPr fontId="3" type="noConversion"/>
  </si>
  <si>
    <t>新华第五届打字比赛</t>
    <phoneticPr fontId="3" type="noConversion"/>
  </si>
  <si>
    <t>代办费、手续费统计表</t>
  </si>
  <si>
    <t>工号</t>
  </si>
  <si>
    <t>本期销售额</t>
  </si>
  <si>
    <t>本期退货额</t>
  </si>
  <si>
    <t>净销售额</t>
  </si>
  <si>
    <t>代办费、手续费合计</t>
  </si>
  <si>
    <t>008</t>
  </si>
  <si>
    <t>刘伟</t>
  </si>
  <si>
    <t>012</t>
  </si>
  <si>
    <t>秦建中</t>
  </si>
  <si>
    <t>026</t>
    <phoneticPr fontId="3" type="noConversion"/>
  </si>
  <si>
    <t>李莉</t>
  </si>
  <si>
    <t>098</t>
    <phoneticPr fontId="3" type="noConversion"/>
  </si>
  <si>
    <t>孙歆语</t>
  </si>
  <si>
    <t>110</t>
    <phoneticPr fontId="3" type="noConversion"/>
  </si>
  <si>
    <t>赵伯涛</t>
  </si>
  <si>
    <t>136</t>
    <phoneticPr fontId="3" type="noConversion"/>
  </si>
  <si>
    <t>宋青云</t>
  </si>
  <si>
    <t>总计</t>
  </si>
  <si>
    <r>
      <t>单位</t>
    </r>
    <r>
      <rPr>
        <b/>
        <sz val="12"/>
        <rFont val="Times New Roman"/>
        <family val="1"/>
      </rPr>
      <t>:</t>
    </r>
    <r>
      <rPr>
        <b/>
        <sz val="12"/>
        <rFont val="宋体"/>
        <family val="3"/>
        <charset val="134"/>
      </rPr>
      <t>万元</t>
    </r>
    <phoneticPr fontId="10" type="noConversion"/>
  </si>
  <si>
    <t>026</t>
    <phoneticPr fontId="10" type="noConversion"/>
  </si>
  <si>
    <t>098</t>
    <phoneticPr fontId="10" type="noConversion"/>
  </si>
  <si>
    <t>110</t>
    <phoneticPr fontId="10" type="noConversion"/>
  </si>
  <si>
    <t>136</t>
    <phoneticPr fontId="10" type="noConversion"/>
  </si>
  <si>
    <t>待遇等级</t>
    <phoneticPr fontId="3" type="noConversion"/>
  </si>
  <si>
    <t xml:space="preserve"> 用户名称</t>
  </si>
  <si>
    <t>日期</t>
    <phoneticPr fontId="3" type="noConversion"/>
  </si>
  <si>
    <t>销售业（万）</t>
    <phoneticPr fontId="3" type="noConversion"/>
  </si>
  <si>
    <t>净销售额</t>
    <phoneticPr fontId="3" type="noConversion"/>
  </si>
  <si>
    <t>代办费</t>
    <phoneticPr fontId="3" type="noConversion"/>
  </si>
  <si>
    <t>手续费</t>
    <phoneticPr fontId="3" type="noConversion"/>
  </si>
  <si>
    <t>&lt;=2500</t>
    <phoneticPr fontId="3" type="noConversion"/>
  </si>
  <si>
    <t>&lt;=5000</t>
    <phoneticPr fontId="3" type="noConversion"/>
  </si>
  <si>
    <t>&lt;=7500</t>
    <phoneticPr fontId="3" type="noConversion"/>
  </si>
  <si>
    <t>&gt;7500</t>
    <phoneticPr fontId="3" type="noConversion"/>
  </si>
  <si>
    <t>单位:万元</t>
    <phoneticPr fontId="3" type="noConversion"/>
  </si>
  <si>
    <t>支出情况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</si>
</sst>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&quot;￥&quot;#,##0.00;&quot;￥&quot;\-#,##0.00"/>
    <numFmt numFmtId="177" formatCode="#,##0.00_);[Red]\(#,##0.00\)"/>
  </numFmts>
  <fonts count="27">
    <font>
      <sz val="12"/>
      <name val="宋体"/>
      <charset val="134"/>
    </font>
    <font>
      <sz val="2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b/>
      <sz val="12"/>
      <name val="Times New Roman"/>
      <family val="1"/>
    </font>
    <font>
      <b/>
      <sz val="24"/>
      <name val="隶书"/>
      <family val="3"/>
      <charset val="134"/>
    </font>
    <font>
      <b/>
      <sz val="12"/>
      <color indexed="12"/>
      <name val="Times New Roman"/>
      <family val="1"/>
    </font>
    <font>
      <b/>
      <sz val="11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indexed="2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  <scheme val="minor"/>
    </font>
    <font>
      <b/>
      <sz val="14"/>
      <name val="宋体"/>
      <family val="3"/>
      <charset val="134"/>
    </font>
    <font>
      <sz val="12"/>
      <name val="黑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rgb="FFFF0000"/>
      <name val="Times New Roman"/>
      <family val="1"/>
    </font>
    <font>
      <sz val="12"/>
      <name val="宋体"/>
      <family val="3"/>
      <charset val="134"/>
      <scheme val="major"/>
    </font>
    <font>
      <sz val="9"/>
      <name val="宋体"/>
      <family val="3"/>
      <charset val="134"/>
      <scheme val="major"/>
    </font>
    <font>
      <sz val="12"/>
      <color indexed="12"/>
      <name val="宋体"/>
      <family val="3"/>
      <charset val="134"/>
      <scheme val="major"/>
    </font>
    <font>
      <sz val="14"/>
      <name val="宋体"/>
      <family val="3"/>
      <charset val="134"/>
      <scheme val="major"/>
    </font>
    <font>
      <b/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 diagonalDown="1">
      <left style="thick">
        <color indexed="64"/>
      </left>
      <right/>
      <top style="thick">
        <color indexed="64"/>
      </top>
      <bottom/>
      <diagonal style="thick">
        <color indexed="64"/>
      </diagonal>
    </border>
    <border>
      <left/>
      <right/>
      <top style="thick">
        <color indexed="64"/>
      </top>
      <bottom style="thick">
        <color indexed="64"/>
      </bottom>
      <diagonal/>
    </border>
    <border diagonalUp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 diagonalUp="1">
      <left style="thick">
        <color indexed="64"/>
      </left>
      <right/>
      <top/>
      <bottom style="thick">
        <color indexed="64"/>
      </bottom>
      <diagonal style="thick">
        <color indexed="64"/>
      </diagonal>
    </border>
    <border diagonalDown="1">
      <left/>
      <right style="thick">
        <color indexed="64"/>
      </right>
      <top/>
      <bottom style="thick">
        <color indexed="64"/>
      </bottom>
      <diagonal style="thick">
        <color indexed="64"/>
      </diagonal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 style="thick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ck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6" fillId="0" borderId="0"/>
  </cellStyleXfs>
  <cellXfs count="130">
    <xf numFmtId="0" fontId="0" fillId="0" borderId="0" xfId="0">
      <alignment vertical="center"/>
    </xf>
    <xf numFmtId="0" fontId="2" fillId="0" borderId="0" xfId="2">
      <alignment vertical="center"/>
    </xf>
    <xf numFmtId="0" fontId="2" fillId="0" borderId="1" xfId="2" applyBorder="1">
      <alignment vertical="center"/>
    </xf>
    <xf numFmtId="0" fontId="2" fillId="0" borderId="0" xfId="2" applyNumberFormat="1">
      <alignment vertical="center"/>
    </xf>
    <xf numFmtId="177" fontId="4" fillId="0" borderId="0" xfId="2" applyNumberFormat="1" applyFont="1">
      <alignment vertical="center"/>
    </xf>
    <xf numFmtId="0" fontId="2" fillId="0" borderId="2" xfId="2" applyFill="1" applyBorder="1">
      <alignment vertical="center"/>
    </xf>
    <xf numFmtId="0" fontId="2" fillId="0" borderId="0" xfId="2" applyAlignment="1">
      <alignment horizontal="centerContinuous"/>
    </xf>
    <xf numFmtId="9" fontId="2" fillId="0" borderId="0" xfId="1" applyBorder="1">
      <alignment vertical="center"/>
    </xf>
    <xf numFmtId="0" fontId="2" fillId="3" borderId="2" xfId="2" applyFill="1" applyBorder="1">
      <alignment vertical="center"/>
    </xf>
    <xf numFmtId="9" fontId="2" fillId="0" borderId="1" xfId="1" applyBorder="1">
      <alignment vertical="center"/>
    </xf>
    <xf numFmtId="0" fontId="2" fillId="3" borderId="1" xfId="2" applyFill="1" applyBorder="1">
      <alignment vertical="center"/>
    </xf>
    <xf numFmtId="9" fontId="2" fillId="0" borderId="1" xfId="2" applyNumberFormat="1" applyBorder="1">
      <alignment vertical="center"/>
    </xf>
    <xf numFmtId="0" fontId="2" fillId="2" borderId="1" xfId="2" applyFill="1" applyBorder="1">
      <alignment vertical="center"/>
    </xf>
    <xf numFmtId="0" fontId="2" fillId="2" borderId="1" xfId="2" applyFill="1" applyBorder="1" applyAlignment="1">
      <alignment vertical="center"/>
    </xf>
    <xf numFmtId="0" fontId="2" fillId="0" borderId="1" xfId="2" applyBorder="1" applyAlignment="1">
      <alignment horizontal="center" vertical="center"/>
    </xf>
    <xf numFmtId="0" fontId="2" fillId="0" borderId="6" xfId="2" applyBorder="1">
      <alignment vertical="center"/>
    </xf>
    <xf numFmtId="0" fontId="2" fillId="0" borderId="7" xfId="2" applyBorder="1">
      <alignment vertical="center"/>
    </xf>
    <xf numFmtId="0" fontId="2" fillId="0" borderId="8" xfId="2" applyBorder="1">
      <alignment vertical="center"/>
    </xf>
    <xf numFmtId="0" fontId="2" fillId="0" borderId="9" xfId="2" applyBorder="1">
      <alignment vertical="center"/>
    </xf>
    <xf numFmtId="0" fontId="2" fillId="0" borderId="10" xfId="2" applyBorder="1">
      <alignment vertical="center"/>
    </xf>
    <xf numFmtId="0" fontId="2" fillId="0" borderId="11" xfId="2" applyBorder="1">
      <alignment vertical="center"/>
    </xf>
    <xf numFmtId="0" fontId="2" fillId="0" borderId="12" xfId="2" applyBorder="1">
      <alignment vertical="center"/>
    </xf>
    <xf numFmtId="0" fontId="2" fillId="0" borderId="13" xfId="2" applyBorder="1">
      <alignment vertical="center"/>
    </xf>
    <xf numFmtId="0" fontId="5" fillId="0" borderId="0" xfId="2" applyFont="1" applyAlignment="1"/>
    <xf numFmtId="0" fontId="5" fillId="6" borderId="14" xfId="2" applyFont="1" applyFill="1" applyBorder="1" applyAlignment="1"/>
    <xf numFmtId="0" fontId="5" fillId="6" borderId="15" xfId="2" applyFont="1" applyFill="1" applyBorder="1" applyAlignment="1"/>
    <xf numFmtId="0" fontId="5" fillId="6" borderId="16" xfId="2" applyFont="1" applyFill="1" applyBorder="1" applyAlignment="1"/>
    <xf numFmtId="0" fontId="5" fillId="6" borderId="17" xfId="2" applyFont="1" applyFill="1" applyBorder="1" applyAlignment="1"/>
    <xf numFmtId="0" fontId="5" fillId="6" borderId="18" xfId="2" applyFont="1" applyFill="1" applyBorder="1" applyAlignment="1"/>
    <xf numFmtId="0" fontId="5" fillId="6" borderId="19" xfId="2" applyFont="1" applyFill="1" applyBorder="1" applyAlignment="1"/>
    <xf numFmtId="0" fontId="6" fillId="6" borderId="0" xfId="2" applyFont="1" applyFill="1" applyAlignment="1">
      <alignment horizontal="center"/>
    </xf>
    <xf numFmtId="0" fontId="5" fillId="6" borderId="20" xfId="2" applyFont="1" applyFill="1" applyBorder="1" applyAlignment="1"/>
    <xf numFmtId="0" fontId="5" fillId="0" borderId="21" xfId="2" applyFont="1" applyBorder="1" applyAlignment="1"/>
    <xf numFmtId="0" fontId="4" fillId="0" borderId="0" xfId="2" applyFont="1" applyAlignment="1"/>
    <xf numFmtId="0" fontId="5" fillId="0" borderId="26" xfId="2" quotePrefix="1" applyFont="1" applyBorder="1" applyAlignment="1"/>
    <xf numFmtId="176" fontId="5" fillId="0" borderId="26" xfId="2" applyNumberFormat="1" applyFont="1" applyBorder="1" applyAlignment="1"/>
    <xf numFmtId="176" fontId="5" fillId="0" borderId="28" xfId="2" applyNumberFormat="1" applyFont="1" applyBorder="1" applyAlignment="1"/>
    <xf numFmtId="0" fontId="5" fillId="0" borderId="10" xfId="2" quotePrefix="1" applyFont="1" applyBorder="1" applyAlignment="1"/>
    <xf numFmtId="176" fontId="5" fillId="0" borderId="10" xfId="2" applyNumberFormat="1" applyFont="1" applyBorder="1" applyAlignment="1"/>
    <xf numFmtId="176" fontId="5" fillId="0" borderId="1" xfId="2" applyNumberFormat="1" applyFont="1" applyBorder="1" applyAlignment="1"/>
    <xf numFmtId="0" fontId="5" fillId="0" borderId="8" xfId="2" quotePrefix="1" applyFont="1" applyBorder="1" applyAlignment="1"/>
    <xf numFmtId="176" fontId="5" fillId="0" borderId="8" xfId="2" applyNumberFormat="1" applyFont="1" applyBorder="1" applyAlignment="1"/>
    <xf numFmtId="176" fontId="5" fillId="0" borderId="7" xfId="2" applyNumberFormat="1" applyFont="1" applyBorder="1" applyAlignment="1"/>
    <xf numFmtId="0" fontId="8" fillId="0" borderId="0" xfId="2" applyFont="1" applyAlignment="1"/>
    <xf numFmtId="0" fontId="9" fillId="0" borderId="0" xfId="2" applyFont="1" applyAlignment="1"/>
    <xf numFmtId="9" fontId="5" fillId="0" borderId="0" xfId="2" applyNumberFormat="1" applyFont="1" applyAlignment="1"/>
    <xf numFmtId="0" fontId="11" fillId="0" borderId="21" xfId="2" applyFont="1" applyBorder="1" applyAlignment="1">
      <alignment horizontal="right"/>
    </xf>
    <xf numFmtId="0" fontId="11" fillId="0" borderId="0" xfId="2" applyFont="1" applyAlignment="1"/>
    <xf numFmtId="0" fontId="11" fillId="0" borderId="22" xfId="2" applyFont="1" applyBorder="1" applyAlignment="1">
      <alignment horizontal="center" vertical="center"/>
    </xf>
    <xf numFmtId="0" fontId="11" fillId="0" borderId="23" xfId="2" applyFont="1" applyBorder="1" applyAlignment="1">
      <alignment horizontal="center" vertical="center"/>
    </xf>
    <xf numFmtId="0" fontId="11" fillId="0" borderId="24" xfId="2" applyFont="1" applyBorder="1" applyAlignment="1">
      <alignment horizontal="center" vertical="center"/>
    </xf>
    <xf numFmtId="0" fontId="11" fillId="0" borderId="25" xfId="2" applyFont="1" applyBorder="1" applyAlignment="1">
      <alignment horizontal="center" vertical="center" wrapText="1"/>
    </xf>
    <xf numFmtId="0" fontId="11" fillId="0" borderId="27" xfId="2" applyFont="1" applyBorder="1" applyAlignment="1"/>
    <xf numFmtId="176" fontId="7" fillId="0" borderId="27" xfId="2" applyNumberFormat="1" applyFont="1" applyBorder="1" applyAlignment="1"/>
    <xf numFmtId="176" fontId="7" fillId="0" borderId="29" xfId="2" applyNumberFormat="1" applyFont="1" applyBorder="1" applyAlignment="1"/>
    <xf numFmtId="0" fontId="11" fillId="0" borderId="5" xfId="2" applyFont="1" applyBorder="1" applyAlignment="1"/>
    <xf numFmtId="0" fontId="11" fillId="0" borderId="30" xfId="2" applyFont="1" applyBorder="1" applyAlignment="1"/>
    <xf numFmtId="0" fontId="12" fillId="0" borderId="0" xfId="2" applyFont="1" applyAlignment="1"/>
    <xf numFmtId="0" fontId="13" fillId="0" borderId="0" xfId="2" applyFont="1" applyAlignment="1"/>
    <xf numFmtId="0" fontId="14" fillId="0" borderId="0" xfId="2" applyFont="1" applyAlignment="1"/>
    <xf numFmtId="0" fontId="15" fillId="0" borderId="0" xfId="2" applyFont="1" applyAlignment="1"/>
    <xf numFmtId="0" fontId="2" fillId="0" borderId="0" xfId="2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1" xfId="2" applyNumberFormat="1" applyFont="1" applyBorder="1" applyAlignment="1">
      <alignment horizontal="center" vertical="center"/>
    </xf>
    <xf numFmtId="14" fontId="11" fillId="0" borderId="1" xfId="2" applyNumberFormat="1" applyFont="1" applyBorder="1" applyAlignment="1">
      <alignment horizontal="center" vertical="center"/>
    </xf>
    <xf numFmtId="0" fontId="11" fillId="0" borderId="1" xfId="2" applyFont="1" applyBorder="1" applyAlignment="1">
      <alignment vertical="center"/>
    </xf>
    <xf numFmtId="0" fontId="17" fillId="5" borderId="1" xfId="2" applyFont="1" applyFill="1" applyBorder="1" applyAlignment="1">
      <alignment vertical="center"/>
    </xf>
    <xf numFmtId="14" fontId="17" fillId="0" borderId="1" xfId="2" applyNumberFormat="1" applyFont="1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43" fontId="17" fillId="0" borderId="1" xfId="3" applyFont="1" applyBorder="1" applyAlignment="1">
      <alignment horizontal="center" vertical="center"/>
    </xf>
    <xf numFmtId="0" fontId="17" fillId="0" borderId="1" xfId="2" applyFont="1" applyBorder="1" applyAlignment="1">
      <alignment vertical="center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vertical="center" wrapText="1"/>
    </xf>
    <xf numFmtId="49" fontId="18" fillId="4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19" fillId="0" borderId="0" xfId="2" applyFont="1" applyAlignment="1"/>
    <xf numFmtId="0" fontId="20" fillId="0" borderId="0" xfId="2" applyFont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10" fontId="20" fillId="0" borderId="0" xfId="2" applyNumberFormat="1" applyFont="1" applyAlignment="1">
      <alignment horizontal="center" vertical="center"/>
    </xf>
    <xf numFmtId="9" fontId="21" fillId="0" borderId="0" xfId="2" applyNumberFormat="1" applyFont="1" applyAlignment="1">
      <alignment horizontal="center" vertical="center"/>
    </xf>
    <xf numFmtId="0" fontId="21" fillId="0" borderId="0" xfId="2" applyNumberFormat="1" applyFont="1" applyAlignment="1">
      <alignment horizontal="center" vertical="center"/>
    </xf>
    <xf numFmtId="0" fontId="22" fillId="0" borderId="0" xfId="2" applyFont="1" applyFill="1" applyBorder="1" applyAlignment="1"/>
    <xf numFmtId="0" fontId="22" fillId="0" borderId="0" xfId="0" applyFont="1">
      <alignment vertical="center"/>
    </xf>
    <xf numFmtId="0" fontId="22" fillId="0" borderId="0" xfId="2" applyFont="1" applyBorder="1" applyAlignment="1"/>
    <xf numFmtId="0" fontId="23" fillId="0" borderId="0" xfId="2" applyFont="1" applyBorder="1" applyAlignment="1">
      <alignment horizontal="right"/>
    </xf>
    <xf numFmtId="0" fontId="22" fillId="0" borderId="1" xfId="2" applyFont="1" applyBorder="1" applyAlignment="1">
      <alignment horizontal="center" vertical="center"/>
    </xf>
    <xf numFmtId="0" fontId="22" fillId="0" borderId="1" xfId="2" applyFont="1" applyBorder="1" applyAlignment="1">
      <alignment horizontal="center" vertical="center" wrapText="1"/>
    </xf>
    <xf numFmtId="0" fontId="22" fillId="0" borderId="1" xfId="2" quotePrefix="1" applyFont="1" applyBorder="1" applyAlignment="1"/>
    <xf numFmtId="0" fontId="22" fillId="0" borderId="1" xfId="2" applyFont="1" applyBorder="1" applyAlignment="1"/>
    <xf numFmtId="176" fontId="22" fillId="0" borderId="1" xfId="2" applyNumberFormat="1" applyFont="1" applyBorder="1" applyAlignment="1"/>
    <xf numFmtId="176" fontId="24" fillId="7" borderId="1" xfId="2" applyNumberFormat="1" applyFont="1" applyFill="1" applyBorder="1" applyAlignment="1"/>
    <xf numFmtId="0" fontId="26" fillId="0" borderId="1" xfId="2" applyFont="1" applyBorder="1" applyAlignment="1">
      <alignment horizontal="center" vertical="center" wrapText="1"/>
    </xf>
    <xf numFmtId="0" fontId="10" fillId="0" borderId="1" xfId="2" applyFont="1" applyBorder="1">
      <alignment vertical="center"/>
    </xf>
    <xf numFmtId="0" fontId="10" fillId="0" borderId="0" xfId="2" applyFont="1">
      <alignment vertical="center"/>
    </xf>
    <xf numFmtId="0" fontId="10" fillId="0" borderId="1" xfId="2" applyFont="1" applyBorder="1" applyAlignment="1">
      <alignment vertical="top" wrapText="1"/>
    </xf>
    <xf numFmtId="0" fontId="10" fillId="0" borderId="0" xfId="2" applyFont="1" applyAlignment="1">
      <alignment vertical="top" wrapText="1"/>
    </xf>
    <xf numFmtId="0" fontId="26" fillId="0" borderId="0" xfId="2" applyFont="1" applyFill="1" applyAlignment="1">
      <alignment vertical="center"/>
    </xf>
    <xf numFmtId="0" fontId="2" fillId="0" borderId="0" xfId="2" applyAlignment="1">
      <alignment horizontal="center" vertical="center"/>
    </xf>
    <xf numFmtId="0" fontId="2" fillId="0" borderId="31" xfId="2" applyBorder="1" applyAlignment="1">
      <alignment horizontal="center" vertical="center"/>
    </xf>
    <xf numFmtId="0" fontId="2" fillId="0" borderId="32" xfId="2" applyBorder="1" applyAlignment="1">
      <alignment horizontal="center" vertical="center"/>
    </xf>
    <xf numFmtId="0" fontId="2" fillId="0" borderId="33" xfId="2" applyBorder="1" applyAlignment="1">
      <alignment horizontal="center" vertical="center"/>
    </xf>
    <xf numFmtId="0" fontId="2" fillId="0" borderId="34" xfId="2" applyBorder="1" applyAlignment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1" fillId="0" borderId="35" xfId="2" applyFont="1" applyBorder="1" applyAlignment="1">
      <alignment horizontal="center" vertical="center"/>
    </xf>
    <xf numFmtId="0" fontId="25" fillId="0" borderId="0" xfId="2" applyFont="1" applyFill="1" applyBorder="1" applyAlignment="1">
      <alignment horizontal="center"/>
    </xf>
    <xf numFmtId="0" fontId="6" fillId="0" borderId="38" xfId="2" applyFont="1" applyBorder="1" applyAlignment="1">
      <alignment horizontal="center"/>
    </xf>
    <xf numFmtId="0" fontId="22" fillId="0" borderId="39" xfId="2" applyFont="1" applyBorder="1" applyAlignment="1">
      <alignment horizontal="center" vertical="center" textRotation="255"/>
    </xf>
    <xf numFmtId="0" fontId="22" fillId="0" borderId="40" xfId="2" applyFont="1" applyBorder="1" applyAlignment="1">
      <alignment horizontal="center" vertical="center" textRotation="255"/>
    </xf>
    <xf numFmtId="0" fontId="22" fillId="0" borderId="27" xfId="2" applyFont="1" applyBorder="1" applyAlignment="1">
      <alignment horizontal="center" vertical="center" textRotation="255"/>
    </xf>
    <xf numFmtId="0" fontId="22" fillId="0" borderId="41" xfId="2" applyFont="1" applyBorder="1" applyAlignment="1">
      <alignment horizontal="center" vertical="center" textRotation="255"/>
    </xf>
    <xf numFmtId="176" fontId="22" fillId="0" borderId="1" xfId="2" applyNumberFormat="1" applyFont="1" applyBorder="1" applyAlignment="1">
      <alignment horizontal="center" vertical="center"/>
    </xf>
    <xf numFmtId="0" fontId="11" fillId="0" borderId="26" xfId="2" applyFont="1" applyBorder="1" applyAlignment="1">
      <alignment horizontal="center" vertical="top" textRotation="255"/>
    </xf>
    <xf numFmtId="0" fontId="11" fillId="0" borderId="27" xfId="2" applyFont="1" applyBorder="1" applyAlignment="1">
      <alignment horizontal="center" vertical="top" textRotation="255"/>
    </xf>
    <xf numFmtId="0" fontId="11" fillId="0" borderId="8" xfId="2" applyFont="1" applyBorder="1" applyAlignment="1">
      <alignment horizontal="center" vertical="top" textRotation="255"/>
    </xf>
    <xf numFmtId="0" fontId="11" fillId="0" borderId="30" xfId="2" applyFont="1" applyBorder="1" applyAlignment="1">
      <alignment horizontal="center" vertical="top" textRotation="255"/>
    </xf>
    <xf numFmtId="176" fontId="5" fillId="0" borderId="26" xfId="2" applyNumberFormat="1" applyFont="1" applyBorder="1" applyAlignment="1">
      <alignment horizontal="center" vertical="center"/>
    </xf>
    <xf numFmtId="176" fontId="5" fillId="0" borderId="8" xfId="2" applyNumberFormat="1" applyFont="1" applyBorder="1" applyAlignment="1">
      <alignment horizontal="center" vertical="center"/>
    </xf>
    <xf numFmtId="176" fontId="5" fillId="0" borderId="28" xfId="2" applyNumberFormat="1" applyFont="1" applyBorder="1" applyAlignment="1">
      <alignment horizontal="center" vertical="center"/>
    </xf>
    <xf numFmtId="176" fontId="5" fillId="0" borderId="7" xfId="2" applyNumberFormat="1" applyFont="1" applyBorder="1" applyAlignment="1">
      <alignment horizontal="center" vertical="center"/>
    </xf>
    <xf numFmtId="176" fontId="7" fillId="0" borderId="11" xfId="2" applyNumberFormat="1" applyFont="1" applyBorder="1" applyAlignment="1">
      <alignment horizontal="center" vertical="center"/>
    </xf>
    <xf numFmtId="176" fontId="7" fillId="0" borderId="6" xfId="2" applyNumberFormat="1" applyFont="1" applyBorder="1" applyAlignment="1">
      <alignment horizontal="center" vertical="center"/>
    </xf>
    <xf numFmtId="176" fontId="7" fillId="0" borderId="36" xfId="2" applyNumberFormat="1" applyFont="1" applyBorder="1" applyAlignment="1">
      <alignment horizontal="center" vertical="center"/>
    </xf>
    <xf numFmtId="176" fontId="7" fillId="0" borderId="37" xfId="2" applyNumberFormat="1" applyFont="1" applyBorder="1" applyAlignment="1">
      <alignment horizontal="center" vertical="center"/>
    </xf>
    <xf numFmtId="176" fontId="24" fillId="7" borderId="42" xfId="2" applyNumberFormat="1" applyFont="1" applyFill="1" applyBorder="1" applyAlignment="1">
      <alignment horizontal="center" vertical="center"/>
    </xf>
    <xf numFmtId="176" fontId="24" fillId="7" borderId="28" xfId="2" applyNumberFormat="1" applyFont="1" applyFill="1" applyBorder="1" applyAlignment="1">
      <alignment horizontal="center" vertical="center"/>
    </xf>
  </cellXfs>
  <cellStyles count="5">
    <cellStyle name="百分比" xfId="1" builtinId="5"/>
    <cellStyle name="常规" xfId="0" builtinId="0"/>
    <cellStyle name="常规 2" xfId="2"/>
    <cellStyle name="常规 3" xfId="4"/>
    <cellStyle name="千位分隔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691815</xdr:colOff>
      <xdr:row>1</xdr:row>
      <xdr:rowOff>32774</xdr:rowOff>
    </xdr:from>
    <xdr:to>
      <xdr:col>4</xdr:col>
      <xdr:colOff>1770145</xdr:colOff>
      <xdr:row>6</xdr:row>
      <xdr:rowOff>151397</xdr:rowOff>
    </xdr:to>
    <xdr:sp macro="" textlink="">
      <xdr:nvSpPr>
        <xdr:cNvPr id="2" name="TextBox 1"/>
        <xdr:cNvSpPr txBox="1"/>
      </xdr:nvSpPr>
      <xdr:spPr>
        <a:xfrm>
          <a:off x="3283618" y="213248"/>
          <a:ext cx="2136106" cy="102099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1">
              <a:solidFill>
                <a:srgbClr val="FF0000"/>
              </a:solidFill>
            </a:rPr>
            <a:t>请</a:t>
          </a:r>
          <a:r>
            <a:rPr lang="zh-CN" altLang="en-US" sz="1200" b="1">
              <a:solidFill>
                <a:srgbClr val="FF0000"/>
              </a:solidFill>
            </a:rPr>
            <a:t>用</a:t>
          </a:r>
          <a:r>
            <a:rPr lang="en-US" altLang="zh-CN" sz="1200" b="1">
              <a:solidFill>
                <a:srgbClr val="FF0000"/>
              </a:solidFill>
            </a:rPr>
            <a:t>IF</a:t>
          </a:r>
          <a:r>
            <a:rPr lang="zh-CN" altLang="en-US" sz="1200" b="1">
              <a:solidFill>
                <a:srgbClr val="FF0000"/>
              </a:solidFill>
            </a:rPr>
            <a:t>函数显示</a:t>
          </a:r>
          <a:r>
            <a:rPr lang="en-US" altLang="zh-CN" sz="1200" b="1">
              <a:solidFill>
                <a:srgbClr val="FF0000"/>
              </a:solidFill>
            </a:rPr>
            <a:t>:</a:t>
          </a:r>
          <a:r>
            <a:rPr lang="zh-CN" altLang="en-US" sz="1200" b="1">
              <a:solidFill>
                <a:srgbClr val="FF0000"/>
              </a:solidFill>
            </a:rPr>
            <a:t>当实际费用大于预算费用时</a:t>
          </a:r>
          <a:r>
            <a:rPr lang="en-US" altLang="zh-CN" sz="1200" b="1">
              <a:solidFill>
                <a:srgbClr val="FF0000"/>
              </a:solidFill>
            </a:rPr>
            <a:t>C</a:t>
          </a:r>
          <a:r>
            <a:rPr lang="zh-CN" altLang="en-US" sz="1200" b="1">
              <a:solidFill>
                <a:srgbClr val="FF0000"/>
              </a:solidFill>
            </a:rPr>
            <a:t>列显示为超支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反之则为</a:t>
          </a:r>
          <a:r>
            <a:rPr lang="en-US" altLang="zh-CN" sz="1200" b="1">
              <a:solidFill>
                <a:srgbClr val="FF0000"/>
              </a:solidFill>
            </a:rPr>
            <a:t>OK</a:t>
          </a:r>
          <a:endParaRPr lang="zh-CN" altLang="en-US" sz="12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</xdr:row>
      <xdr:rowOff>38100</xdr:rowOff>
    </xdr:from>
    <xdr:to>
      <xdr:col>16</xdr:col>
      <xdr:colOff>19050</xdr:colOff>
      <xdr:row>3</xdr:row>
      <xdr:rowOff>371475</xdr:rowOff>
    </xdr:to>
    <xdr:sp macro="" textlink="">
      <xdr:nvSpPr>
        <xdr:cNvPr id="3" name="TextBox 2"/>
        <xdr:cNvSpPr txBox="1"/>
      </xdr:nvSpPr>
      <xdr:spPr>
        <a:xfrm>
          <a:off x="6600825" y="419100"/>
          <a:ext cx="4391025" cy="10953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800" b="1">
              <a:solidFill>
                <a:srgbClr val="FF0000"/>
              </a:solidFill>
            </a:rPr>
            <a:t>请用</a:t>
          </a:r>
          <a:r>
            <a:rPr lang="en-US" altLang="zh-CN" sz="1800" b="1">
              <a:solidFill>
                <a:srgbClr val="FF0000"/>
              </a:solidFill>
            </a:rPr>
            <a:t>IF</a:t>
          </a:r>
          <a:r>
            <a:rPr lang="zh-CN" altLang="en-US" sz="1800" b="1">
              <a:solidFill>
                <a:srgbClr val="FF0000"/>
              </a:solidFill>
            </a:rPr>
            <a:t>函数显示等级字段列内容</a:t>
          </a:r>
          <a:r>
            <a:rPr lang="en-US" altLang="zh-CN" sz="1800" b="1">
              <a:solidFill>
                <a:srgbClr val="FF0000"/>
              </a:solidFill>
            </a:rPr>
            <a:t>:</a:t>
          </a:r>
        </a:p>
        <a:p>
          <a:r>
            <a:rPr lang="zh-CN" altLang="en-US" sz="1800" b="1">
              <a:solidFill>
                <a:srgbClr val="FF0000"/>
              </a:solidFill>
            </a:rPr>
            <a:t>大于</a:t>
          </a:r>
          <a:r>
            <a:rPr lang="en-US" altLang="zh-CN" sz="1800" b="1">
              <a:solidFill>
                <a:srgbClr val="FF0000"/>
              </a:solidFill>
            </a:rPr>
            <a:t>350</a:t>
          </a:r>
          <a:r>
            <a:rPr lang="zh-CN" altLang="en-US" sz="1800" b="1">
              <a:solidFill>
                <a:srgbClr val="FF0000"/>
              </a:solidFill>
            </a:rPr>
            <a:t>为优级，其他为一般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114300</xdr:rowOff>
    </xdr:from>
    <xdr:to>
      <xdr:col>13</xdr:col>
      <xdr:colOff>276225</xdr:colOff>
      <xdr:row>2</xdr:row>
      <xdr:rowOff>333375</xdr:rowOff>
    </xdr:to>
    <xdr:sp macro="" textlink="">
      <xdr:nvSpPr>
        <xdr:cNvPr id="2" name="TextBox 1"/>
        <xdr:cNvSpPr txBox="1"/>
      </xdr:nvSpPr>
      <xdr:spPr>
        <a:xfrm>
          <a:off x="6124575" y="114300"/>
          <a:ext cx="4391025" cy="9810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800" b="1">
              <a:solidFill>
                <a:srgbClr val="FF0000"/>
              </a:solidFill>
            </a:rPr>
            <a:t>请用</a:t>
          </a:r>
          <a:r>
            <a:rPr lang="en-US" altLang="zh-CN" sz="1800" b="1">
              <a:solidFill>
                <a:srgbClr val="FF0000"/>
              </a:solidFill>
            </a:rPr>
            <a:t>IF</a:t>
          </a:r>
          <a:r>
            <a:rPr lang="zh-CN" altLang="en-US" sz="1800" b="1">
              <a:solidFill>
                <a:srgbClr val="FF0000"/>
              </a:solidFill>
            </a:rPr>
            <a:t>函数显示待遇等级字段列内容</a:t>
          </a:r>
          <a:r>
            <a:rPr lang="en-US" altLang="zh-CN" sz="1800" b="1">
              <a:solidFill>
                <a:srgbClr val="FF0000"/>
              </a:solidFill>
            </a:rPr>
            <a:t>:</a:t>
          </a:r>
        </a:p>
        <a:p>
          <a:r>
            <a:rPr lang="en-US" altLang="zh-CN" sz="1800" b="1">
              <a:solidFill>
                <a:srgbClr val="FF0000"/>
              </a:solidFill>
            </a:rPr>
            <a:t>&gt;2000</a:t>
          </a:r>
          <a:r>
            <a:rPr lang="zh-CN" altLang="en-US" sz="1800" b="1">
              <a:solidFill>
                <a:srgbClr val="FF0000"/>
              </a:solidFill>
            </a:rPr>
            <a:t>为局级，</a:t>
          </a:r>
          <a:r>
            <a:rPr lang="en-US" altLang="zh-CN" sz="1800" b="1">
              <a:solidFill>
                <a:srgbClr val="FF0000"/>
              </a:solidFill>
            </a:rPr>
            <a:t>&gt;1500</a:t>
          </a:r>
          <a:r>
            <a:rPr lang="zh-CN" altLang="en-US" sz="1800" b="1">
              <a:solidFill>
                <a:srgbClr val="FF0000"/>
              </a:solidFill>
            </a:rPr>
            <a:t>为处级，其他为科员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4</xdr:row>
      <xdr:rowOff>152400</xdr:rowOff>
    </xdr:from>
    <xdr:to>
      <xdr:col>14</xdr:col>
      <xdr:colOff>514350</xdr:colOff>
      <xdr:row>11</xdr:row>
      <xdr:rowOff>238125</xdr:rowOff>
    </xdr:to>
    <xdr:sp macro="" textlink="">
      <xdr:nvSpPr>
        <xdr:cNvPr id="3" name="TextBox 2"/>
        <xdr:cNvSpPr txBox="1"/>
      </xdr:nvSpPr>
      <xdr:spPr>
        <a:xfrm>
          <a:off x="5981700" y="1304925"/>
          <a:ext cx="4333875" cy="19526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800" b="1">
              <a:solidFill>
                <a:srgbClr val="FF0000"/>
              </a:solidFill>
            </a:rPr>
            <a:t>1</a:t>
          </a:r>
          <a:r>
            <a:rPr lang="zh-CN" altLang="en-US" sz="1800" b="1">
              <a:solidFill>
                <a:srgbClr val="FF0000"/>
              </a:solidFill>
            </a:rPr>
            <a:t>、用</a:t>
          </a:r>
          <a:r>
            <a:rPr lang="en-US" altLang="zh-CN" sz="1800" b="1">
              <a:solidFill>
                <a:srgbClr val="FF0000"/>
              </a:solidFill>
            </a:rPr>
            <a:t>IF</a:t>
          </a:r>
          <a:r>
            <a:rPr lang="zh-CN" altLang="en-US" sz="1800" b="1">
              <a:solidFill>
                <a:srgbClr val="FF0000"/>
              </a:solidFill>
            </a:rPr>
            <a:t>函数求下列内容</a:t>
          </a:r>
          <a:r>
            <a:rPr lang="en-US" altLang="zh-CN" sz="1800" b="1">
              <a:solidFill>
                <a:srgbClr val="FF0000"/>
              </a:solidFill>
            </a:rPr>
            <a:t>:</a:t>
          </a:r>
        </a:p>
        <a:p>
          <a:r>
            <a:rPr lang="zh-CN" altLang="en-US" sz="1800" b="1">
              <a:solidFill>
                <a:srgbClr val="FF0000"/>
              </a:solidFill>
            </a:rPr>
            <a:t>平均分</a:t>
          </a:r>
          <a:r>
            <a:rPr lang="en-US" altLang="zh-CN" sz="1800" b="1">
              <a:solidFill>
                <a:srgbClr val="FF0000"/>
              </a:solidFill>
            </a:rPr>
            <a:t>&gt;90,</a:t>
          </a:r>
          <a:r>
            <a:rPr lang="zh-CN" altLang="en-US" sz="1800" b="1">
              <a:solidFill>
                <a:srgbClr val="FF0000"/>
              </a:solidFill>
            </a:rPr>
            <a:t>为优秀</a:t>
          </a:r>
          <a:r>
            <a:rPr lang="en-US" altLang="zh-CN" sz="1800" b="1">
              <a:solidFill>
                <a:srgbClr val="FF0000"/>
              </a:solidFill>
            </a:rPr>
            <a:t>;</a:t>
          </a:r>
        </a:p>
        <a:p>
          <a:r>
            <a:rPr lang="en-US" altLang="zh-CN" sz="1800" b="1">
              <a:solidFill>
                <a:srgbClr val="FF0000"/>
              </a:solidFill>
            </a:rPr>
            <a:t>              &gt;80</a:t>
          </a:r>
          <a:r>
            <a:rPr lang="zh-CN" altLang="en-US" sz="1800" b="1">
              <a:solidFill>
                <a:srgbClr val="FF0000"/>
              </a:solidFill>
            </a:rPr>
            <a:t>为良好</a:t>
          </a:r>
          <a:r>
            <a:rPr lang="en-US" altLang="zh-CN" sz="1800" b="1">
              <a:solidFill>
                <a:srgbClr val="FF0000"/>
              </a:solidFill>
            </a:rPr>
            <a:t>;</a:t>
          </a:r>
        </a:p>
        <a:p>
          <a:r>
            <a:rPr lang="en-US" altLang="zh-CN" sz="1800" b="1">
              <a:solidFill>
                <a:srgbClr val="FF0000"/>
              </a:solidFill>
            </a:rPr>
            <a:t>              &gt;70</a:t>
          </a:r>
          <a:r>
            <a:rPr lang="zh-CN" altLang="en-US" sz="1800" b="1">
              <a:solidFill>
                <a:srgbClr val="FF0000"/>
              </a:solidFill>
            </a:rPr>
            <a:t>为一般</a:t>
          </a:r>
          <a:r>
            <a:rPr lang="en-US" altLang="zh-CN" sz="1800" b="1">
              <a:solidFill>
                <a:srgbClr val="FF0000"/>
              </a:solidFill>
            </a:rPr>
            <a:t>;</a:t>
          </a:r>
        </a:p>
        <a:p>
          <a:r>
            <a:rPr lang="en-US" altLang="zh-CN" sz="1800" b="1">
              <a:solidFill>
                <a:srgbClr val="FF0000"/>
              </a:solidFill>
            </a:rPr>
            <a:t>              &gt;=60</a:t>
          </a:r>
          <a:r>
            <a:rPr lang="zh-CN" altLang="en-US" sz="1800" b="1">
              <a:solidFill>
                <a:srgbClr val="FF0000"/>
              </a:solidFill>
            </a:rPr>
            <a:t>为及格</a:t>
          </a:r>
          <a:r>
            <a:rPr lang="en-US" altLang="zh-CN" sz="1800" b="1">
              <a:solidFill>
                <a:srgbClr val="FF0000"/>
              </a:solidFill>
            </a:rPr>
            <a:t>;</a:t>
          </a:r>
        </a:p>
        <a:p>
          <a:r>
            <a:rPr lang="en-US" altLang="zh-CN" sz="1800" b="1">
              <a:solidFill>
                <a:srgbClr val="FF0000"/>
              </a:solidFill>
            </a:rPr>
            <a:t>              &lt;60</a:t>
          </a:r>
          <a:r>
            <a:rPr lang="zh-CN" altLang="en-US" sz="1800" b="1">
              <a:solidFill>
                <a:srgbClr val="FF0000"/>
              </a:solidFill>
            </a:rPr>
            <a:t>为不及格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57150</xdr:rowOff>
    </xdr:from>
    <xdr:to>
      <xdr:col>12</xdr:col>
      <xdr:colOff>304800</xdr:colOff>
      <xdr:row>10</xdr:row>
      <xdr:rowOff>95250</xdr:rowOff>
    </xdr:to>
    <xdr:sp macro="" textlink="">
      <xdr:nvSpPr>
        <xdr:cNvPr id="3" name="TextBox 2"/>
        <xdr:cNvSpPr txBox="1"/>
      </xdr:nvSpPr>
      <xdr:spPr>
        <a:xfrm>
          <a:off x="6915150" y="238125"/>
          <a:ext cx="4333875" cy="23526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800" b="1">
              <a:solidFill>
                <a:srgbClr val="FF0000"/>
              </a:solidFill>
            </a:rPr>
            <a:t>1</a:t>
          </a:r>
          <a:r>
            <a:rPr lang="zh-CN" altLang="en-US" sz="1800" b="1">
              <a:solidFill>
                <a:srgbClr val="FF0000"/>
              </a:solidFill>
            </a:rPr>
            <a:t>、用</a:t>
          </a:r>
          <a:r>
            <a:rPr lang="en-US" altLang="zh-CN" sz="1800" b="1">
              <a:solidFill>
                <a:srgbClr val="FF0000"/>
              </a:solidFill>
            </a:rPr>
            <a:t>IF</a:t>
          </a:r>
          <a:r>
            <a:rPr lang="zh-CN" altLang="en-US" sz="1800" b="1">
              <a:solidFill>
                <a:srgbClr val="FF0000"/>
              </a:solidFill>
            </a:rPr>
            <a:t>函数显示订购量字段列内容</a:t>
          </a:r>
          <a:r>
            <a:rPr lang="en-US" altLang="zh-CN" sz="1800" b="1">
              <a:solidFill>
                <a:srgbClr val="FF0000"/>
              </a:solidFill>
            </a:rPr>
            <a:t>:</a:t>
          </a:r>
        </a:p>
        <a:p>
          <a:r>
            <a:rPr lang="zh-CN" altLang="en-US" sz="1800" b="1">
              <a:solidFill>
                <a:srgbClr val="FF0000"/>
              </a:solidFill>
            </a:rPr>
            <a:t>如果“数量”列中数据</a:t>
          </a:r>
          <a:r>
            <a:rPr lang="en-US" altLang="zh-CN" sz="1800" b="1">
              <a:solidFill>
                <a:srgbClr val="FF0000"/>
              </a:solidFill>
            </a:rPr>
            <a:t>&gt;=30</a:t>
          </a:r>
          <a:r>
            <a:rPr lang="zh-CN" altLang="en-US" sz="1800" b="1">
              <a:solidFill>
                <a:srgbClr val="FF0000"/>
              </a:solidFill>
            </a:rPr>
            <a:t>定购量为大，“数量”列中数据</a:t>
          </a:r>
          <a:r>
            <a:rPr lang="en-US" altLang="zh-CN" sz="1800" b="1">
              <a:solidFill>
                <a:srgbClr val="FF0000"/>
              </a:solidFill>
            </a:rPr>
            <a:t>&gt;=20</a:t>
          </a:r>
          <a:r>
            <a:rPr lang="zh-CN" altLang="en-US" sz="1800" b="1">
              <a:solidFill>
                <a:srgbClr val="FF0000"/>
              </a:solidFill>
            </a:rPr>
            <a:t>定购量为中，</a:t>
          </a:r>
          <a:endParaRPr lang="en-US" altLang="zh-CN" sz="1800" b="1">
            <a:solidFill>
              <a:srgbClr val="FF0000"/>
            </a:solidFill>
          </a:endParaRPr>
        </a:p>
        <a:p>
          <a:r>
            <a:rPr lang="zh-CN" altLang="en-US" sz="1800" b="1">
              <a:solidFill>
                <a:srgbClr val="FF0000"/>
              </a:solidFill>
            </a:rPr>
            <a:t>“数量”列中数据</a:t>
          </a:r>
          <a:r>
            <a:rPr lang="en-US" altLang="zh-CN" sz="1800" b="1">
              <a:solidFill>
                <a:srgbClr val="FF0000"/>
              </a:solidFill>
            </a:rPr>
            <a:t>&gt;=10</a:t>
          </a:r>
          <a:r>
            <a:rPr lang="zh-CN" altLang="en-US" sz="1800" b="1">
              <a:solidFill>
                <a:srgbClr val="FF0000"/>
              </a:solidFill>
            </a:rPr>
            <a:t>定购量为小，</a:t>
          </a:r>
          <a:endParaRPr lang="en-US" altLang="zh-CN" sz="1800" b="1">
            <a:solidFill>
              <a:srgbClr val="FF0000"/>
            </a:solidFill>
          </a:endParaRPr>
        </a:p>
        <a:p>
          <a:r>
            <a:rPr lang="zh-CN" altLang="en-US" sz="1800" b="1">
              <a:solidFill>
                <a:srgbClr val="FF0000"/>
              </a:solidFill>
            </a:rPr>
            <a:t>“数量”列中数据</a:t>
          </a:r>
          <a:r>
            <a:rPr lang="en-US" altLang="zh-CN" sz="1800" b="1">
              <a:solidFill>
                <a:srgbClr val="FF0000"/>
              </a:solidFill>
            </a:rPr>
            <a:t>&lt;10</a:t>
          </a:r>
          <a:r>
            <a:rPr lang="zh-CN" altLang="en-US" sz="1800" b="1">
              <a:solidFill>
                <a:srgbClr val="FF0000"/>
              </a:solidFill>
            </a:rPr>
            <a:t>定购量为低。</a:t>
          </a:r>
          <a:endParaRPr lang="en-US" altLang="zh-CN" sz="1800" b="1">
            <a:solidFill>
              <a:srgbClr val="FF0000"/>
            </a:solidFill>
          </a:endParaRPr>
        </a:p>
        <a:p>
          <a:r>
            <a:rPr lang="en-US" altLang="zh-CN" sz="1800" b="1">
              <a:solidFill>
                <a:srgbClr val="FF0000"/>
              </a:solidFill>
            </a:rPr>
            <a:t>2</a:t>
          </a:r>
          <a:r>
            <a:rPr lang="zh-CN" altLang="en-US" sz="1800" b="1">
              <a:solidFill>
                <a:srgbClr val="FF0000"/>
              </a:solidFill>
            </a:rPr>
            <a:t>、用</a:t>
          </a:r>
          <a:r>
            <a:rPr lang="en-US" altLang="zh-CN" sz="1800" b="1">
              <a:solidFill>
                <a:srgbClr val="FF0000"/>
              </a:solidFill>
            </a:rPr>
            <a:t>COUNTIF</a:t>
          </a:r>
          <a:r>
            <a:rPr lang="zh-CN" altLang="en-US" sz="1800" b="1">
              <a:solidFill>
                <a:srgbClr val="FF0000"/>
              </a:solidFill>
            </a:rPr>
            <a:t>函数在</a:t>
          </a:r>
          <a:r>
            <a:rPr lang="en-US" altLang="zh-CN" sz="1800" b="1">
              <a:solidFill>
                <a:srgbClr val="FF0000"/>
              </a:solidFill>
            </a:rPr>
            <a:t>F19</a:t>
          </a:r>
          <a:r>
            <a:rPr lang="zh-CN" altLang="en-US" sz="1800" b="1">
              <a:solidFill>
                <a:srgbClr val="FF0000"/>
              </a:solidFill>
            </a:rPr>
            <a:t>中统计定购量大的客户数量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</xdr:row>
      <xdr:rowOff>9525</xdr:rowOff>
    </xdr:from>
    <xdr:to>
      <xdr:col>13</xdr:col>
      <xdr:colOff>190500</xdr:colOff>
      <xdr:row>8</xdr:row>
      <xdr:rowOff>171450</xdr:rowOff>
    </xdr:to>
    <xdr:sp macro="" textlink="">
      <xdr:nvSpPr>
        <xdr:cNvPr id="3" name="TextBox 2"/>
        <xdr:cNvSpPr txBox="1"/>
      </xdr:nvSpPr>
      <xdr:spPr>
        <a:xfrm>
          <a:off x="6315075" y="190500"/>
          <a:ext cx="4333875" cy="24574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800" b="1">
              <a:solidFill>
                <a:srgbClr val="FF0000"/>
              </a:solidFill>
            </a:rPr>
            <a:t>1</a:t>
          </a:r>
          <a:r>
            <a:rPr lang="zh-CN" altLang="en-US" sz="1800" b="1">
              <a:solidFill>
                <a:srgbClr val="FF0000"/>
              </a:solidFill>
            </a:rPr>
            <a:t>、用公式算出每个学员的最后成绩：</a:t>
          </a:r>
          <a:endParaRPr lang="en-US" altLang="zh-CN" sz="1800" b="1">
            <a:solidFill>
              <a:srgbClr val="FF0000"/>
            </a:solidFill>
          </a:endParaRPr>
        </a:p>
        <a:p>
          <a:r>
            <a:rPr lang="zh-CN" altLang="en-US" sz="1800" b="1">
              <a:solidFill>
                <a:srgbClr val="FF0000"/>
              </a:solidFill>
            </a:rPr>
            <a:t>最后成绩</a:t>
          </a:r>
          <a:r>
            <a:rPr lang="en-US" altLang="zh-CN" sz="1800" b="1">
              <a:solidFill>
                <a:srgbClr val="FF0000"/>
              </a:solidFill>
            </a:rPr>
            <a:t>=</a:t>
          </a:r>
          <a:r>
            <a:rPr lang="zh-CN" altLang="en-US" sz="1800" b="1">
              <a:solidFill>
                <a:srgbClr val="FF0000"/>
              </a:solidFill>
            </a:rPr>
            <a:t>平均速度*正确率</a:t>
          </a:r>
          <a:endParaRPr lang="en-US" altLang="zh-CN" sz="1800" b="1">
            <a:solidFill>
              <a:srgbClr val="FF0000"/>
            </a:solidFill>
          </a:endParaRPr>
        </a:p>
        <a:p>
          <a:r>
            <a:rPr lang="en-US" altLang="zh-CN" sz="1800" b="1">
              <a:solidFill>
                <a:srgbClr val="FF0000"/>
              </a:solidFill>
            </a:rPr>
            <a:t>2</a:t>
          </a:r>
          <a:r>
            <a:rPr lang="zh-CN" altLang="en-US" sz="1800" b="1">
              <a:solidFill>
                <a:srgbClr val="FF0000"/>
              </a:solidFill>
            </a:rPr>
            <a:t>、用</a:t>
          </a:r>
          <a:r>
            <a:rPr lang="en-US" altLang="zh-CN" sz="1800" b="1">
              <a:solidFill>
                <a:srgbClr val="FF0000"/>
              </a:solidFill>
            </a:rPr>
            <a:t>IF</a:t>
          </a:r>
          <a:r>
            <a:rPr lang="zh-CN" altLang="en-US" sz="1800" b="1">
              <a:solidFill>
                <a:srgbClr val="FF0000"/>
              </a:solidFill>
            </a:rPr>
            <a:t>函数显示评语字段列内容</a:t>
          </a:r>
          <a:r>
            <a:rPr lang="en-US" altLang="zh-CN" sz="1800" b="1">
              <a:solidFill>
                <a:srgbClr val="FF0000"/>
              </a:solidFill>
            </a:rPr>
            <a:t>:</a:t>
          </a:r>
        </a:p>
        <a:p>
          <a:r>
            <a:rPr lang="zh-CN" altLang="en-US" sz="1800" b="1">
              <a:solidFill>
                <a:srgbClr val="FF0000"/>
              </a:solidFill>
            </a:rPr>
            <a:t>如果最后成绩大于等于</a:t>
          </a:r>
          <a:r>
            <a:rPr lang="en-US" altLang="zh-CN" sz="1800" b="1">
              <a:solidFill>
                <a:srgbClr val="FF0000"/>
              </a:solidFill>
            </a:rPr>
            <a:t>70</a:t>
          </a:r>
          <a:r>
            <a:rPr lang="zh-CN" altLang="en-US" sz="1800" b="1">
              <a:solidFill>
                <a:srgbClr val="FF0000"/>
              </a:solidFill>
            </a:rPr>
            <a:t>，为优秀；</a:t>
          </a:r>
        </a:p>
        <a:p>
          <a:r>
            <a:rPr lang="zh-CN" altLang="en-US" sz="1800" b="1">
              <a:solidFill>
                <a:srgbClr val="FF0000"/>
              </a:solidFill>
            </a:rPr>
            <a:t>如果最后成绩大于等于</a:t>
          </a:r>
          <a:r>
            <a:rPr lang="en-US" altLang="zh-CN" sz="1800" b="1">
              <a:solidFill>
                <a:srgbClr val="FF0000"/>
              </a:solidFill>
            </a:rPr>
            <a:t>60,</a:t>
          </a:r>
          <a:r>
            <a:rPr lang="zh-CN" altLang="en-US" sz="1800" b="1">
              <a:solidFill>
                <a:srgbClr val="FF0000"/>
              </a:solidFill>
            </a:rPr>
            <a:t>为良好；</a:t>
          </a:r>
        </a:p>
        <a:p>
          <a:r>
            <a:rPr lang="zh-CN" altLang="en-US" sz="1800" b="1">
              <a:solidFill>
                <a:srgbClr val="FF0000"/>
              </a:solidFill>
            </a:rPr>
            <a:t>如果最后成绩大于等于</a:t>
          </a:r>
          <a:r>
            <a:rPr lang="en-US" altLang="zh-CN" sz="1800" b="1">
              <a:solidFill>
                <a:srgbClr val="FF0000"/>
              </a:solidFill>
            </a:rPr>
            <a:t>40,</a:t>
          </a:r>
          <a:r>
            <a:rPr lang="zh-CN" altLang="en-US" sz="1800" b="1">
              <a:solidFill>
                <a:srgbClr val="FF0000"/>
              </a:solidFill>
            </a:rPr>
            <a:t>为及格；</a:t>
          </a:r>
          <a:endParaRPr lang="en-US" altLang="zh-CN" sz="1800" b="1">
            <a:solidFill>
              <a:srgbClr val="FF0000"/>
            </a:solidFill>
          </a:endParaRPr>
        </a:p>
        <a:p>
          <a:r>
            <a:rPr lang="zh-CN" altLang="en-US" sz="1800" b="1">
              <a:solidFill>
                <a:srgbClr val="FF0000"/>
              </a:solidFill>
            </a:rPr>
            <a:t>否则就是不及格．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638176</xdr:colOff>
      <xdr:row>0</xdr:row>
      <xdr:rowOff>457200</xdr:rowOff>
    </xdr:from>
    <xdr:to>
      <xdr:col>13</xdr:col>
      <xdr:colOff>504826</xdr:colOff>
      <xdr:row>5</xdr:row>
      <xdr:rowOff>180976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5038726" y="457200"/>
          <a:ext cx="6038850" cy="1990726"/>
        </a:xfrm>
        <a:prstGeom prst="rect">
          <a:avLst/>
        </a:prstGeom>
        <a:solidFill>
          <a:srgbClr val="FFFF00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要求：</a:t>
          </a:r>
        </a:p>
        <a:p>
          <a:pPr algn="l" rtl="0">
            <a:lnSpc>
              <a:spcPts val="1400"/>
            </a:lnSpc>
            <a:defRPr sz="1000"/>
          </a:pP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如果销售业绩</a:t>
          </a:r>
        </a:p>
        <a:p>
          <a:pPr algn="l" rtl="0">
            <a:lnSpc>
              <a:spcPts val="1400"/>
            </a:lnSpc>
            <a:defRPr sz="1000"/>
          </a:pP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             </a:t>
          </a:r>
          <a:endParaRPr lang="en-US" altLang="zh-CN" sz="1600" b="1" i="0" u="none" strike="noStrike" baseline="0">
            <a:solidFill>
              <a:srgbClr val="FF0000"/>
            </a:solidFill>
            <a:latin typeface="宋体"/>
            <a:ea typeface="宋体"/>
          </a:endParaRPr>
        </a:p>
        <a:p>
          <a:pPr algn="l" rtl="0">
            <a:lnSpc>
              <a:spcPts val="1400"/>
            </a:lnSpc>
            <a:defRPr sz="1000"/>
          </a:pP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            &gt;=100,  晋级为：区域经理，分红为：业绩的10%</a:t>
          </a:r>
        </a:p>
        <a:p>
          <a:pPr algn="l" rtl="0">
            <a:lnSpc>
              <a:spcPts val="1400"/>
            </a:lnSpc>
            <a:defRPr sz="1000"/>
          </a:pP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             </a:t>
          </a:r>
          <a:endParaRPr lang="en-US" altLang="zh-CN" sz="1600" b="1" i="0" u="none" strike="noStrike" baseline="0">
            <a:solidFill>
              <a:srgbClr val="FF0000"/>
            </a:solidFill>
            <a:latin typeface="宋体"/>
            <a:ea typeface="宋体"/>
          </a:endParaRPr>
        </a:p>
        <a:p>
          <a:pPr algn="l" rtl="0">
            <a:lnSpc>
              <a:spcPts val="1400"/>
            </a:lnSpc>
            <a:defRPr sz="1000"/>
          </a:pP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            &gt;=80,  晋级为：主管，     分红为：业绩的8%</a:t>
          </a:r>
        </a:p>
        <a:p>
          <a:pPr algn="l" rtl="0">
            <a:lnSpc>
              <a:spcPts val="1400"/>
            </a:lnSpc>
            <a:defRPr sz="1000"/>
          </a:pP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             </a:t>
          </a:r>
          <a:endParaRPr lang="en-US" altLang="zh-CN" sz="1600" b="1" i="0" u="none" strike="noStrike" baseline="0">
            <a:solidFill>
              <a:srgbClr val="FF0000"/>
            </a:solidFill>
            <a:latin typeface="宋体"/>
            <a:ea typeface="宋体"/>
          </a:endParaRPr>
        </a:p>
        <a:p>
          <a:pPr algn="l" rtl="0">
            <a:lnSpc>
              <a:spcPts val="1400"/>
            </a:lnSpc>
            <a:defRPr sz="1000"/>
          </a:pP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            &gt;=50,  晋级为：组长，    分红为：业绩的5%</a:t>
          </a:r>
        </a:p>
        <a:p>
          <a:pPr algn="l" rtl="0">
            <a:lnSpc>
              <a:spcPts val="1400"/>
            </a:lnSpc>
            <a:defRPr sz="1000"/>
          </a:pP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             </a:t>
          </a:r>
          <a:endParaRPr lang="en-US" altLang="zh-CN" sz="1600" b="1" i="0" u="none" strike="noStrike" baseline="0">
            <a:solidFill>
              <a:srgbClr val="FF0000"/>
            </a:solidFill>
            <a:latin typeface="宋体"/>
            <a:ea typeface="宋体"/>
          </a:endParaRPr>
        </a:p>
        <a:p>
          <a:pPr algn="l" rtl="0">
            <a:lnSpc>
              <a:spcPts val="1400"/>
            </a:lnSpc>
            <a:defRPr sz="1000"/>
          </a:pP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            &gt;=10,   作辞退处理，    分红为：业绩的1%</a:t>
          </a:r>
          <a:endParaRPr lang="zh-CN" alt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152400</xdr:rowOff>
    </xdr:from>
    <xdr:to>
      <xdr:col>12</xdr:col>
      <xdr:colOff>180975</xdr:colOff>
      <xdr:row>14</xdr:row>
      <xdr:rowOff>123825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7381874" y="152400"/>
          <a:ext cx="2933701" cy="4629150"/>
        </a:xfrm>
        <a:prstGeom prst="rect">
          <a:avLst/>
        </a:prstGeom>
        <a:solidFill>
          <a:srgbClr val="FFFF00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要求：</a:t>
          </a:r>
        </a:p>
        <a:p>
          <a:pPr algn="l" rtl="0">
            <a:lnSpc>
              <a:spcPts val="1400"/>
            </a:lnSpc>
            <a:defRPr sz="1000"/>
          </a:pPr>
          <a:r>
            <a:rPr lang="en-US" altLang="zh-CN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1</a:t>
          </a: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、如果净销售额</a:t>
          </a:r>
          <a:r>
            <a:rPr lang="en-US" altLang="zh-CN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&lt;</a:t>
          </a: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=</a:t>
          </a:r>
          <a:r>
            <a:rPr lang="en-US" altLang="zh-CN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2500</a:t>
          </a: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,  </a:t>
          </a:r>
          <a:endParaRPr lang="en-US" altLang="zh-CN" sz="1600" b="1" i="0" u="none" strike="noStrike" baseline="0">
            <a:solidFill>
              <a:srgbClr val="FF0000"/>
            </a:solidFill>
            <a:latin typeface="宋体"/>
            <a:ea typeface="宋体"/>
          </a:endParaRPr>
        </a:p>
        <a:p>
          <a:pPr algn="l" rtl="0">
            <a:lnSpc>
              <a:spcPts val="1400"/>
            </a:lnSpc>
            <a:defRPr sz="1000"/>
          </a:pPr>
          <a:endParaRPr lang="en-US" altLang="zh-CN" sz="1600" b="1" i="0" u="none" strike="noStrike" baseline="0">
            <a:solidFill>
              <a:srgbClr val="FF0000"/>
            </a:solidFill>
            <a:latin typeface="宋体"/>
            <a:ea typeface="宋体"/>
          </a:endParaRPr>
        </a:p>
        <a:p>
          <a:pPr algn="l" rtl="0">
            <a:lnSpc>
              <a:spcPts val="1400"/>
            </a:lnSpc>
            <a:defRPr sz="1000"/>
          </a:pP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代办费为：净销售额的</a:t>
          </a:r>
          <a:r>
            <a:rPr lang="en-US" altLang="zh-CN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3.5%</a:t>
          </a: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，</a:t>
          </a:r>
          <a:endParaRPr lang="en-US" altLang="zh-CN" sz="1600" b="1" i="0" u="none" strike="noStrike" baseline="0">
            <a:solidFill>
              <a:srgbClr val="FF0000"/>
            </a:solidFill>
            <a:latin typeface="宋体"/>
            <a:ea typeface="宋体"/>
          </a:endParaRPr>
        </a:p>
        <a:p>
          <a:pPr algn="l" rtl="0">
            <a:lnSpc>
              <a:spcPts val="1400"/>
            </a:lnSpc>
            <a:defRPr sz="1000"/>
          </a:pPr>
          <a:endParaRPr lang="en-US" altLang="zh-CN" sz="1600" b="1" i="0" u="none" strike="noStrike" baseline="0">
            <a:solidFill>
              <a:srgbClr val="FF0000"/>
            </a:solidFill>
            <a:latin typeface="宋体"/>
            <a:ea typeface="宋体"/>
          </a:endParaRPr>
        </a:p>
        <a:p>
          <a:pPr algn="l" rtl="0">
            <a:lnSpc>
              <a:spcPts val="1400"/>
            </a:lnSpc>
            <a:defRPr sz="1000"/>
          </a:pP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手续费为：</a:t>
          </a:r>
          <a:r>
            <a:rPr lang="en-US" altLang="zh-CN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50</a:t>
          </a:r>
          <a:endParaRPr lang="zh-CN" altLang="en-US" sz="1600" b="1" i="0" u="none" strike="noStrike" baseline="0">
            <a:solidFill>
              <a:srgbClr val="FF0000"/>
            </a:solidFill>
            <a:latin typeface="宋体"/>
            <a:ea typeface="宋体"/>
          </a:endParaRPr>
        </a:p>
        <a:p>
          <a:pPr algn="l" rtl="0">
            <a:lnSpc>
              <a:spcPts val="1400"/>
            </a:lnSpc>
            <a:defRPr sz="1000"/>
          </a:pP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宋体"/>
            </a:rPr>
            <a:t>            </a:t>
          </a:r>
          <a:endParaRPr lang="en-US" altLang="zh-CN" sz="1600" b="1" i="0" u="none" strike="noStrike" baseline="0">
            <a:solidFill>
              <a:srgbClr val="FF0000"/>
            </a:solidFill>
            <a:latin typeface="宋体"/>
            <a:ea typeface="宋体"/>
          </a:endParaRPr>
        </a:p>
        <a:p>
          <a:pPr algn="l" rtl="0">
            <a:lnSpc>
              <a:spcPts val="1400"/>
            </a:lnSpc>
            <a:defRPr sz="1000"/>
          </a:pPr>
          <a:r>
            <a:rPr lang="en-US" altLang="zh-CN" sz="1600" b="1" i="0" u="none" strike="noStrike" baseline="0">
              <a:solidFill>
                <a:srgbClr val="FF0000"/>
              </a:solidFill>
              <a:latin typeface="宋体"/>
              <a:ea typeface="+mn-ea"/>
            </a:rPr>
            <a:t>2</a:t>
          </a: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+mn-ea"/>
            </a:rPr>
            <a:t>、如果净销售额</a:t>
          </a:r>
          <a:r>
            <a:rPr lang="en-US" altLang="zh-CN" sz="1600" b="1" i="0" u="none" strike="noStrike" baseline="0">
              <a:solidFill>
                <a:srgbClr val="FF0000"/>
              </a:solidFill>
              <a:latin typeface="宋体"/>
              <a:ea typeface="+mn-ea"/>
            </a:rPr>
            <a:t>&lt;=5000,  </a:t>
          </a:r>
        </a:p>
        <a:p>
          <a:pPr algn="l" rtl="0">
            <a:lnSpc>
              <a:spcPts val="1400"/>
            </a:lnSpc>
            <a:defRPr sz="1000"/>
          </a:pPr>
          <a:endParaRPr lang="en-US" altLang="zh-CN" sz="1600" b="1" i="0" u="none" strike="noStrike" baseline="0">
            <a:solidFill>
              <a:srgbClr val="FF0000"/>
            </a:solidFill>
            <a:latin typeface="宋体"/>
            <a:ea typeface="+mn-ea"/>
          </a:endParaRPr>
        </a:p>
        <a:p>
          <a:pPr algn="l" rtl="0">
            <a:lnSpc>
              <a:spcPts val="1400"/>
            </a:lnSpc>
            <a:defRPr sz="1000"/>
          </a:pP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+mn-ea"/>
            </a:rPr>
            <a:t>代办费为：净销售额的</a:t>
          </a:r>
          <a:r>
            <a:rPr lang="en-US" altLang="zh-CN" sz="1600" b="1" i="0" u="none" strike="noStrike" baseline="0">
              <a:solidFill>
                <a:srgbClr val="FF0000"/>
              </a:solidFill>
              <a:latin typeface="宋体"/>
              <a:ea typeface="+mn-ea"/>
            </a:rPr>
            <a:t>5%</a:t>
          </a: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+mn-ea"/>
            </a:rPr>
            <a:t>，</a:t>
          </a:r>
          <a:endParaRPr lang="en-US" altLang="zh-CN" sz="1600" b="1" i="0" u="none" strike="noStrike" baseline="0">
            <a:solidFill>
              <a:srgbClr val="FF0000"/>
            </a:solidFill>
            <a:latin typeface="宋体"/>
            <a:ea typeface="+mn-ea"/>
          </a:endParaRPr>
        </a:p>
        <a:p>
          <a:pPr algn="l" rtl="0">
            <a:lnSpc>
              <a:spcPts val="1400"/>
            </a:lnSpc>
            <a:defRPr sz="1000"/>
          </a:pPr>
          <a:endParaRPr lang="en-US" altLang="zh-CN" sz="1600" b="1" i="0" u="none" strike="noStrike" baseline="0">
            <a:solidFill>
              <a:srgbClr val="FF0000"/>
            </a:solidFill>
            <a:latin typeface="宋体"/>
            <a:ea typeface="+mn-ea"/>
          </a:endParaRPr>
        </a:p>
        <a:p>
          <a:pPr algn="l" rtl="0">
            <a:lnSpc>
              <a:spcPts val="1400"/>
            </a:lnSpc>
            <a:defRPr sz="1000"/>
          </a:pPr>
          <a:r>
            <a:rPr lang="zh-CN" altLang="en-US" sz="1600" b="1" i="0" u="none" strike="noStrike" baseline="0">
              <a:solidFill>
                <a:srgbClr val="FF0000"/>
              </a:solidFill>
              <a:latin typeface="宋体"/>
              <a:ea typeface="+mn-ea"/>
            </a:rPr>
            <a:t>手续费为：</a:t>
          </a:r>
          <a:r>
            <a:rPr lang="en-US" altLang="zh-CN" sz="1600" b="1" i="0" u="none" strike="noStrike" baseline="0">
              <a:solidFill>
                <a:srgbClr val="FF0000"/>
              </a:solidFill>
              <a:latin typeface="宋体"/>
              <a:ea typeface="+mn-ea"/>
            </a:rPr>
            <a:t>100</a:t>
          </a:r>
        </a:p>
        <a:p>
          <a:pPr algn="l" rtl="0">
            <a:lnSpc>
              <a:spcPts val="1400"/>
            </a:lnSpc>
            <a:defRPr sz="1000"/>
          </a:pPr>
          <a:endParaRPr lang="en-US" altLang="zh-CN" sz="1600" b="1" i="0" u="none" strike="noStrike" baseline="0">
            <a:solidFill>
              <a:srgbClr val="FF0000"/>
            </a:solidFill>
            <a:latin typeface="宋体"/>
            <a:ea typeface="宋体"/>
          </a:endParaRPr>
        </a:p>
        <a:p>
          <a:pPr algn="l" rtl="0">
            <a:lnSpc>
              <a:spcPts val="1400"/>
            </a:lnSpc>
            <a:defRPr sz="1000"/>
          </a:pPr>
          <a:r>
            <a:rPr lang="en-US" altLang="zh-CN" sz="1600" b="1">
              <a:solidFill>
                <a:srgbClr val="FF0000"/>
              </a:solidFill>
            </a:rPr>
            <a:t>3</a:t>
          </a:r>
          <a:r>
            <a:rPr lang="zh-CN" altLang="en-US" sz="1600" b="1">
              <a:solidFill>
                <a:srgbClr val="FF0000"/>
              </a:solidFill>
            </a:rPr>
            <a:t>、如果净销售额</a:t>
          </a:r>
          <a:r>
            <a:rPr lang="en-US" altLang="zh-CN" sz="1600" b="1">
              <a:solidFill>
                <a:srgbClr val="FF0000"/>
              </a:solidFill>
            </a:rPr>
            <a:t>&lt;=7500,  </a:t>
          </a:r>
        </a:p>
        <a:p>
          <a:pPr algn="l" rtl="0">
            <a:lnSpc>
              <a:spcPts val="1400"/>
            </a:lnSpc>
            <a:defRPr sz="1000"/>
          </a:pPr>
          <a:endParaRPr lang="en-US" altLang="zh-CN" sz="1600" b="1">
            <a:solidFill>
              <a:srgbClr val="FF0000"/>
            </a:solidFill>
          </a:endParaRPr>
        </a:p>
        <a:p>
          <a:pPr algn="l" rtl="0">
            <a:lnSpc>
              <a:spcPts val="1400"/>
            </a:lnSpc>
            <a:defRPr sz="1000"/>
          </a:pPr>
          <a:r>
            <a:rPr lang="zh-CN" altLang="en-US" sz="1600" b="1">
              <a:solidFill>
                <a:srgbClr val="FF0000"/>
              </a:solidFill>
            </a:rPr>
            <a:t>代办费为：净销售额的</a:t>
          </a:r>
          <a:r>
            <a:rPr lang="en-US" altLang="zh-CN" sz="1600" b="1">
              <a:solidFill>
                <a:srgbClr val="FF0000"/>
              </a:solidFill>
            </a:rPr>
            <a:t>8%</a:t>
          </a:r>
          <a:r>
            <a:rPr lang="zh-CN" altLang="en-US" sz="1600" b="1">
              <a:solidFill>
                <a:srgbClr val="FF0000"/>
              </a:solidFill>
            </a:rPr>
            <a:t>，</a:t>
          </a:r>
          <a:endParaRPr lang="en-US" altLang="zh-CN" sz="1600" b="1">
            <a:solidFill>
              <a:srgbClr val="FF0000"/>
            </a:solidFill>
          </a:endParaRPr>
        </a:p>
        <a:p>
          <a:pPr algn="l" rtl="0">
            <a:lnSpc>
              <a:spcPts val="1400"/>
            </a:lnSpc>
            <a:defRPr sz="1000"/>
          </a:pPr>
          <a:endParaRPr lang="en-US" altLang="zh-CN" sz="1600" b="1">
            <a:solidFill>
              <a:srgbClr val="FF0000"/>
            </a:solidFill>
          </a:endParaRPr>
        </a:p>
        <a:p>
          <a:pPr algn="l" rtl="0">
            <a:lnSpc>
              <a:spcPts val="1400"/>
            </a:lnSpc>
            <a:defRPr sz="1000"/>
          </a:pPr>
          <a:r>
            <a:rPr lang="zh-CN" altLang="en-US" sz="1600" b="1">
              <a:solidFill>
                <a:srgbClr val="FF0000"/>
              </a:solidFill>
            </a:rPr>
            <a:t>手续费为：</a:t>
          </a:r>
          <a:r>
            <a:rPr lang="en-US" altLang="zh-CN" sz="1600" b="1">
              <a:solidFill>
                <a:srgbClr val="FF0000"/>
              </a:solidFill>
            </a:rPr>
            <a:t>200</a:t>
          </a:r>
        </a:p>
        <a:p>
          <a:pPr algn="l" rtl="0">
            <a:lnSpc>
              <a:spcPts val="1400"/>
            </a:lnSpc>
            <a:defRPr sz="1000"/>
          </a:pPr>
          <a:r>
            <a:rPr lang="zh-CN" altLang="en-US" sz="1600" b="1">
              <a:solidFill>
                <a:srgbClr val="FF0000"/>
              </a:solidFill>
            </a:rPr>
            <a:t>                           </a:t>
          </a:r>
          <a:endParaRPr lang="en-US" altLang="zh-CN" sz="1600" b="1">
            <a:solidFill>
              <a:srgbClr val="FF0000"/>
            </a:solidFill>
          </a:endParaRPr>
        </a:p>
        <a:p>
          <a:pPr algn="l" rtl="0">
            <a:lnSpc>
              <a:spcPts val="1400"/>
            </a:lnSpc>
            <a:defRPr sz="1000"/>
          </a:pPr>
          <a:r>
            <a:rPr lang="en-US" altLang="zh-CN" sz="1600" b="1">
              <a:solidFill>
                <a:srgbClr val="FF0000"/>
              </a:solidFill>
            </a:rPr>
            <a:t> 4</a:t>
          </a:r>
          <a:r>
            <a:rPr lang="zh-CN" altLang="en-US" sz="1600" b="1">
              <a:solidFill>
                <a:srgbClr val="FF0000"/>
              </a:solidFill>
            </a:rPr>
            <a:t>、如果净销售额</a:t>
          </a:r>
          <a:r>
            <a:rPr lang="en-US" altLang="zh-CN" sz="1600" b="1">
              <a:solidFill>
                <a:srgbClr val="FF0000"/>
              </a:solidFill>
            </a:rPr>
            <a:t>&gt;7500,  </a:t>
          </a:r>
        </a:p>
        <a:p>
          <a:pPr algn="l" rtl="0">
            <a:lnSpc>
              <a:spcPts val="1400"/>
            </a:lnSpc>
            <a:defRPr sz="1000"/>
          </a:pPr>
          <a:endParaRPr lang="en-US" altLang="zh-CN" sz="1600" b="1">
            <a:solidFill>
              <a:srgbClr val="FF0000"/>
            </a:solidFill>
          </a:endParaRPr>
        </a:p>
        <a:p>
          <a:pPr algn="l" rtl="0">
            <a:lnSpc>
              <a:spcPts val="1400"/>
            </a:lnSpc>
            <a:defRPr sz="1000"/>
          </a:pPr>
          <a:r>
            <a:rPr lang="zh-CN" altLang="en-US" sz="1600" b="1">
              <a:solidFill>
                <a:srgbClr val="FF0000"/>
              </a:solidFill>
            </a:rPr>
            <a:t>代办费为：净销售额的</a:t>
          </a:r>
          <a:r>
            <a:rPr lang="en-US" altLang="zh-CN" sz="1600" b="1">
              <a:solidFill>
                <a:srgbClr val="FF0000"/>
              </a:solidFill>
            </a:rPr>
            <a:t>10%</a:t>
          </a:r>
          <a:r>
            <a:rPr lang="zh-CN" altLang="en-US" sz="1600" b="1">
              <a:solidFill>
                <a:srgbClr val="FF0000"/>
              </a:solidFill>
            </a:rPr>
            <a:t>，</a:t>
          </a:r>
          <a:endParaRPr lang="en-US" altLang="zh-CN" sz="1600" b="1">
            <a:solidFill>
              <a:srgbClr val="FF0000"/>
            </a:solidFill>
          </a:endParaRPr>
        </a:p>
        <a:p>
          <a:pPr algn="l" rtl="0">
            <a:lnSpc>
              <a:spcPts val="1400"/>
            </a:lnSpc>
            <a:defRPr sz="1000"/>
          </a:pPr>
          <a:endParaRPr lang="en-US" altLang="zh-CN" sz="1600" b="1">
            <a:solidFill>
              <a:srgbClr val="FF0000"/>
            </a:solidFill>
          </a:endParaRPr>
        </a:p>
        <a:p>
          <a:pPr algn="l" rtl="0">
            <a:lnSpc>
              <a:spcPts val="1400"/>
            </a:lnSpc>
            <a:defRPr sz="1000"/>
          </a:pPr>
          <a:r>
            <a:rPr lang="zh-CN" altLang="en-US" sz="1600" b="1">
              <a:solidFill>
                <a:srgbClr val="FF0000"/>
              </a:solidFill>
            </a:rPr>
            <a:t>手续费为：</a:t>
          </a:r>
          <a:r>
            <a:rPr lang="en-US" altLang="zh-CN" sz="1600" b="1">
              <a:solidFill>
                <a:srgbClr val="FF0000"/>
              </a:solidFill>
            </a:rPr>
            <a:t>300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7101;&#33521;&#33521;\&#25945;&#23398;&#36164;&#26009;\&#26032;&#21326;&#30005;&#33041;&#23398;&#38498;&#21150;&#20844;&#26696;&#20363;&#35762;&#35299;\&#20316;&#19994;\excel&#20316;&#19994;\&#31532;10&#31456;&#20844;&#24335;&#19982;&#20989;&#25968;\&#31532;&#21313;&#31456;&#20316;&#19994;\&#32508;&#21512;&#32451;&#2006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综合练习1"/>
      <sheetName val="综合练习2"/>
      <sheetName val="sum与sumif函数练习"/>
      <sheetName val="单元格引用"/>
      <sheetName val="max与min函数综合应用"/>
      <sheetName val="混合引用"/>
      <sheetName val="绝对引用答案"/>
      <sheetName val="绝对引用练习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9">
          <cell r="B9">
            <v>0.1</v>
          </cell>
        </row>
        <row r="10">
          <cell r="B10">
            <v>0.05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90" zoomScaleNormal="190" workbookViewId="0">
      <selection activeCell="C7" sqref="C7"/>
    </sheetView>
  </sheetViews>
  <sheetFormatPr defaultRowHeight="14.25"/>
  <cols>
    <col min="1" max="1" width="11" style="1" customWidth="1"/>
    <col min="2" max="2" width="14" style="1" customWidth="1"/>
    <col min="3" max="3" width="9" style="1"/>
    <col min="4" max="4" width="13.875" style="1" customWidth="1"/>
    <col min="5" max="5" width="41" style="1" customWidth="1"/>
    <col min="6" max="16384" width="9" style="1"/>
  </cols>
  <sheetData>
    <row r="1" spans="1:7" s="95" customFormat="1" ht="11.25">
      <c r="A1" s="93" t="s">
        <v>14</v>
      </c>
      <c r="B1" s="93" t="s">
        <v>13</v>
      </c>
      <c r="C1" s="94" t="s">
        <v>140</v>
      </c>
    </row>
    <row r="2" spans="1:7" s="95" customFormat="1" ht="11.25">
      <c r="A2" s="96">
        <v>1500</v>
      </c>
      <c r="B2" s="96">
        <v>900</v>
      </c>
      <c r="C2" s="94" t="str">
        <f>IF(A2&gt;B2,"超支","OK")</f>
        <v>超支</v>
      </c>
      <c r="D2" s="97"/>
      <c r="E2" s="97"/>
    </row>
    <row r="3" spans="1:7" s="95" customFormat="1" ht="11.25">
      <c r="A3" s="96">
        <v>500</v>
      </c>
      <c r="B3" s="96">
        <v>925</v>
      </c>
      <c r="C3" s="94" t="str">
        <f t="shared" ref="C3:C16" si="0">IF(A3&gt;B3,"超支","OK")</f>
        <v>OK</v>
      </c>
      <c r="D3" s="97"/>
      <c r="E3" s="97"/>
    </row>
    <row r="4" spans="1:7" s="95" customFormat="1" ht="11.25">
      <c r="A4" s="96">
        <v>2711</v>
      </c>
      <c r="B4" s="94">
        <v>3605</v>
      </c>
      <c r="C4" s="94" t="str">
        <f t="shared" si="0"/>
        <v>OK</v>
      </c>
    </row>
    <row r="5" spans="1:7" s="95" customFormat="1" ht="11.25">
      <c r="A5" s="96">
        <v>1673</v>
      </c>
      <c r="B5" s="96">
        <v>900</v>
      </c>
      <c r="C5" s="94" t="str">
        <f t="shared" si="0"/>
        <v>超支</v>
      </c>
    </row>
    <row r="6" spans="1:7" s="95" customFormat="1" ht="11.25">
      <c r="A6" s="96">
        <v>1846</v>
      </c>
      <c r="B6" s="96">
        <v>1799</v>
      </c>
      <c r="C6" s="94" t="str">
        <f t="shared" si="0"/>
        <v>超支</v>
      </c>
    </row>
    <row r="7" spans="1:7" s="95" customFormat="1" ht="11.25">
      <c r="A7" s="96">
        <v>2019</v>
      </c>
      <c r="B7" s="96">
        <v>2698</v>
      </c>
      <c r="C7" s="94" t="str">
        <f t="shared" si="0"/>
        <v>OK</v>
      </c>
      <c r="E7" s="98"/>
      <c r="F7" s="98"/>
      <c r="G7" s="98"/>
    </row>
    <row r="8" spans="1:7" s="95" customFormat="1" ht="11.25">
      <c r="A8" s="96">
        <v>3576</v>
      </c>
      <c r="B8" s="96">
        <v>3597</v>
      </c>
      <c r="C8" s="94" t="str">
        <f t="shared" si="0"/>
        <v>OK</v>
      </c>
      <c r="E8" s="98"/>
      <c r="F8" s="98"/>
      <c r="G8" s="98"/>
    </row>
    <row r="9" spans="1:7" s="95" customFormat="1" ht="11.25">
      <c r="A9" s="96">
        <v>2365</v>
      </c>
      <c r="B9" s="96">
        <v>1999</v>
      </c>
      <c r="C9" s="94" t="str">
        <f t="shared" si="0"/>
        <v>超支</v>
      </c>
      <c r="E9" s="98"/>
      <c r="F9" s="98"/>
      <c r="G9" s="98"/>
    </row>
    <row r="10" spans="1:7" s="95" customFormat="1" ht="11.25">
      <c r="A10" s="96">
        <v>2538</v>
      </c>
      <c r="B10" s="96">
        <v>2698</v>
      </c>
      <c r="C10" s="94" t="str">
        <f t="shared" si="0"/>
        <v>OK</v>
      </c>
      <c r="E10" s="98"/>
      <c r="F10" s="98"/>
      <c r="G10" s="98"/>
    </row>
    <row r="11" spans="1:7" s="95" customFormat="1" ht="11.25">
      <c r="A11" s="96">
        <v>3403</v>
      </c>
      <c r="B11" s="96">
        <v>3397</v>
      </c>
      <c r="C11" s="94" t="str">
        <f t="shared" si="0"/>
        <v>超支</v>
      </c>
      <c r="E11" s="98"/>
      <c r="F11" s="98"/>
      <c r="G11" s="98"/>
    </row>
    <row r="12" spans="1:7" s="95" customFormat="1" ht="11.25">
      <c r="A12" s="96">
        <v>2884</v>
      </c>
      <c r="B12" s="96">
        <v>4096</v>
      </c>
      <c r="C12" s="94" t="str">
        <f t="shared" si="0"/>
        <v>OK</v>
      </c>
      <c r="E12" s="98"/>
      <c r="F12" s="98"/>
      <c r="G12" s="98"/>
    </row>
    <row r="13" spans="1:7" s="95" customFormat="1" ht="11.25">
      <c r="A13" s="96">
        <v>3057</v>
      </c>
      <c r="B13" s="96">
        <v>5504</v>
      </c>
      <c r="C13" s="94" t="str">
        <f t="shared" si="0"/>
        <v>OK</v>
      </c>
      <c r="E13" s="98"/>
      <c r="F13" s="98"/>
      <c r="G13" s="98"/>
    </row>
    <row r="14" spans="1:7" s="95" customFormat="1" ht="11.25">
      <c r="A14" s="96">
        <v>3230</v>
      </c>
      <c r="B14" s="96">
        <v>3416</v>
      </c>
      <c r="C14" s="94" t="str">
        <f t="shared" si="0"/>
        <v>OK</v>
      </c>
    </row>
    <row r="15" spans="1:7" s="95" customFormat="1" ht="11.25">
      <c r="A15" s="96">
        <v>500</v>
      </c>
      <c r="B15" s="96">
        <v>810</v>
      </c>
      <c r="C15" s="94" t="str">
        <f t="shared" si="0"/>
        <v>OK</v>
      </c>
    </row>
    <row r="16" spans="1:7" s="95" customFormat="1" ht="11.25">
      <c r="A16" s="96">
        <v>2192</v>
      </c>
      <c r="B16" s="96">
        <v>340</v>
      </c>
      <c r="C16" s="94" t="str">
        <f t="shared" si="0"/>
        <v>超支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F1" workbookViewId="0">
      <selection activeCell="J8" sqref="J8"/>
    </sheetView>
  </sheetViews>
  <sheetFormatPr defaultRowHeight="14.25"/>
  <cols>
    <col min="1" max="16384" width="9" style="1"/>
  </cols>
  <sheetData>
    <row r="1" spans="1:9" s="61" customFormat="1" ht="30" customHeight="1">
      <c r="A1" s="14" t="s">
        <v>34</v>
      </c>
      <c r="B1" s="14" t="s">
        <v>33</v>
      </c>
      <c r="C1" s="14" t="s">
        <v>32</v>
      </c>
      <c r="D1" s="14" t="s">
        <v>31</v>
      </c>
      <c r="E1" s="14" t="s">
        <v>30</v>
      </c>
      <c r="F1" s="14" t="s">
        <v>29</v>
      </c>
      <c r="G1" s="14" t="s">
        <v>28</v>
      </c>
      <c r="H1" s="14" t="s">
        <v>27</v>
      </c>
      <c r="I1" s="14" t="s">
        <v>26</v>
      </c>
    </row>
    <row r="2" spans="1:9" s="61" customFormat="1" ht="30" customHeight="1">
      <c r="A2" s="14" t="s">
        <v>25</v>
      </c>
      <c r="B2" s="14" t="s">
        <v>15</v>
      </c>
      <c r="C2" s="14">
        <v>60</v>
      </c>
      <c r="D2" s="14">
        <v>54</v>
      </c>
      <c r="E2" s="14">
        <v>90</v>
      </c>
      <c r="F2" s="14">
        <v>83</v>
      </c>
      <c r="G2" s="14">
        <v>69</v>
      </c>
      <c r="H2" s="14">
        <f t="shared" ref="H2:H10" si="0">SUM(C2:G2)</f>
        <v>356</v>
      </c>
      <c r="I2" s="14" t="str">
        <f>IF(H2&gt;350,"优秀","一般")</f>
        <v>优秀</v>
      </c>
    </row>
    <row r="3" spans="1:9" s="61" customFormat="1" ht="30" customHeight="1">
      <c r="A3" s="14" t="s">
        <v>24</v>
      </c>
      <c r="B3" s="14" t="s">
        <v>20</v>
      </c>
      <c r="C3" s="14">
        <v>52</v>
      </c>
      <c r="D3" s="14">
        <v>63</v>
      </c>
      <c r="E3" s="14">
        <v>58</v>
      </c>
      <c r="F3" s="14">
        <v>65</v>
      </c>
      <c r="G3" s="14">
        <v>76</v>
      </c>
      <c r="H3" s="14">
        <f t="shared" si="0"/>
        <v>314</v>
      </c>
      <c r="I3" s="14" t="str">
        <f t="shared" ref="I3:I10" si="1">IF(H3&gt;350,"优秀","一般")</f>
        <v>一般</v>
      </c>
    </row>
    <row r="4" spans="1:9" s="61" customFormat="1" ht="30" customHeight="1">
      <c r="A4" s="14" t="s">
        <v>23</v>
      </c>
      <c r="B4" s="14" t="s">
        <v>15</v>
      </c>
      <c r="C4" s="14">
        <v>41</v>
      </c>
      <c r="D4" s="14">
        <v>67</v>
      </c>
      <c r="E4" s="14">
        <v>84</v>
      </c>
      <c r="F4" s="14">
        <v>88</v>
      </c>
      <c r="G4" s="14">
        <v>75</v>
      </c>
      <c r="H4" s="14">
        <f t="shared" si="0"/>
        <v>355</v>
      </c>
      <c r="I4" s="14" t="str">
        <f t="shared" si="1"/>
        <v>优秀</v>
      </c>
    </row>
    <row r="5" spans="1:9" s="61" customFormat="1" ht="30" customHeight="1">
      <c r="A5" s="14" t="s">
        <v>22</v>
      </c>
      <c r="B5" s="14" t="s">
        <v>20</v>
      </c>
      <c r="C5" s="14">
        <v>85</v>
      </c>
      <c r="D5" s="14">
        <v>81</v>
      </c>
      <c r="E5" s="14">
        <v>65</v>
      </c>
      <c r="F5" s="14">
        <v>96</v>
      </c>
      <c r="G5" s="14">
        <v>63</v>
      </c>
      <c r="H5" s="14">
        <f t="shared" si="0"/>
        <v>390</v>
      </c>
      <c r="I5" s="14" t="str">
        <f t="shared" si="1"/>
        <v>优秀</v>
      </c>
    </row>
    <row r="6" spans="1:9" s="61" customFormat="1" ht="30" customHeight="1">
      <c r="A6" s="14" t="s">
        <v>21</v>
      </c>
      <c r="B6" s="14" t="s">
        <v>20</v>
      </c>
      <c r="C6" s="14">
        <v>63</v>
      </c>
      <c r="D6" s="14">
        <v>77</v>
      </c>
      <c r="E6" s="14">
        <v>69</v>
      </c>
      <c r="F6" s="14">
        <v>64</v>
      </c>
      <c r="G6" s="14">
        <v>67</v>
      </c>
      <c r="H6" s="14">
        <f t="shared" si="0"/>
        <v>340</v>
      </c>
      <c r="I6" s="14" t="str">
        <f t="shared" si="1"/>
        <v>一般</v>
      </c>
    </row>
    <row r="7" spans="1:9" s="61" customFormat="1" ht="30" customHeight="1">
      <c r="A7" s="14" t="s">
        <v>19</v>
      </c>
      <c r="B7" s="14" t="s">
        <v>15</v>
      </c>
      <c r="C7" s="14">
        <v>25</v>
      </c>
      <c r="D7" s="14">
        <v>68</v>
      </c>
      <c r="E7" s="14">
        <v>75</v>
      </c>
      <c r="F7" s="14">
        <v>67</v>
      </c>
      <c r="G7" s="14">
        <v>65</v>
      </c>
      <c r="H7" s="14">
        <f t="shared" si="0"/>
        <v>300</v>
      </c>
      <c r="I7" s="14" t="str">
        <f t="shared" si="1"/>
        <v>一般</v>
      </c>
    </row>
    <row r="8" spans="1:9" s="61" customFormat="1" ht="30" customHeight="1">
      <c r="A8" s="14" t="s">
        <v>18</v>
      </c>
      <c r="B8" s="14" t="s">
        <v>15</v>
      </c>
      <c r="C8" s="14">
        <v>64</v>
      </c>
      <c r="D8" s="14">
        <v>90</v>
      </c>
      <c r="E8" s="14">
        <v>68</v>
      </c>
      <c r="F8" s="14">
        <v>85</v>
      </c>
      <c r="G8" s="14">
        <v>93</v>
      </c>
      <c r="H8" s="14">
        <f t="shared" si="0"/>
        <v>400</v>
      </c>
      <c r="I8" s="14" t="str">
        <f t="shared" si="1"/>
        <v>优秀</v>
      </c>
    </row>
    <row r="9" spans="1:9" s="61" customFormat="1" ht="30" customHeight="1">
      <c r="A9" s="14" t="s">
        <v>17</v>
      </c>
      <c r="B9" s="14" t="s">
        <v>15</v>
      </c>
      <c r="C9" s="14">
        <v>46</v>
      </c>
      <c r="D9" s="14">
        <v>64</v>
      </c>
      <c r="E9" s="14">
        <v>64</v>
      </c>
      <c r="F9" s="14">
        <v>79</v>
      </c>
      <c r="G9" s="14">
        <v>72</v>
      </c>
      <c r="H9" s="14">
        <f t="shared" si="0"/>
        <v>325</v>
      </c>
      <c r="I9" s="14" t="str">
        <f t="shared" si="1"/>
        <v>一般</v>
      </c>
    </row>
    <row r="10" spans="1:9" s="61" customFormat="1" ht="30" customHeight="1">
      <c r="A10" s="14" t="s">
        <v>16</v>
      </c>
      <c r="B10" s="14" t="s">
        <v>15</v>
      </c>
      <c r="C10" s="14">
        <v>80</v>
      </c>
      <c r="D10" s="14">
        <v>60</v>
      </c>
      <c r="E10" s="14">
        <v>78</v>
      </c>
      <c r="F10" s="14">
        <v>63</v>
      </c>
      <c r="G10" s="14">
        <v>62</v>
      </c>
      <c r="H10" s="14">
        <f t="shared" si="0"/>
        <v>343</v>
      </c>
      <c r="I10" s="14" t="str">
        <f t="shared" si="1"/>
        <v>一般</v>
      </c>
    </row>
  </sheetData>
  <phoneticPr fontId="3" type="noConversion"/>
  <dataValidations count="1">
    <dataValidation type="whole" allowBlank="1" showInputMessage="1" showErrorMessage="1" errorTitle="gfsdfg" error="fdsgdsgdsfgsg" promptTitle="错了" prompt="fdgffdsgdsgds" sqref="C2:G10">
      <formula1>50</formula1>
      <formula2>100</formula2>
    </dataValidation>
  </dataValidation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25"/>
  <cols>
    <col min="1" max="2" width="9" style="1"/>
    <col min="3" max="3" width="12" style="1" bestFit="1" customWidth="1"/>
    <col min="4" max="4" width="13.625" style="1" customWidth="1"/>
    <col min="5" max="5" width="11.625" style="3" customWidth="1"/>
    <col min="6" max="6" width="13.125" style="1" customWidth="1"/>
    <col min="7" max="9" width="9" style="1"/>
    <col min="10" max="10" width="12" style="1" bestFit="1" customWidth="1"/>
    <col min="11" max="16384" width="9" style="1"/>
  </cols>
  <sheetData>
    <row r="1" spans="1:10" ht="30" customHeight="1">
      <c r="A1" s="62" t="s">
        <v>51</v>
      </c>
      <c r="B1" s="62" t="s">
        <v>50</v>
      </c>
      <c r="C1" s="62" t="s">
        <v>49</v>
      </c>
      <c r="D1" s="62" t="s">
        <v>48</v>
      </c>
      <c r="E1" s="63" t="s">
        <v>47</v>
      </c>
      <c r="F1" s="63" t="s">
        <v>128</v>
      </c>
    </row>
    <row r="2" spans="1:10" ht="30" customHeight="1">
      <c r="A2" s="62" t="s">
        <v>46</v>
      </c>
      <c r="B2" s="62">
        <v>1500</v>
      </c>
      <c r="C2" s="62">
        <v>50</v>
      </c>
      <c r="D2" s="64">
        <v>34827</v>
      </c>
      <c r="E2" s="63">
        <f>SUM(B2+C2)</f>
        <v>1550</v>
      </c>
      <c r="F2" s="2" t="str">
        <f>IF(E2&gt;2000,"局级",IF(E2&gt;1500,"处级",IF(E2&lt;1500,"科员")))</f>
        <v>处级</v>
      </c>
    </row>
    <row r="3" spans="1:10" ht="30" customHeight="1">
      <c r="A3" s="62" t="s">
        <v>45</v>
      </c>
      <c r="B3" s="62">
        <v>1650</v>
      </c>
      <c r="C3" s="62">
        <v>60</v>
      </c>
      <c r="D3" s="64">
        <v>35984</v>
      </c>
      <c r="E3" s="63">
        <f t="shared" ref="E3:E13" si="0">SUM(B3+C3)</f>
        <v>1710</v>
      </c>
      <c r="F3" s="2" t="str">
        <f t="shared" ref="F3:F13" si="1">IF(E3&gt;2000,"局级",IF(E3&gt;1500,"处级",IF(E3&lt;1500,"科员")))</f>
        <v>处级</v>
      </c>
    </row>
    <row r="4" spans="1:10" ht="30" customHeight="1">
      <c r="A4" s="62" t="s">
        <v>44</v>
      </c>
      <c r="B4" s="62">
        <v>1870</v>
      </c>
      <c r="C4" s="62">
        <v>80</v>
      </c>
      <c r="D4" s="64">
        <v>37110</v>
      </c>
      <c r="E4" s="63">
        <f t="shared" si="0"/>
        <v>1950</v>
      </c>
      <c r="F4" s="2" t="str">
        <f t="shared" si="1"/>
        <v>处级</v>
      </c>
    </row>
    <row r="5" spans="1:10" ht="30" customHeight="1">
      <c r="A5" s="62" t="s">
        <v>43</v>
      </c>
      <c r="B5" s="62">
        <v>1400</v>
      </c>
      <c r="C5" s="62">
        <v>60</v>
      </c>
      <c r="D5" s="64">
        <v>36741</v>
      </c>
      <c r="E5" s="63">
        <f t="shared" si="0"/>
        <v>1460</v>
      </c>
      <c r="F5" s="2" t="str">
        <f t="shared" si="1"/>
        <v>科员</v>
      </c>
    </row>
    <row r="6" spans="1:10" ht="30" customHeight="1">
      <c r="A6" s="62" t="s">
        <v>42</v>
      </c>
      <c r="B6" s="62">
        <v>800</v>
      </c>
      <c r="C6" s="62">
        <v>60</v>
      </c>
      <c r="D6" s="64">
        <v>35787</v>
      </c>
      <c r="E6" s="63">
        <f t="shared" si="0"/>
        <v>860</v>
      </c>
      <c r="F6" s="2" t="str">
        <f t="shared" si="1"/>
        <v>科员</v>
      </c>
      <c r="I6" s="4"/>
      <c r="J6" s="4"/>
    </row>
    <row r="7" spans="1:10" ht="30" customHeight="1">
      <c r="A7" s="62" t="s">
        <v>41</v>
      </c>
      <c r="B7" s="62">
        <v>1670</v>
      </c>
      <c r="C7" s="62">
        <v>60</v>
      </c>
      <c r="D7" s="64">
        <v>37613</v>
      </c>
      <c r="E7" s="63">
        <f t="shared" si="0"/>
        <v>1730</v>
      </c>
      <c r="F7" s="2" t="str">
        <f t="shared" si="1"/>
        <v>处级</v>
      </c>
      <c r="I7" s="4"/>
      <c r="J7" s="4"/>
    </row>
    <row r="8" spans="1:10" ht="30" customHeight="1">
      <c r="A8" s="62" t="s">
        <v>40</v>
      </c>
      <c r="B8" s="62">
        <v>1860</v>
      </c>
      <c r="C8" s="62">
        <v>60</v>
      </c>
      <c r="D8" s="64">
        <v>37118</v>
      </c>
      <c r="E8" s="63">
        <f t="shared" si="0"/>
        <v>1920</v>
      </c>
      <c r="F8" s="2" t="str">
        <f t="shared" si="1"/>
        <v>处级</v>
      </c>
      <c r="I8" s="4"/>
      <c r="J8" s="4"/>
    </row>
    <row r="9" spans="1:10" ht="30" customHeight="1">
      <c r="A9" s="62" t="s">
        <v>39</v>
      </c>
      <c r="B9" s="62">
        <v>1950</v>
      </c>
      <c r="C9" s="62">
        <v>60</v>
      </c>
      <c r="D9" s="64">
        <v>36868</v>
      </c>
      <c r="E9" s="63">
        <f t="shared" si="0"/>
        <v>2010</v>
      </c>
      <c r="F9" s="2" t="str">
        <f t="shared" si="1"/>
        <v>局级</v>
      </c>
      <c r="I9" s="4"/>
      <c r="J9" s="4"/>
    </row>
    <row r="10" spans="1:10" ht="30" customHeight="1">
      <c r="A10" s="62" t="s">
        <v>38</v>
      </c>
      <c r="B10" s="62">
        <v>2000</v>
      </c>
      <c r="C10" s="62">
        <v>60</v>
      </c>
      <c r="D10" s="64">
        <v>36020</v>
      </c>
      <c r="E10" s="63">
        <f t="shared" si="0"/>
        <v>2060</v>
      </c>
      <c r="F10" s="2" t="str">
        <f t="shared" si="1"/>
        <v>局级</v>
      </c>
      <c r="I10" s="4"/>
      <c r="J10" s="4"/>
    </row>
    <row r="11" spans="1:10" ht="30" customHeight="1">
      <c r="A11" s="62" t="s">
        <v>37</v>
      </c>
      <c r="B11" s="62">
        <v>870</v>
      </c>
      <c r="C11" s="62">
        <v>60</v>
      </c>
      <c r="D11" s="64">
        <v>36384</v>
      </c>
      <c r="E11" s="63">
        <f t="shared" si="0"/>
        <v>930</v>
      </c>
      <c r="F11" s="2" t="str">
        <f t="shared" si="1"/>
        <v>科员</v>
      </c>
      <c r="I11" s="4"/>
      <c r="J11" s="4"/>
    </row>
    <row r="12" spans="1:10" ht="30" customHeight="1">
      <c r="A12" s="62" t="s">
        <v>36</v>
      </c>
      <c r="B12" s="62">
        <v>980</v>
      </c>
      <c r="C12" s="62">
        <v>60</v>
      </c>
      <c r="D12" s="64">
        <v>36012</v>
      </c>
      <c r="E12" s="63">
        <f t="shared" si="0"/>
        <v>1040</v>
      </c>
      <c r="F12" s="2" t="str">
        <f t="shared" si="1"/>
        <v>科员</v>
      </c>
      <c r="I12" s="4"/>
      <c r="J12" s="4"/>
    </row>
    <row r="13" spans="1:10" ht="30" customHeight="1">
      <c r="A13" s="62" t="s">
        <v>35</v>
      </c>
      <c r="B13" s="62">
        <v>925</v>
      </c>
      <c r="C13" s="62">
        <v>60</v>
      </c>
      <c r="D13" s="64">
        <v>36654</v>
      </c>
      <c r="E13" s="63">
        <f t="shared" si="0"/>
        <v>985</v>
      </c>
      <c r="F13" s="2" t="str">
        <f t="shared" si="1"/>
        <v>科员</v>
      </c>
      <c r="I13" s="4"/>
      <c r="J13" s="4"/>
    </row>
    <row r="14" spans="1:10">
      <c r="I14" s="4"/>
      <c r="J14" s="4"/>
    </row>
    <row r="15" spans="1:10">
      <c r="I15" s="4"/>
      <c r="J15" s="4"/>
    </row>
    <row r="16" spans="1:10">
      <c r="I16" s="4"/>
      <c r="J16" s="4"/>
    </row>
    <row r="17" spans="9:10">
      <c r="I17" s="4"/>
      <c r="J17" s="4"/>
    </row>
    <row r="18" spans="9:10">
      <c r="I18" s="4"/>
      <c r="J18" s="4"/>
    </row>
    <row r="19" spans="9:10">
      <c r="I19" s="4"/>
      <c r="J19" s="4"/>
    </row>
    <row r="20" spans="9:10">
      <c r="I20" s="4"/>
      <c r="J20" s="4"/>
    </row>
  </sheetData>
  <phoneticPr fontId="3" type="noConversion"/>
  <dataValidations count="2">
    <dataValidation type="whole" errorStyle="warning" showInputMessage="1" showErrorMessage="1" error="数据有误" sqref="C2:C20">
      <formula1>800</formula1>
      <formula2>8000</formula2>
    </dataValidation>
    <dataValidation type="decimal" errorStyle="warning" operator="greaterThanOrEqual" showInputMessage="1" showErrorMessage="1" error="数额有误" sqref="D2:G20">
      <formula1>0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18" sqref="E18"/>
    </sheetView>
  </sheetViews>
  <sheetFormatPr defaultRowHeight="14.25"/>
  <cols>
    <col min="1" max="4" width="9" style="1"/>
    <col min="5" max="5" width="11.625" style="1" bestFit="1" customWidth="1"/>
    <col min="6" max="16384" width="9" style="1"/>
  </cols>
  <sheetData>
    <row r="1" spans="1:8" ht="27.75" customHeight="1" thickBot="1">
      <c r="A1" s="99" t="s">
        <v>80</v>
      </c>
      <c r="B1" s="99"/>
      <c r="C1" s="99"/>
      <c r="D1" s="99"/>
      <c r="E1" s="99"/>
      <c r="F1" s="99"/>
      <c r="G1" s="99"/>
      <c r="H1" s="99"/>
    </row>
    <row r="2" spans="1:8" ht="21" customHeight="1" thickTop="1">
      <c r="A2" s="22" t="s">
        <v>79</v>
      </c>
      <c r="B2" s="21" t="s">
        <v>78</v>
      </c>
      <c r="C2" s="21" t="s">
        <v>77</v>
      </c>
      <c r="D2" s="21" t="s">
        <v>76</v>
      </c>
      <c r="E2" s="21" t="s">
        <v>75</v>
      </c>
      <c r="F2" s="21" t="s">
        <v>27</v>
      </c>
      <c r="G2" s="21" t="s">
        <v>73</v>
      </c>
      <c r="H2" s="20" t="s">
        <v>74</v>
      </c>
    </row>
    <row r="3" spans="1:8" ht="21" customHeight="1">
      <c r="A3" s="19">
        <v>1</v>
      </c>
      <c r="B3" s="2">
        <v>80</v>
      </c>
      <c r="C3" s="2">
        <v>88</v>
      </c>
      <c r="D3" s="2">
        <v>87</v>
      </c>
      <c r="E3" s="2">
        <v>89</v>
      </c>
      <c r="F3" s="2">
        <f>SUM(A3:E3)</f>
        <v>345</v>
      </c>
      <c r="G3" s="1">
        <f>AVERAGE(B3:E3)</f>
        <v>86</v>
      </c>
      <c r="H3" s="18" t="str">
        <f>IF(G3&gt;90,"优秀",IF(G3&gt;80,"良好",IF(G3&gt;70,"一般",IF(G3&gt;=60,"及格",IF(G3&lt;60,"不及格")))))</f>
        <v>良好</v>
      </c>
    </row>
    <row r="4" spans="1:8" ht="21" customHeight="1">
      <c r="A4" s="19">
        <v>2</v>
      </c>
      <c r="B4" s="2">
        <v>90</v>
      </c>
      <c r="C4" s="2">
        <v>99</v>
      </c>
      <c r="D4" s="2">
        <v>78</v>
      </c>
      <c r="E4" s="2">
        <v>89</v>
      </c>
      <c r="F4" s="2">
        <f t="shared" ref="F4:F12" si="0">SUM(A4:E4)</f>
        <v>358</v>
      </c>
      <c r="G4" s="1">
        <f t="shared" ref="G4:G12" si="1">AVERAGE(B4:E4)</f>
        <v>89</v>
      </c>
      <c r="H4" s="18" t="str">
        <f t="shared" ref="H4:H12" si="2">IF(G4&gt;90,"优秀",IF(G4&gt;80,"良好",IF(G4&gt;70,"一般",IF(G4&gt;=60,"及格",IF(G4&lt;60,"不及格")))))</f>
        <v>良好</v>
      </c>
    </row>
    <row r="5" spans="1:8" ht="21" customHeight="1">
      <c r="A5" s="19">
        <v>3</v>
      </c>
      <c r="B5" s="2">
        <v>60</v>
      </c>
      <c r="C5" s="2">
        <v>77</v>
      </c>
      <c r="D5" s="2">
        <v>96</v>
      </c>
      <c r="E5" s="2">
        <v>65</v>
      </c>
      <c r="F5" s="2">
        <f t="shared" si="0"/>
        <v>301</v>
      </c>
      <c r="G5" s="1">
        <f t="shared" si="1"/>
        <v>74.5</v>
      </c>
      <c r="H5" s="18" t="str">
        <f t="shared" si="2"/>
        <v>一般</v>
      </c>
    </row>
    <row r="6" spans="1:8" ht="21" customHeight="1">
      <c r="A6" s="19">
        <v>4</v>
      </c>
      <c r="B6" s="2">
        <v>65</v>
      </c>
      <c r="C6" s="2">
        <v>66</v>
      </c>
      <c r="D6" s="2">
        <v>65</v>
      </c>
      <c r="E6" s="2">
        <v>55</v>
      </c>
      <c r="F6" s="2">
        <f t="shared" si="0"/>
        <v>255</v>
      </c>
      <c r="G6" s="1">
        <f t="shared" si="1"/>
        <v>62.75</v>
      </c>
      <c r="H6" s="18" t="str">
        <f t="shared" si="2"/>
        <v>及格</v>
      </c>
    </row>
    <row r="7" spans="1:8" ht="21" customHeight="1">
      <c r="A7" s="19">
        <v>5</v>
      </c>
      <c r="B7" s="2">
        <v>70</v>
      </c>
      <c r="C7" s="2">
        <v>78</v>
      </c>
      <c r="D7" s="2">
        <v>85</v>
      </c>
      <c r="E7" s="2">
        <v>60</v>
      </c>
      <c r="F7" s="2">
        <f t="shared" si="0"/>
        <v>298</v>
      </c>
      <c r="G7" s="1">
        <f t="shared" si="1"/>
        <v>73.25</v>
      </c>
      <c r="H7" s="18" t="str">
        <f t="shared" si="2"/>
        <v>一般</v>
      </c>
    </row>
    <row r="8" spans="1:8" ht="21" customHeight="1">
      <c r="A8" s="19">
        <v>6</v>
      </c>
      <c r="B8" s="2">
        <v>75</v>
      </c>
      <c r="C8" s="2">
        <v>79</v>
      </c>
      <c r="D8" s="2">
        <v>81</v>
      </c>
      <c r="E8" s="2">
        <v>80</v>
      </c>
      <c r="F8" s="2">
        <f t="shared" si="0"/>
        <v>321</v>
      </c>
      <c r="G8" s="1">
        <f t="shared" si="1"/>
        <v>78.75</v>
      </c>
      <c r="H8" s="18" t="str">
        <f t="shared" si="2"/>
        <v>一般</v>
      </c>
    </row>
    <row r="9" spans="1:8" ht="21" customHeight="1">
      <c r="A9" s="19">
        <v>7</v>
      </c>
      <c r="B9" s="2">
        <v>78</v>
      </c>
      <c r="C9" s="2">
        <v>65</v>
      </c>
      <c r="D9" s="2">
        <v>77</v>
      </c>
      <c r="E9" s="2">
        <v>76</v>
      </c>
      <c r="F9" s="2">
        <f t="shared" si="0"/>
        <v>303</v>
      </c>
      <c r="G9" s="1">
        <f t="shared" si="1"/>
        <v>74</v>
      </c>
      <c r="H9" s="18" t="str">
        <f t="shared" si="2"/>
        <v>一般</v>
      </c>
    </row>
    <row r="10" spans="1:8" ht="21" customHeight="1">
      <c r="A10" s="19">
        <v>8</v>
      </c>
      <c r="B10" s="2">
        <v>69</v>
      </c>
      <c r="C10" s="2">
        <v>69</v>
      </c>
      <c r="D10" s="2">
        <v>87</v>
      </c>
      <c r="E10" s="2">
        <v>71</v>
      </c>
      <c r="F10" s="2">
        <f t="shared" si="0"/>
        <v>304</v>
      </c>
      <c r="G10" s="1">
        <f t="shared" si="1"/>
        <v>74</v>
      </c>
      <c r="H10" s="18" t="str">
        <f t="shared" si="2"/>
        <v>一般</v>
      </c>
    </row>
    <row r="11" spans="1:8" ht="21" customHeight="1">
      <c r="A11" s="19">
        <v>9</v>
      </c>
      <c r="B11" s="2">
        <v>96</v>
      </c>
      <c r="C11" s="2">
        <v>99</v>
      </c>
      <c r="D11" s="2">
        <v>89</v>
      </c>
      <c r="E11" s="2">
        <v>87</v>
      </c>
      <c r="F11" s="2">
        <f t="shared" si="0"/>
        <v>380</v>
      </c>
      <c r="G11" s="1">
        <f t="shared" si="1"/>
        <v>92.75</v>
      </c>
      <c r="H11" s="18" t="str">
        <f t="shared" si="2"/>
        <v>优秀</v>
      </c>
    </row>
    <row r="12" spans="1:8" ht="21" customHeight="1">
      <c r="A12" s="19">
        <v>10</v>
      </c>
      <c r="B12" s="2">
        <v>98</v>
      </c>
      <c r="C12" s="2">
        <v>88</v>
      </c>
      <c r="D12" s="2">
        <v>96</v>
      </c>
      <c r="E12" s="2">
        <v>88</v>
      </c>
      <c r="F12" s="2">
        <f t="shared" si="0"/>
        <v>380</v>
      </c>
      <c r="G12" s="1">
        <f t="shared" si="1"/>
        <v>92.5</v>
      </c>
      <c r="H12" s="18" t="str">
        <f t="shared" si="2"/>
        <v>优秀</v>
      </c>
    </row>
    <row r="13" spans="1:8" ht="21" customHeight="1">
      <c r="A13" s="19" t="s">
        <v>27</v>
      </c>
      <c r="B13" s="2">
        <f>SUM(B3:B12)</f>
        <v>781</v>
      </c>
      <c r="C13" s="2">
        <f t="shared" ref="C13:E13" si="3">SUM(C3:C12)</f>
        <v>808</v>
      </c>
      <c r="D13" s="2">
        <f t="shared" si="3"/>
        <v>841</v>
      </c>
      <c r="E13" s="2">
        <f t="shared" si="3"/>
        <v>760</v>
      </c>
      <c r="F13" s="100"/>
      <c r="G13" s="101"/>
      <c r="H13" s="18"/>
    </row>
    <row r="14" spans="1:8" ht="21" customHeight="1" thickBot="1">
      <c r="A14" s="17" t="s">
        <v>73</v>
      </c>
      <c r="B14" s="16">
        <f>AVERAGE(B3:B12)</f>
        <v>78.099999999999994</v>
      </c>
      <c r="C14" s="16">
        <f t="shared" ref="C14:E14" si="4">AVERAGE(C3:C12)</f>
        <v>80.8</v>
      </c>
      <c r="D14" s="16">
        <f t="shared" si="4"/>
        <v>84.1</v>
      </c>
      <c r="E14" s="16">
        <f t="shared" si="4"/>
        <v>76</v>
      </c>
      <c r="F14" s="102"/>
      <c r="G14" s="103"/>
      <c r="H14" s="15"/>
    </row>
    <row r="15" spans="1:8" ht="15" thickTop="1"/>
    <row r="16" spans="1:8" ht="18" customHeight="1"/>
    <row r="17" spans="9:9" ht="18" customHeight="1"/>
    <row r="22" spans="9:9">
      <c r="I22" s="1">
        <f>SUM(L15)</f>
        <v>0</v>
      </c>
    </row>
  </sheetData>
  <mergeCells count="2">
    <mergeCell ref="A1:H1"/>
    <mergeCell ref="F13:G14"/>
  </mergeCells>
  <phoneticPr fontId="3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9" sqref="F19"/>
    </sheetView>
  </sheetViews>
  <sheetFormatPr defaultRowHeight="14.25"/>
  <cols>
    <col min="1" max="1" width="12.75" style="1" customWidth="1"/>
    <col min="2" max="2" width="30.125" style="1" customWidth="1"/>
    <col min="3" max="3" width="12.75" style="1" customWidth="1"/>
    <col min="4" max="4" width="13.25" style="1" customWidth="1"/>
    <col min="5" max="6" width="10.375" style="1" customWidth="1"/>
    <col min="7" max="16384" width="9" style="1"/>
  </cols>
  <sheetData>
    <row r="1" spans="1:6">
      <c r="A1" s="6" t="s">
        <v>72</v>
      </c>
      <c r="B1" s="6"/>
      <c r="C1" s="6"/>
      <c r="D1" s="6"/>
      <c r="E1" s="6"/>
      <c r="F1" s="6"/>
    </row>
    <row r="2" spans="1:6">
      <c r="A2" s="6"/>
      <c r="B2" s="6"/>
      <c r="C2" s="6"/>
      <c r="D2" s="6"/>
      <c r="E2" s="6"/>
      <c r="F2" s="6"/>
    </row>
    <row r="3" spans="1:6" ht="21" customHeight="1">
      <c r="A3" s="66" t="s">
        <v>130</v>
      </c>
      <c r="B3" s="66" t="s">
        <v>129</v>
      </c>
      <c r="C3" s="66" t="s">
        <v>71</v>
      </c>
      <c r="D3" s="66" t="s">
        <v>1</v>
      </c>
      <c r="E3" s="66" t="s">
        <v>2</v>
      </c>
      <c r="F3" s="66" t="s">
        <v>70</v>
      </c>
    </row>
    <row r="4" spans="1:6" ht="21" customHeight="1">
      <c r="A4" s="67">
        <v>36551</v>
      </c>
      <c r="B4" s="68" t="s">
        <v>69</v>
      </c>
      <c r="C4" s="67" t="s">
        <v>55</v>
      </c>
      <c r="D4" s="69">
        <v>1999</v>
      </c>
      <c r="E4" s="68">
        <v>30</v>
      </c>
      <c r="F4" s="70" t="str">
        <f>IF(E4&gt;=30,"大",IF(E4&gt;=20,"中",IF(E4&gt;=10,"小",IF(E4&lt;10,"低"))))</f>
        <v>大</v>
      </c>
    </row>
    <row r="5" spans="1:6" ht="21" customHeight="1">
      <c r="A5" s="67">
        <v>36551</v>
      </c>
      <c r="B5" s="68" t="s">
        <v>68</v>
      </c>
      <c r="C5" s="67" t="s">
        <v>53</v>
      </c>
      <c r="D5" s="69">
        <v>2300</v>
      </c>
      <c r="E5" s="68">
        <v>30</v>
      </c>
      <c r="F5" s="70" t="str">
        <f t="shared" ref="F5:F18" si="0">IF(E5&gt;=30,"大",IF(E5&gt;=20,"中",IF(E5&gt;=10,"小",IF(E5&lt;10,"低"))))</f>
        <v>大</v>
      </c>
    </row>
    <row r="6" spans="1:6" ht="21" customHeight="1">
      <c r="A6" s="67">
        <v>36551</v>
      </c>
      <c r="B6" s="68" t="s">
        <v>67</v>
      </c>
      <c r="C6" s="67" t="s">
        <v>55</v>
      </c>
      <c r="D6" s="69">
        <v>1999</v>
      </c>
      <c r="E6" s="68">
        <v>1</v>
      </c>
      <c r="F6" s="70" t="str">
        <f t="shared" si="0"/>
        <v>低</v>
      </c>
    </row>
    <row r="7" spans="1:6" ht="21" customHeight="1">
      <c r="A7" s="67">
        <v>36551</v>
      </c>
      <c r="B7" s="68" t="s">
        <v>66</v>
      </c>
      <c r="C7" s="67" t="s">
        <v>55</v>
      </c>
      <c r="D7" s="69">
        <v>1999</v>
      </c>
      <c r="E7" s="68">
        <v>11</v>
      </c>
      <c r="F7" s="70" t="str">
        <f t="shared" si="0"/>
        <v>小</v>
      </c>
    </row>
    <row r="8" spans="1:6" ht="21" customHeight="1">
      <c r="A8" s="67">
        <v>36552</v>
      </c>
      <c r="B8" s="68" t="s">
        <v>65</v>
      </c>
      <c r="C8" s="67" t="s">
        <v>55</v>
      </c>
      <c r="D8" s="69">
        <v>1999</v>
      </c>
      <c r="E8" s="68">
        <v>6</v>
      </c>
      <c r="F8" s="70" t="str">
        <f t="shared" si="0"/>
        <v>低</v>
      </c>
    </row>
    <row r="9" spans="1:6" ht="21" customHeight="1">
      <c r="A9" s="67">
        <v>36553</v>
      </c>
      <c r="B9" s="68" t="s">
        <v>64</v>
      </c>
      <c r="C9" s="67" t="s">
        <v>55</v>
      </c>
      <c r="D9" s="69">
        <v>1999</v>
      </c>
      <c r="E9" s="68">
        <v>50</v>
      </c>
      <c r="F9" s="70" t="str">
        <f t="shared" si="0"/>
        <v>大</v>
      </c>
    </row>
    <row r="10" spans="1:6" ht="21" customHeight="1">
      <c r="A10" s="67">
        <v>36553</v>
      </c>
      <c r="B10" s="68" t="s">
        <v>63</v>
      </c>
      <c r="C10" s="67" t="s">
        <v>53</v>
      </c>
      <c r="D10" s="69">
        <v>2300</v>
      </c>
      <c r="E10" s="68">
        <v>50</v>
      </c>
      <c r="F10" s="70" t="str">
        <f t="shared" si="0"/>
        <v>大</v>
      </c>
    </row>
    <row r="11" spans="1:6" ht="21" customHeight="1">
      <c r="A11" s="67">
        <v>36553</v>
      </c>
      <c r="B11" s="68" t="s">
        <v>62</v>
      </c>
      <c r="C11" s="67" t="s">
        <v>53</v>
      </c>
      <c r="D11" s="69">
        <v>2300</v>
      </c>
      <c r="E11" s="68">
        <v>8</v>
      </c>
      <c r="F11" s="70" t="str">
        <f t="shared" si="0"/>
        <v>低</v>
      </c>
    </row>
    <row r="12" spans="1:6" ht="21" customHeight="1">
      <c r="A12" s="67">
        <v>36553</v>
      </c>
      <c r="B12" s="68" t="s">
        <v>61</v>
      </c>
      <c r="C12" s="67" t="s">
        <v>55</v>
      </c>
      <c r="D12" s="69">
        <v>1999</v>
      </c>
      <c r="E12" s="68">
        <v>8</v>
      </c>
      <c r="F12" s="70" t="str">
        <f t="shared" si="0"/>
        <v>低</v>
      </c>
    </row>
    <row r="13" spans="1:6" ht="21" customHeight="1">
      <c r="A13" s="67">
        <v>36554</v>
      </c>
      <c r="B13" s="68" t="s">
        <v>60</v>
      </c>
      <c r="C13" s="67" t="s">
        <v>55</v>
      </c>
      <c r="D13" s="69">
        <v>1999</v>
      </c>
      <c r="E13" s="68">
        <v>16</v>
      </c>
      <c r="F13" s="70" t="str">
        <f t="shared" si="0"/>
        <v>小</v>
      </c>
    </row>
    <row r="14" spans="1:6" ht="21" customHeight="1">
      <c r="A14" s="67">
        <v>36554</v>
      </c>
      <c r="B14" s="68" t="s">
        <v>59</v>
      </c>
      <c r="C14" s="67" t="s">
        <v>53</v>
      </c>
      <c r="D14" s="69">
        <v>2300</v>
      </c>
      <c r="E14" s="68">
        <v>38</v>
      </c>
      <c r="F14" s="70" t="str">
        <f t="shared" si="0"/>
        <v>大</v>
      </c>
    </row>
    <row r="15" spans="1:6" ht="21" customHeight="1">
      <c r="A15" s="67">
        <v>36555</v>
      </c>
      <c r="B15" s="68" t="s">
        <v>58</v>
      </c>
      <c r="C15" s="67" t="s">
        <v>55</v>
      </c>
      <c r="D15" s="69">
        <v>1999</v>
      </c>
      <c r="E15" s="68">
        <v>25</v>
      </c>
      <c r="F15" s="70" t="str">
        <f t="shared" si="0"/>
        <v>中</v>
      </c>
    </row>
    <row r="16" spans="1:6" ht="21" customHeight="1">
      <c r="A16" s="67">
        <v>36555</v>
      </c>
      <c r="B16" s="68" t="s">
        <v>57</v>
      </c>
      <c r="C16" s="67" t="s">
        <v>55</v>
      </c>
      <c r="D16" s="69">
        <v>1999</v>
      </c>
      <c r="E16" s="68">
        <v>33</v>
      </c>
      <c r="F16" s="70" t="str">
        <f t="shared" si="0"/>
        <v>大</v>
      </c>
    </row>
    <row r="17" spans="1:6" ht="21" customHeight="1">
      <c r="A17" s="67">
        <v>36555</v>
      </c>
      <c r="B17" s="68" t="s">
        <v>56</v>
      </c>
      <c r="C17" s="67" t="s">
        <v>55</v>
      </c>
      <c r="D17" s="69">
        <v>1999</v>
      </c>
      <c r="E17" s="68">
        <v>18</v>
      </c>
      <c r="F17" s="70" t="str">
        <f t="shared" si="0"/>
        <v>小</v>
      </c>
    </row>
    <row r="18" spans="1:6" ht="21" customHeight="1">
      <c r="A18" s="67">
        <v>36555</v>
      </c>
      <c r="B18" s="68" t="s">
        <v>54</v>
      </c>
      <c r="C18" s="67" t="s">
        <v>53</v>
      </c>
      <c r="D18" s="69">
        <v>2300</v>
      </c>
      <c r="E18" s="68">
        <v>30</v>
      </c>
      <c r="F18" s="70" t="str">
        <f t="shared" si="0"/>
        <v>大</v>
      </c>
    </row>
    <row r="19" spans="1:6" ht="21" customHeight="1">
      <c r="A19" s="104" t="s">
        <v>52</v>
      </c>
      <c r="B19" s="105"/>
      <c r="C19" s="105"/>
      <c r="D19" s="105"/>
      <c r="E19" s="106"/>
      <c r="F19" s="65">
        <f>COUNTIF(F4:F18,"大")</f>
        <v>7</v>
      </c>
    </row>
  </sheetData>
  <mergeCells count="1">
    <mergeCell ref="A19:E19"/>
  </mergeCells>
  <phoneticPr fontId="3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topLeftCell="A7" workbookViewId="0">
      <selection activeCell="G20" sqref="G20"/>
    </sheetView>
  </sheetViews>
  <sheetFormatPr defaultRowHeight="14.25"/>
  <cols>
    <col min="1" max="1" width="9" style="1"/>
    <col min="2" max="4" width="15.25" style="1" customWidth="1"/>
    <col min="5" max="5" width="10.5" style="1" customWidth="1"/>
    <col min="6" max="16384" width="9" style="1"/>
  </cols>
  <sheetData>
    <row r="1" spans="2:6">
      <c r="B1" s="107" t="s">
        <v>103</v>
      </c>
      <c r="C1" s="107"/>
      <c r="D1" s="107"/>
      <c r="E1" s="107"/>
      <c r="F1" s="107"/>
    </row>
    <row r="2" spans="2:6">
      <c r="B2" s="108"/>
      <c r="C2" s="108"/>
      <c r="D2" s="108"/>
      <c r="E2" s="108"/>
      <c r="F2" s="108"/>
    </row>
    <row r="3" spans="2:6" ht="27.75" customHeight="1">
      <c r="B3" s="13" t="s">
        <v>51</v>
      </c>
      <c r="C3" s="12" t="s">
        <v>102</v>
      </c>
      <c r="D3" s="12" t="s">
        <v>101</v>
      </c>
      <c r="E3" s="12" t="s">
        <v>100</v>
      </c>
      <c r="F3" s="12" t="s">
        <v>99</v>
      </c>
    </row>
    <row r="4" spans="2:6" ht="27.75" customHeight="1">
      <c r="B4" s="10" t="s">
        <v>98</v>
      </c>
      <c r="C4" s="2">
        <v>79</v>
      </c>
      <c r="D4" s="9">
        <v>0.92</v>
      </c>
      <c r="E4" s="2">
        <f>SUM(C4:D4)</f>
        <v>79.92</v>
      </c>
      <c r="F4" s="2" t="str">
        <f>IF(E4&gt;=70,"优秀",IF(E4&gt;60,"良好",IF(E4&gt;40,"及格",IF(E4&lt;40,"不及格"))))</f>
        <v>优秀</v>
      </c>
    </row>
    <row r="5" spans="2:6" ht="27.75" customHeight="1">
      <c r="B5" s="10" t="s">
        <v>97</v>
      </c>
      <c r="C5" s="2">
        <v>93</v>
      </c>
      <c r="D5" s="9">
        <v>0.76</v>
      </c>
      <c r="E5" s="2">
        <f t="shared" ref="E5:E21" si="0">SUM(C5:D5)</f>
        <v>93.76</v>
      </c>
      <c r="F5" s="2" t="str">
        <f t="shared" ref="F5:F21" si="1">IF(E5&gt;=70,"优秀",IF(E5&gt;60,"良好",IF(E5&gt;40,"及格",IF(E5&lt;40,"不及格"))))</f>
        <v>优秀</v>
      </c>
    </row>
    <row r="6" spans="2:6" ht="27.75" customHeight="1">
      <c r="B6" s="10" t="s">
        <v>96</v>
      </c>
      <c r="C6" s="2">
        <v>71</v>
      </c>
      <c r="D6" s="9">
        <v>0.94</v>
      </c>
      <c r="E6" s="2">
        <f t="shared" si="0"/>
        <v>71.94</v>
      </c>
      <c r="F6" s="2" t="str">
        <f t="shared" si="1"/>
        <v>优秀</v>
      </c>
    </row>
    <row r="7" spans="2:6" ht="27.75" customHeight="1">
      <c r="B7" s="10" t="s">
        <v>95</v>
      </c>
      <c r="C7" s="2">
        <v>64</v>
      </c>
      <c r="D7" s="9">
        <v>0.96</v>
      </c>
      <c r="E7" s="2">
        <f t="shared" si="0"/>
        <v>64.959999999999994</v>
      </c>
      <c r="F7" s="2" t="str">
        <f t="shared" si="1"/>
        <v>良好</v>
      </c>
    </row>
    <row r="8" spans="2:6" ht="27.75" customHeight="1">
      <c r="B8" s="10" t="s">
        <v>94</v>
      </c>
      <c r="C8" s="2">
        <v>64</v>
      </c>
      <c r="D8" s="9">
        <v>0.95</v>
      </c>
      <c r="E8" s="2">
        <f t="shared" si="0"/>
        <v>64.95</v>
      </c>
      <c r="F8" s="2" t="str">
        <f t="shared" si="1"/>
        <v>良好</v>
      </c>
    </row>
    <row r="9" spans="2:6" ht="27.75" customHeight="1">
      <c r="B9" s="10" t="s">
        <v>93</v>
      </c>
      <c r="C9" s="2">
        <v>62</v>
      </c>
      <c r="D9" s="9">
        <v>0.91</v>
      </c>
      <c r="E9" s="2">
        <f t="shared" si="0"/>
        <v>62.91</v>
      </c>
      <c r="F9" s="2" t="str">
        <f t="shared" si="1"/>
        <v>良好</v>
      </c>
    </row>
    <row r="10" spans="2:6" ht="27.75" customHeight="1">
      <c r="B10" s="10" t="s">
        <v>92</v>
      </c>
      <c r="C10" s="2">
        <v>54</v>
      </c>
      <c r="D10" s="9">
        <v>0.94</v>
      </c>
      <c r="E10" s="2">
        <f t="shared" si="0"/>
        <v>54.94</v>
      </c>
      <c r="F10" s="2" t="str">
        <f t="shared" si="1"/>
        <v>及格</v>
      </c>
    </row>
    <row r="11" spans="2:6" ht="27.75" customHeight="1">
      <c r="B11" s="10" t="s">
        <v>91</v>
      </c>
      <c r="C11" s="2">
        <v>55</v>
      </c>
      <c r="D11" s="11">
        <v>0.89</v>
      </c>
      <c r="E11" s="2">
        <f t="shared" si="0"/>
        <v>55.89</v>
      </c>
      <c r="F11" s="2" t="str">
        <f t="shared" si="1"/>
        <v>及格</v>
      </c>
    </row>
    <row r="12" spans="2:6" ht="27.75" customHeight="1">
      <c r="B12" s="10" t="s">
        <v>90</v>
      </c>
      <c r="C12" s="2">
        <v>49</v>
      </c>
      <c r="D12" s="9">
        <v>0.93</v>
      </c>
      <c r="E12" s="2">
        <f t="shared" si="0"/>
        <v>49.93</v>
      </c>
      <c r="F12" s="2" t="str">
        <f t="shared" si="1"/>
        <v>及格</v>
      </c>
    </row>
    <row r="13" spans="2:6" ht="27.75" customHeight="1">
      <c r="B13" s="10" t="s">
        <v>89</v>
      </c>
      <c r="C13" s="2">
        <v>47</v>
      </c>
      <c r="D13" s="11">
        <v>0.92</v>
      </c>
      <c r="E13" s="2">
        <f t="shared" si="0"/>
        <v>47.92</v>
      </c>
      <c r="F13" s="2" t="str">
        <f t="shared" si="1"/>
        <v>及格</v>
      </c>
    </row>
    <row r="14" spans="2:6" ht="27.75" customHeight="1">
      <c r="B14" s="10" t="s">
        <v>88</v>
      </c>
      <c r="C14" s="2">
        <v>50</v>
      </c>
      <c r="D14" s="9">
        <v>0.85</v>
      </c>
      <c r="E14" s="2">
        <f t="shared" si="0"/>
        <v>50.85</v>
      </c>
      <c r="F14" s="2" t="str">
        <f t="shared" si="1"/>
        <v>及格</v>
      </c>
    </row>
    <row r="15" spans="2:6" ht="27.75" customHeight="1">
      <c r="B15" s="10" t="s">
        <v>87</v>
      </c>
      <c r="C15" s="2">
        <v>42</v>
      </c>
      <c r="D15" s="9">
        <v>0.89</v>
      </c>
      <c r="E15" s="2">
        <f t="shared" si="0"/>
        <v>42.89</v>
      </c>
      <c r="F15" s="2" t="str">
        <f t="shared" si="1"/>
        <v>及格</v>
      </c>
    </row>
    <row r="16" spans="2:6" ht="27.75" customHeight="1">
      <c r="B16" s="10" t="s">
        <v>86</v>
      </c>
      <c r="C16" s="2">
        <v>34</v>
      </c>
      <c r="D16" s="9">
        <v>0.93</v>
      </c>
      <c r="E16" s="2">
        <f t="shared" si="0"/>
        <v>34.93</v>
      </c>
      <c r="F16" s="2" t="str">
        <f t="shared" si="1"/>
        <v>不及格</v>
      </c>
    </row>
    <row r="17" spans="2:6" ht="27.75" customHeight="1">
      <c r="B17" s="10" t="s">
        <v>85</v>
      </c>
      <c r="C17" s="2">
        <v>32</v>
      </c>
      <c r="D17" s="11">
        <v>0.88</v>
      </c>
      <c r="E17" s="2">
        <f t="shared" si="0"/>
        <v>32.880000000000003</v>
      </c>
      <c r="F17" s="2" t="str">
        <f t="shared" si="1"/>
        <v>不及格</v>
      </c>
    </row>
    <row r="18" spans="2:6" ht="27.75" customHeight="1">
      <c r="B18" s="10" t="s">
        <v>84</v>
      </c>
      <c r="C18" s="2">
        <v>32</v>
      </c>
      <c r="D18" s="9">
        <v>0.83</v>
      </c>
      <c r="E18" s="2">
        <f t="shared" si="0"/>
        <v>32.83</v>
      </c>
      <c r="F18" s="2" t="str">
        <f t="shared" si="1"/>
        <v>不及格</v>
      </c>
    </row>
    <row r="19" spans="2:6" ht="27.75" customHeight="1">
      <c r="B19" s="10" t="s">
        <v>83</v>
      </c>
      <c r="C19" s="2">
        <v>30</v>
      </c>
      <c r="D19" s="9">
        <v>0.86</v>
      </c>
      <c r="E19" s="2">
        <f t="shared" si="0"/>
        <v>30.86</v>
      </c>
      <c r="F19" s="2" t="str">
        <f t="shared" si="1"/>
        <v>不及格</v>
      </c>
    </row>
    <row r="20" spans="2:6" ht="30" customHeight="1">
      <c r="B20" s="10" t="s">
        <v>82</v>
      </c>
      <c r="C20" s="2">
        <v>53</v>
      </c>
      <c r="D20" s="9">
        <v>0.47</v>
      </c>
      <c r="E20" s="2">
        <f t="shared" si="0"/>
        <v>53.47</v>
      </c>
      <c r="F20" s="2" t="str">
        <f t="shared" si="1"/>
        <v>及格</v>
      </c>
    </row>
    <row r="21" spans="2:6" ht="30" customHeight="1">
      <c r="B21" s="8" t="s">
        <v>81</v>
      </c>
      <c r="C21" s="5">
        <v>56</v>
      </c>
      <c r="D21" s="7">
        <v>0.9</v>
      </c>
      <c r="E21" s="2">
        <f t="shared" si="0"/>
        <v>56.9</v>
      </c>
      <c r="F21" s="2" t="str">
        <f t="shared" si="1"/>
        <v>及格</v>
      </c>
    </row>
    <row r="22" spans="2:6">
      <c r="E22" s="5"/>
      <c r="F22" s="2"/>
    </row>
  </sheetData>
  <mergeCells count="1">
    <mergeCell ref="B1:F2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9" sqref="F9"/>
    </sheetView>
  </sheetViews>
  <sheetFormatPr defaultColWidth="9" defaultRowHeight="14.25"/>
  <cols>
    <col min="1" max="1" width="11.75" customWidth="1"/>
    <col min="2" max="2" width="16.25" customWidth="1"/>
    <col min="3" max="3" width="19.25" customWidth="1"/>
    <col min="4" max="4" width="10.5" customWidth="1"/>
  </cols>
  <sheetData>
    <row r="1" spans="1:4" ht="46.5" customHeight="1">
      <c r="A1" s="71"/>
      <c r="B1" s="72" t="s">
        <v>131</v>
      </c>
      <c r="C1" s="71" t="s">
        <v>3</v>
      </c>
      <c r="D1" s="71" t="s">
        <v>4</v>
      </c>
    </row>
    <row r="2" spans="1:4" ht="33" customHeight="1">
      <c r="A2" s="73" t="s">
        <v>5</v>
      </c>
      <c r="B2" s="74">
        <v>78</v>
      </c>
      <c r="C2" s="71" t="str">
        <f>IF(B2&gt;=100,"区域经理",IF(B2&gt;=80,"主管",IF(B2&gt;=50,"组长",IF(B2&gt;=10,"辞退"))))</f>
        <v>组长</v>
      </c>
      <c r="D2" s="71">
        <f>IF(B2&gt;=100,B3*0.1,IF(B2&gt;=80,B2*0.08,IF(B2&gt;=50,B2*0.05,IF(B2&gt;=10,B2*0.01))))</f>
        <v>3.9000000000000004</v>
      </c>
    </row>
    <row r="3" spans="1:4" ht="33" customHeight="1">
      <c r="A3" s="73" t="s">
        <v>6</v>
      </c>
      <c r="B3" s="74">
        <v>89</v>
      </c>
      <c r="C3" s="71" t="str">
        <f t="shared" ref="C3:C9" si="0">IF(B3&gt;=100,"区域经理",IF(B3&gt;=80,"主管",IF(B3&gt;=50,"组长",IF(B3&gt;=10,"辞退"))))</f>
        <v>主管</v>
      </c>
      <c r="D3" s="71">
        <f t="shared" ref="D3:D9" si="1">IF(B3&gt;=100,B4*0.1,IF(B3&gt;=80,B3*0.08,IF(B3&gt;=50,B3*0.05,IF(B3&gt;=10,B3*0.01))))</f>
        <v>7.12</v>
      </c>
    </row>
    <row r="4" spans="1:4" ht="33" customHeight="1">
      <c r="A4" s="73" t="s">
        <v>7</v>
      </c>
      <c r="B4" s="74">
        <v>65</v>
      </c>
      <c r="C4" s="71" t="str">
        <f t="shared" si="0"/>
        <v>组长</v>
      </c>
      <c r="D4" s="71">
        <f t="shared" si="1"/>
        <v>3.25</v>
      </c>
    </row>
    <row r="5" spans="1:4" ht="33" customHeight="1">
      <c r="A5" s="73" t="s">
        <v>8</v>
      </c>
      <c r="B5" s="74">
        <v>150</v>
      </c>
      <c r="C5" s="71" t="str">
        <f t="shared" si="0"/>
        <v>区域经理</v>
      </c>
      <c r="D5" s="71">
        <f t="shared" si="1"/>
        <v>5</v>
      </c>
    </row>
    <row r="6" spans="1:4" ht="33" customHeight="1">
      <c r="A6" s="73" t="s">
        <v>9</v>
      </c>
      <c r="B6" s="74">
        <v>50</v>
      </c>
      <c r="C6" s="71" t="str">
        <f t="shared" si="0"/>
        <v>组长</v>
      </c>
      <c r="D6" s="71">
        <f t="shared" si="1"/>
        <v>2.5</v>
      </c>
    </row>
    <row r="7" spans="1:4" ht="33" customHeight="1">
      <c r="A7" s="73" t="s">
        <v>10</v>
      </c>
      <c r="B7" s="74">
        <v>45</v>
      </c>
      <c r="C7" s="71" t="str">
        <f t="shared" si="0"/>
        <v>辞退</v>
      </c>
      <c r="D7" s="71">
        <f t="shared" si="1"/>
        <v>0.45</v>
      </c>
    </row>
    <row r="8" spans="1:4" ht="33" customHeight="1">
      <c r="A8" s="73" t="s">
        <v>11</v>
      </c>
      <c r="B8" s="74">
        <v>32</v>
      </c>
      <c r="C8" s="71" t="str">
        <f t="shared" si="0"/>
        <v>辞退</v>
      </c>
      <c r="D8" s="71">
        <f t="shared" si="1"/>
        <v>0.32</v>
      </c>
    </row>
    <row r="9" spans="1:4" ht="33" customHeight="1">
      <c r="A9" s="73" t="s">
        <v>12</v>
      </c>
      <c r="B9" s="74">
        <v>145</v>
      </c>
      <c r="C9" s="71" t="str">
        <f t="shared" si="0"/>
        <v>区域经理</v>
      </c>
      <c r="D9" s="71">
        <f t="shared" si="1"/>
        <v>0</v>
      </c>
    </row>
    <row r="10" spans="1:4" ht="40.5" customHeight="1"/>
    <row r="11" spans="1:4" ht="40.5" customHeight="1"/>
  </sheetData>
  <phoneticPr fontId="3" type="noConversion"/>
  <pageMargins left="0.75" right="0.75" top="1" bottom="1" header="0.5" footer="0.5"/>
  <pageSetup paperSize="9" firstPageNumber="4294963191" orientation="portrait" horizontalDpi="0" verticalDpi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4" workbookViewId="0">
      <selection activeCell="G13" sqref="G13"/>
    </sheetView>
  </sheetViews>
  <sheetFormatPr defaultRowHeight="14.25"/>
  <cols>
    <col min="3" max="3" width="17" customWidth="1"/>
    <col min="4" max="4" width="15.125" customWidth="1"/>
    <col min="5" max="5" width="13.375" customWidth="1"/>
    <col min="6" max="6" width="20.625" customWidth="1"/>
    <col min="11" max="11" width="9.25" customWidth="1"/>
  </cols>
  <sheetData>
    <row r="1" spans="1:11" s="75" customFormat="1" ht="18" customHeight="1">
      <c r="A1" s="83"/>
      <c r="B1" s="109" t="s">
        <v>104</v>
      </c>
      <c r="C1" s="109"/>
      <c r="D1" s="109"/>
      <c r="E1" s="109"/>
      <c r="F1" s="84"/>
      <c r="G1" s="76"/>
      <c r="K1" s="76"/>
    </row>
    <row r="2" spans="1:11" ht="12" customHeight="1">
      <c r="A2" s="85"/>
      <c r="B2" s="85"/>
      <c r="C2" s="85"/>
      <c r="D2" s="85"/>
      <c r="E2" s="85"/>
      <c r="F2" s="86" t="s">
        <v>139</v>
      </c>
      <c r="G2" s="33"/>
      <c r="H2" s="23"/>
    </row>
    <row r="3" spans="1:11" ht="27" customHeight="1">
      <c r="A3" s="87" t="s">
        <v>105</v>
      </c>
      <c r="B3" s="87" t="s">
        <v>0</v>
      </c>
      <c r="C3" s="87" t="s">
        <v>106</v>
      </c>
      <c r="D3" s="87" t="s">
        <v>107</v>
      </c>
      <c r="E3" s="87" t="s">
        <v>108</v>
      </c>
      <c r="F3" s="88" t="s">
        <v>109</v>
      </c>
      <c r="G3" s="23"/>
      <c r="H3" s="23"/>
    </row>
    <row r="4" spans="1:11" ht="27" customHeight="1">
      <c r="A4" s="89" t="s">
        <v>110</v>
      </c>
      <c r="B4" s="90" t="s">
        <v>111</v>
      </c>
      <c r="C4" s="91">
        <v>5600</v>
      </c>
      <c r="D4" s="91">
        <v>200</v>
      </c>
      <c r="E4" s="92">
        <f>C4-D4</f>
        <v>5400</v>
      </c>
      <c r="F4" s="92">
        <f>IF(E4&lt;=2500,E4*0.035+50,IF(E4&lt;=5000,E4*0.05+100,IF(E4&lt;=7500,E4*0.08+200,IF(E4&gt;7500,E4*0.1+300))))</f>
        <v>632</v>
      </c>
      <c r="G4" s="23"/>
      <c r="H4" s="23"/>
    </row>
    <row r="5" spans="1:11" ht="27" customHeight="1">
      <c r="A5" s="89" t="s">
        <v>112</v>
      </c>
      <c r="B5" s="90" t="s">
        <v>113</v>
      </c>
      <c r="C5" s="91">
        <v>4800</v>
      </c>
      <c r="D5" s="91">
        <v>100</v>
      </c>
      <c r="E5" s="92">
        <f t="shared" ref="E5:E11" si="0">C5-D5</f>
        <v>4700</v>
      </c>
      <c r="F5" s="92">
        <f t="shared" ref="F5:F11" si="1">IF(E5&lt;=2500,E5*0.035+50,IF(E5&lt;=5000,E5*0.05+100,IF(E5&lt;=7500,E5*0.08+200,IF(E5&gt;7500,E5*0.1+300))))</f>
        <v>335</v>
      </c>
      <c r="G5" s="23"/>
      <c r="H5" s="23"/>
    </row>
    <row r="6" spans="1:11" ht="27" customHeight="1">
      <c r="A6" s="89" t="s">
        <v>114</v>
      </c>
      <c r="B6" s="90" t="s">
        <v>115</v>
      </c>
      <c r="C6" s="91">
        <v>5200</v>
      </c>
      <c r="D6" s="91">
        <v>200</v>
      </c>
      <c r="E6" s="92">
        <f t="shared" si="0"/>
        <v>5000</v>
      </c>
      <c r="F6" s="92">
        <f t="shared" si="1"/>
        <v>350</v>
      </c>
      <c r="G6" s="23"/>
      <c r="K6" s="23"/>
    </row>
    <row r="7" spans="1:11" ht="27" customHeight="1">
      <c r="A7" s="89" t="s">
        <v>116</v>
      </c>
      <c r="B7" s="90" t="s">
        <v>117</v>
      </c>
      <c r="C7" s="91">
        <v>4600</v>
      </c>
      <c r="D7" s="91">
        <v>350</v>
      </c>
      <c r="E7" s="92">
        <f t="shared" si="0"/>
        <v>4250</v>
      </c>
      <c r="F7" s="92">
        <f t="shared" si="1"/>
        <v>312.5</v>
      </c>
      <c r="G7" s="23"/>
      <c r="K7" s="23"/>
    </row>
    <row r="8" spans="1:11" ht="27" customHeight="1">
      <c r="A8" s="89" t="s">
        <v>118</v>
      </c>
      <c r="B8" s="90" t="s">
        <v>119</v>
      </c>
      <c r="C8" s="91">
        <v>6800</v>
      </c>
      <c r="D8" s="91">
        <v>120</v>
      </c>
      <c r="E8" s="92">
        <f t="shared" si="0"/>
        <v>6680</v>
      </c>
      <c r="F8" s="92">
        <f t="shared" si="1"/>
        <v>734.4</v>
      </c>
      <c r="G8" s="23"/>
      <c r="K8" s="23"/>
    </row>
    <row r="9" spans="1:11" ht="27" customHeight="1">
      <c r="A9" s="89" t="s">
        <v>120</v>
      </c>
      <c r="B9" s="90" t="s">
        <v>121</v>
      </c>
      <c r="C9" s="91">
        <v>3900</v>
      </c>
      <c r="D9" s="91">
        <v>150</v>
      </c>
      <c r="E9" s="92">
        <f t="shared" si="0"/>
        <v>3750</v>
      </c>
      <c r="F9" s="92">
        <f t="shared" si="1"/>
        <v>287.5</v>
      </c>
      <c r="G9" s="23"/>
      <c r="K9" s="23"/>
    </row>
    <row r="10" spans="1:11" ht="27" customHeight="1">
      <c r="A10" s="111" t="s">
        <v>122</v>
      </c>
      <c r="B10" s="112"/>
      <c r="C10" s="115">
        <f>SUM(C4:C9)</f>
        <v>30900</v>
      </c>
      <c r="D10" s="115">
        <f>SUM(D4:D9)</f>
        <v>1120</v>
      </c>
      <c r="E10" s="128">
        <f>SUM(E4:E9)</f>
        <v>29780</v>
      </c>
      <c r="F10" s="128">
        <f>SUM(F4:F9)</f>
        <v>2651.4</v>
      </c>
      <c r="G10" s="23"/>
      <c r="K10" s="23"/>
    </row>
    <row r="11" spans="1:11" ht="27" customHeight="1">
      <c r="A11" s="113"/>
      <c r="B11" s="114"/>
      <c r="C11" s="115"/>
      <c r="D11" s="115"/>
      <c r="E11" s="129"/>
      <c r="F11" s="129"/>
      <c r="G11" s="23"/>
      <c r="K11" s="23"/>
    </row>
    <row r="12" spans="1:11" ht="27" customHeight="1">
      <c r="A12" s="23"/>
      <c r="B12" s="43"/>
      <c r="C12" s="23"/>
      <c r="D12" s="23"/>
      <c r="E12" s="23"/>
      <c r="F12" s="23"/>
      <c r="G12" s="23"/>
      <c r="K12" s="23"/>
    </row>
    <row r="13" spans="1:11" ht="27" customHeight="1">
      <c r="A13" s="77" t="s">
        <v>132</v>
      </c>
      <c r="B13" s="78" t="s">
        <v>135</v>
      </c>
      <c r="C13" s="79" t="s">
        <v>136</v>
      </c>
      <c r="D13" s="79" t="s">
        <v>137</v>
      </c>
      <c r="E13" s="79" t="s">
        <v>138</v>
      </c>
      <c r="G13" s="23"/>
      <c r="K13" s="23"/>
    </row>
    <row r="14" spans="1:11" ht="15.75">
      <c r="A14" s="77" t="s">
        <v>133</v>
      </c>
      <c r="B14" s="80">
        <v>3.5000000000000003E-2</v>
      </c>
      <c r="C14" s="81">
        <v>0.05</v>
      </c>
      <c r="D14" s="81">
        <v>0.08</v>
      </c>
      <c r="E14" s="81">
        <v>0.1</v>
      </c>
      <c r="G14" s="23"/>
      <c r="K14" s="23"/>
    </row>
    <row r="15" spans="1:11" ht="15.75">
      <c r="A15" s="77" t="s">
        <v>134</v>
      </c>
      <c r="B15" s="77">
        <v>50</v>
      </c>
      <c r="C15" s="79">
        <v>100</v>
      </c>
      <c r="D15" s="79">
        <v>200</v>
      </c>
      <c r="E15" s="82">
        <v>300</v>
      </c>
      <c r="G15" s="23"/>
      <c r="K15" s="23"/>
    </row>
    <row r="16" spans="1:11" ht="15.75">
      <c r="A16" s="23"/>
      <c r="B16" s="44"/>
      <c r="C16" s="23"/>
      <c r="D16" s="23"/>
      <c r="E16" s="23"/>
      <c r="F16" s="45"/>
      <c r="G16" s="23"/>
      <c r="K16" s="23"/>
    </row>
    <row r="20" spans="1:7" ht="16.5" thickBot="1">
      <c r="A20" s="23"/>
      <c r="B20" s="23"/>
      <c r="C20" s="23"/>
      <c r="D20" s="23"/>
      <c r="E20" s="23"/>
      <c r="F20" s="23"/>
      <c r="G20" s="23"/>
    </row>
    <row r="21" spans="1:7" ht="17.25" thickTop="1" thickBot="1">
      <c r="A21" s="24"/>
      <c r="B21" s="25"/>
      <c r="C21" s="25"/>
      <c r="D21" s="25"/>
      <c r="E21" s="25"/>
      <c r="F21" s="26"/>
      <c r="G21" s="23"/>
    </row>
    <row r="22" spans="1:7" ht="33" thickTop="1" thickBot="1">
      <c r="A22" s="27"/>
      <c r="B22" s="110" t="s">
        <v>104</v>
      </c>
      <c r="C22" s="110"/>
      <c r="D22" s="110"/>
      <c r="E22" s="110"/>
      <c r="F22" s="28"/>
      <c r="G22" s="23"/>
    </row>
    <row r="23" spans="1:7" ht="33" thickTop="1" thickBot="1">
      <c r="A23" s="29"/>
      <c r="B23" s="30"/>
      <c r="C23" s="30"/>
      <c r="D23" s="30"/>
      <c r="E23" s="30"/>
      <c r="F23" s="31"/>
      <c r="G23" s="23"/>
    </row>
    <row r="24" spans="1:7" ht="17.25" thickTop="1" thickBot="1">
      <c r="A24" s="32"/>
      <c r="B24" s="32"/>
      <c r="C24" s="32"/>
      <c r="D24" s="32"/>
      <c r="E24" s="32"/>
      <c r="F24" s="46" t="s">
        <v>123</v>
      </c>
      <c r="G24" s="47"/>
    </row>
    <row r="25" spans="1:7" ht="17.25" thickTop="1" thickBot="1">
      <c r="A25" s="48" t="s">
        <v>105</v>
      </c>
      <c r="B25" s="49" t="s">
        <v>0</v>
      </c>
      <c r="C25" s="48" t="s">
        <v>106</v>
      </c>
      <c r="D25" s="50" t="s">
        <v>107</v>
      </c>
      <c r="E25" s="49" t="s">
        <v>108</v>
      </c>
      <c r="F25" s="51" t="s">
        <v>109</v>
      </c>
      <c r="G25" s="23"/>
    </row>
    <row r="26" spans="1:7" ht="16.5" thickTop="1">
      <c r="A26" s="34" t="s">
        <v>110</v>
      </c>
      <c r="B26" s="52" t="s">
        <v>111</v>
      </c>
      <c r="C26" s="35">
        <v>5600</v>
      </c>
      <c r="D26" s="36">
        <v>200</v>
      </c>
      <c r="E26" s="53">
        <f t="shared" ref="E26:E31" si="2">C26-D26</f>
        <v>5400</v>
      </c>
      <c r="F26" s="54">
        <f t="shared" ref="F26:F31" si="3">IF(E26&lt;=2500,E26*0.035+50,IF(E26&lt;=5000,E26*0.05+100,IF(E26&lt;=7500,E26*0.08+200,E26*0.1+300)))</f>
        <v>632</v>
      </c>
      <c r="G26" s="23"/>
    </row>
    <row r="27" spans="1:7" ht="15.75">
      <c r="A27" s="37" t="s">
        <v>112</v>
      </c>
      <c r="B27" s="55" t="s">
        <v>113</v>
      </c>
      <c r="C27" s="38">
        <v>4800</v>
      </c>
      <c r="D27" s="39">
        <v>100</v>
      </c>
      <c r="E27" s="53">
        <f t="shared" si="2"/>
        <v>4700</v>
      </c>
      <c r="F27" s="54">
        <f t="shared" si="3"/>
        <v>335</v>
      </c>
      <c r="G27" s="23"/>
    </row>
    <row r="28" spans="1:7" ht="15.75">
      <c r="A28" s="37" t="s">
        <v>124</v>
      </c>
      <c r="B28" s="55" t="s">
        <v>115</v>
      </c>
      <c r="C28" s="38">
        <v>5200</v>
      </c>
      <c r="D28" s="39">
        <v>200</v>
      </c>
      <c r="E28" s="53">
        <f t="shared" si="2"/>
        <v>5000</v>
      </c>
      <c r="F28" s="54">
        <f t="shared" si="3"/>
        <v>350</v>
      </c>
      <c r="G28" s="23"/>
    </row>
    <row r="29" spans="1:7" ht="15.75">
      <c r="A29" s="37" t="s">
        <v>125</v>
      </c>
      <c r="B29" s="55" t="s">
        <v>117</v>
      </c>
      <c r="C29" s="38">
        <v>4600</v>
      </c>
      <c r="D29" s="39">
        <v>350</v>
      </c>
      <c r="E29" s="53">
        <f t="shared" si="2"/>
        <v>4250</v>
      </c>
      <c r="F29" s="54">
        <f t="shared" si="3"/>
        <v>312.5</v>
      </c>
      <c r="G29" s="23"/>
    </row>
    <row r="30" spans="1:7" ht="15.75">
      <c r="A30" s="37" t="s">
        <v>126</v>
      </c>
      <c r="B30" s="55" t="s">
        <v>119</v>
      </c>
      <c r="C30" s="38">
        <v>6800</v>
      </c>
      <c r="D30" s="39">
        <v>120</v>
      </c>
      <c r="E30" s="53">
        <f t="shared" si="2"/>
        <v>6680</v>
      </c>
      <c r="F30" s="54">
        <f t="shared" si="3"/>
        <v>734.4</v>
      </c>
      <c r="G30" s="23"/>
    </row>
    <row r="31" spans="1:7" ht="16.5" thickBot="1">
      <c r="A31" s="40" t="s">
        <v>127</v>
      </c>
      <c r="B31" s="56" t="s">
        <v>121</v>
      </c>
      <c r="C31" s="41">
        <v>3900</v>
      </c>
      <c r="D31" s="42">
        <v>150</v>
      </c>
      <c r="E31" s="53">
        <f t="shared" si="2"/>
        <v>3750</v>
      </c>
      <c r="F31" s="54">
        <f t="shared" si="3"/>
        <v>287.5</v>
      </c>
      <c r="G31" s="23"/>
    </row>
    <row r="32" spans="1:7" ht="16.5" thickTop="1">
      <c r="A32" s="116" t="s">
        <v>122</v>
      </c>
      <c r="B32" s="117"/>
      <c r="C32" s="120">
        <f>SUM(C26:C31)</f>
        <v>30900</v>
      </c>
      <c r="D32" s="122">
        <f>SUM(D26:D31)</f>
        <v>1120</v>
      </c>
      <c r="E32" s="124">
        <f>SUM(E26:E31)</f>
        <v>29780</v>
      </c>
      <c r="F32" s="126">
        <f>SUM(F26:F31)</f>
        <v>2651.4</v>
      </c>
      <c r="G32" s="23"/>
    </row>
    <row r="33" spans="1:7" ht="16.5" thickBot="1">
      <c r="A33" s="118"/>
      <c r="B33" s="119"/>
      <c r="C33" s="121"/>
      <c r="D33" s="123"/>
      <c r="E33" s="125"/>
      <c r="F33" s="127"/>
      <c r="G33" s="23"/>
    </row>
    <row r="34" spans="1:7" ht="16.5" thickTop="1">
      <c r="A34" s="23"/>
      <c r="B34" s="57"/>
      <c r="C34" s="23"/>
      <c r="D34" s="23"/>
      <c r="E34" s="23"/>
      <c r="F34" s="23"/>
      <c r="G34" s="23"/>
    </row>
    <row r="35" spans="1:7" ht="15.75">
      <c r="A35" s="23"/>
      <c r="B35" s="58"/>
      <c r="C35" s="23"/>
      <c r="D35" s="23"/>
      <c r="E35" s="23"/>
      <c r="F35" s="23"/>
      <c r="G35" s="23"/>
    </row>
    <row r="36" spans="1:7" ht="15.75">
      <c r="A36" s="23"/>
      <c r="B36" s="59"/>
      <c r="C36" s="23"/>
      <c r="D36" s="23"/>
      <c r="E36" s="23"/>
      <c r="F36" s="45"/>
      <c r="G36" s="23"/>
    </row>
    <row r="37" spans="1:7" ht="15.75">
      <c r="A37" s="23"/>
      <c r="B37" s="60"/>
      <c r="C37" s="23"/>
      <c r="D37" s="23"/>
      <c r="E37" s="23"/>
      <c r="F37" s="45"/>
      <c r="G37" s="23"/>
    </row>
  </sheetData>
  <mergeCells count="12">
    <mergeCell ref="A32:B33"/>
    <mergeCell ref="C32:C33"/>
    <mergeCell ref="D32:D33"/>
    <mergeCell ref="E32:E33"/>
    <mergeCell ref="F32:F33"/>
    <mergeCell ref="F10:F11"/>
    <mergeCell ref="B1:E1"/>
    <mergeCell ref="B22:E22"/>
    <mergeCell ref="A10:B11"/>
    <mergeCell ref="C10:C11"/>
    <mergeCell ref="D10:D11"/>
    <mergeCell ref="E10:E11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练习一</vt:lpstr>
      <vt:lpstr>练习二</vt:lpstr>
      <vt:lpstr>练习三</vt:lpstr>
      <vt:lpstr>练习四</vt:lpstr>
      <vt:lpstr>综合1</vt:lpstr>
      <vt:lpstr>综合2</vt:lpstr>
      <vt:lpstr>综合3</vt:lpstr>
      <vt:lpstr>综合4</vt:lpstr>
    </vt:vector>
  </TitlesOfParts>
  <Manager/>
  <Company>CHINANOG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*</dc:creator>
  <cp:keywords/>
  <dc:description/>
  <cp:lastModifiedBy>Administrator</cp:lastModifiedBy>
  <cp:revision/>
  <cp:lastPrinted>1899-12-30T00:00:00Z</cp:lastPrinted>
  <dcterms:created xsi:type="dcterms:W3CDTF">2006-10-13T01:09:06Z</dcterms:created>
  <dcterms:modified xsi:type="dcterms:W3CDTF">2022-09-01T02:16:54Z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2052-8.1.0.3156</vt:lpwstr>
  </property>
</Properties>
</file>