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9.xml.rels" ContentType="application/vnd.openxmlformats-package.relationships+xml"/>
  <Override PartName="/xl/drawings/_rels/drawing10.xml.rels" ContentType="application/vnd.openxmlformats-package.relationships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it" sheetId="1" state="visible" r:id="rId3"/>
    <sheet name="moisInit" sheetId="2" state="visible" r:id="rId4"/>
    <sheet name="janvier" sheetId="3" state="visible" r:id="rId5"/>
    <sheet name="février" sheetId="4" state="visible" r:id="rId6"/>
    <sheet name="mars" sheetId="5" state="visible" r:id="rId7"/>
    <sheet name="avril" sheetId="6" state="visible" r:id="rId8"/>
    <sheet name="mai" sheetId="7" state="visible" r:id="rId9"/>
    <sheet name="juin" sheetId="8" state="visible" r:id="rId10"/>
    <sheet name="juillet" sheetId="9" state="visible" r:id="rId11"/>
    <sheet name="août" sheetId="10" state="visible" r:id="rId12"/>
    <sheet name="septembre" sheetId="11" state="visible" r:id="rId13"/>
    <sheet name="octobre" sheetId="12" state="visible" r:id="rId14"/>
    <sheet name="novembre" sheetId="13" state="visible" r:id="rId15"/>
    <sheet name="décembre" sheetId="14" state="visible" r:id="rId16"/>
  </sheets>
  <definedNames>
    <definedName function="false" hidden="false" localSheetId="5" name="_xlnm.Print_Area" vbProcedure="false">avril!$A$1:$T$40</definedName>
    <definedName function="false" hidden="false" localSheetId="2" name="_xlnm.Print_Area" vbProcedure="false">janvier!$A$1:$T$39</definedName>
    <definedName function="false" hidden="false" localSheetId="6" name="_xlnm.Print_Area" vbProcedure="false">mai!$A$1:$T$39</definedName>
    <definedName function="false" hidden="false" localSheetId="1" name="_xlnm.Print_Area" vbProcedure="false">moisInit!$A$1:$P$9</definedName>
    <definedName function="false" hidden="false" name="currentDate" vbProcedure="false">init!$A$21</definedName>
    <definedName function="false" hidden="false" name="currentTime" vbProcedure="false">init!$A$22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M1" authorId="0">
      <text>
        <r>
          <rPr>
            <sz val="10"/>
            <rFont val="Arial"/>
            <family val="2"/>
          </rPr>
          <t xml:space="preserve">moisInit-&gt;
contient touites les adaptations nécessaires pour  que tous les mois soient identiques (copiables par le clipboard)</t>
        </r>
      </text>
    </comment>
  </commentList>
</comments>
</file>

<file path=xl/sharedStrings.xml><?xml version="1.0" encoding="utf-8"?>
<sst xmlns="http://schemas.openxmlformats.org/spreadsheetml/2006/main" count="148" uniqueCount="124">
  <si>
    <t xml:space="preserve">paramètres généraux</t>
  </si>
  <si>
    <t xml:space="preserve">v180625</t>
  </si>
  <si>
    <t xml:space="preserve">version</t>
  </si>
  <si>
    <t xml:space="preserve">année</t>
  </si>
  <si>
    <t xml:space="preserve">paramètres spécifiques à l'employé</t>
  </si>
  <si>
    <t xml:space="preserve">Cerf</t>
  </si>
  <si>
    <t xml:space="preserve">nom</t>
  </si>
  <si>
    <t xml:space="preserve">Marcello</t>
  </si>
  <si>
    <t xml:space="preserve">prénom</t>
  </si>
  <si>
    <t xml:space="preserve">horaire journalier</t>
  </si>
  <si>
    <t xml:space="preserve">vacances au 01.01</t>
  </si>
  <si>
    <t xml:space="preserve">balance au 01.01</t>
  </si>
  <si>
    <t xml:space="preserve">paramètres spécifiques à l'application</t>
  </si>
  <si>
    <t xml:space="preserve">date actuelle / aussi utilisé dans feuilleCalc</t>
  </si>
  <si>
    <t xml:space="preserve">heure actuelle / aussi utilisé dans feuilleCalc</t>
  </si>
  <si>
    <t xml:space="preserve">permet de vérifier si les valeurs des formules sont disponibles</t>
  </si>
  <si>
    <t xml:space="preserve">index de la feuille ‘janvier’</t>
  </si>
  <si>
    <t xml:space="preserve">ligne du premier jour du mois</t>
  </si>
  <si>
    <t xml:space="preserve">H</t>
  </si>
  <si>
    <t xml:space="preserve">colonne premier timbrage d’entrée du jour </t>
  </si>
  <si>
    <t xml:space="preserve">S</t>
  </si>
  <si>
    <t xml:space="preserve">colonne dernier timbrage de sortie du jour</t>
  </si>
  <si>
    <t xml:space="preserve">C</t>
  </si>
  <si>
    <t xml:space="preserve">colonne temps planifié pour la journée</t>
  </si>
  <si>
    <t xml:space="preserve">E</t>
  </si>
  <si>
    <t xml:space="preserve">colonne temps travaillé dans la journée</t>
  </si>
  <si>
    <t xml:space="preserve">D</t>
  </si>
  <si>
    <t xml:space="preserve">colonne balance de temps de la journée</t>
  </si>
  <si>
    <t xml:space="preserve">F</t>
  </si>
  <si>
    <t xml:space="preserve">colonne vacances planifiées pour la journée</t>
  </si>
  <si>
    <t xml:space="preserve">G</t>
  </si>
  <si>
    <t xml:space="preserve">colonne absence payée pour la journée</t>
  </si>
  <si>
    <t xml:space="preserve">V</t>
  </si>
  <si>
    <t xml:space="preserve">colonne erreur interne pour la journée</t>
  </si>
  <si>
    <t xml:space="preserve">U</t>
  </si>
  <si>
    <t xml:space="preserve">colonne erreur externe pour la journée</t>
  </si>
  <si>
    <t xml:space="preserve">C8</t>
  </si>
  <si>
    <t xml:space="preserve">cellule temps planifié pour le mois</t>
  </si>
  <si>
    <t xml:space="preserve">E8</t>
  </si>
  <si>
    <t xml:space="preserve">cellule temps travaillé dans le mois</t>
  </si>
  <si>
    <t xml:space="preserve">D8</t>
  </si>
  <si>
    <t xml:space="preserve">cellule balance pour le mois</t>
  </si>
  <si>
    <t xml:space="preserve">F8</t>
  </si>
  <si>
    <t xml:space="preserve">cellule vacances planifiées dans le mois</t>
  </si>
  <si>
    <t xml:space="preserve">G8</t>
  </si>
  <si>
    <t xml:space="preserve">cellule absences payées dans le mois</t>
  </si>
  <si>
    <t xml:space="preserve">A1</t>
  </si>
  <si>
    <t xml:space="preserve">cellule horaire journalier</t>
  </si>
  <si>
    <t xml:space="preserve">A4</t>
  </si>
  <si>
    <t xml:space="preserve">cellule vacances restantes </t>
  </si>
  <si>
    <t xml:space="preserve">A5</t>
  </si>
  <si>
    <t xml:space="preserve">cellule balance pour l’année (totale)</t>
  </si>
  <si>
    <t xml:space="preserve">numéro erreur</t>
  </si>
  <si>
    <t xml:space="preserve">description</t>
  </si>
  <si>
    <t xml:space="preserve">niveau</t>
  </si>
  <si>
    <t xml:space="preserve">détection</t>
  </si>
  <si>
    <t xml:space="preserve">rem</t>
  </si>
  <si>
    <t xml:space="preserve">warning</t>
  </si>
  <si>
    <t xml:space="preserve">pas d’erreur</t>
  </si>
  <si>
    <t xml:space="preserve">plus de 6h sans pause</t>
  </si>
  <si>
    <t xml:space="preserve">python</t>
  </si>
  <si>
    <t xml:space="preserve">non implémenté</t>
  </si>
  <si>
    <t xml:space="preserve">horaire bloc non respecté</t>
  </si>
  <si>
    <t xml:space="preserve">timbrage manquant</t>
  </si>
  <si>
    <t xml:space="preserve">error</t>
  </si>
  <si>
    <t xml:space="preserve">feuilleCalc + python</t>
  </si>
  <si>
    <t xml:space="preserve">incohérence chronologie</t>
  </si>
  <si>
    <t xml:space="preserve">saisie incorrecte</t>
  </si>
  <si>
    <t xml:space="preserve">fin liste numéro erreur</t>
  </si>
  <si>
    <t xml:space="preserve">types d'absence (pour champ remarque)</t>
  </si>
  <si>
    <t xml:space="preserve">accident</t>
  </si>
  <si>
    <t xml:space="preserve">congé compensé</t>
  </si>
  <si>
    <t xml:space="preserve">congé payé</t>
  </si>
  <si>
    <t xml:space="preserve">férié</t>
  </si>
  <si>
    <t xml:space="preserve">maladie</t>
  </si>
  <si>
    <t xml:space="preserve">vacances fixes</t>
  </si>
  <si>
    <t xml:space="preserve">vacances</t>
  </si>
  <si>
    <t xml:space="preserve">fin liste types d'absence</t>
  </si>
  <si>
    <t xml:space="preserve">notes de versions:</t>
  </si>
  <si>
    <t xml:space="preserve">v180625:</t>
  </si>
  <si>
    <t xml:space="preserve">style invisible pour les jours qui ne correspondent pas au mois courant avec le format ;;; c'est le seul qui semble être efficace avec les xlsx</t>
  </si>
  <si>
    <t xml:space="preserve">protection des feuilles</t>
  </si>
  <si>
    <t xml:space="preserve">suppr colHeader, remplacé par labels dans moisInit</t>
  </si>
  <si>
    <t xml:space="preserve">ajout types d'absence</t>
  </si>
  <si>
    <t xml:space="preserve">ajout no erreurs dans init</t>
  </si>
  <si>
    <t xml:space="preserve">réorganisation des paramètres de la feuille init</t>
  </si>
  <si>
    <t xml:space="preserve">correction solde balance février</t>
  </si>
  <si>
    <t xml:space="preserve">format col T (solde) -&gt; [HH]:MM</t>
  </si>
  <si>
    <t xml:space="preserve">solde mensuel: addition  chaque mois jusqu'à D39</t>
  </si>
  <si>
    <t xml:space="preserve">v130525:</t>
  </si>
  <si>
    <t xml:space="preserve">format colonne E solde [HH]:MM au lieu de HH:MM, format à utiliser pour des résultats d'opération car il permet des heures négatives ou &gt;=24h</t>
  </si>
  <si>
    <t xml:space="preserve">v220425:</t>
  </si>
  <si>
    <t xml:space="preserve">ajout chg horaire par mois (ex. 90% et équipe)-&gt;2 param A21/A22 et copie B1:B4 du mois précédent</t>
  </si>
  <si>
    <t xml:space="preserve">ajout feuille moisModèle pour que les jeuilles de mois soient identiques et copiable (sauf nb jours du mois...)</t>
  </si>
  <si>
    <t xml:space="preserve">correction erreur calcul solde vacances</t>
  </si>
  <si>
    <t xml:space="preserve">application d'un style de page unique à tous les mois (pas réussi à importer le nouveau style dans les fichiers actuels...)</t>
  </si>
  <si>
    <t xml:space="preserve">solde</t>
  </si>
  <si>
    <t xml:space="preserve">tot1</t>
  </si>
  <si>
    <t xml:space="preserve">tot2</t>
  </si>
  <si>
    <t xml:space="preserve">tot3</t>
  </si>
  <si>
    <t xml:space="preserve">tot4</t>
  </si>
  <si>
    <t xml:space="preserve">tot5</t>
  </si>
  <si>
    <t xml:space="preserve">tot6</t>
  </si>
  <si>
    <t xml:space="preserve">tot7</t>
  </si>
  <si>
    <t xml:space="preserve">tot8</t>
  </si>
  <si>
    <t xml:space="preserve">tot9</t>
  </si>
  <si>
    <t xml:space="preserve">tot10</t>
  </si>
  <si>
    <t xml:space="preserve">remarque</t>
  </si>
  <si>
    <t xml:space="preserve">balance en début de mois</t>
  </si>
  <si>
    <t xml:space="preserve">nb heures payées mois courant</t>
  </si>
  <si>
    <t xml:space="preserve">solde vacances en fin de mois</t>
  </si>
  <si>
    <t xml:space="preserve">balance en fin de mois</t>
  </si>
  <si>
    <t xml:space="preserve">temps théorique</t>
  </si>
  <si>
    <t xml:space="preserve">balance</t>
  </si>
  <si>
    <t xml:space="preserve">temps présence</t>
  </si>
  <si>
    <t xml:space="preserve">vacan-ces (j)</t>
  </si>
  <si>
    <t xml:space="preserve">absence payée(j)</t>
  </si>
  <si>
    <t xml:space="preserve">entrée</t>
  </si>
  <si>
    <t xml:space="preserve">sortie</t>
  </si>
  <si>
    <t xml:space="preserve">erreur ext</t>
  </si>
  <si>
    <t xml:space="preserve">erreur int</t>
  </si>
  <si>
    <t xml:space="preserve">err nbre timbrages</t>
  </si>
  <si>
    <t xml:space="preserve">err saisie</t>
  </si>
  <si>
    <t xml:space="preserve">totaux mensuels:</t>
  </si>
</sst>
</file>

<file path=xl/styles.xml><?xml version="1.0" encoding="utf-8"?>
<styleSheet xmlns="http://schemas.openxmlformats.org/spreadsheetml/2006/main">
  <numFmts count="12">
    <numFmt numFmtId="164" formatCode="&quot;&quot;;&quot;&quot;;&quot;&quot;;&quot;&quot;"/>
    <numFmt numFmtId="165" formatCode="General"/>
    <numFmt numFmtId="166" formatCode="hh:mm"/>
    <numFmt numFmtId="167" formatCode="@"/>
    <numFmt numFmtId="168" formatCode="#,##0.00"/>
    <numFmt numFmtId="169" formatCode="[hh]:mm"/>
    <numFmt numFmtId="170" formatCode="dd/mm/yy"/>
    <numFmt numFmtId="171" formatCode="0"/>
    <numFmt numFmtId="172" formatCode="0.0"/>
    <numFmt numFmtId="173" formatCode="dd/mm/yyyy"/>
    <numFmt numFmtId="174" formatCode="0;\-0;&quot;&quot;"/>
    <numFmt numFmtId="175" formatCode="hh:mm:ss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999999"/>
      <name val="Arial"/>
      <family val="0"/>
      <charset val="1"/>
    </font>
    <font>
      <sz val="10"/>
      <name val="Arial"/>
      <family val="2"/>
      <charset val="1"/>
    </font>
    <font>
      <sz val="10"/>
      <color rgb="FF00A933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true">
      <alignment horizontal="general" vertical="bottom" textRotation="0" wrapText="false" indent="0" shrinkToFit="false"/>
      <protection locked="true" hidden="true"/>
    </xf>
  </cellStyleXfs>
  <cellXfs count="58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8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7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7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invisibleStyle" xfId="20"/>
  </cellStyles>
  <dxfs count="2">
    <dxf>
      <font>
        <name val="Arial"/>
        <charset val="1"/>
        <family val="0"/>
        <b val="1"/>
        <color rgb="FFFFFFFF"/>
      </font>
      <fill>
        <patternFill>
          <bgColor rgb="FFCC0000"/>
        </patternFill>
      </fill>
    </dxf>
    <dxf>
      <font>
        <name val="Arial"/>
        <charset val="1"/>
        <family val="0"/>
        <color rgb="FF999999"/>
      </font>
      <numFmt numFmtId="164" formatCode="&quot;&quot;;&quot;&quot;;&quot;&quot;;&quot;&quot;"/>
      <protection locked="true" hidden="true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<Relationship Id="rId6" Type="http://schemas.openxmlformats.org/officeDocument/2006/relationships/image" Target="../media/image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<Relationship Id="rId5" Type="http://schemas.openxmlformats.org/officeDocument/2006/relationships/image" Target="../media/image1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Relationship Id="rId3" Type="http://schemas.openxmlformats.org/officeDocument/2006/relationships/image" Target="../media/image1.png"/><Relationship Id="rId4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0" name="Image 3" descr=""/>
        <xdr:cNvPicPr/>
      </xdr:nvPicPr>
      <xdr:blipFill>
        <a:blip r:embed="rId1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36" name="Image 10" descr=""/>
        <xdr:cNvPicPr/>
      </xdr:nvPicPr>
      <xdr:blipFill>
        <a:blip r:embed="rId1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37" name="Image 22" descr=""/>
        <xdr:cNvPicPr/>
      </xdr:nvPicPr>
      <xdr:blipFill>
        <a:blip r:embed="rId2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38" name="Image 35" descr=""/>
        <xdr:cNvPicPr/>
      </xdr:nvPicPr>
      <xdr:blipFill>
        <a:blip r:embed="rId3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39" name="Image 46" descr=""/>
        <xdr:cNvPicPr/>
      </xdr:nvPicPr>
      <xdr:blipFill>
        <a:blip r:embed="rId4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40" name="Image 11" descr=""/>
        <xdr:cNvPicPr/>
      </xdr:nvPicPr>
      <xdr:blipFill>
        <a:blip r:embed="rId1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41" name="Image 23" descr=""/>
        <xdr:cNvPicPr/>
      </xdr:nvPicPr>
      <xdr:blipFill>
        <a:blip r:embed="rId2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42" name="Image 36" descr=""/>
        <xdr:cNvPicPr/>
      </xdr:nvPicPr>
      <xdr:blipFill>
        <a:blip r:embed="rId3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43" name="Image 47" descr=""/>
        <xdr:cNvPicPr/>
      </xdr:nvPicPr>
      <xdr:blipFill>
        <a:blip r:embed="rId4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44" name="Image 12" descr=""/>
        <xdr:cNvPicPr/>
      </xdr:nvPicPr>
      <xdr:blipFill>
        <a:blip r:embed="rId1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45" name="Image 24" descr=""/>
        <xdr:cNvPicPr/>
      </xdr:nvPicPr>
      <xdr:blipFill>
        <a:blip r:embed="rId2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46" name="Image 37" descr=""/>
        <xdr:cNvPicPr/>
      </xdr:nvPicPr>
      <xdr:blipFill>
        <a:blip r:embed="rId3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47" name="Image 48" descr=""/>
        <xdr:cNvPicPr/>
      </xdr:nvPicPr>
      <xdr:blipFill>
        <a:blip r:embed="rId4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2" name="Image 13" descr=""/>
        <xdr:cNvPicPr/>
      </xdr:nvPicPr>
      <xdr:blipFill>
        <a:blip r:embed="rId2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3" name="Image 14" descr=""/>
        <xdr:cNvPicPr/>
      </xdr:nvPicPr>
      <xdr:blipFill>
        <a:blip r:embed="rId3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4" name="Image 25" descr=""/>
        <xdr:cNvPicPr/>
      </xdr:nvPicPr>
      <xdr:blipFill>
        <a:blip r:embed="rId4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5" name="Image 27" descr=""/>
        <xdr:cNvPicPr/>
      </xdr:nvPicPr>
      <xdr:blipFill>
        <a:blip r:embed="rId5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6" name="Image 38" descr=""/>
        <xdr:cNvPicPr/>
      </xdr:nvPicPr>
      <xdr:blipFill>
        <a:blip r:embed="rId6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7" name="Image 2" descr=""/>
        <xdr:cNvPicPr/>
      </xdr:nvPicPr>
      <xdr:blipFill>
        <a:blip r:embed="rId1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8" name="Image 15" descr=""/>
        <xdr:cNvPicPr/>
      </xdr:nvPicPr>
      <xdr:blipFill>
        <a:blip r:embed="rId2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9" name="Image 26" descr=""/>
        <xdr:cNvPicPr/>
      </xdr:nvPicPr>
      <xdr:blipFill>
        <a:blip r:embed="rId3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10" name="Image 28" descr=""/>
        <xdr:cNvPicPr/>
      </xdr:nvPicPr>
      <xdr:blipFill>
        <a:blip r:embed="rId4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11" name="Image 39" descr=""/>
        <xdr:cNvPicPr/>
      </xdr:nvPicPr>
      <xdr:blipFill>
        <a:blip r:embed="rId5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12" name="Image 4" descr=""/>
        <xdr:cNvPicPr/>
      </xdr:nvPicPr>
      <xdr:blipFill>
        <a:blip r:embed="rId1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13" name="Image 16" descr=""/>
        <xdr:cNvPicPr/>
      </xdr:nvPicPr>
      <xdr:blipFill>
        <a:blip r:embed="rId2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14" name="Image 29" descr=""/>
        <xdr:cNvPicPr/>
      </xdr:nvPicPr>
      <xdr:blipFill>
        <a:blip r:embed="rId3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15" name="Image 40" descr=""/>
        <xdr:cNvPicPr/>
      </xdr:nvPicPr>
      <xdr:blipFill>
        <a:blip r:embed="rId4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16" name="Image 5" descr=""/>
        <xdr:cNvPicPr/>
      </xdr:nvPicPr>
      <xdr:blipFill>
        <a:blip r:embed="rId1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17" name="Image 17" descr=""/>
        <xdr:cNvPicPr/>
      </xdr:nvPicPr>
      <xdr:blipFill>
        <a:blip r:embed="rId2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18" name="Image 30" descr=""/>
        <xdr:cNvPicPr/>
      </xdr:nvPicPr>
      <xdr:blipFill>
        <a:blip r:embed="rId3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19" name="Image 41" descr=""/>
        <xdr:cNvPicPr/>
      </xdr:nvPicPr>
      <xdr:blipFill>
        <a:blip r:embed="rId4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20" name="Image 6" descr=""/>
        <xdr:cNvPicPr/>
      </xdr:nvPicPr>
      <xdr:blipFill>
        <a:blip r:embed="rId1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21" name="Image 18" descr=""/>
        <xdr:cNvPicPr/>
      </xdr:nvPicPr>
      <xdr:blipFill>
        <a:blip r:embed="rId2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22" name="Image 31" descr=""/>
        <xdr:cNvPicPr/>
      </xdr:nvPicPr>
      <xdr:blipFill>
        <a:blip r:embed="rId3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23" name="Image 42" descr=""/>
        <xdr:cNvPicPr/>
      </xdr:nvPicPr>
      <xdr:blipFill>
        <a:blip r:embed="rId4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24" name="Image 7" descr=""/>
        <xdr:cNvPicPr/>
      </xdr:nvPicPr>
      <xdr:blipFill>
        <a:blip r:embed="rId1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25" name="Image 19" descr=""/>
        <xdr:cNvPicPr/>
      </xdr:nvPicPr>
      <xdr:blipFill>
        <a:blip r:embed="rId2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26" name="Image 32" descr=""/>
        <xdr:cNvPicPr/>
      </xdr:nvPicPr>
      <xdr:blipFill>
        <a:blip r:embed="rId3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27" name="Image 43" descr=""/>
        <xdr:cNvPicPr/>
      </xdr:nvPicPr>
      <xdr:blipFill>
        <a:blip r:embed="rId4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28" name="Image 8" descr=""/>
        <xdr:cNvPicPr/>
      </xdr:nvPicPr>
      <xdr:blipFill>
        <a:blip r:embed="rId1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29" name="Image 20" descr=""/>
        <xdr:cNvPicPr/>
      </xdr:nvPicPr>
      <xdr:blipFill>
        <a:blip r:embed="rId2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30" name="Image 33" descr=""/>
        <xdr:cNvPicPr/>
      </xdr:nvPicPr>
      <xdr:blipFill>
        <a:blip r:embed="rId3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31" name="Image 44" descr=""/>
        <xdr:cNvPicPr/>
      </xdr:nvPicPr>
      <xdr:blipFill>
        <a:blip r:embed="rId4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32" name="Image 9" descr=""/>
        <xdr:cNvPicPr/>
      </xdr:nvPicPr>
      <xdr:blipFill>
        <a:blip r:embed="rId1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33" name="Image 21" descr=""/>
        <xdr:cNvPicPr/>
      </xdr:nvPicPr>
      <xdr:blipFill>
        <a:blip r:embed="rId2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34" name="Image 34" descr=""/>
        <xdr:cNvPicPr/>
      </xdr:nvPicPr>
      <xdr:blipFill>
        <a:blip r:embed="rId3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14</xdr:col>
      <xdr:colOff>309600</xdr:colOff>
      <xdr:row>0</xdr:row>
      <xdr:rowOff>87120</xdr:rowOff>
    </xdr:from>
    <xdr:to>
      <xdr:col>19</xdr:col>
      <xdr:colOff>208800</xdr:colOff>
      <xdr:row>4</xdr:row>
      <xdr:rowOff>33480</xdr:rowOff>
    </xdr:to>
    <xdr:pic>
      <xdr:nvPicPr>
        <xdr:cNvPr id="35" name="Image 45" descr=""/>
        <xdr:cNvPicPr/>
      </xdr:nvPicPr>
      <xdr:blipFill>
        <a:blip r:embed="rId4"/>
        <a:stretch/>
      </xdr:blipFill>
      <xdr:spPr>
        <a:xfrm>
          <a:off x="7732800" y="87120"/>
          <a:ext cx="2054880" cy="59652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77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5" activeCellId="0" sqref="A5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9.16"/>
    <col collapsed="false" customWidth="true" hidden="false" outlineLevel="0" max="2" min="2" style="1" width="20.71"/>
    <col collapsed="false" customWidth="true" hidden="false" outlineLevel="0" max="3" min="3" style="1" width="20.24"/>
    <col collapsed="false" customWidth="true" hidden="false" outlineLevel="0" max="4" min="4" style="1" width="17.15"/>
    <col collapsed="false" customWidth="true" hidden="false" outlineLevel="0" max="5" min="5" style="1" width="14.67"/>
    <col collapsed="false" customWidth="true" hidden="false" outlineLevel="0" max="256" min="6" style="1" width="10.97"/>
    <col collapsed="false" customWidth="false" hidden="false" outlineLevel="0" max="1024" min="257" style="1" width="11.53"/>
  </cols>
  <sheetData>
    <row r="1" customFormat="false" ht="12.8" hidden="false" customHeight="false" outlineLevel="0" collapsed="false">
      <c r="A1" s="2" t="s">
        <v>0</v>
      </c>
      <c r="C1" s="2"/>
      <c r="E1" s="3"/>
      <c r="F1" s="3"/>
      <c r="G1" s="3"/>
      <c r="H1" s="3"/>
      <c r="I1" s="3"/>
      <c r="J1" s="3"/>
      <c r="K1" s="3"/>
      <c r="L1" s="3"/>
      <c r="M1" s="3"/>
      <c r="Q1" s="4"/>
      <c r="R1" s="4"/>
      <c r="S1" s="4"/>
      <c r="T1" s="4"/>
      <c r="U1" s="4"/>
      <c r="V1" s="4"/>
      <c r="W1" s="4"/>
      <c r="X1" s="5"/>
      <c r="Y1" s="5"/>
      <c r="Z1" s="4"/>
    </row>
    <row r="2" customFormat="false" ht="12.8" hidden="false" customHeight="false" outlineLevel="0" collapsed="false">
      <c r="A2" s="6"/>
      <c r="C2" s="2"/>
      <c r="E2" s="3"/>
      <c r="F2" s="3"/>
      <c r="G2" s="3"/>
      <c r="H2" s="3"/>
      <c r="I2" s="3"/>
      <c r="J2" s="3"/>
      <c r="K2" s="3"/>
      <c r="L2" s="3"/>
      <c r="M2" s="3"/>
      <c r="Q2" s="4"/>
      <c r="R2" s="4"/>
      <c r="S2" s="4"/>
      <c r="T2" s="4"/>
      <c r="U2" s="4"/>
      <c r="V2" s="4"/>
      <c r="W2" s="4"/>
      <c r="X2" s="5"/>
      <c r="Y2" s="5"/>
      <c r="Z2" s="4"/>
    </row>
    <row r="3" customFormat="false" ht="12.8" hidden="false" customHeight="false" outlineLevel="0" collapsed="false">
      <c r="A3" s="1" t="s">
        <v>1</v>
      </c>
      <c r="B3" s="1" t="s">
        <v>2</v>
      </c>
      <c r="C3" s="2"/>
      <c r="E3" s="3"/>
      <c r="F3" s="3"/>
      <c r="G3" s="3"/>
      <c r="H3" s="3"/>
      <c r="I3" s="3"/>
      <c r="J3" s="3"/>
      <c r="K3" s="3"/>
      <c r="L3" s="3"/>
      <c r="M3" s="3"/>
      <c r="Q3" s="4"/>
      <c r="R3" s="4"/>
      <c r="S3" s="4"/>
      <c r="T3" s="4"/>
      <c r="U3" s="4"/>
      <c r="V3" s="4"/>
      <c r="W3" s="4"/>
      <c r="X3" s="5"/>
      <c r="Y3" s="5"/>
      <c r="Z3" s="4"/>
    </row>
    <row r="4" customFormat="false" ht="12.8" hidden="false" customHeight="false" outlineLevel="0" collapsed="false">
      <c r="A4" s="7" t="n">
        <v>2000</v>
      </c>
      <c r="B4" s="1" t="s">
        <v>3</v>
      </c>
    </row>
    <row r="5" customFormat="false" ht="12.8" hidden="false" customHeight="false" outlineLevel="0" collapsed="false">
      <c r="A5" s="7"/>
    </row>
    <row r="6" customFormat="false" ht="12.8" hidden="false" customHeight="false" outlineLevel="0" collapsed="false">
      <c r="A6" s="8"/>
      <c r="C6" s="2"/>
      <c r="E6" s="3"/>
      <c r="F6" s="3"/>
      <c r="G6" s="3"/>
      <c r="H6" s="3"/>
      <c r="I6" s="3"/>
      <c r="J6" s="3"/>
      <c r="K6" s="3"/>
      <c r="L6" s="3"/>
      <c r="M6" s="3"/>
      <c r="Q6" s="4"/>
      <c r="R6" s="4"/>
      <c r="S6" s="4"/>
      <c r="T6" s="4"/>
      <c r="U6" s="4"/>
      <c r="V6" s="4"/>
      <c r="W6" s="4"/>
      <c r="X6" s="5"/>
      <c r="Y6" s="5"/>
      <c r="Z6" s="4"/>
    </row>
    <row r="7" customFormat="false" ht="12.8" hidden="false" customHeight="false" outlineLevel="0" collapsed="false">
      <c r="A7" s="6"/>
      <c r="C7" s="2"/>
      <c r="E7" s="3"/>
      <c r="F7" s="3"/>
      <c r="G7" s="3"/>
      <c r="H7" s="3"/>
      <c r="I7" s="3"/>
      <c r="J7" s="3"/>
      <c r="K7" s="3"/>
      <c r="L7" s="3"/>
      <c r="M7" s="3"/>
      <c r="Q7" s="4"/>
      <c r="R7" s="4"/>
      <c r="S7" s="4"/>
      <c r="T7" s="4"/>
      <c r="U7" s="4"/>
      <c r="V7" s="4"/>
      <c r="W7" s="4"/>
      <c r="X7" s="5"/>
      <c r="Y7" s="5"/>
      <c r="Z7" s="4"/>
    </row>
    <row r="8" customFormat="false" ht="12.8" hidden="false" customHeight="false" outlineLevel="0" collapsed="false">
      <c r="A8" s="2" t="s">
        <v>4</v>
      </c>
      <c r="C8" s="2"/>
      <c r="E8" s="3"/>
      <c r="F8" s="3"/>
      <c r="G8" s="3"/>
      <c r="H8" s="3"/>
      <c r="I8" s="3"/>
      <c r="J8" s="3"/>
      <c r="K8" s="3"/>
      <c r="L8" s="3"/>
      <c r="M8" s="3"/>
      <c r="Q8" s="4"/>
      <c r="R8" s="4"/>
      <c r="S8" s="4"/>
      <c r="T8" s="4"/>
      <c r="U8" s="4"/>
      <c r="V8" s="4"/>
      <c r="W8" s="4"/>
      <c r="X8" s="5"/>
      <c r="Y8" s="5"/>
      <c r="Z8" s="4"/>
    </row>
    <row r="9" customFormat="false" ht="12.8" hidden="false" customHeight="false" outlineLevel="0" collapsed="false">
      <c r="A9" s="2"/>
      <c r="C9" s="2"/>
      <c r="E9" s="3"/>
      <c r="F9" s="3"/>
      <c r="G9" s="3"/>
      <c r="H9" s="3"/>
      <c r="I9" s="3"/>
      <c r="J9" s="3"/>
      <c r="K9" s="3"/>
      <c r="L9" s="3"/>
      <c r="M9" s="3"/>
      <c r="Q9" s="4"/>
      <c r="R9" s="4"/>
      <c r="S9" s="4"/>
      <c r="T9" s="4"/>
      <c r="U9" s="4"/>
      <c r="V9" s="4"/>
      <c r="W9" s="4"/>
      <c r="X9" s="5"/>
      <c r="Y9" s="5"/>
      <c r="Z9" s="4"/>
    </row>
    <row r="10" customFormat="false" ht="12.8" hidden="false" customHeight="false" outlineLevel="0" collapsed="false">
      <c r="A10" s="9" t="s">
        <v>5</v>
      </c>
      <c r="B10" s="1" t="s">
        <v>6</v>
      </c>
    </row>
    <row r="11" customFormat="false" ht="12.8" hidden="false" customHeight="false" outlineLevel="0" collapsed="false">
      <c r="A11" s="9" t="s">
        <v>7</v>
      </c>
      <c r="B11" s="1" t="s">
        <v>8</v>
      </c>
      <c r="C11" s="10"/>
      <c r="D11" s="10"/>
    </row>
    <row r="12" customFormat="false" ht="12.8" hidden="false" customHeight="false" outlineLevel="0" collapsed="false">
      <c r="A12" s="11" t="n">
        <v>0.345138888888889</v>
      </c>
      <c r="B12" s="1" t="s">
        <v>9</v>
      </c>
      <c r="C12" s="2"/>
      <c r="E12" s="3"/>
      <c r="F12" s="3"/>
      <c r="G12" s="3"/>
      <c r="H12" s="3"/>
      <c r="I12" s="3"/>
      <c r="J12" s="3"/>
      <c r="K12" s="3"/>
      <c r="L12" s="3"/>
      <c r="M12" s="3"/>
      <c r="Q12" s="4"/>
      <c r="R12" s="4"/>
      <c r="S12" s="4"/>
      <c r="T12" s="4"/>
      <c r="U12" s="4"/>
      <c r="V12" s="4"/>
      <c r="W12" s="4"/>
      <c r="X12" s="5"/>
      <c r="Y12" s="5"/>
      <c r="Z12" s="4"/>
    </row>
    <row r="13" customFormat="false" ht="12.8" hidden="false" customHeight="false" outlineLevel="0" collapsed="false">
      <c r="A13" s="7" t="n">
        <v>22</v>
      </c>
      <c r="B13" s="1" t="s">
        <v>10</v>
      </c>
    </row>
    <row r="14" customFormat="false" ht="12.8" hidden="false" customHeight="false" outlineLevel="0" collapsed="false">
      <c r="A14" s="12" t="n">
        <v>0.0833333333333333</v>
      </c>
      <c r="B14" s="1" t="s">
        <v>11</v>
      </c>
    </row>
    <row r="15" customFormat="false" ht="12.8" hidden="false" customHeight="false" outlineLevel="0" collapsed="false">
      <c r="A15" s="13"/>
    </row>
    <row r="16" customFormat="false" ht="12.8" hidden="false" customHeight="false" outlineLevel="0" collapsed="false">
      <c r="A16" s="13"/>
    </row>
    <row r="17" customFormat="false" ht="12.8" hidden="false" customHeight="false" outlineLevel="0" collapsed="false">
      <c r="A17" s="13"/>
    </row>
    <row r="18" customFormat="false" ht="12.8" hidden="false" customHeight="false" outlineLevel="0" collapsed="false">
      <c r="A18" s="13"/>
    </row>
    <row r="19" customFormat="false" ht="12.8" hidden="false" customHeight="false" outlineLevel="0" collapsed="false">
      <c r="A19" s="2" t="s">
        <v>12</v>
      </c>
    </row>
    <row r="20" customFormat="false" ht="12.8" hidden="false" customHeight="false" outlineLevel="0" collapsed="false">
      <c r="A20" s="2"/>
    </row>
    <row r="21" customFormat="false" ht="12.8" hidden="false" customHeight="false" outlineLevel="0" collapsed="false">
      <c r="A21" s="14" t="n">
        <v>45699</v>
      </c>
      <c r="B21" s="15" t="s">
        <v>13</v>
      </c>
      <c r="C21" s="10"/>
      <c r="D21" s="10"/>
      <c r="P21" s="16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customFormat="false" ht="12.8" hidden="false" customHeight="false" outlineLevel="0" collapsed="false">
      <c r="A22" s="17" t="n">
        <v>0.458333333333333</v>
      </c>
      <c r="B22" s="15" t="s">
        <v>14</v>
      </c>
      <c r="C22" s="18"/>
      <c r="D22" s="18"/>
    </row>
    <row r="23" customFormat="false" ht="12.8" hidden="false" customHeight="false" outlineLevel="0" collapsed="false">
      <c r="A23" s="14" t="str">
        <f aca="false">"Evaluated"</f>
        <v>Evaluated</v>
      </c>
      <c r="B23" s="15" t="s">
        <v>15</v>
      </c>
      <c r="C23" s="18"/>
      <c r="D23" s="18"/>
    </row>
    <row r="24" customFormat="false" ht="12.8" hidden="false" customHeight="false" outlineLevel="0" collapsed="false">
      <c r="A24" s="19" t="n">
        <v>2</v>
      </c>
      <c r="B24" s="15" t="s">
        <v>16</v>
      </c>
      <c r="C24" s="10"/>
      <c r="D24" s="10"/>
    </row>
    <row r="25" customFormat="false" ht="12.8" hidden="false" customHeight="false" outlineLevel="0" collapsed="false">
      <c r="A25" s="19" t="n">
        <v>9</v>
      </c>
      <c r="B25" s="15" t="s">
        <v>17</v>
      </c>
      <c r="C25" s="10"/>
      <c r="D25" s="10"/>
    </row>
    <row r="26" customFormat="false" ht="12.8" hidden="false" customHeight="false" outlineLevel="0" collapsed="false">
      <c r="A26" s="14" t="s">
        <v>18</v>
      </c>
      <c r="B26" s="15" t="s">
        <v>19</v>
      </c>
      <c r="C26" s="10"/>
      <c r="D26" s="10"/>
    </row>
    <row r="27" customFormat="false" ht="12.8" hidden="false" customHeight="false" outlineLevel="0" collapsed="false">
      <c r="A27" s="14" t="s">
        <v>20</v>
      </c>
      <c r="B27" s="15" t="s">
        <v>21</v>
      </c>
      <c r="C27" s="10"/>
      <c r="D27" s="10"/>
    </row>
    <row r="28" customFormat="false" ht="12.8" hidden="false" customHeight="false" outlineLevel="0" collapsed="false">
      <c r="A28" s="14" t="s">
        <v>22</v>
      </c>
      <c r="B28" s="15" t="s">
        <v>23</v>
      </c>
      <c r="C28" s="10"/>
      <c r="D28" s="10"/>
    </row>
    <row r="29" customFormat="false" ht="12.8" hidden="false" customHeight="false" outlineLevel="0" collapsed="false">
      <c r="A29" s="14" t="s">
        <v>24</v>
      </c>
      <c r="B29" s="15" t="s">
        <v>25</v>
      </c>
      <c r="C29" s="10"/>
      <c r="D29" s="10"/>
    </row>
    <row r="30" customFormat="false" ht="12.8" hidden="false" customHeight="false" outlineLevel="0" collapsed="false">
      <c r="A30" s="14" t="s">
        <v>26</v>
      </c>
      <c r="B30" s="15" t="s">
        <v>27</v>
      </c>
      <c r="C30" s="10"/>
      <c r="D30" s="10"/>
    </row>
    <row r="31" customFormat="false" ht="12.8" hidden="false" customHeight="false" outlineLevel="0" collapsed="false">
      <c r="A31" s="14" t="s">
        <v>28</v>
      </c>
      <c r="B31" s="15" t="s">
        <v>29</v>
      </c>
      <c r="C31" s="10"/>
      <c r="D31" s="10"/>
    </row>
    <row r="32" customFormat="false" ht="12.8" hidden="false" customHeight="false" outlineLevel="0" collapsed="false">
      <c r="A32" s="14" t="s">
        <v>30</v>
      </c>
      <c r="B32" s="15" t="s">
        <v>31</v>
      </c>
      <c r="C32" s="10"/>
      <c r="D32" s="10"/>
    </row>
    <row r="33" customFormat="false" ht="12.8" hidden="false" customHeight="false" outlineLevel="0" collapsed="false">
      <c r="A33" s="14" t="s">
        <v>32</v>
      </c>
      <c r="B33" s="15" t="s">
        <v>33</v>
      </c>
      <c r="C33" s="10"/>
      <c r="D33" s="10"/>
    </row>
    <row r="34" customFormat="false" ht="13.25" hidden="false" customHeight="false" outlineLevel="0" collapsed="false">
      <c r="A34" s="14" t="s">
        <v>34</v>
      </c>
      <c r="B34" s="15" t="s">
        <v>35</v>
      </c>
      <c r="C34" s="10"/>
      <c r="D34" s="10"/>
    </row>
    <row r="35" customFormat="false" ht="12.8" hidden="false" customHeight="false" outlineLevel="0" collapsed="false">
      <c r="A35" s="14" t="s">
        <v>36</v>
      </c>
      <c r="B35" s="15" t="s">
        <v>37</v>
      </c>
      <c r="C35" s="10"/>
      <c r="D35" s="10"/>
    </row>
    <row r="36" customFormat="false" ht="12.8" hidden="false" customHeight="false" outlineLevel="0" collapsed="false">
      <c r="A36" s="14" t="s">
        <v>38</v>
      </c>
      <c r="B36" s="15" t="s">
        <v>39</v>
      </c>
      <c r="C36" s="10"/>
      <c r="D36" s="10"/>
    </row>
    <row r="37" customFormat="false" ht="12.8" hidden="false" customHeight="false" outlineLevel="0" collapsed="false">
      <c r="A37" s="14" t="s">
        <v>40</v>
      </c>
      <c r="B37" s="15" t="s">
        <v>41</v>
      </c>
      <c r="C37" s="10"/>
      <c r="D37" s="10"/>
    </row>
    <row r="38" customFormat="false" ht="12.8" hidden="false" customHeight="false" outlineLevel="0" collapsed="false">
      <c r="A38" s="14" t="s">
        <v>42</v>
      </c>
      <c r="B38" s="15" t="s">
        <v>43</v>
      </c>
      <c r="C38" s="10"/>
      <c r="D38" s="10"/>
    </row>
    <row r="39" customFormat="false" ht="12.8" hidden="false" customHeight="false" outlineLevel="0" collapsed="false">
      <c r="A39" s="14" t="s">
        <v>44</v>
      </c>
      <c r="B39" s="15" t="s">
        <v>45</v>
      </c>
      <c r="C39" s="10"/>
      <c r="D39" s="10"/>
    </row>
    <row r="40" customFormat="false" ht="12.8" hidden="false" customHeight="false" outlineLevel="0" collapsed="false">
      <c r="A40" s="14" t="s">
        <v>46</v>
      </c>
      <c r="B40" s="15" t="s">
        <v>47</v>
      </c>
    </row>
    <row r="41" customFormat="false" ht="12.8" hidden="false" customHeight="false" outlineLevel="0" collapsed="false">
      <c r="A41" s="14" t="s">
        <v>48</v>
      </c>
      <c r="B41" s="15" t="s">
        <v>49</v>
      </c>
    </row>
    <row r="42" customFormat="false" ht="12.8" hidden="false" customHeight="false" outlineLevel="0" collapsed="false">
      <c r="A42" s="14" t="s">
        <v>50</v>
      </c>
      <c r="B42" s="15" t="s">
        <v>51</v>
      </c>
    </row>
    <row r="43" customFormat="false" ht="12.8" hidden="false" customHeight="false" outlineLevel="0" collapsed="false">
      <c r="A43" s="20"/>
      <c r="B43" s="20"/>
      <c r="C43" s="20"/>
      <c r="E43" s="3"/>
    </row>
    <row r="44" customFormat="false" ht="12.8" hidden="false" customHeight="false" outlineLevel="0" collapsed="false">
      <c r="A44" s="20"/>
      <c r="B44" s="20"/>
      <c r="C44" s="20"/>
      <c r="E44" s="3"/>
    </row>
    <row r="45" customFormat="false" ht="12.8" hidden="false" customHeight="false" outlineLevel="0" collapsed="false">
      <c r="A45" s="20"/>
      <c r="B45" s="20"/>
      <c r="C45" s="20"/>
      <c r="E45" s="3"/>
    </row>
    <row r="46" customFormat="false" ht="12.8" hidden="false" customHeight="false" outlineLevel="0" collapsed="false">
      <c r="A46" s="20"/>
      <c r="B46" s="20"/>
      <c r="C46" s="20"/>
      <c r="E46" s="3"/>
    </row>
    <row r="47" customFormat="false" ht="12.8" hidden="false" customHeight="false" outlineLevel="0" collapsed="false">
      <c r="A47" s="20"/>
      <c r="B47" s="20"/>
    </row>
    <row r="48" customFormat="false" ht="12.8" hidden="false" customHeight="false" outlineLevel="0" collapsed="false">
      <c r="A48" s="20"/>
      <c r="B48" s="20"/>
    </row>
    <row r="49" customFormat="false" ht="12.8" hidden="false" customHeight="false" outlineLevel="0" collapsed="false">
      <c r="A49" s="21"/>
    </row>
    <row r="50" customFormat="false" ht="12.8" hidden="false" customHeight="false" outlineLevel="0" collapsed="false">
      <c r="A50" s="21"/>
    </row>
    <row r="51" customFormat="false" ht="12.8" hidden="false" customHeight="false" outlineLevel="0" collapsed="false">
      <c r="A51" s="22" t="s">
        <v>52</v>
      </c>
      <c r="B51" s="1" t="s">
        <v>53</v>
      </c>
      <c r="C51" s="1" t="s">
        <v>54</v>
      </c>
      <c r="D51" s="1" t="s">
        <v>55</v>
      </c>
      <c r="E51" s="1" t="s">
        <v>56</v>
      </c>
    </row>
    <row r="52" customFormat="false" ht="12.8" hidden="false" customHeight="false" outlineLevel="0" collapsed="false">
      <c r="A52" s="1" t="n">
        <v>0</v>
      </c>
      <c r="C52" s="1" t="s">
        <v>57</v>
      </c>
      <c r="E52" s="1" t="s">
        <v>58</v>
      </c>
    </row>
    <row r="53" customFormat="false" ht="13.25" hidden="false" customHeight="false" outlineLevel="0" collapsed="false">
      <c r="A53" s="1" t="n">
        <v>10</v>
      </c>
      <c r="B53" s="23" t="s">
        <v>59</v>
      </c>
      <c r="C53" s="1" t="s">
        <v>57</v>
      </c>
      <c r="D53" s="1" t="s">
        <v>60</v>
      </c>
      <c r="E53" s="1" t="s">
        <v>61</v>
      </c>
    </row>
    <row r="54" customFormat="false" ht="12.8" hidden="false" customHeight="false" outlineLevel="0" collapsed="false">
      <c r="A54" s="1" t="n">
        <v>20</v>
      </c>
      <c r="B54" s="1" t="s">
        <v>62</v>
      </c>
      <c r="C54" s="1" t="s">
        <v>57</v>
      </c>
      <c r="D54" s="1" t="s">
        <v>60</v>
      </c>
      <c r="E54" s="1" t="s">
        <v>61</v>
      </c>
    </row>
    <row r="55" customFormat="false" ht="12.8" hidden="false" customHeight="false" outlineLevel="0" collapsed="false">
      <c r="A55" s="1" t="n">
        <v>30</v>
      </c>
      <c r="B55" s="1" t="s">
        <v>63</v>
      </c>
      <c r="C55" s="1" t="s">
        <v>64</v>
      </c>
      <c r="D55" s="1" t="s">
        <v>65</v>
      </c>
    </row>
    <row r="56" customFormat="false" ht="12.8" hidden="false" customHeight="false" outlineLevel="0" collapsed="false">
      <c r="A56" s="1" t="n">
        <v>40</v>
      </c>
      <c r="B56" s="1" t="s">
        <v>66</v>
      </c>
      <c r="C56" s="1" t="s">
        <v>64</v>
      </c>
      <c r="D56" s="1" t="s">
        <v>60</v>
      </c>
    </row>
    <row r="57" customFormat="false" ht="12.8" hidden="false" customHeight="false" outlineLevel="0" collapsed="false">
      <c r="A57" s="1" t="n">
        <v>50</v>
      </c>
      <c r="B57" s="1" t="s">
        <v>67</v>
      </c>
      <c r="C57" s="1" t="s">
        <v>64</v>
      </c>
      <c r="D57" s="1" t="s">
        <v>65</v>
      </c>
      <c r="E57" s="3"/>
    </row>
    <row r="58" customFormat="false" ht="12.8" hidden="false" customHeight="false" outlineLevel="0" collapsed="false">
      <c r="E58" s="3"/>
    </row>
    <row r="59" customFormat="false" ht="12.8" hidden="false" customHeight="false" outlineLevel="0" collapsed="false">
      <c r="E59" s="3"/>
    </row>
    <row r="60" customFormat="false" ht="12.8" hidden="false" customHeight="false" outlineLevel="0" collapsed="false">
      <c r="A60" s="22" t="s">
        <v>68</v>
      </c>
      <c r="E60" s="3"/>
    </row>
    <row r="61" customFormat="false" ht="12.8" hidden="false" customHeight="false" outlineLevel="0" collapsed="false">
      <c r="A61" s="20"/>
      <c r="E61" s="3"/>
    </row>
    <row r="62" customFormat="false" ht="12.8" hidden="false" customHeight="false" outlineLevel="0" collapsed="false">
      <c r="A62" s="21"/>
      <c r="E62" s="3"/>
    </row>
    <row r="63" customFormat="false" ht="12.8" hidden="false" customHeight="false" outlineLevel="0" collapsed="false">
      <c r="A63" s="21" t="s">
        <v>69</v>
      </c>
      <c r="E63" s="3"/>
    </row>
    <row r="64" customFormat="false" ht="12.8" hidden="false" customHeight="false" outlineLevel="0" collapsed="false">
      <c r="A64" s="21" t="s">
        <v>70</v>
      </c>
      <c r="E64" s="3"/>
    </row>
    <row r="65" customFormat="false" ht="12.8" hidden="false" customHeight="false" outlineLevel="0" collapsed="false">
      <c r="A65" s="21" t="s">
        <v>71</v>
      </c>
      <c r="E65" s="3"/>
    </row>
    <row r="66" customFormat="false" ht="12.8" hidden="false" customHeight="false" outlineLevel="0" collapsed="false">
      <c r="A66" s="21" t="s">
        <v>72</v>
      </c>
      <c r="E66" s="3"/>
    </row>
    <row r="67" customFormat="false" ht="12.8" hidden="false" customHeight="false" outlineLevel="0" collapsed="false">
      <c r="A67" s="21" t="s">
        <v>73</v>
      </c>
      <c r="E67" s="3"/>
    </row>
    <row r="68" customFormat="false" ht="12.8" hidden="false" customHeight="false" outlineLevel="0" collapsed="false">
      <c r="A68" s="21" t="s">
        <v>74</v>
      </c>
      <c r="E68" s="3"/>
    </row>
    <row r="69" customFormat="false" ht="12.8" hidden="false" customHeight="false" outlineLevel="0" collapsed="false">
      <c r="A69" s="21" t="s">
        <v>75</v>
      </c>
      <c r="E69" s="3"/>
    </row>
    <row r="70" customFormat="false" ht="12.8" hidden="false" customHeight="false" outlineLevel="0" collapsed="false">
      <c r="A70" s="21" t="s">
        <v>76</v>
      </c>
      <c r="E70" s="3"/>
    </row>
    <row r="71" customFormat="false" ht="12.8" hidden="false" customHeight="false" outlineLevel="0" collapsed="false">
      <c r="A71" s="21"/>
      <c r="E71" s="3"/>
    </row>
    <row r="72" customFormat="false" ht="12.8" hidden="false" customHeight="false" outlineLevel="0" collapsed="false">
      <c r="A72" s="21"/>
      <c r="E72" s="3"/>
    </row>
    <row r="73" customFormat="false" ht="12.8" hidden="false" customHeight="false" outlineLevel="0" collapsed="false">
      <c r="A73" s="21" t="s">
        <v>77</v>
      </c>
      <c r="E73" s="3"/>
    </row>
    <row r="74" customFormat="false" ht="12.8" hidden="false" customHeight="false" outlineLevel="0" collapsed="false">
      <c r="A74" s="21"/>
      <c r="E74" s="3"/>
    </row>
    <row r="75" customFormat="false" ht="12.8" hidden="false" customHeight="false" outlineLevel="0" collapsed="false">
      <c r="A75" s="21"/>
      <c r="E75" s="3"/>
    </row>
    <row r="76" customFormat="false" ht="12.8" hidden="false" customHeight="false" outlineLevel="0" collapsed="false">
      <c r="A76" s="21"/>
      <c r="E76" s="3"/>
    </row>
    <row r="77" customFormat="false" ht="12.8" hidden="false" customHeight="false" outlineLevel="0" collapsed="false">
      <c r="A77" s="21"/>
    </row>
    <row r="78" customFormat="false" ht="12.8" hidden="false" customHeight="false" outlineLevel="0" collapsed="false">
      <c r="A78" s="1" t="s">
        <v>78</v>
      </c>
      <c r="E78" s="3"/>
    </row>
    <row r="79" customFormat="false" ht="12.8" hidden="false" customHeight="false" outlineLevel="0" collapsed="false">
      <c r="E79" s="3"/>
    </row>
    <row r="80" customFormat="false" ht="12.8" hidden="false" customHeight="false" outlineLevel="0" collapsed="false">
      <c r="A80" s="1" t="s">
        <v>79</v>
      </c>
    </row>
    <row r="81" customFormat="false" ht="12.8" hidden="false" customHeight="false" outlineLevel="0" collapsed="false">
      <c r="A81" s="1" t="s">
        <v>80</v>
      </c>
    </row>
    <row r="82" customFormat="false" ht="12.8" hidden="false" customHeight="false" outlineLevel="0" collapsed="false">
      <c r="A82" s="1" t="s">
        <v>81</v>
      </c>
    </row>
    <row r="83" customFormat="false" ht="12.8" hidden="false" customHeight="false" outlineLevel="0" collapsed="false">
      <c r="A83" s="1" t="s">
        <v>82</v>
      </c>
    </row>
    <row r="84" customFormat="false" ht="12.8" hidden="false" customHeight="false" outlineLevel="0" collapsed="false">
      <c r="A84" s="1" t="s">
        <v>83</v>
      </c>
    </row>
    <row r="85" customFormat="false" ht="12.8" hidden="false" customHeight="false" outlineLevel="0" collapsed="false">
      <c r="A85" s="1" t="s">
        <v>84</v>
      </c>
    </row>
    <row r="86" customFormat="false" ht="12.8" hidden="false" customHeight="false" outlineLevel="0" collapsed="false">
      <c r="A86" s="1" t="s">
        <v>85</v>
      </c>
      <c r="E86" s="3"/>
    </row>
    <row r="87" customFormat="false" ht="12.8" hidden="false" customHeight="false" outlineLevel="0" collapsed="false">
      <c r="A87" s="1" t="s">
        <v>86</v>
      </c>
      <c r="E87" s="3"/>
    </row>
    <row r="88" customFormat="false" ht="12.8" hidden="false" customHeight="false" outlineLevel="0" collapsed="false">
      <c r="A88" s="1" t="s">
        <v>87</v>
      </c>
      <c r="E88" s="3"/>
    </row>
    <row r="89" customFormat="false" ht="12.8" hidden="false" customHeight="false" outlineLevel="0" collapsed="false">
      <c r="A89" s="1" t="s">
        <v>88</v>
      </c>
      <c r="E89" s="3"/>
    </row>
    <row r="91" customFormat="false" ht="12.8" hidden="false" customHeight="false" outlineLevel="0" collapsed="false">
      <c r="A91" s="1" t="s">
        <v>89</v>
      </c>
    </row>
    <row r="92" customFormat="false" ht="12.8" hidden="false" customHeight="false" outlineLevel="0" collapsed="false">
      <c r="A92" s="1" t="s">
        <v>90</v>
      </c>
    </row>
    <row r="94" customFormat="false" ht="12.8" hidden="false" customHeight="false" outlineLevel="0" collapsed="false">
      <c r="A94" s="1" t="s">
        <v>91</v>
      </c>
    </row>
    <row r="95" customFormat="false" ht="12.8" hidden="false" customHeight="false" outlineLevel="0" collapsed="false">
      <c r="A95" s="1" t="s">
        <v>92</v>
      </c>
    </row>
    <row r="96" customFormat="false" ht="12.8" hidden="false" customHeight="false" outlineLevel="0" collapsed="false">
      <c r="A96" s="1" t="s">
        <v>93</v>
      </c>
    </row>
    <row r="97" customFormat="false" ht="12.8" hidden="false" customHeight="false" outlineLevel="0" collapsed="false">
      <c r="A97" s="1" t="s">
        <v>94</v>
      </c>
    </row>
    <row r="98" customFormat="false" ht="12.8" hidden="false" customHeight="false" outlineLevel="0" collapsed="false">
      <c r="A98" s="1" t="s">
        <v>95</v>
      </c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  <row r="1039" customFormat="false" ht="12.8" hidden="false" customHeight="false" outlineLevel="0" collapsed="false">
      <c r="C1039" s="2"/>
    </row>
    <row r="1040" customFormat="false" ht="12.8" hidden="false" customHeight="false" outlineLevel="0" collapsed="false">
      <c r="C1040" s="2"/>
    </row>
    <row r="1041" customFormat="false" ht="12.8" hidden="false" customHeight="false" outlineLevel="0" collapsed="false">
      <c r="C1041" s="2"/>
    </row>
    <row r="1042" customFormat="false" ht="12.8" hidden="false" customHeight="false" outlineLevel="0" collapsed="false">
      <c r="C1042" s="2"/>
    </row>
    <row r="1043" customFormat="false" ht="12.8" hidden="false" customHeight="false" outlineLevel="0" collapsed="false">
      <c r="C1043" s="2"/>
    </row>
    <row r="1044" customFormat="false" ht="12.8" hidden="false" customHeight="false" outlineLevel="0" collapsed="false">
      <c r="C1044" s="2"/>
    </row>
    <row r="1045" customFormat="false" ht="12.8" hidden="false" customHeight="false" outlineLevel="0" collapsed="false">
      <c r="C1045" s="2"/>
    </row>
    <row r="1046" customFormat="false" ht="12.8" hidden="false" customHeight="false" outlineLevel="0" collapsed="false">
      <c r="C1046" s="2"/>
    </row>
    <row r="1047" customFormat="false" ht="12.8" hidden="false" customHeight="false" outlineLevel="0" collapsed="false">
      <c r="C1047" s="2"/>
    </row>
    <row r="1048" customFormat="false" ht="12.8" hidden="false" customHeight="false" outlineLevel="0" collapsed="false">
      <c r="C1048" s="2"/>
    </row>
    <row r="1049" customFormat="false" ht="12.8" hidden="false" customHeight="false" outlineLevel="0" collapsed="false">
      <c r="C1049" s="2"/>
    </row>
    <row r="1050" customFormat="false" ht="12.8" hidden="false" customHeight="false" outlineLevel="0" collapsed="false">
      <c r="C1050" s="2"/>
    </row>
    <row r="1051" customFormat="false" ht="12.8" hidden="false" customHeight="false" outlineLevel="0" collapsed="false">
      <c r="C1051" s="2"/>
    </row>
    <row r="1052" customFormat="false" ht="12.8" hidden="false" customHeight="false" outlineLevel="0" collapsed="false">
      <c r="C1052" s="2"/>
    </row>
    <row r="1053" customFormat="false" ht="12.8" hidden="false" customHeight="false" outlineLevel="0" collapsed="false">
      <c r="C1053" s="2"/>
    </row>
    <row r="1054" customFormat="false" ht="12.8" hidden="false" customHeight="false" outlineLevel="0" collapsed="false">
      <c r="C1054" s="2"/>
    </row>
    <row r="1055" customFormat="false" ht="12.8" hidden="false" customHeight="false" outlineLevel="0" collapsed="false">
      <c r="C1055" s="2"/>
    </row>
    <row r="1056" customFormat="false" ht="12.8" hidden="false" customHeight="false" outlineLevel="0" collapsed="false">
      <c r="C1056" s="2"/>
    </row>
    <row r="1057" customFormat="false" ht="12.8" hidden="false" customHeight="false" outlineLevel="0" collapsed="false">
      <c r="C1057" s="2"/>
    </row>
    <row r="1058" customFormat="false" ht="12.8" hidden="false" customHeight="false" outlineLevel="0" collapsed="false">
      <c r="C1058" s="2"/>
    </row>
    <row r="1059" customFormat="false" ht="12.8" hidden="false" customHeight="false" outlineLevel="0" collapsed="false">
      <c r="C1059" s="2"/>
    </row>
    <row r="1060" customFormat="false" ht="12.8" hidden="false" customHeight="false" outlineLevel="0" collapsed="false">
      <c r="C1060" s="2"/>
    </row>
    <row r="1061" customFormat="false" ht="12.8" hidden="false" customHeight="false" outlineLevel="0" collapsed="false">
      <c r="C1061" s="2"/>
    </row>
    <row r="1062" customFormat="false" ht="12.8" hidden="false" customHeight="false" outlineLevel="0" collapsed="false">
      <c r="C1062" s="2"/>
    </row>
    <row r="1063" customFormat="false" ht="12.8" hidden="false" customHeight="false" outlineLevel="0" collapsed="false">
      <c r="C1063" s="2"/>
    </row>
    <row r="1064" customFormat="false" ht="12.8" hidden="false" customHeight="false" outlineLevel="0" collapsed="false">
      <c r="C1064" s="2"/>
    </row>
    <row r="1065" customFormat="false" ht="12.8" hidden="false" customHeight="false" outlineLevel="0" collapsed="false">
      <c r="C1065" s="2"/>
    </row>
    <row r="1066" customFormat="false" ht="12.8" hidden="false" customHeight="false" outlineLevel="0" collapsed="false">
      <c r="C1066" s="2"/>
    </row>
    <row r="1067" customFormat="false" ht="12.8" hidden="false" customHeight="false" outlineLevel="0" collapsed="false">
      <c r="C1067" s="2"/>
    </row>
    <row r="1068" customFormat="false" ht="12.8" hidden="false" customHeight="false" outlineLevel="0" collapsed="false">
      <c r="C1068" s="2"/>
    </row>
    <row r="1069" customFormat="false" ht="12.8" hidden="false" customHeight="false" outlineLevel="0" collapsed="false">
      <c r="C1069" s="2"/>
    </row>
    <row r="1070" customFormat="false" ht="12.8" hidden="false" customHeight="false" outlineLevel="0" collapsed="false">
      <c r="C1070" s="2"/>
    </row>
    <row r="1071" customFormat="false" ht="12.8" hidden="false" customHeight="false" outlineLevel="0" collapsed="false">
      <c r="C1071" s="2"/>
    </row>
    <row r="1072" customFormat="false" ht="12.8" hidden="false" customHeight="false" outlineLevel="0" collapsed="false">
      <c r="C1072" s="2"/>
    </row>
    <row r="1073" customFormat="false" ht="12.8" hidden="false" customHeight="false" outlineLevel="0" collapsed="false">
      <c r="C1073" s="2"/>
    </row>
    <row r="1074" customFormat="false" ht="12.8" hidden="false" customHeight="false" outlineLevel="0" collapsed="false">
      <c r="C1074" s="2"/>
    </row>
    <row r="1075" customFormat="false" ht="12.8" hidden="false" customHeight="false" outlineLevel="0" collapsed="false">
      <c r="C1075" s="2"/>
    </row>
    <row r="1076" customFormat="false" ht="12.8" hidden="false" customHeight="false" outlineLevel="0" collapsed="false">
      <c r="C1076" s="2"/>
    </row>
    <row r="1077" customFormat="false" ht="12.8" hidden="false" customHeight="false" outlineLevel="0" collapsed="false">
      <c r="C1077" s="2"/>
    </row>
  </sheetData>
  <printOptions headings="false" gridLines="false" gridLinesSet="true" horizontalCentered="false" verticalCentered="false"/>
  <pageMargins left="0.747916666666667" right="0.747916666666667" top="0.743055555555556" bottom="0.39375" header="0.590277777777778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&amp;C&amp;"Aptos Narrow,Normal"&amp;11&amp;K000000&amp;F</oddHeader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8" activeCellId="0" sqref="D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juillet!A1</f>
        <v>0.345138888888889</v>
      </c>
      <c r="B1" s="1" t="str">
        <f aca="false">juillet!B1</f>
        <v>horaire journalier</v>
      </c>
      <c r="C1" s="2"/>
      <c r="E1" s="3"/>
      <c r="H1" s="3"/>
      <c r="I1" s="39" t="str">
        <f aca="false">"timbrage, "&amp;TEXT($B$9,"MMMM AAAA")</f>
        <v>timbrage, août 2000</v>
      </c>
      <c r="J1" s="39"/>
      <c r="K1" s="39"/>
      <c r="L1" s="39"/>
      <c r="M1" s="3"/>
      <c r="N1" s="3"/>
      <c r="O1" s="3"/>
      <c r="X1" s="25" t="str">
        <f aca="false">juillet!X1</f>
        <v>solde</v>
      </c>
      <c r="Y1" s="25" t="str">
        <f aca="false">juillet!Y1</f>
        <v>tot1</v>
      </c>
      <c r="Z1" s="25" t="str">
        <f aca="false">juillet!Z1</f>
        <v>tot2</v>
      </c>
      <c r="AA1" s="25" t="str">
        <f aca="false">juillet!AA1</f>
        <v>tot3</v>
      </c>
      <c r="AB1" s="25" t="str">
        <f aca="false">juillet!AB1</f>
        <v>tot4</v>
      </c>
      <c r="AC1" s="25" t="str">
        <f aca="false">juillet!AC1</f>
        <v>tot5</v>
      </c>
      <c r="AD1" s="25" t="str">
        <f aca="false">juillet!AD1</f>
        <v>tot6</v>
      </c>
      <c r="AE1" s="25" t="str">
        <f aca="false">juillet!AE1</f>
        <v>tot7</v>
      </c>
      <c r="AF1" s="25" t="str">
        <f aca="false">juillet!AF1</f>
        <v>tot8</v>
      </c>
      <c r="AG1" s="25" t="str">
        <f aca="false">juillet!AG1</f>
        <v>tot9</v>
      </c>
      <c r="AH1" s="25" t="str">
        <f aca="false">juillet!AH1</f>
        <v>tot10</v>
      </c>
      <c r="AI1" s="40" t="str">
        <f aca="false">juillet!AI1</f>
        <v>remarque</v>
      </c>
    </row>
    <row r="2" customFormat="false" ht="12.8" hidden="false" customHeight="false" outlineLevel="0" collapsed="false">
      <c r="A2" s="26" t="n">
        <f aca="false">juillet!A5</f>
        <v>-41.6847222222368</v>
      </c>
      <c r="B2" s="1" t="str">
        <f aca="false">juillet!B2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juillet!B3</f>
        <v>nb heures payées mois courant</v>
      </c>
      <c r="C3" s="2"/>
      <c r="E3" s="3"/>
      <c r="H3" s="3"/>
      <c r="I3" s="15" t="str">
        <f aca="false">juillet!I3</f>
        <v>prénom nom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juillet!A4-F8</f>
        <v>20</v>
      </c>
      <c r="B4" s="1" t="str">
        <f aca="false">juillet!B4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-49.6229166666812</v>
      </c>
      <c r="B5" s="1" t="str">
        <f aca="false">juillet!B5</f>
        <v>balance en fin de mois</v>
      </c>
      <c r="C5" s="2"/>
      <c r="E5" s="3"/>
      <c r="H5" s="3"/>
      <c r="I5" s="42" t="n">
        <f aca="false">MAX(juillet!I5,V8)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juillet!C7</f>
        <v>temps théorique</v>
      </c>
      <c r="D7" s="29" t="str">
        <f aca="false">juillet!D7</f>
        <v>balance</v>
      </c>
      <c r="E7" s="29" t="str">
        <f aca="false">juillet!E7</f>
        <v>temps présence</v>
      </c>
      <c r="F7" s="29" t="str">
        <f aca="false">juillet!F7</f>
        <v>vacan-ces (j)</v>
      </c>
      <c r="G7" s="29" t="str">
        <f aca="false">juillet!G7</f>
        <v>absence payée(j)</v>
      </c>
      <c r="H7" s="29" t="str">
        <f aca="false">juillet!H7</f>
        <v>entrée</v>
      </c>
      <c r="I7" s="29" t="str">
        <f aca="false">juillet!I7</f>
        <v>sortie</v>
      </c>
      <c r="J7" s="29" t="str">
        <f aca="false">juillet!J7</f>
        <v>entrée</v>
      </c>
      <c r="K7" s="29" t="str">
        <f aca="false">juillet!K7</f>
        <v>sortie</v>
      </c>
      <c r="L7" s="29" t="str">
        <f aca="false">juillet!L7</f>
        <v>entrée</v>
      </c>
      <c r="M7" s="29" t="str">
        <f aca="false">juillet!M7</f>
        <v>sortie</v>
      </c>
      <c r="N7" s="29" t="str">
        <f aca="false">juillet!N7</f>
        <v>entrée</v>
      </c>
      <c r="O7" s="29" t="str">
        <f aca="false">juillet!O7</f>
        <v>sortie</v>
      </c>
      <c r="P7" s="29" t="str">
        <f aca="false">juillet!P7</f>
        <v>entrée</v>
      </c>
      <c r="Q7" s="29" t="str">
        <f aca="false">juillet!Q7</f>
        <v>sortie</v>
      </c>
      <c r="R7" s="29" t="str">
        <f aca="false">juillet!R7</f>
        <v>entrée</v>
      </c>
      <c r="S7" s="29" t="str">
        <f aca="false">juillet!S7</f>
        <v>sortie</v>
      </c>
      <c r="T7" s="44" t="str">
        <f aca="false">juillet!T7</f>
        <v>remarque</v>
      </c>
      <c r="U7" s="44" t="str">
        <f aca="false">juillet!U7</f>
        <v>erreur ext</v>
      </c>
      <c r="V7" s="44" t="str">
        <f aca="false">juillet!V7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juillet!AM7</f>
        <v>err nbre timbrages</v>
      </c>
      <c r="AN7" s="44" t="str">
        <f aca="false">juillet!AN7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juillet!A8</f>
        <v>totaux mensuels:</v>
      </c>
      <c r="B8" s="45"/>
      <c r="C8" s="50" t="n">
        <f aca="false">SUM(C9:C39)</f>
        <v>7.93819444444444</v>
      </c>
      <c r="D8" s="46" t="n">
        <f aca="false">SUM(D9:D39)</f>
        <v>-7.93819444444444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mardi</v>
      </c>
      <c r="B9" s="36" t="n">
        <f aca="false">EDATE(juillet!B9,1)</f>
        <v>36739</v>
      </c>
      <c r="C9" s="13" t="n">
        <f aca="false">IF(OR(WEEKDAY(B9)=1,WEEKDAY(B9)=7),0,$A$1)-$A$1*F9-$A$1*$G9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mercredi</v>
      </c>
      <c r="B10" s="36" t="n">
        <f aca="false">B9+1</f>
        <v>36740</v>
      </c>
      <c r="C10" s="13" t="n">
        <f aca="false">IF(OR(WEEKDAY(B10)=1,WEEKDAY(B10)=7),0,$A$1)-$A$1*F10-$A$1*$G10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jeudi</v>
      </c>
      <c r="B11" s="36" t="n">
        <f aca="false">B10+1</f>
        <v>36741</v>
      </c>
      <c r="C11" s="13" t="n">
        <f aca="false">IF(OR(WEEKDAY(B11)=1,WEEKDAY(B11)=7),0,$A$1)-$A$1*F11-$A$1*$G11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vendredi</v>
      </c>
      <c r="B12" s="36" t="n">
        <f aca="false">B11+1</f>
        <v>36742</v>
      </c>
      <c r="C12" s="13" t="n">
        <f aca="false">IF(OR(WEEKDAY(B12)=1,WEEKDAY(B12)=7),0,$A$1)-$A$1*F12-$A$1*$G12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samedi</v>
      </c>
      <c r="B13" s="36" t="n">
        <f aca="false">B12+1</f>
        <v>36743</v>
      </c>
      <c r="C13" s="13" t="n">
        <f aca="false">IF(OR(WEEKDAY(B13)=1,WEEKDAY(B13)=7),0,$A$1)-$A$1*F13-$A$1*$G13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dimanche</v>
      </c>
      <c r="B14" s="36" t="n">
        <f aca="false">B13+1</f>
        <v>36744</v>
      </c>
      <c r="C14" s="13" t="n">
        <f aca="false">IF(OR(WEEKDAY(B14)=1,WEEKDAY(B14)=7),0,$A$1)-$A$1*F14-$A$1*$G14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lundi</v>
      </c>
      <c r="B15" s="36" t="n">
        <f aca="false">B14+1</f>
        <v>36745</v>
      </c>
      <c r="C15" s="13" t="n">
        <f aca="false">IF(OR(WEEKDAY(B15)=1,WEEKDAY(B15)=7),0,$A$1)-$A$1*F15-$A$1*$G15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mardi</v>
      </c>
      <c r="B16" s="36" t="n">
        <f aca="false">B15+1</f>
        <v>36746</v>
      </c>
      <c r="C16" s="13" t="n">
        <f aca="false">IF(OR(WEEKDAY(B16)=1,WEEKDAY(B16)=7),0,$A$1)-$A$1*F16-$A$1*$G16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mercredi</v>
      </c>
      <c r="B17" s="36" t="n">
        <f aca="false">B16+1</f>
        <v>36747</v>
      </c>
      <c r="C17" s="13" t="n">
        <f aca="false">IF(OR(WEEKDAY(B17)=1,WEEKDAY(B17)=7),0,$A$1)-$A$1*F17-$A$1*$G17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jeudi</v>
      </c>
      <c r="B18" s="36" t="n">
        <f aca="false">B17+1</f>
        <v>36748</v>
      </c>
      <c r="C18" s="13" t="n">
        <f aca="false">IF(OR(WEEKDAY(B18)=1,WEEKDAY(B18)=7),0,$A$1)-$A$1*F18-$A$1*$G18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vendredi</v>
      </c>
      <c r="B19" s="36" t="n">
        <f aca="false">B18+1</f>
        <v>36749</v>
      </c>
      <c r="C19" s="13" t="n">
        <f aca="false">IF(OR(WEEKDAY(B19)=1,WEEKDAY(B19)=7),0,$A$1)-$A$1*F19-$A$1*$G19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samedi</v>
      </c>
      <c r="B20" s="36" t="n">
        <f aca="false">B19+1</f>
        <v>36750</v>
      </c>
      <c r="C20" s="13" t="n">
        <f aca="false">IF(OR(WEEKDAY(B20)=1,WEEKDAY(B20)=7),0,$A$1)-$A$1*F20-$A$1*$G20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dimanche</v>
      </c>
      <c r="B21" s="36" t="n">
        <f aca="false">B20+1</f>
        <v>36751</v>
      </c>
      <c r="C21" s="13" t="n">
        <f aca="false">IF(OR(WEEKDAY(B21)=1,WEEKDAY(B21)=7),0,$A$1)-$A$1*F21-$A$1*$G21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lundi</v>
      </c>
      <c r="B22" s="36" t="n">
        <f aca="false">B21+1</f>
        <v>36752</v>
      </c>
      <c r="C22" s="13" t="n">
        <f aca="false">IF(OR(WEEKDAY(B22)=1,WEEKDAY(B22)=7),0,$A$1)-$A$1*F22-$A$1*$G22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mardi</v>
      </c>
      <c r="B23" s="36" t="n">
        <f aca="false">B22+1</f>
        <v>36753</v>
      </c>
      <c r="C23" s="13" t="n">
        <f aca="false">IF(OR(WEEKDAY(B23)=1,WEEKDAY(B23)=7),0,$A$1)-$A$1*F23-$A$1*$G23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mercredi</v>
      </c>
      <c r="B24" s="36" t="n">
        <f aca="false">B23+1</f>
        <v>36754</v>
      </c>
      <c r="C24" s="13" t="n">
        <f aca="false">IF(OR(WEEKDAY(B24)=1,WEEKDAY(B24)=7),0,$A$1)-$A$1*F24-$A$1*$G24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jeudi</v>
      </c>
      <c r="B25" s="36" t="n">
        <f aca="false">B24+1</f>
        <v>36755</v>
      </c>
      <c r="C25" s="13" t="n">
        <f aca="false">IF(OR(WEEKDAY(B25)=1,WEEKDAY(B25)=7),0,$A$1)-$A$1*F25-$A$1*$G25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vendredi</v>
      </c>
      <c r="B26" s="36" t="n">
        <f aca="false">B25+1</f>
        <v>36756</v>
      </c>
      <c r="C26" s="13" t="n">
        <f aca="false">IF(OR(WEEKDAY(B26)=1,WEEKDAY(B26)=7),0,$A$1)-$A$1*F26-$A$1*$G26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samedi</v>
      </c>
      <c r="B27" s="36" t="n">
        <f aca="false">B26+1</f>
        <v>36757</v>
      </c>
      <c r="C27" s="13" t="n">
        <f aca="false">IF(OR(WEEKDAY(B27)=1,WEEKDAY(B27)=7),0,$A$1)-$A$1*F27-$A$1*$G27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dimanche</v>
      </c>
      <c r="B28" s="36" t="n">
        <f aca="false">B27+1</f>
        <v>36758</v>
      </c>
      <c r="C28" s="13" t="n">
        <f aca="false">IF(OR(WEEKDAY(B28)=1,WEEKDAY(B28)=7),0,$A$1)-$A$1*F28-$A$1*$G28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lundi</v>
      </c>
      <c r="B29" s="36" t="n">
        <f aca="false">B28+1</f>
        <v>36759</v>
      </c>
      <c r="C29" s="13" t="n">
        <f aca="false">IF(OR(WEEKDAY(B29)=1,WEEKDAY(B29)=7),0,$A$1)-$A$1*F29-$A$1*$G29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mardi</v>
      </c>
      <c r="B30" s="36" t="n">
        <f aca="false">B29+1</f>
        <v>36760</v>
      </c>
      <c r="C30" s="13" t="n">
        <f aca="false">IF(OR(WEEKDAY(B30)=1,WEEKDAY(B30)=7),0,$A$1)-$A$1*F30-$A$1*$G30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mercredi</v>
      </c>
      <c r="B31" s="36" t="n">
        <f aca="false">B30+1</f>
        <v>36761</v>
      </c>
      <c r="C31" s="13" t="n">
        <f aca="false">IF(OR(WEEKDAY(B31)=1,WEEKDAY(B31)=7),0,$A$1)-$A$1*F31-$A$1*$G31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jeudi</v>
      </c>
      <c r="B32" s="36" t="n">
        <f aca="false">B31+1</f>
        <v>36762</v>
      </c>
      <c r="C32" s="13" t="n">
        <f aca="false">IF(OR(WEEKDAY(B32)=1,WEEKDAY(B32)=7),0,$A$1)-$A$1*F32-$A$1*$G32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vendredi</v>
      </c>
      <c r="B33" s="36" t="n">
        <f aca="false">B32+1</f>
        <v>36763</v>
      </c>
      <c r="C33" s="13" t="n">
        <f aca="false">IF(OR(WEEKDAY(B33)=1,WEEKDAY(B33)=7),0,$A$1)-$A$1*F33-$A$1*$G33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samedi</v>
      </c>
      <c r="B34" s="36" t="n">
        <f aca="false">B33+1</f>
        <v>36764</v>
      </c>
      <c r="C34" s="13" t="n">
        <f aca="false">IF(OR(WEEKDAY(B34)=1,WEEKDAY(B34)=7),0,$A$1)-$A$1*F34-$A$1*$G34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dimanche</v>
      </c>
      <c r="B35" s="36" t="n">
        <f aca="false">B34+1</f>
        <v>36765</v>
      </c>
      <c r="C35" s="13" t="n">
        <f aca="false">IF(OR(WEEKDAY(B35)=1,WEEKDAY(B35)=7),0,$A$1)-$A$1*F35-$A$1*$G35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lundi</v>
      </c>
      <c r="B36" s="36" t="n">
        <f aca="false">B35+1</f>
        <v>36766</v>
      </c>
      <c r="C36" s="13" t="n">
        <f aca="false">IF(OR(WEEKDAY(B36)=1,WEEKDAY(B36)=7),0,$A$1)-$A$1*F36-$A$1*$G36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mardi</v>
      </c>
      <c r="B37" s="36" t="n">
        <f aca="false">B36+1</f>
        <v>36767</v>
      </c>
      <c r="C37" s="13" t="n">
        <f aca="false">IF(OR(WEEKDAY(B37)=1,WEEKDAY(B37)=7),0,$A$1)-$A$1*F37-$A$1*$G37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mercredi</v>
      </c>
      <c r="B38" s="36" t="n">
        <f aca="false">B37+1</f>
        <v>36768</v>
      </c>
      <c r="C38" s="13" t="n">
        <f aca="false">IF(OR(WEEKDAY(B38)=1,WEEKDAY(B38)=7),0,$A$1)-$A$1*F38-$A$1*$G38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jeudi</v>
      </c>
      <c r="B39" s="36" t="n">
        <f aca="false">B38+1</f>
        <v>36769</v>
      </c>
      <c r="C39" s="13" t="n">
        <f aca="false">IF(OR(WEEKDAY(B39)=1,WEEKDAY(B39)=7),0,$A$1)-$A$1*F39-$A$1*$G39</f>
        <v>0.345138888888889</v>
      </c>
      <c r="D39" s="13" t="n">
        <f aca="false">IF(currentDate&lt;B39,0,E39-C39)</f>
        <v>-0.345138888888889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3" activeCellId="0" sqref="G2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août!A1</f>
        <v>0.345138888888889</v>
      </c>
      <c r="B1" s="1" t="str">
        <f aca="false">août!B1</f>
        <v>horaire journalier</v>
      </c>
      <c r="C1" s="2"/>
      <c r="E1" s="3"/>
      <c r="H1" s="3"/>
      <c r="I1" s="39" t="str">
        <f aca="false">"timbrage, "&amp;TEXT($B$9,"MMMM AAAA")</f>
        <v>timbrage, septembre 2000</v>
      </c>
      <c r="J1" s="39"/>
      <c r="K1" s="39"/>
      <c r="L1" s="39"/>
      <c r="M1" s="3"/>
      <c r="N1" s="3"/>
      <c r="O1" s="3"/>
      <c r="X1" s="25" t="str">
        <f aca="false">août!X1</f>
        <v>solde</v>
      </c>
      <c r="Y1" s="25" t="str">
        <f aca="false">août!Y1</f>
        <v>tot1</v>
      </c>
      <c r="Z1" s="25" t="str">
        <f aca="false">août!Z1</f>
        <v>tot2</v>
      </c>
      <c r="AA1" s="25" t="str">
        <f aca="false">août!AA1</f>
        <v>tot3</v>
      </c>
      <c r="AB1" s="25" t="str">
        <f aca="false">août!AB1</f>
        <v>tot4</v>
      </c>
      <c r="AC1" s="25" t="str">
        <f aca="false">août!AC1</f>
        <v>tot5</v>
      </c>
      <c r="AD1" s="25" t="str">
        <f aca="false">août!AD1</f>
        <v>tot6</v>
      </c>
      <c r="AE1" s="25" t="str">
        <f aca="false">août!AE1</f>
        <v>tot7</v>
      </c>
      <c r="AF1" s="25" t="str">
        <f aca="false">août!AF1</f>
        <v>tot8</v>
      </c>
      <c r="AG1" s="25" t="str">
        <f aca="false">août!AG1</f>
        <v>tot9</v>
      </c>
      <c r="AH1" s="25" t="str">
        <f aca="false">août!AH1</f>
        <v>tot10</v>
      </c>
      <c r="AI1" s="40" t="str">
        <f aca="false">août!AI1</f>
        <v>remarque</v>
      </c>
    </row>
    <row r="2" customFormat="false" ht="12.8" hidden="false" customHeight="false" outlineLevel="0" collapsed="false">
      <c r="A2" s="26" t="n">
        <f aca="false">août!A5</f>
        <v>-49.6229166666812</v>
      </c>
      <c r="B2" s="1" t="str">
        <f aca="false">août!B2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août!B3</f>
        <v>nb heures payées mois courant</v>
      </c>
      <c r="C3" s="2"/>
      <c r="E3" s="3"/>
      <c r="H3" s="3"/>
      <c r="I3" s="15" t="str">
        <f aca="false">août!I3</f>
        <v>prénom nom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août!A4-F8</f>
        <v>20</v>
      </c>
      <c r="B4" s="1" t="str">
        <f aca="false">août!B4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-56.8708333333479</v>
      </c>
      <c r="B5" s="1" t="str">
        <f aca="false">août!B5</f>
        <v>balance en fin de mois</v>
      </c>
      <c r="C5" s="2"/>
      <c r="E5" s="3"/>
      <c r="H5" s="3"/>
      <c r="I5" s="42" t="n">
        <f aca="false">MAX(août!I5,V8)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août!C7</f>
        <v>temps théorique</v>
      </c>
      <c r="D7" s="29" t="str">
        <f aca="false">août!D7</f>
        <v>balance</v>
      </c>
      <c r="E7" s="29" t="str">
        <f aca="false">août!E7</f>
        <v>temps présence</v>
      </c>
      <c r="F7" s="29" t="str">
        <f aca="false">août!F7</f>
        <v>vacan-ces (j)</v>
      </c>
      <c r="G7" s="29" t="str">
        <f aca="false">août!G7</f>
        <v>absence payée(j)</v>
      </c>
      <c r="H7" s="29" t="str">
        <f aca="false">août!H7</f>
        <v>entrée</v>
      </c>
      <c r="I7" s="29" t="str">
        <f aca="false">août!I7</f>
        <v>sortie</v>
      </c>
      <c r="J7" s="29" t="str">
        <f aca="false">août!J7</f>
        <v>entrée</v>
      </c>
      <c r="K7" s="29" t="str">
        <f aca="false">août!K7</f>
        <v>sortie</v>
      </c>
      <c r="L7" s="29" t="str">
        <f aca="false">août!L7</f>
        <v>entrée</v>
      </c>
      <c r="M7" s="29" t="str">
        <f aca="false">août!M7</f>
        <v>sortie</v>
      </c>
      <c r="N7" s="29" t="str">
        <f aca="false">août!N7</f>
        <v>entrée</v>
      </c>
      <c r="O7" s="29" t="str">
        <f aca="false">août!O7</f>
        <v>sortie</v>
      </c>
      <c r="P7" s="29" t="str">
        <f aca="false">août!P7</f>
        <v>entrée</v>
      </c>
      <c r="Q7" s="29" t="str">
        <f aca="false">août!Q7</f>
        <v>sortie</v>
      </c>
      <c r="R7" s="29" t="str">
        <f aca="false">août!R7</f>
        <v>entrée</v>
      </c>
      <c r="S7" s="29" t="str">
        <f aca="false">août!S7</f>
        <v>sortie</v>
      </c>
      <c r="T7" s="44" t="str">
        <f aca="false">août!T7</f>
        <v>remarque</v>
      </c>
      <c r="U7" s="44" t="str">
        <f aca="false">août!U7</f>
        <v>erreur ext</v>
      </c>
      <c r="V7" s="44" t="str">
        <f aca="false">août!V7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août!AM7</f>
        <v>err nbre timbrages</v>
      </c>
      <c r="AN7" s="44" t="str">
        <f aca="false">août!AN7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août!A8</f>
        <v>totaux mensuels:</v>
      </c>
      <c r="B8" s="45"/>
      <c r="C8" s="50" t="n">
        <f aca="false">SUM(C9:C39)</f>
        <v>7.24791666666667</v>
      </c>
      <c r="D8" s="46" t="n">
        <f aca="false">SUM(D9:D39)</f>
        <v>-7.24791666666667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vendredi</v>
      </c>
      <c r="B9" s="36" t="n">
        <f aca="false">EDATE(août!B9,1)</f>
        <v>36770</v>
      </c>
      <c r="C9" s="13" t="n">
        <f aca="false">IF(OR(WEEKDAY(B9)=1,WEEKDAY(B9)=7),0,$A$1)-$A$1*F9-$A$1*$G9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samedi</v>
      </c>
      <c r="B10" s="36" t="n">
        <f aca="false">B9+1</f>
        <v>36771</v>
      </c>
      <c r="C10" s="13" t="n">
        <f aca="false">IF(OR(WEEKDAY(B10)=1,WEEKDAY(B10)=7),0,$A$1)-$A$1*F10-$A$1*$G10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dimanche</v>
      </c>
      <c r="B11" s="36" t="n">
        <f aca="false">B10+1</f>
        <v>36772</v>
      </c>
      <c r="C11" s="13" t="n">
        <f aca="false">IF(OR(WEEKDAY(B11)=1,WEEKDAY(B11)=7),0,$A$1)-$A$1*F11-$A$1*$G11</f>
        <v>0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lundi</v>
      </c>
      <c r="B12" s="36" t="n">
        <f aca="false">B11+1</f>
        <v>36773</v>
      </c>
      <c r="C12" s="13" t="n">
        <f aca="false">IF(OR(WEEKDAY(B12)=1,WEEKDAY(B12)=7),0,$A$1)-$A$1*F12-$A$1*$G12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mardi</v>
      </c>
      <c r="B13" s="36" t="n">
        <f aca="false">B12+1</f>
        <v>36774</v>
      </c>
      <c r="C13" s="13" t="n">
        <f aca="false">IF(OR(WEEKDAY(B13)=1,WEEKDAY(B13)=7),0,$A$1)-$A$1*F13-$A$1*$G13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mercredi</v>
      </c>
      <c r="B14" s="36" t="n">
        <f aca="false">B13+1</f>
        <v>36775</v>
      </c>
      <c r="C14" s="13" t="n">
        <f aca="false">IF(OR(WEEKDAY(B14)=1,WEEKDAY(B14)=7),0,$A$1)-$A$1*F14-$A$1*$G14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jeudi</v>
      </c>
      <c r="B15" s="36" t="n">
        <f aca="false">B14+1</f>
        <v>36776</v>
      </c>
      <c r="C15" s="13" t="n">
        <f aca="false">IF(OR(WEEKDAY(B15)=1,WEEKDAY(B15)=7),0,$A$1)-$A$1*F15-$A$1*$G15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vendredi</v>
      </c>
      <c r="B16" s="36" t="n">
        <f aca="false">B15+1</f>
        <v>36777</v>
      </c>
      <c r="C16" s="13" t="n">
        <f aca="false">IF(OR(WEEKDAY(B16)=1,WEEKDAY(B16)=7),0,$A$1)-$A$1*F16-$A$1*$G16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samedi</v>
      </c>
      <c r="B17" s="36" t="n">
        <f aca="false">B16+1</f>
        <v>36778</v>
      </c>
      <c r="C17" s="13" t="n">
        <f aca="false">IF(OR(WEEKDAY(B17)=1,WEEKDAY(B17)=7),0,$A$1)-$A$1*F17-$A$1*$G17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dimanche</v>
      </c>
      <c r="B18" s="36" t="n">
        <f aca="false">B17+1</f>
        <v>36779</v>
      </c>
      <c r="C18" s="13" t="n">
        <f aca="false">IF(OR(WEEKDAY(B18)=1,WEEKDAY(B18)=7),0,$A$1)-$A$1*F18-$A$1*$G18</f>
        <v>0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lundi</v>
      </c>
      <c r="B19" s="36" t="n">
        <f aca="false">B18+1</f>
        <v>36780</v>
      </c>
      <c r="C19" s="13" t="n">
        <f aca="false">IF(OR(WEEKDAY(B19)=1,WEEKDAY(B19)=7),0,$A$1)-$A$1*F19-$A$1*$G19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mardi</v>
      </c>
      <c r="B20" s="36" t="n">
        <f aca="false">B19+1</f>
        <v>36781</v>
      </c>
      <c r="C20" s="13" t="n">
        <f aca="false">IF(OR(WEEKDAY(B20)=1,WEEKDAY(B20)=7),0,$A$1)-$A$1*F20-$A$1*$G20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mercredi</v>
      </c>
      <c r="B21" s="36" t="n">
        <f aca="false">B20+1</f>
        <v>36782</v>
      </c>
      <c r="C21" s="13" t="n">
        <f aca="false">IF(OR(WEEKDAY(B21)=1,WEEKDAY(B21)=7),0,$A$1)-$A$1*F21-$A$1*$G21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jeudi</v>
      </c>
      <c r="B22" s="36" t="n">
        <f aca="false">B21+1</f>
        <v>36783</v>
      </c>
      <c r="C22" s="13" t="n">
        <f aca="false">IF(OR(WEEKDAY(B22)=1,WEEKDAY(B22)=7),0,$A$1)-$A$1*F22-$A$1*$G22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vendredi</v>
      </c>
      <c r="B23" s="36" t="n">
        <f aca="false">B22+1</f>
        <v>36784</v>
      </c>
      <c r="C23" s="13" t="n">
        <f aca="false">IF(OR(WEEKDAY(B23)=1,WEEKDAY(B23)=7),0,$A$1)-$A$1*F23-$A$1*$G23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samedi</v>
      </c>
      <c r="B24" s="36" t="n">
        <f aca="false">B23+1</f>
        <v>36785</v>
      </c>
      <c r="C24" s="13" t="n">
        <f aca="false">IF(OR(WEEKDAY(B24)=1,WEEKDAY(B24)=7),0,$A$1)-$A$1*F24-$A$1*$G24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dimanche</v>
      </c>
      <c r="B25" s="36" t="n">
        <f aca="false">B24+1</f>
        <v>36786</v>
      </c>
      <c r="C25" s="13" t="n">
        <f aca="false">IF(OR(WEEKDAY(B25)=1,WEEKDAY(B25)=7),0,$A$1)-$A$1*F25-$A$1*$G25</f>
        <v>0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lundi</v>
      </c>
      <c r="B26" s="36" t="n">
        <f aca="false">B25+1</f>
        <v>36787</v>
      </c>
      <c r="C26" s="13" t="n">
        <f aca="false">IF(OR(WEEKDAY(B26)=1,WEEKDAY(B26)=7),0,$A$1)-$A$1*F26-$A$1*$G26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mardi</v>
      </c>
      <c r="B27" s="36" t="n">
        <f aca="false">B26+1</f>
        <v>36788</v>
      </c>
      <c r="C27" s="13" t="n">
        <f aca="false">IF(OR(WEEKDAY(B27)=1,WEEKDAY(B27)=7),0,$A$1)-$A$1*F27-$A$1*$G27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mercredi</v>
      </c>
      <c r="B28" s="36" t="n">
        <f aca="false">B27+1</f>
        <v>36789</v>
      </c>
      <c r="C28" s="13" t="n">
        <f aca="false">IF(OR(WEEKDAY(B28)=1,WEEKDAY(B28)=7),0,$A$1)-$A$1*F28-$A$1*$G28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jeudi</v>
      </c>
      <c r="B29" s="36" t="n">
        <f aca="false">B28+1</f>
        <v>36790</v>
      </c>
      <c r="C29" s="13" t="n">
        <f aca="false">IF(OR(WEEKDAY(B29)=1,WEEKDAY(B29)=7),0,$A$1)-$A$1*F29-$A$1*$G29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vendredi</v>
      </c>
      <c r="B30" s="36" t="n">
        <f aca="false">B29+1</f>
        <v>36791</v>
      </c>
      <c r="C30" s="13" t="n">
        <f aca="false">IF(OR(WEEKDAY(B30)=1,WEEKDAY(B30)=7),0,$A$1)-$A$1*F30-$A$1*$G30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samedi</v>
      </c>
      <c r="B31" s="36" t="n">
        <f aca="false">B30+1</f>
        <v>36792</v>
      </c>
      <c r="C31" s="13" t="n">
        <f aca="false">IF(OR(WEEKDAY(B31)=1,WEEKDAY(B31)=7),0,$A$1)-$A$1*F31-$A$1*$G31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dimanche</v>
      </c>
      <c r="B32" s="36" t="n">
        <f aca="false">B31+1</f>
        <v>36793</v>
      </c>
      <c r="C32" s="13" t="n">
        <f aca="false">IF(OR(WEEKDAY(B32)=1,WEEKDAY(B32)=7),0,$A$1)-$A$1*F32-$A$1*$G32</f>
        <v>0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lundi</v>
      </c>
      <c r="B33" s="36" t="n">
        <f aca="false">B32+1</f>
        <v>36794</v>
      </c>
      <c r="C33" s="13" t="n">
        <f aca="false">IF(OR(WEEKDAY(B33)=1,WEEKDAY(B33)=7),0,$A$1)-$A$1*F33-$A$1*$G33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mardi</v>
      </c>
      <c r="B34" s="36" t="n">
        <f aca="false">B33+1</f>
        <v>36795</v>
      </c>
      <c r="C34" s="13" t="n">
        <f aca="false">IF(OR(WEEKDAY(B34)=1,WEEKDAY(B34)=7),0,$A$1)-$A$1*F34-$A$1*$G34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mercredi</v>
      </c>
      <c r="B35" s="36" t="n">
        <f aca="false">B34+1</f>
        <v>36796</v>
      </c>
      <c r="C35" s="13" t="n">
        <f aca="false">IF(OR(WEEKDAY(B35)=1,WEEKDAY(B35)=7),0,$A$1)-$A$1*F35-$A$1*$G35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jeudi</v>
      </c>
      <c r="B36" s="36" t="n">
        <f aca="false">B35+1</f>
        <v>36797</v>
      </c>
      <c r="C36" s="13" t="n">
        <f aca="false">IF(OR(WEEKDAY(B36)=1,WEEKDAY(B36)=7),0,$A$1)-$A$1*F36-$A$1*$G36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vendredi</v>
      </c>
      <c r="B37" s="36" t="n">
        <f aca="false">B36+1</f>
        <v>36798</v>
      </c>
      <c r="C37" s="13" t="n">
        <f aca="false">IF(OR(WEEKDAY(B37)=1,WEEKDAY(B37)=7),0,$A$1)-$A$1*F37-$A$1*$G37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samedi</v>
      </c>
      <c r="B38" s="36" t="n">
        <f aca="false">B37+1</f>
        <v>36799</v>
      </c>
      <c r="C38" s="13" t="n">
        <f aca="false">IF(OR(WEEKDAY(B38)=1,WEEKDAY(B38)=7),0,$A$1)-$A$1*F38-$A$1*$G38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dimanche</v>
      </c>
      <c r="B39" s="36" t="n">
        <f aca="false">B38+1</f>
        <v>36800</v>
      </c>
      <c r="C39" s="13" t="n">
        <f aca="false">IF(OR(WEEKDAY(B39)=1,WEEKDAY(B39)=7),0,$A$1)-$A$1*F39-$A$1*$G39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24" activeCellId="0" sqref="K24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septembre!A1</f>
        <v>0.345138888888889</v>
      </c>
      <c r="B1" s="1" t="str">
        <f aca="false">septembre!B1</f>
        <v>horaire journalier</v>
      </c>
      <c r="C1" s="2"/>
      <c r="E1" s="3"/>
      <c r="H1" s="3"/>
      <c r="I1" s="39" t="str">
        <f aca="false">"timbrage, "&amp;TEXT($B$9,"MMMM AAAA")</f>
        <v>timbrage, octobre 2000</v>
      </c>
      <c r="J1" s="39"/>
      <c r="K1" s="39"/>
      <c r="L1" s="39"/>
      <c r="M1" s="3"/>
      <c r="N1" s="3"/>
      <c r="O1" s="3"/>
      <c r="X1" s="25" t="str">
        <f aca="false">septembre!X1</f>
        <v>solde</v>
      </c>
      <c r="Y1" s="25" t="str">
        <f aca="false">septembre!Y1</f>
        <v>tot1</v>
      </c>
      <c r="Z1" s="25" t="str">
        <f aca="false">septembre!Z1</f>
        <v>tot2</v>
      </c>
      <c r="AA1" s="25" t="str">
        <f aca="false">septembre!AA1</f>
        <v>tot3</v>
      </c>
      <c r="AB1" s="25" t="str">
        <f aca="false">septembre!AB1</f>
        <v>tot4</v>
      </c>
      <c r="AC1" s="25" t="str">
        <f aca="false">septembre!AC1</f>
        <v>tot5</v>
      </c>
      <c r="AD1" s="25" t="str">
        <f aca="false">septembre!AD1</f>
        <v>tot6</v>
      </c>
      <c r="AE1" s="25" t="str">
        <f aca="false">septembre!AE1</f>
        <v>tot7</v>
      </c>
      <c r="AF1" s="25" t="str">
        <f aca="false">septembre!AF1</f>
        <v>tot8</v>
      </c>
      <c r="AG1" s="25" t="str">
        <f aca="false">septembre!AG1</f>
        <v>tot9</v>
      </c>
      <c r="AH1" s="25" t="str">
        <f aca="false">septembre!AH1</f>
        <v>tot10</v>
      </c>
      <c r="AI1" s="40" t="str">
        <f aca="false">septembre!AI1</f>
        <v>remarque</v>
      </c>
    </row>
    <row r="2" customFormat="false" ht="12.8" hidden="false" customHeight="false" outlineLevel="0" collapsed="false">
      <c r="A2" s="26" t="n">
        <f aca="false">septembre!A5</f>
        <v>-56.8708333333479</v>
      </c>
      <c r="B2" s="1" t="str">
        <f aca="false">septembre!B2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septembre!B3</f>
        <v>nb heures payées mois courant</v>
      </c>
      <c r="C3" s="2"/>
      <c r="E3" s="3"/>
      <c r="H3" s="3"/>
      <c r="I3" s="15" t="str">
        <f aca="false">septembre!I3</f>
        <v>prénom nom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septembre!A4-F8</f>
        <v>20</v>
      </c>
      <c r="B4" s="1" t="str">
        <f aca="false">septembre!B4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-64.4638888889035</v>
      </c>
      <c r="B5" s="1" t="str">
        <f aca="false">septembre!B5</f>
        <v>balance en fin de mois</v>
      </c>
      <c r="C5" s="2"/>
      <c r="E5" s="3"/>
      <c r="H5" s="3"/>
      <c r="I5" s="42" t="n">
        <f aca="false">MAX(septembre!I5,V8)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septembre!C7</f>
        <v>temps théorique</v>
      </c>
      <c r="D7" s="29" t="str">
        <f aca="false">septembre!D7</f>
        <v>balance</v>
      </c>
      <c r="E7" s="29" t="str">
        <f aca="false">septembre!E7</f>
        <v>temps présence</v>
      </c>
      <c r="F7" s="29" t="str">
        <f aca="false">septembre!F7</f>
        <v>vacan-ces (j)</v>
      </c>
      <c r="G7" s="29" t="str">
        <f aca="false">septembre!G7</f>
        <v>absence payée(j)</v>
      </c>
      <c r="H7" s="29" t="str">
        <f aca="false">septembre!H7</f>
        <v>entrée</v>
      </c>
      <c r="I7" s="29" t="str">
        <f aca="false">septembre!I7</f>
        <v>sortie</v>
      </c>
      <c r="J7" s="29" t="str">
        <f aca="false">septembre!J7</f>
        <v>entrée</v>
      </c>
      <c r="K7" s="29" t="str">
        <f aca="false">septembre!K7</f>
        <v>sortie</v>
      </c>
      <c r="L7" s="29" t="str">
        <f aca="false">septembre!L7</f>
        <v>entrée</v>
      </c>
      <c r="M7" s="29" t="str">
        <f aca="false">septembre!M7</f>
        <v>sortie</v>
      </c>
      <c r="N7" s="29" t="str">
        <f aca="false">septembre!N7</f>
        <v>entrée</v>
      </c>
      <c r="O7" s="29" t="str">
        <f aca="false">septembre!O7</f>
        <v>sortie</v>
      </c>
      <c r="P7" s="29" t="str">
        <f aca="false">septembre!P7</f>
        <v>entrée</v>
      </c>
      <c r="Q7" s="29" t="str">
        <f aca="false">septembre!Q7</f>
        <v>sortie</v>
      </c>
      <c r="R7" s="29" t="str">
        <f aca="false">septembre!R7</f>
        <v>entrée</v>
      </c>
      <c r="S7" s="29" t="str">
        <f aca="false">septembre!S7</f>
        <v>sortie</v>
      </c>
      <c r="T7" s="44" t="str">
        <f aca="false">septembre!T7</f>
        <v>remarque</v>
      </c>
      <c r="U7" s="44" t="str">
        <f aca="false">septembre!U7</f>
        <v>erreur ext</v>
      </c>
      <c r="V7" s="44" t="str">
        <f aca="false">septembre!V7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septembre!AM7</f>
        <v>err nbre timbrages</v>
      </c>
      <c r="AN7" s="44" t="str">
        <f aca="false">septembre!AN7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septembre!A8</f>
        <v>totaux mensuels:</v>
      </c>
      <c r="B8" s="45"/>
      <c r="C8" s="50" t="n">
        <f aca="false">SUM(C9:C39)</f>
        <v>7.59305555555556</v>
      </c>
      <c r="D8" s="46" t="n">
        <f aca="false">SUM(D9:D39)</f>
        <v>-7.59305555555556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dimanche</v>
      </c>
      <c r="B9" s="36" t="n">
        <f aca="false">EDATE(septembre!B9,1)</f>
        <v>36800</v>
      </c>
      <c r="C9" s="13" t="n">
        <f aca="false">IF(OR(WEEKDAY(B9)=1,WEEKDAY(B9)=7),0,$A$1)-$A$1*F9-$A$1*$G9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lundi</v>
      </c>
      <c r="B10" s="36" t="n">
        <f aca="false">B9+1</f>
        <v>36801</v>
      </c>
      <c r="C10" s="13" t="n">
        <f aca="false">IF(OR(WEEKDAY(B10)=1,WEEKDAY(B10)=7),0,$A$1)-$A$1*F10-$A$1*$G10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mardi</v>
      </c>
      <c r="B11" s="36" t="n">
        <f aca="false">B10+1</f>
        <v>36802</v>
      </c>
      <c r="C11" s="13" t="n">
        <f aca="false">IF(OR(WEEKDAY(B11)=1,WEEKDAY(B11)=7),0,$A$1)-$A$1*F11-$A$1*$G11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mercredi</v>
      </c>
      <c r="B12" s="36" t="n">
        <f aca="false">B11+1</f>
        <v>36803</v>
      </c>
      <c r="C12" s="13" t="n">
        <f aca="false">IF(OR(WEEKDAY(B12)=1,WEEKDAY(B12)=7),0,$A$1)-$A$1*F12-$A$1*$G12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jeudi</v>
      </c>
      <c r="B13" s="36" t="n">
        <f aca="false">B12+1</f>
        <v>36804</v>
      </c>
      <c r="C13" s="13" t="n">
        <f aca="false">IF(OR(WEEKDAY(B13)=1,WEEKDAY(B13)=7),0,$A$1)-$A$1*F13-$A$1*$G13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vendredi</v>
      </c>
      <c r="B14" s="36" t="n">
        <f aca="false">B13+1</f>
        <v>36805</v>
      </c>
      <c r="C14" s="13" t="n">
        <f aca="false">IF(OR(WEEKDAY(B14)=1,WEEKDAY(B14)=7),0,$A$1)-$A$1*F14-$A$1*$G14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samedi</v>
      </c>
      <c r="B15" s="36" t="n">
        <f aca="false">B14+1</f>
        <v>36806</v>
      </c>
      <c r="C15" s="13" t="n">
        <f aca="false">IF(OR(WEEKDAY(B15)=1,WEEKDAY(B15)=7),0,$A$1)-$A$1*F15-$A$1*$G15</f>
        <v>0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dimanche</v>
      </c>
      <c r="B16" s="36" t="n">
        <f aca="false">B15+1</f>
        <v>36807</v>
      </c>
      <c r="C16" s="13" t="n">
        <f aca="false">IF(OR(WEEKDAY(B16)=1,WEEKDAY(B16)=7),0,$A$1)-$A$1*F16-$A$1*$G16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lundi</v>
      </c>
      <c r="B17" s="36" t="n">
        <f aca="false">B16+1</f>
        <v>36808</v>
      </c>
      <c r="C17" s="13" t="n">
        <f aca="false">IF(OR(WEEKDAY(B17)=1,WEEKDAY(B17)=7),0,$A$1)-$A$1*F17-$A$1*$G17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mardi</v>
      </c>
      <c r="B18" s="36" t="n">
        <f aca="false">B17+1</f>
        <v>36809</v>
      </c>
      <c r="C18" s="13" t="n">
        <f aca="false">IF(OR(WEEKDAY(B18)=1,WEEKDAY(B18)=7),0,$A$1)-$A$1*F18-$A$1*$G18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mercredi</v>
      </c>
      <c r="B19" s="36" t="n">
        <f aca="false">B18+1</f>
        <v>36810</v>
      </c>
      <c r="C19" s="13" t="n">
        <f aca="false">IF(OR(WEEKDAY(B19)=1,WEEKDAY(B19)=7),0,$A$1)-$A$1*F19-$A$1*$G19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jeudi</v>
      </c>
      <c r="B20" s="36" t="n">
        <f aca="false">B19+1</f>
        <v>36811</v>
      </c>
      <c r="C20" s="13" t="n">
        <f aca="false">IF(OR(WEEKDAY(B20)=1,WEEKDAY(B20)=7),0,$A$1)-$A$1*F20-$A$1*$G20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vendredi</v>
      </c>
      <c r="B21" s="36" t="n">
        <f aca="false">B20+1</f>
        <v>36812</v>
      </c>
      <c r="C21" s="13" t="n">
        <f aca="false">IF(OR(WEEKDAY(B21)=1,WEEKDAY(B21)=7),0,$A$1)-$A$1*F21-$A$1*$G21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samedi</v>
      </c>
      <c r="B22" s="36" t="n">
        <f aca="false">B21+1</f>
        <v>36813</v>
      </c>
      <c r="C22" s="13" t="n">
        <f aca="false">IF(OR(WEEKDAY(B22)=1,WEEKDAY(B22)=7),0,$A$1)-$A$1*F22-$A$1*$G22</f>
        <v>0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dimanche</v>
      </c>
      <c r="B23" s="36" t="n">
        <f aca="false">B22+1</f>
        <v>36814</v>
      </c>
      <c r="C23" s="13" t="n">
        <f aca="false">IF(OR(WEEKDAY(B23)=1,WEEKDAY(B23)=7),0,$A$1)-$A$1*F23-$A$1*$G23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lundi</v>
      </c>
      <c r="B24" s="36" t="n">
        <f aca="false">B23+1</f>
        <v>36815</v>
      </c>
      <c r="C24" s="13" t="n">
        <f aca="false">IF(OR(WEEKDAY(B24)=1,WEEKDAY(B24)=7),0,$A$1)-$A$1*F24-$A$1*$G24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mardi</v>
      </c>
      <c r="B25" s="36" t="n">
        <f aca="false">B24+1</f>
        <v>36816</v>
      </c>
      <c r="C25" s="13" t="n">
        <f aca="false">IF(OR(WEEKDAY(B25)=1,WEEKDAY(B25)=7),0,$A$1)-$A$1*F25-$A$1*$G25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mercredi</v>
      </c>
      <c r="B26" s="36" t="n">
        <f aca="false">B25+1</f>
        <v>36817</v>
      </c>
      <c r="C26" s="13" t="n">
        <f aca="false">IF(OR(WEEKDAY(B26)=1,WEEKDAY(B26)=7),0,$A$1)-$A$1*F26-$A$1*$G26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jeudi</v>
      </c>
      <c r="B27" s="36" t="n">
        <f aca="false">B26+1</f>
        <v>36818</v>
      </c>
      <c r="C27" s="13" t="n">
        <f aca="false">IF(OR(WEEKDAY(B27)=1,WEEKDAY(B27)=7),0,$A$1)-$A$1*F27-$A$1*$G27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vendredi</v>
      </c>
      <c r="B28" s="36" t="n">
        <f aca="false">B27+1</f>
        <v>36819</v>
      </c>
      <c r="C28" s="13" t="n">
        <f aca="false">IF(OR(WEEKDAY(B28)=1,WEEKDAY(B28)=7),0,$A$1)-$A$1*F28-$A$1*$G28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samedi</v>
      </c>
      <c r="B29" s="36" t="n">
        <f aca="false">B28+1</f>
        <v>36820</v>
      </c>
      <c r="C29" s="13" t="n">
        <f aca="false">IF(OR(WEEKDAY(B29)=1,WEEKDAY(B29)=7),0,$A$1)-$A$1*F29-$A$1*$G29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dimanche</v>
      </c>
      <c r="B30" s="36" t="n">
        <f aca="false">B29+1</f>
        <v>36821</v>
      </c>
      <c r="C30" s="13" t="n">
        <f aca="false">IF(OR(WEEKDAY(B30)=1,WEEKDAY(B30)=7),0,$A$1)-$A$1*F30-$A$1*$G30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lundi</v>
      </c>
      <c r="B31" s="36" t="n">
        <f aca="false">B30+1</f>
        <v>36822</v>
      </c>
      <c r="C31" s="13" t="n">
        <f aca="false">IF(OR(WEEKDAY(B31)=1,WEEKDAY(B31)=7),0,$A$1)-$A$1*F31-$A$1*$G31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mardi</v>
      </c>
      <c r="B32" s="36" t="n">
        <f aca="false">B31+1</f>
        <v>36823</v>
      </c>
      <c r="C32" s="13" t="n">
        <f aca="false">IF(OR(WEEKDAY(B32)=1,WEEKDAY(B32)=7),0,$A$1)-$A$1*F32-$A$1*$G32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mercredi</v>
      </c>
      <c r="B33" s="36" t="n">
        <f aca="false">B32+1</f>
        <v>36824</v>
      </c>
      <c r="C33" s="13" t="n">
        <f aca="false">IF(OR(WEEKDAY(B33)=1,WEEKDAY(B33)=7),0,$A$1)-$A$1*F33-$A$1*$G33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jeudi</v>
      </c>
      <c r="B34" s="36" t="n">
        <f aca="false">B33+1</f>
        <v>36825</v>
      </c>
      <c r="C34" s="13" t="n">
        <f aca="false">IF(OR(WEEKDAY(B34)=1,WEEKDAY(B34)=7),0,$A$1)-$A$1*F34-$A$1*$G34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vendredi</v>
      </c>
      <c r="B35" s="36" t="n">
        <f aca="false">B34+1</f>
        <v>36826</v>
      </c>
      <c r="C35" s="13" t="n">
        <f aca="false">IF(OR(WEEKDAY(B35)=1,WEEKDAY(B35)=7),0,$A$1)-$A$1*F35-$A$1*$G35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samedi</v>
      </c>
      <c r="B36" s="36" t="n">
        <f aca="false">B35+1</f>
        <v>36827</v>
      </c>
      <c r="C36" s="13" t="n">
        <f aca="false">IF(OR(WEEKDAY(B36)=1,WEEKDAY(B36)=7),0,$A$1)-$A$1*F36-$A$1*$G36</f>
        <v>0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dimanche</v>
      </c>
      <c r="B37" s="36" t="n">
        <f aca="false">B36+1</f>
        <v>36828</v>
      </c>
      <c r="C37" s="13" t="n">
        <f aca="false">IF(OR(WEEKDAY(B37)=1,WEEKDAY(B37)=7),0,$A$1)-$A$1*F37-$A$1*$G37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lundi</v>
      </c>
      <c r="B38" s="36" t="n">
        <f aca="false">B37+1</f>
        <v>36829</v>
      </c>
      <c r="C38" s="13" t="n">
        <f aca="false">IF(OR(WEEKDAY(B38)=1,WEEKDAY(B38)=7),0,$A$1)-$A$1*F38-$A$1*$G38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mardi</v>
      </c>
      <c r="B39" s="36" t="n">
        <f aca="false">B38+1</f>
        <v>36830</v>
      </c>
      <c r="C39" s="13" t="n">
        <f aca="false">IF(OR(WEEKDAY(B39)=1,WEEKDAY(B39)=7),0,$A$1)-$A$1*F39-$A$1*$G39</f>
        <v>0.345138888888889</v>
      </c>
      <c r="D39" s="13" t="n">
        <f aca="false">IF(currentDate&lt;B39,0,E39-C39)</f>
        <v>-0.345138888888889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8" activeCellId="0" sqref="D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octobre!A1</f>
        <v>0.345138888888889</v>
      </c>
      <c r="B1" s="1" t="str">
        <f aca="false">octobre!B1</f>
        <v>horaire journalier</v>
      </c>
      <c r="C1" s="2"/>
      <c r="E1" s="3"/>
      <c r="H1" s="3"/>
      <c r="I1" s="39" t="str">
        <f aca="false">"timbrage, "&amp;TEXT($B$9,"MMMM AAAA")</f>
        <v>timbrage, novembre 2000</v>
      </c>
      <c r="J1" s="39"/>
      <c r="K1" s="39"/>
      <c r="L1" s="39"/>
      <c r="M1" s="3"/>
      <c r="N1" s="3"/>
      <c r="O1" s="3"/>
      <c r="X1" s="25" t="str">
        <f aca="false">octobre!X1</f>
        <v>solde</v>
      </c>
      <c r="Y1" s="25" t="str">
        <f aca="false">octobre!Y1</f>
        <v>tot1</v>
      </c>
      <c r="Z1" s="25" t="str">
        <f aca="false">octobre!Z1</f>
        <v>tot2</v>
      </c>
      <c r="AA1" s="25" t="str">
        <f aca="false">octobre!AA1</f>
        <v>tot3</v>
      </c>
      <c r="AB1" s="25" t="str">
        <f aca="false">octobre!AB1</f>
        <v>tot4</v>
      </c>
      <c r="AC1" s="25" t="str">
        <f aca="false">octobre!AC1</f>
        <v>tot5</v>
      </c>
      <c r="AD1" s="25" t="str">
        <f aca="false">octobre!AD1</f>
        <v>tot6</v>
      </c>
      <c r="AE1" s="25" t="str">
        <f aca="false">octobre!AE1</f>
        <v>tot7</v>
      </c>
      <c r="AF1" s="25" t="str">
        <f aca="false">octobre!AF1</f>
        <v>tot8</v>
      </c>
      <c r="AG1" s="25" t="str">
        <f aca="false">octobre!AG1</f>
        <v>tot9</v>
      </c>
      <c r="AH1" s="25" t="str">
        <f aca="false">octobre!AH1</f>
        <v>tot10</v>
      </c>
      <c r="AI1" s="40" t="str">
        <f aca="false">octobre!AI1</f>
        <v>remarque</v>
      </c>
    </row>
    <row r="2" customFormat="false" ht="12.8" hidden="false" customHeight="false" outlineLevel="0" collapsed="false">
      <c r="A2" s="26" t="n">
        <f aca="false">octobre!A5</f>
        <v>-64.4638888889035</v>
      </c>
      <c r="B2" s="1" t="str">
        <f aca="false">octobre!B2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octobre!B3</f>
        <v>nb heures payées mois courant</v>
      </c>
      <c r="C3" s="2"/>
      <c r="E3" s="3"/>
      <c r="H3" s="3"/>
      <c r="I3" s="15" t="str">
        <f aca="false">octobre!I3</f>
        <v>prénom nom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octobre!A4-F8</f>
        <v>20</v>
      </c>
      <c r="B4" s="1" t="str">
        <f aca="false">octobre!B4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-72.402083333348</v>
      </c>
      <c r="B5" s="1" t="str">
        <f aca="false">octobre!B5</f>
        <v>balance en fin de mois</v>
      </c>
      <c r="C5" s="2"/>
      <c r="E5" s="3"/>
      <c r="H5" s="3"/>
      <c r="I5" s="42" t="n">
        <f aca="false">MAX(octobre!I5,V8)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octobre!C7</f>
        <v>temps théorique</v>
      </c>
      <c r="D7" s="29" t="str">
        <f aca="false">octobre!D7</f>
        <v>balance</v>
      </c>
      <c r="E7" s="29" t="str">
        <f aca="false">octobre!E7</f>
        <v>temps présence</v>
      </c>
      <c r="F7" s="29" t="str">
        <f aca="false">octobre!F7</f>
        <v>vacan-ces (j)</v>
      </c>
      <c r="G7" s="29" t="str">
        <f aca="false">octobre!G7</f>
        <v>absence payée(j)</v>
      </c>
      <c r="H7" s="29" t="str">
        <f aca="false">octobre!H7</f>
        <v>entrée</v>
      </c>
      <c r="I7" s="29" t="str">
        <f aca="false">octobre!I7</f>
        <v>sortie</v>
      </c>
      <c r="J7" s="29" t="str">
        <f aca="false">octobre!J7</f>
        <v>entrée</v>
      </c>
      <c r="K7" s="29" t="str">
        <f aca="false">octobre!K7</f>
        <v>sortie</v>
      </c>
      <c r="L7" s="29" t="str">
        <f aca="false">octobre!L7</f>
        <v>entrée</v>
      </c>
      <c r="M7" s="29" t="str">
        <f aca="false">octobre!M7</f>
        <v>sortie</v>
      </c>
      <c r="N7" s="29" t="str">
        <f aca="false">octobre!N7</f>
        <v>entrée</v>
      </c>
      <c r="O7" s="29" t="str">
        <f aca="false">octobre!O7</f>
        <v>sortie</v>
      </c>
      <c r="P7" s="29" t="str">
        <f aca="false">octobre!P7</f>
        <v>entrée</v>
      </c>
      <c r="Q7" s="29" t="str">
        <f aca="false">octobre!Q7</f>
        <v>sortie</v>
      </c>
      <c r="R7" s="29" t="str">
        <f aca="false">octobre!R7</f>
        <v>entrée</v>
      </c>
      <c r="S7" s="29" t="str">
        <f aca="false">octobre!S7</f>
        <v>sortie</v>
      </c>
      <c r="T7" s="44" t="str">
        <f aca="false">octobre!T7</f>
        <v>remarque</v>
      </c>
      <c r="U7" s="44" t="str">
        <f aca="false">octobre!U7</f>
        <v>erreur ext</v>
      </c>
      <c r="V7" s="44" t="str">
        <f aca="false">octobre!V7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octobre!AM7</f>
        <v>err nbre timbrages</v>
      </c>
      <c r="AN7" s="44" t="str">
        <f aca="false">octobre!AN7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octobre!A8</f>
        <v>totaux mensuels:</v>
      </c>
      <c r="B8" s="45"/>
      <c r="C8" s="50" t="n">
        <f aca="false">SUM(C9:C39)</f>
        <v>7.93819444444444</v>
      </c>
      <c r="D8" s="46" t="n">
        <f aca="false">SUM(D9:D39)</f>
        <v>-7.93819444444444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mercredi</v>
      </c>
      <c r="B9" s="36" t="n">
        <f aca="false">EDATE(octobre!B9,1)</f>
        <v>36831</v>
      </c>
      <c r="C9" s="13" t="n">
        <f aca="false">IF(OR(WEEKDAY(B9)=1,WEEKDAY(B9)=7),0,$A$1)-$A$1*F9-$A$1*$G9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jeudi</v>
      </c>
      <c r="B10" s="36" t="n">
        <f aca="false">B9+1</f>
        <v>36832</v>
      </c>
      <c r="C10" s="13" t="n">
        <f aca="false">IF(OR(WEEKDAY(B10)=1,WEEKDAY(B10)=7),0,$A$1)-$A$1*F10-$A$1*$G10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vendredi</v>
      </c>
      <c r="B11" s="36" t="n">
        <f aca="false">B10+1</f>
        <v>36833</v>
      </c>
      <c r="C11" s="13" t="n">
        <f aca="false">IF(OR(WEEKDAY(B11)=1,WEEKDAY(B11)=7),0,$A$1)-$A$1*F11-$A$1*$G11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samedi</v>
      </c>
      <c r="B12" s="36" t="n">
        <f aca="false">B11+1</f>
        <v>36834</v>
      </c>
      <c r="C12" s="13" t="n">
        <f aca="false">IF(OR(WEEKDAY(B12)=1,WEEKDAY(B12)=7),0,$A$1)-$A$1*F12-$A$1*$G12</f>
        <v>0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dimanche</v>
      </c>
      <c r="B13" s="36" t="n">
        <f aca="false">B12+1</f>
        <v>36835</v>
      </c>
      <c r="C13" s="13" t="n">
        <f aca="false">IF(OR(WEEKDAY(B13)=1,WEEKDAY(B13)=7),0,$A$1)-$A$1*F13-$A$1*$G13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lundi</v>
      </c>
      <c r="B14" s="36" t="n">
        <f aca="false">B13+1</f>
        <v>36836</v>
      </c>
      <c r="C14" s="13" t="n">
        <f aca="false">IF(OR(WEEKDAY(B14)=1,WEEKDAY(B14)=7),0,$A$1)-$A$1*F14-$A$1*$G14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mardi</v>
      </c>
      <c r="B15" s="36" t="n">
        <f aca="false">B14+1</f>
        <v>36837</v>
      </c>
      <c r="C15" s="13" t="n">
        <f aca="false">IF(OR(WEEKDAY(B15)=1,WEEKDAY(B15)=7),0,$A$1)-$A$1*F15-$A$1*$G15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mercredi</v>
      </c>
      <c r="B16" s="36" t="n">
        <f aca="false">B15+1</f>
        <v>36838</v>
      </c>
      <c r="C16" s="13" t="n">
        <f aca="false">IF(OR(WEEKDAY(B16)=1,WEEKDAY(B16)=7),0,$A$1)-$A$1*F16-$A$1*$G16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jeudi</v>
      </c>
      <c r="B17" s="36" t="n">
        <f aca="false">B16+1</f>
        <v>36839</v>
      </c>
      <c r="C17" s="13" t="n">
        <f aca="false">IF(OR(WEEKDAY(B17)=1,WEEKDAY(B17)=7),0,$A$1)-$A$1*F17-$A$1*$G17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vendredi</v>
      </c>
      <c r="B18" s="36" t="n">
        <f aca="false">B17+1</f>
        <v>36840</v>
      </c>
      <c r="C18" s="13" t="n">
        <f aca="false">IF(OR(WEEKDAY(B18)=1,WEEKDAY(B18)=7),0,$A$1)-$A$1*F18-$A$1*$G18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samedi</v>
      </c>
      <c r="B19" s="36" t="n">
        <f aca="false">B18+1</f>
        <v>36841</v>
      </c>
      <c r="C19" s="13" t="n">
        <f aca="false">IF(OR(WEEKDAY(B19)=1,WEEKDAY(B19)=7),0,$A$1)-$A$1*F19-$A$1*$G19</f>
        <v>0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dimanche</v>
      </c>
      <c r="B20" s="36" t="n">
        <f aca="false">B19+1</f>
        <v>36842</v>
      </c>
      <c r="C20" s="13" t="n">
        <f aca="false">IF(OR(WEEKDAY(B20)=1,WEEKDAY(B20)=7),0,$A$1)-$A$1*F20-$A$1*$G20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lundi</v>
      </c>
      <c r="B21" s="36" t="n">
        <f aca="false">B20+1</f>
        <v>36843</v>
      </c>
      <c r="C21" s="13" t="n">
        <f aca="false">IF(OR(WEEKDAY(B21)=1,WEEKDAY(B21)=7),0,$A$1)-$A$1*F21-$A$1*$G21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mardi</v>
      </c>
      <c r="B22" s="36" t="n">
        <f aca="false">B21+1</f>
        <v>36844</v>
      </c>
      <c r="C22" s="13" t="n">
        <f aca="false">IF(OR(WEEKDAY(B22)=1,WEEKDAY(B22)=7),0,$A$1)-$A$1*F22-$A$1*$G22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mercredi</v>
      </c>
      <c r="B23" s="36" t="n">
        <f aca="false">B22+1</f>
        <v>36845</v>
      </c>
      <c r="C23" s="13" t="n">
        <f aca="false">IF(OR(WEEKDAY(B23)=1,WEEKDAY(B23)=7),0,$A$1)-$A$1*F23-$A$1*$G23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jeudi</v>
      </c>
      <c r="B24" s="36" t="n">
        <f aca="false">B23+1</f>
        <v>36846</v>
      </c>
      <c r="C24" s="13" t="n">
        <f aca="false">IF(OR(WEEKDAY(B24)=1,WEEKDAY(B24)=7),0,$A$1)-$A$1*F24-$A$1*$G24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vendredi</v>
      </c>
      <c r="B25" s="36" t="n">
        <f aca="false">B24+1</f>
        <v>36847</v>
      </c>
      <c r="C25" s="13" t="n">
        <f aca="false">IF(OR(WEEKDAY(B25)=1,WEEKDAY(B25)=7),0,$A$1)-$A$1*F25-$A$1*$G25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samedi</v>
      </c>
      <c r="B26" s="36" t="n">
        <f aca="false">B25+1</f>
        <v>36848</v>
      </c>
      <c r="C26" s="13" t="n">
        <f aca="false">IF(OR(WEEKDAY(B26)=1,WEEKDAY(B26)=7),0,$A$1)-$A$1*F26-$A$1*$G26</f>
        <v>0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dimanche</v>
      </c>
      <c r="B27" s="36" t="n">
        <f aca="false">B26+1</f>
        <v>36849</v>
      </c>
      <c r="C27" s="13" t="n">
        <f aca="false">IF(OR(WEEKDAY(B27)=1,WEEKDAY(B27)=7),0,$A$1)-$A$1*F27-$A$1*$G27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lundi</v>
      </c>
      <c r="B28" s="36" t="n">
        <f aca="false">B27+1</f>
        <v>36850</v>
      </c>
      <c r="C28" s="13" t="n">
        <f aca="false">IF(OR(WEEKDAY(B28)=1,WEEKDAY(B28)=7),0,$A$1)-$A$1*F28-$A$1*$G28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mardi</v>
      </c>
      <c r="B29" s="36" t="n">
        <f aca="false">B28+1</f>
        <v>36851</v>
      </c>
      <c r="C29" s="13" t="n">
        <f aca="false">IF(OR(WEEKDAY(B29)=1,WEEKDAY(B29)=7),0,$A$1)-$A$1*F29-$A$1*$G29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mercredi</v>
      </c>
      <c r="B30" s="36" t="n">
        <f aca="false">B29+1</f>
        <v>36852</v>
      </c>
      <c r="C30" s="13" t="n">
        <f aca="false">IF(OR(WEEKDAY(B30)=1,WEEKDAY(B30)=7),0,$A$1)-$A$1*F30-$A$1*$G30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jeudi</v>
      </c>
      <c r="B31" s="36" t="n">
        <f aca="false">B30+1</f>
        <v>36853</v>
      </c>
      <c r="C31" s="13" t="n">
        <f aca="false">IF(OR(WEEKDAY(B31)=1,WEEKDAY(B31)=7),0,$A$1)-$A$1*F31-$A$1*$G31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vendredi</v>
      </c>
      <c r="B32" s="36" t="n">
        <f aca="false">B31+1</f>
        <v>36854</v>
      </c>
      <c r="C32" s="13" t="n">
        <f aca="false">IF(OR(WEEKDAY(B32)=1,WEEKDAY(B32)=7),0,$A$1)-$A$1*F32-$A$1*$G32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samedi</v>
      </c>
      <c r="B33" s="36" t="n">
        <f aca="false">B32+1</f>
        <v>36855</v>
      </c>
      <c r="C33" s="13" t="n">
        <f aca="false">IF(OR(WEEKDAY(B33)=1,WEEKDAY(B33)=7),0,$A$1)-$A$1*F33-$A$1*$G33</f>
        <v>0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dimanche</v>
      </c>
      <c r="B34" s="36" t="n">
        <f aca="false">B33+1</f>
        <v>36856</v>
      </c>
      <c r="C34" s="13" t="n">
        <f aca="false">IF(OR(WEEKDAY(B34)=1,WEEKDAY(B34)=7),0,$A$1)-$A$1*F34-$A$1*$G34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lundi</v>
      </c>
      <c r="B35" s="36" t="n">
        <f aca="false">B34+1</f>
        <v>36857</v>
      </c>
      <c r="C35" s="13" t="n">
        <f aca="false">IF(OR(WEEKDAY(B35)=1,WEEKDAY(B35)=7),0,$A$1)-$A$1*F35-$A$1*$G35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mardi</v>
      </c>
      <c r="B36" s="36" t="n">
        <f aca="false">B35+1</f>
        <v>36858</v>
      </c>
      <c r="C36" s="13" t="n">
        <f aca="false">IF(OR(WEEKDAY(B36)=1,WEEKDAY(B36)=7),0,$A$1)-$A$1*F36-$A$1*$G36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mercredi</v>
      </c>
      <c r="B37" s="36" t="n">
        <f aca="false">B36+1</f>
        <v>36859</v>
      </c>
      <c r="C37" s="13" t="n">
        <f aca="false">IF(OR(WEEKDAY(B37)=1,WEEKDAY(B37)=7),0,$A$1)-$A$1*F37-$A$1*$G37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jeudi</v>
      </c>
      <c r="B38" s="36" t="n">
        <f aca="false">B37+1</f>
        <v>36860</v>
      </c>
      <c r="C38" s="13" t="n">
        <f aca="false">IF(OR(WEEKDAY(B38)=1,WEEKDAY(B38)=7),0,$A$1)-$A$1*F38-$A$1*$G38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vendredi</v>
      </c>
      <c r="B39" s="36" t="n">
        <f aca="false">B38+1</f>
        <v>36861</v>
      </c>
      <c r="C39" s="13" t="n">
        <f aca="false">IF(OR(WEEKDAY(B39)=1,WEEKDAY(B39)=7),0,$A$1)-$A$1*F39-$A$1*$G39</f>
        <v>0.345138888888889</v>
      </c>
      <c r="D39" s="13" t="n">
        <f aca="false">IF(currentDate&lt;B39,0,E39-C39)</f>
        <v>-0.345138888888889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38" activeCellId="0" sqref="J3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novembre!A1</f>
        <v>0.345138888888889</v>
      </c>
      <c r="B1" s="1" t="str">
        <f aca="false">novembre!B1</f>
        <v>horaire journalier</v>
      </c>
      <c r="C1" s="2"/>
      <c r="E1" s="3"/>
      <c r="H1" s="3"/>
      <c r="I1" s="39" t="str">
        <f aca="false">"timbrage, "&amp;TEXT($B$9,"MMMM AAAA")</f>
        <v>timbrage, décembre 2000</v>
      </c>
      <c r="J1" s="39"/>
      <c r="K1" s="39"/>
      <c r="L1" s="39"/>
      <c r="M1" s="3"/>
      <c r="N1" s="3"/>
      <c r="O1" s="3"/>
      <c r="X1" s="25" t="str">
        <f aca="false">novembre!X1</f>
        <v>solde</v>
      </c>
      <c r="Y1" s="25" t="str">
        <f aca="false">novembre!Y1</f>
        <v>tot1</v>
      </c>
      <c r="Z1" s="25" t="str">
        <f aca="false">novembre!Z1</f>
        <v>tot2</v>
      </c>
      <c r="AA1" s="25" t="str">
        <f aca="false">novembre!AA1</f>
        <v>tot3</v>
      </c>
      <c r="AB1" s="25" t="str">
        <f aca="false">novembre!AB1</f>
        <v>tot4</v>
      </c>
      <c r="AC1" s="25" t="str">
        <f aca="false">novembre!AC1</f>
        <v>tot5</v>
      </c>
      <c r="AD1" s="25" t="str">
        <f aca="false">novembre!AD1</f>
        <v>tot6</v>
      </c>
      <c r="AE1" s="25" t="str">
        <f aca="false">novembre!AE1</f>
        <v>tot7</v>
      </c>
      <c r="AF1" s="25" t="str">
        <f aca="false">novembre!AF1</f>
        <v>tot8</v>
      </c>
      <c r="AG1" s="25" t="str">
        <f aca="false">novembre!AG1</f>
        <v>tot9</v>
      </c>
      <c r="AH1" s="25" t="str">
        <f aca="false">novembre!AH1</f>
        <v>tot10</v>
      </c>
      <c r="AI1" s="40" t="str">
        <f aca="false">novembre!AI1</f>
        <v>remarque</v>
      </c>
    </row>
    <row r="2" customFormat="false" ht="12.8" hidden="false" customHeight="false" outlineLevel="0" collapsed="false">
      <c r="A2" s="26" t="n">
        <f aca="false">novembre!A5</f>
        <v>-72.402083333348</v>
      </c>
      <c r="B2" s="1" t="str">
        <f aca="false">novembre!B2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novembre!B3</f>
        <v>nb heures payées mois courant</v>
      </c>
      <c r="C3" s="2"/>
      <c r="E3" s="3"/>
      <c r="H3" s="3"/>
      <c r="I3" s="15" t="str">
        <f aca="false">novembre!I3</f>
        <v>prénom nom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novembre!A4-F8</f>
        <v>20</v>
      </c>
      <c r="B4" s="1" t="str">
        <f aca="false">novembre!B4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-79.6500000000146</v>
      </c>
      <c r="B5" s="1" t="str">
        <f aca="false">novembre!B5</f>
        <v>balance en fin de mois</v>
      </c>
      <c r="C5" s="2"/>
      <c r="E5" s="3"/>
      <c r="H5" s="3"/>
      <c r="I5" s="42" t="n">
        <f aca="false">MAX(novembre!I5,V8)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novembre!C7</f>
        <v>temps théorique</v>
      </c>
      <c r="D7" s="29" t="str">
        <f aca="false">novembre!D7</f>
        <v>balance</v>
      </c>
      <c r="E7" s="29" t="str">
        <f aca="false">novembre!E7</f>
        <v>temps présence</v>
      </c>
      <c r="F7" s="29" t="str">
        <f aca="false">novembre!F7</f>
        <v>vacan-ces (j)</v>
      </c>
      <c r="G7" s="29" t="str">
        <f aca="false">novembre!G7</f>
        <v>absence payée(j)</v>
      </c>
      <c r="H7" s="29" t="str">
        <f aca="false">novembre!H7</f>
        <v>entrée</v>
      </c>
      <c r="I7" s="29" t="str">
        <f aca="false">novembre!I7</f>
        <v>sortie</v>
      </c>
      <c r="J7" s="29" t="str">
        <f aca="false">novembre!J7</f>
        <v>entrée</v>
      </c>
      <c r="K7" s="29" t="str">
        <f aca="false">novembre!K7</f>
        <v>sortie</v>
      </c>
      <c r="L7" s="29" t="str">
        <f aca="false">novembre!L7</f>
        <v>entrée</v>
      </c>
      <c r="M7" s="29" t="str">
        <f aca="false">novembre!M7</f>
        <v>sortie</v>
      </c>
      <c r="N7" s="29" t="str">
        <f aca="false">novembre!N7</f>
        <v>entrée</v>
      </c>
      <c r="O7" s="29" t="str">
        <f aca="false">novembre!O7</f>
        <v>sortie</v>
      </c>
      <c r="P7" s="29" t="str">
        <f aca="false">novembre!P7</f>
        <v>entrée</v>
      </c>
      <c r="Q7" s="29" t="str">
        <f aca="false">novembre!Q7</f>
        <v>sortie</v>
      </c>
      <c r="R7" s="29" t="str">
        <f aca="false">novembre!R7</f>
        <v>entrée</v>
      </c>
      <c r="S7" s="29" t="str">
        <f aca="false">novembre!S7</f>
        <v>sortie</v>
      </c>
      <c r="T7" s="44" t="str">
        <f aca="false">novembre!T7</f>
        <v>remarque</v>
      </c>
      <c r="U7" s="44" t="str">
        <f aca="false">novembre!U7</f>
        <v>erreur ext</v>
      </c>
      <c r="V7" s="44" t="str">
        <f aca="false">novembre!V7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novembre!AM7</f>
        <v>err nbre timbrages</v>
      </c>
      <c r="AN7" s="44" t="str">
        <f aca="false">novembre!AN7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novembre!A8</f>
        <v>totaux mensuels:</v>
      </c>
      <c r="B8" s="45"/>
      <c r="C8" s="50" t="n">
        <f aca="false">SUM(C9:C39)</f>
        <v>7.24791666666667</v>
      </c>
      <c r="D8" s="46" t="n">
        <f aca="false">SUM(D9:D39)</f>
        <v>-7.24791666666667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vendredi</v>
      </c>
      <c r="B9" s="36" t="n">
        <f aca="false">EDATE(novembre!B9,1)</f>
        <v>36861</v>
      </c>
      <c r="C9" s="13" t="n">
        <f aca="false">IF(OR(WEEKDAY(B9)=1,WEEKDAY(B9)=7),0,$A$1)-$A$1*F9-$A$1*$G9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samedi</v>
      </c>
      <c r="B10" s="36" t="n">
        <f aca="false">B9+1</f>
        <v>36862</v>
      </c>
      <c r="C10" s="13" t="n">
        <f aca="false">IF(OR(WEEKDAY(B10)=1,WEEKDAY(B10)=7),0,$A$1)-$A$1*F10-$A$1*$G10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dimanche</v>
      </c>
      <c r="B11" s="36" t="n">
        <f aca="false">B10+1</f>
        <v>36863</v>
      </c>
      <c r="C11" s="13" t="n">
        <f aca="false">IF(OR(WEEKDAY(B11)=1,WEEKDAY(B11)=7),0,$A$1)-$A$1*F11-$A$1*$G11</f>
        <v>0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lundi</v>
      </c>
      <c r="B12" s="36" t="n">
        <f aca="false">B11+1</f>
        <v>36864</v>
      </c>
      <c r="C12" s="13" t="n">
        <f aca="false">IF(OR(WEEKDAY(B12)=1,WEEKDAY(B12)=7),0,$A$1)-$A$1*F12-$A$1*$G12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mardi</v>
      </c>
      <c r="B13" s="36" t="n">
        <f aca="false">B12+1</f>
        <v>36865</v>
      </c>
      <c r="C13" s="13" t="n">
        <f aca="false">IF(OR(WEEKDAY(B13)=1,WEEKDAY(B13)=7),0,$A$1)-$A$1*F13-$A$1*$G13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mercredi</v>
      </c>
      <c r="B14" s="36" t="n">
        <f aca="false">B13+1</f>
        <v>36866</v>
      </c>
      <c r="C14" s="13" t="n">
        <f aca="false">IF(OR(WEEKDAY(B14)=1,WEEKDAY(B14)=7),0,$A$1)-$A$1*F14-$A$1*$G14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jeudi</v>
      </c>
      <c r="B15" s="36" t="n">
        <f aca="false">B14+1</f>
        <v>36867</v>
      </c>
      <c r="C15" s="13" t="n">
        <f aca="false">IF(OR(WEEKDAY(B15)=1,WEEKDAY(B15)=7),0,$A$1)-$A$1*F15-$A$1*$G15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vendredi</v>
      </c>
      <c r="B16" s="36" t="n">
        <f aca="false">B15+1</f>
        <v>36868</v>
      </c>
      <c r="C16" s="13" t="n">
        <f aca="false">IF(OR(WEEKDAY(B16)=1,WEEKDAY(B16)=7),0,$A$1)-$A$1*F16-$A$1*$G16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samedi</v>
      </c>
      <c r="B17" s="36" t="n">
        <f aca="false">B16+1</f>
        <v>36869</v>
      </c>
      <c r="C17" s="13" t="n">
        <f aca="false">IF(OR(WEEKDAY(B17)=1,WEEKDAY(B17)=7),0,$A$1)-$A$1*F17-$A$1*$G17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dimanche</v>
      </c>
      <c r="B18" s="36" t="n">
        <f aca="false">B17+1</f>
        <v>36870</v>
      </c>
      <c r="C18" s="13" t="n">
        <f aca="false">IF(OR(WEEKDAY(B18)=1,WEEKDAY(B18)=7),0,$A$1)-$A$1*F18-$A$1*$G18</f>
        <v>0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lundi</v>
      </c>
      <c r="B19" s="36" t="n">
        <f aca="false">B18+1</f>
        <v>36871</v>
      </c>
      <c r="C19" s="13" t="n">
        <f aca="false">IF(OR(WEEKDAY(B19)=1,WEEKDAY(B19)=7),0,$A$1)-$A$1*F19-$A$1*$G19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mardi</v>
      </c>
      <c r="B20" s="36" t="n">
        <f aca="false">B19+1</f>
        <v>36872</v>
      </c>
      <c r="C20" s="13" t="n">
        <f aca="false">IF(OR(WEEKDAY(B20)=1,WEEKDAY(B20)=7),0,$A$1)-$A$1*F20-$A$1*$G20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mercredi</v>
      </c>
      <c r="B21" s="36" t="n">
        <f aca="false">B20+1</f>
        <v>36873</v>
      </c>
      <c r="C21" s="13" t="n">
        <f aca="false">IF(OR(WEEKDAY(B21)=1,WEEKDAY(B21)=7),0,$A$1)-$A$1*F21-$A$1*$G21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jeudi</v>
      </c>
      <c r="B22" s="36" t="n">
        <f aca="false">B21+1</f>
        <v>36874</v>
      </c>
      <c r="C22" s="13" t="n">
        <f aca="false">IF(OR(WEEKDAY(B22)=1,WEEKDAY(B22)=7),0,$A$1)-$A$1*F22-$A$1*$G22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vendredi</v>
      </c>
      <c r="B23" s="36" t="n">
        <f aca="false">B22+1</f>
        <v>36875</v>
      </c>
      <c r="C23" s="13" t="n">
        <f aca="false">IF(OR(WEEKDAY(B23)=1,WEEKDAY(B23)=7),0,$A$1)-$A$1*F23-$A$1*$G23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samedi</v>
      </c>
      <c r="B24" s="36" t="n">
        <f aca="false">B23+1</f>
        <v>36876</v>
      </c>
      <c r="C24" s="13" t="n">
        <f aca="false">IF(OR(WEEKDAY(B24)=1,WEEKDAY(B24)=7),0,$A$1)-$A$1*F24-$A$1*$G24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dimanche</v>
      </c>
      <c r="B25" s="36" t="n">
        <f aca="false">B24+1</f>
        <v>36877</v>
      </c>
      <c r="C25" s="13" t="n">
        <f aca="false">IF(OR(WEEKDAY(B25)=1,WEEKDAY(B25)=7),0,$A$1)-$A$1*F25-$A$1*$G25</f>
        <v>0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lundi</v>
      </c>
      <c r="B26" s="36" t="n">
        <f aca="false">B25+1</f>
        <v>36878</v>
      </c>
      <c r="C26" s="13" t="n">
        <f aca="false">IF(OR(WEEKDAY(B26)=1,WEEKDAY(B26)=7),0,$A$1)-$A$1*F26-$A$1*$G26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mardi</v>
      </c>
      <c r="B27" s="36" t="n">
        <f aca="false">B26+1</f>
        <v>36879</v>
      </c>
      <c r="C27" s="13" t="n">
        <f aca="false">IF(OR(WEEKDAY(B27)=1,WEEKDAY(B27)=7),0,$A$1)-$A$1*F27-$A$1*$G27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mercredi</v>
      </c>
      <c r="B28" s="36" t="n">
        <f aca="false">B27+1</f>
        <v>36880</v>
      </c>
      <c r="C28" s="13" t="n">
        <f aca="false">IF(OR(WEEKDAY(B28)=1,WEEKDAY(B28)=7),0,$A$1)-$A$1*F28-$A$1*$G28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jeudi</v>
      </c>
      <c r="B29" s="36" t="n">
        <f aca="false">B28+1</f>
        <v>36881</v>
      </c>
      <c r="C29" s="13" t="n">
        <f aca="false">IF(OR(WEEKDAY(B29)=1,WEEKDAY(B29)=7),0,$A$1)-$A$1*F29-$A$1*$G29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vendredi</v>
      </c>
      <c r="B30" s="36" t="n">
        <f aca="false">B29+1</f>
        <v>36882</v>
      </c>
      <c r="C30" s="13" t="n">
        <f aca="false">IF(OR(WEEKDAY(B30)=1,WEEKDAY(B30)=7),0,$A$1)-$A$1*F30-$A$1*$G30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samedi</v>
      </c>
      <c r="B31" s="36" t="n">
        <f aca="false">B30+1</f>
        <v>36883</v>
      </c>
      <c r="C31" s="13" t="n">
        <f aca="false">IF(OR(WEEKDAY(B31)=1,WEEKDAY(B31)=7),0,$A$1)-$A$1*F31-$A$1*$G31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dimanche</v>
      </c>
      <c r="B32" s="36" t="n">
        <f aca="false">B31+1</f>
        <v>36884</v>
      </c>
      <c r="C32" s="13" t="n">
        <f aca="false">IF(OR(WEEKDAY(B32)=1,WEEKDAY(B32)=7),0,$A$1)-$A$1*F32-$A$1*$G32</f>
        <v>0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lundi</v>
      </c>
      <c r="B33" s="36" t="n">
        <f aca="false">B32+1</f>
        <v>36885</v>
      </c>
      <c r="C33" s="13" t="n">
        <f aca="false">IF(OR(WEEKDAY(B33)=1,WEEKDAY(B33)=7),0,$A$1)-$A$1*F33-$A$1*$G33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mardi</v>
      </c>
      <c r="B34" s="36" t="n">
        <f aca="false">B33+1</f>
        <v>36886</v>
      </c>
      <c r="C34" s="13" t="n">
        <f aca="false">IF(OR(WEEKDAY(B34)=1,WEEKDAY(B34)=7),0,$A$1)-$A$1*F34-$A$1*$G34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mercredi</v>
      </c>
      <c r="B35" s="36" t="n">
        <f aca="false">B34+1</f>
        <v>36887</v>
      </c>
      <c r="C35" s="13" t="n">
        <f aca="false">IF(OR(WEEKDAY(B35)=1,WEEKDAY(B35)=7),0,$A$1)-$A$1*F35-$A$1*$G35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jeudi</v>
      </c>
      <c r="B36" s="36" t="n">
        <f aca="false">B35+1</f>
        <v>36888</v>
      </c>
      <c r="C36" s="13" t="n">
        <f aca="false">IF(OR(WEEKDAY(B36)=1,WEEKDAY(B36)=7),0,$A$1)-$A$1*F36-$A$1*$G36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vendredi</v>
      </c>
      <c r="B37" s="36" t="n">
        <f aca="false">B36+1</f>
        <v>36889</v>
      </c>
      <c r="C37" s="13" t="n">
        <f aca="false">IF(OR(WEEKDAY(B37)=1,WEEKDAY(B37)=7),0,$A$1)-$A$1*F37-$A$1*$G37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samedi</v>
      </c>
      <c r="B38" s="36" t="n">
        <f aca="false">B37+1</f>
        <v>36890</v>
      </c>
      <c r="C38" s="13" t="n">
        <f aca="false">IF(OR(WEEKDAY(B38)=1,WEEKDAY(B38)=7),0,$A$1)-$A$1*F38-$A$1*$G38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dimanche</v>
      </c>
      <c r="B39" s="36" t="n">
        <f aca="false">B38+1</f>
        <v>36891</v>
      </c>
      <c r="C39" s="13" t="n">
        <f aca="false">IF(OR(WEEKDAY(B39)=1,WEEKDAY(B39)=7),0,$A$1)-$A$1*F39-$A$1*$G39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0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34" activeCellId="0" sqref="G34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init!A12</f>
        <v>0.345138888888889</v>
      </c>
      <c r="B1" s="9" t="s">
        <v>9</v>
      </c>
      <c r="C1" s="2"/>
      <c r="E1" s="3"/>
      <c r="H1" s="3"/>
      <c r="I1" s="3"/>
      <c r="J1" s="3"/>
      <c r="K1" s="3"/>
      <c r="L1" s="3"/>
      <c r="M1" s="3"/>
      <c r="N1" s="3"/>
      <c r="O1" s="3"/>
      <c r="X1" s="21" t="s">
        <v>96</v>
      </c>
      <c r="Y1" s="25" t="s">
        <v>97</v>
      </c>
      <c r="Z1" s="25" t="s">
        <v>98</v>
      </c>
      <c r="AA1" s="25" t="s">
        <v>99</v>
      </c>
      <c r="AB1" s="25" t="s">
        <v>100</v>
      </c>
      <c r="AC1" s="25" t="s">
        <v>101</v>
      </c>
      <c r="AD1" s="25" t="s">
        <v>102</v>
      </c>
      <c r="AE1" s="25" t="s">
        <v>103</v>
      </c>
      <c r="AF1" s="25" t="s">
        <v>104</v>
      </c>
      <c r="AG1" s="25" t="s">
        <v>105</v>
      </c>
      <c r="AH1" s="25" t="s">
        <v>106</v>
      </c>
      <c r="AI1" s="5" t="s">
        <v>107</v>
      </c>
    </row>
    <row r="2" customFormat="false" ht="12.8" hidden="false" customHeight="false" outlineLevel="0" collapsed="false">
      <c r="A2" s="26" t="n">
        <f aca="false">init!$A$14</f>
        <v>0.0833333333333333</v>
      </c>
      <c r="B2" s="9" t="s">
        <v>108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9" t="s">
        <v>109</v>
      </c>
      <c r="C3" s="2"/>
      <c r="E3" s="3"/>
      <c r="H3" s="3"/>
      <c r="I3" s="15" t="str">
        <f aca="false">init!$B$11&amp;" "&amp;init!$B$10</f>
        <v>prénom nom</v>
      </c>
      <c r="J3" s="15"/>
      <c r="K3" s="3"/>
      <c r="L3" s="3"/>
      <c r="M3" s="3"/>
      <c r="N3" s="3"/>
      <c r="O3" s="3"/>
    </row>
    <row r="4" customFormat="false" ht="12.8" hidden="false" customHeight="false" outlineLevel="0" collapsed="false">
      <c r="A4" s="27" t="n">
        <f aca="false">init!$A$13</f>
        <v>22</v>
      </c>
      <c r="B4" s="9" t="s">
        <v>110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init!$A$14</f>
        <v>0.0833333333333333</v>
      </c>
      <c r="B5" s="9" t="s">
        <v>111</v>
      </c>
      <c r="C5" s="2"/>
      <c r="E5" s="3"/>
      <c r="H5" s="3"/>
      <c r="I5" s="3" t="n">
        <v>0</v>
      </c>
      <c r="J5" s="3"/>
      <c r="K5" s="3"/>
      <c r="L5" s="3"/>
      <c r="M5" s="3"/>
      <c r="N5" s="3"/>
      <c r="O5" s="3"/>
    </row>
    <row r="6" customFormat="false" ht="12.8" hidden="false" customHeight="false" outlineLevel="0" collapsed="false">
      <c r="A6" s="26"/>
      <c r="B6" s="9"/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">
        <v>112</v>
      </c>
      <c r="D7" s="28" t="s">
        <v>113</v>
      </c>
      <c r="E7" s="28" t="s">
        <v>114</v>
      </c>
      <c r="F7" s="28" t="s">
        <v>115</v>
      </c>
      <c r="G7" s="28" t="s">
        <v>116</v>
      </c>
      <c r="H7" s="28" t="s">
        <v>117</v>
      </c>
      <c r="I7" s="28" t="s">
        <v>118</v>
      </c>
      <c r="J7" s="28" t="s">
        <v>117</v>
      </c>
      <c r="K7" s="28" t="s">
        <v>118</v>
      </c>
      <c r="L7" s="28" t="s">
        <v>117</v>
      </c>
      <c r="M7" s="28" t="s">
        <v>118</v>
      </c>
      <c r="N7" s="28" t="s">
        <v>117</v>
      </c>
      <c r="O7" s="28" t="s">
        <v>118</v>
      </c>
      <c r="P7" s="28" t="s">
        <v>117</v>
      </c>
      <c r="Q7" s="28" t="s">
        <v>118</v>
      </c>
      <c r="R7" s="28" t="s">
        <v>117</v>
      </c>
      <c r="S7" s="28" t="s">
        <v>118</v>
      </c>
      <c r="T7" s="30" t="s">
        <v>107</v>
      </c>
      <c r="U7" s="30" t="s">
        <v>119</v>
      </c>
      <c r="V7" s="30" t="s">
        <v>120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30" t="s">
        <v>121</v>
      </c>
      <c r="AN7" s="30" t="s">
        <v>122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2.8" hidden="false" customHeight="false" outlineLevel="0" collapsed="false">
      <c r="A8" s="32" t="s">
        <v>123</v>
      </c>
      <c r="B8" s="33"/>
      <c r="C8" s="34"/>
      <c r="D8" s="26"/>
      <c r="E8" s="35"/>
      <c r="F8" s="27"/>
      <c r="G8" s="27"/>
      <c r="H8" s="35"/>
      <c r="I8" s="35"/>
      <c r="J8" s="35"/>
      <c r="K8" s="35"/>
      <c r="L8" s="35"/>
      <c r="M8" s="35"/>
      <c r="N8" s="35"/>
      <c r="O8" s="35"/>
      <c r="P8" s="27"/>
      <c r="Q8" s="27"/>
      <c r="R8" s="27"/>
      <c r="S8" s="27"/>
      <c r="T8" s="16"/>
      <c r="U8" s="16"/>
      <c r="V8" s="16"/>
      <c r="W8" s="16"/>
      <c r="Y8" s="26" t="n">
        <f aca="false">SUM(janvier:décembre!Y8)</f>
        <v>0</v>
      </c>
      <c r="Z8" s="26" t="n">
        <f aca="false">SUM(janvier:décembre!Z8)</f>
        <v>0</v>
      </c>
      <c r="AA8" s="26" t="n">
        <f aca="false">SUM(janvier:décembre!AA8)</f>
        <v>0</v>
      </c>
      <c r="AB8" s="26" t="n">
        <f aca="false">SUM(janvier:décembre!AB8)</f>
        <v>0</v>
      </c>
      <c r="AC8" s="26" t="n">
        <f aca="false">SUM(janvier:décembre!AC8)</f>
        <v>0</v>
      </c>
      <c r="AD8" s="26" t="n">
        <f aca="false">SUM(janvier:décembre!AD8)</f>
        <v>0</v>
      </c>
      <c r="AE8" s="26" t="n">
        <f aca="false">SUM(janvier:décembre!AE8)</f>
        <v>0</v>
      </c>
      <c r="AF8" s="26" t="n">
        <f aca="false">SUM(janvier:décembre!AF8)</f>
        <v>0</v>
      </c>
      <c r="AG8" s="26" t="n">
        <f aca="false">SUM(janvier:décembre!AG8)</f>
        <v>0</v>
      </c>
      <c r="AH8" s="26" t="n">
        <f aca="false">SUM(janvier:décembre!AH8)</f>
        <v>0</v>
      </c>
      <c r="AI8" s="33"/>
      <c r="AJ8" s="33"/>
      <c r="AK8" s="33"/>
      <c r="AL8" s="33"/>
      <c r="AM8" s="16"/>
      <c r="AN8" s="16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  <c r="GI8" s="33"/>
      <c r="GJ8" s="33"/>
      <c r="GK8" s="33"/>
      <c r="GL8" s="33"/>
      <c r="GM8" s="33"/>
      <c r="GN8" s="33"/>
      <c r="GO8" s="33"/>
      <c r="GP8" s="33"/>
      <c r="GQ8" s="33"/>
      <c r="GR8" s="33"/>
      <c r="GS8" s="33"/>
      <c r="GT8" s="33"/>
      <c r="GU8" s="33"/>
      <c r="GV8" s="33"/>
      <c r="GW8" s="33"/>
      <c r="GX8" s="33"/>
      <c r="GY8" s="33"/>
      <c r="GZ8" s="33"/>
      <c r="HA8" s="33"/>
      <c r="HB8" s="33"/>
      <c r="HC8" s="33"/>
      <c r="HD8" s="33"/>
      <c r="HE8" s="33"/>
      <c r="HF8" s="33"/>
      <c r="HG8" s="33"/>
      <c r="HH8" s="33"/>
      <c r="HI8" s="33"/>
      <c r="HJ8" s="33"/>
      <c r="HK8" s="33"/>
      <c r="HL8" s="33"/>
      <c r="HM8" s="33"/>
      <c r="HN8" s="33"/>
      <c r="HO8" s="33"/>
      <c r="HP8" s="33"/>
      <c r="HQ8" s="33"/>
      <c r="HR8" s="33"/>
      <c r="HS8" s="33"/>
      <c r="HT8" s="33"/>
      <c r="HU8" s="33"/>
      <c r="HV8" s="33"/>
      <c r="HW8" s="33"/>
      <c r="HX8" s="33"/>
      <c r="HY8" s="33"/>
      <c r="HZ8" s="33"/>
      <c r="IA8" s="33"/>
      <c r="IB8" s="33"/>
      <c r="IC8" s="33"/>
      <c r="ID8" s="33"/>
      <c r="IE8" s="33"/>
      <c r="IF8" s="33"/>
      <c r="IG8" s="33"/>
      <c r="IH8" s="33"/>
      <c r="II8" s="33"/>
      <c r="IJ8" s="33"/>
      <c r="IK8" s="33"/>
      <c r="IL8" s="33"/>
      <c r="IM8" s="33"/>
      <c r="IN8" s="33"/>
      <c r="IO8" s="33"/>
      <c r="IP8" s="33"/>
      <c r="IQ8" s="33"/>
      <c r="IR8" s="33"/>
      <c r="IS8" s="33"/>
      <c r="IT8" s="33"/>
      <c r="IU8" s="33"/>
      <c r="IV8" s="33"/>
      <c r="IW8" s="33"/>
      <c r="IX8" s="33"/>
      <c r="IY8" s="33"/>
      <c r="IZ8" s="33"/>
      <c r="JA8" s="33"/>
      <c r="JB8" s="33"/>
      <c r="JC8" s="33"/>
      <c r="JD8" s="33"/>
    </row>
    <row r="9" customFormat="false" ht="12.8" hidden="false" customHeight="false" outlineLevel="0" collapsed="false">
      <c r="A9" s="1" t="str">
        <f aca="false">TEXT(B9,"jjjj")</f>
        <v>mercredi</v>
      </c>
      <c r="B9" s="36" t="n">
        <f aca="false">DATE(init!A4-1,12,1)</f>
        <v>36495</v>
      </c>
      <c r="C9" s="2"/>
      <c r="D9" s="13"/>
      <c r="E9" s="2"/>
      <c r="F9" s="37"/>
      <c r="G9" s="37"/>
      <c r="H9" s="2"/>
      <c r="I9" s="2"/>
      <c r="J9" s="2"/>
      <c r="K9" s="2"/>
      <c r="L9" s="2"/>
      <c r="M9" s="2"/>
      <c r="N9" s="2"/>
      <c r="O9" s="2"/>
      <c r="P9" s="37"/>
      <c r="Q9" s="37"/>
      <c r="R9" s="37"/>
      <c r="S9" s="37"/>
    </row>
    <row r="10" customFormat="false" ht="12.8" hidden="false" customHeight="false" outlineLevel="0" collapsed="false">
      <c r="B10" s="38"/>
      <c r="C10" s="2"/>
    </row>
    <row r="11" customFormat="false" ht="12.8" hidden="false" customHeight="false" outlineLevel="0" collapsed="false">
      <c r="C11" s="2"/>
    </row>
    <row r="12" customFormat="false" ht="12.8" hidden="false" customHeight="false" outlineLevel="0" collapsed="false">
      <c r="C12" s="2"/>
    </row>
    <row r="14" customFormat="false" ht="12.8" hidden="false" customHeight="false" outlineLevel="0" collapsed="false">
      <c r="C14" s="2"/>
    </row>
    <row r="15" customFormat="false" ht="12.8" hidden="false" customHeight="false" outlineLevel="0" collapsed="false">
      <c r="C15" s="2"/>
    </row>
    <row r="16" customFormat="false" ht="12.8" hidden="false" customHeight="false" outlineLevel="0" collapsed="false">
      <c r="C16" s="2"/>
    </row>
    <row r="17" customFormat="false" ht="12.8" hidden="false" customHeight="false" outlineLevel="0" collapsed="false">
      <c r="C17" s="2"/>
    </row>
    <row r="18" customFormat="false" ht="12.8" hidden="false" customHeight="false" outlineLevel="0" collapsed="false">
      <c r="C18" s="2"/>
    </row>
    <row r="19" customFormat="false" ht="12.8" hidden="false" customHeight="false" outlineLevel="0" collapsed="false">
      <c r="C19" s="2"/>
    </row>
    <row r="20" customFormat="false" ht="12.8" hidden="false" customHeight="false" outlineLevel="0" collapsed="false">
      <c r="C20" s="2"/>
    </row>
    <row r="21" customFormat="false" ht="12.8" hidden="false" customHeight="false" outlineLevel="0" collapsed="false">
      <c r="C21" s="2"/>
    </row>
    <row r="22" customFormat="false" ht="12.8" hidden="false" customHeight="false" outlineLevel="0" collapsed="false">
      <c r="C22" s="2"/>
    </row>
    <row r="23" customFormat="false" ht="12.8" hidden="false" customHeight="false" outlineLevel="0" collapsed="false">
      <c r="C23" s="2"/>
    </row>
    <row r="24" customFormat="false" ht="12.8" hidden="false" customHeight="false" outlineLevel="0" collapsed="false">
      <c r="C24" s="2"/>
    </row>
    <row r="25" customFormat="false" ht="12.8" hidden="false" customHeight="false" outlineLevel="0" collapsed="false">
      <c r="C25" s="2"/>
    </row>
    <row r="26" customFormat="false" ht="12.8" hidden="false" customHeight="false" outlineLevel="0" collapsed="false">
      <c r="C26" s="2"/>
    </row>
    <row r="27" customFormat="false" ht="12.8" hidden="false" customHeight="false" outlineLevel="0" collapsed="false">
      <c r="C27" s="2"/>
    </row>
    <row r="28" customFormat="false" ht="12.8" hidden="false" customHeight="false" outlineLevel="0" collapsed="false">
      <c r="C28" s="2"/>
    </row>
    <row r="29" customFormat="false" ht="12.8" hidden="false" customHeight="false" outlineLevel="0" collapsed="false">
      <c r="C29" s="2"/>
    </row>
    <row r="30" customFormat="false" ht="12.8" hidden="false" customHeight="false" outlineLevel="0" collapsed="false">
      <c r="C30" s="2"/>
    </row>
    <row r="31" customFormat="false" ht="12.8" hidden="false" customHeight="false" outlineLevel="0" collapsed="false">
      <c r="C31" s="2"/>
    </row>
    <row r="32" customFormat="false" ht="12.8" hidden="false" customHeight="false" outlineLevel="0" collapsed="false">
      <c r="C32" s="2"/>
    </row>
    <row r="33" customFormat="false" ht="12.8" hidden="false" customHeight="false" outlineLevel="0" collapsed="false">
      <c r="C33" s="2"/>
    </row>
    <row r="34" customFormat="false" ht="12.8" hidden="false" customHeight="false" outlineLevel="0" collapsed="false">
      <c r="C34" s="2"/>
    </row>
    <row r="35" customFormat="false" ht="12.8" hidden="false" customHeight="false" outlineLevel="0" collapsed="false">
      <c r="C35" s="2"/>
    </row>
    <row r="36" customFormat="false" ht="12.8" hidden="false" customHeight="false" outlineLevel="0" collapsed="false">
      <c r="C36" s="2"/>
    </row>
    <row r="37" customFormat="false" ht="12.8" hidden="false" customHeight="false" outlineLevel="0" collapsed="false">
      <c r="C37" s="2"/>
    </row>
    <row r="38" customFormat="false" ht="12.8" hidden="false" customHeight="false" outlineLevel="0" collapsed="false">
      <c r="C38" s="2"/>
    </row>
    <row r="39" customFormat="false" ht="12.8" hidden="false" customHeight="false" outlineLevel="0" collapsed="false">
      <c r="C39" s="2"/>
    </row>
    <row r="40" customFormat="false" ht="12.8" hidden="false" customHeight="false" outlineLevel="0" collapsed="false">
      <c r="C40" s="2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4" customFormat="false" ht="12.8" hidden="false" customHeight="false" outlineLevel="0" collapsed="false">
      <c r="C44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</sheetData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Q42" activeCellId="0" sqref="Q4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moisInit!A1</f>
        <v>0.345138888888889</v>
      </c>
      <c r="B1" s="1" t="str">
        <f aca="false">moisInit!B1</f>
        <v>horaire journalier</v>
      </c>
      <c r="C1" s="2"/>
      <c r="E1" s="3"/>
      <c r="H1" s="3"/>
      <c r="I1" s="39" t="str">
        <f aca="false">"timbrage, "&amp;TEXT($B$9,"MMMM AAAA")</f>
        <v>timbrage, janvier 2000</v>
      </c>
      <c r="J1" s="39"/>
      <c r="K1" s="39"/>
      <c r="L1" s="39"/>
      <c r="M1" s="3"/>
      <c r="N1" s="3"/>
      <c r="O1" s="3"/>
      <c r="X1" s="25" t="str">
        <f aca="false">moisInit!X1</f>
        <v>solde</v>
      </c>
      <c r="Y1" s="25" t="str">
        <f aca="false">moisInit!Y1</f>
        <v>tot1</v>
      </c>
      <c r="Z1" s="25" t="str">
        <f aca="false">moisInit!Z1</f>
        <v>tot2</v>
      </c>
      <c r="AA1" s="25" t="str">
        <f aca="false">moisInit!AA1</f>
        <v>tot3</v>
      </c>
      <c r="AB1" s="25" t="str">
        <f aca="false">moisInit!AB1</f>
        <v>tot4</v>
      </c>
      <c r="AC1" s="25" t="str">
        <f aca="false">moisInit!AC1</f>
        <v>tot5</v>
      </c>
      <c r="AD1" s="25" t="str">
        <f aca="false">moisInit!AD1</f>
        <v>tot6</v>
      </c>
      <c r="AE1" s="25" t="str">
        <f aca="false">moisInit!AE1</f>
        <v>tot7</v>
      </c>
      <c r="AF1" s="25" t="str">
        <f aca="false">moisInit!AF1</f>
        <v>tot8</v>
      </c>
      <c r="AG1" s="25" t="str">
        <f aca="false">moisInit!AG1</f>
        <v>tot9</v>
      </c>
      <c r="AH1" s="25" t="str">
        <f aca="false">moisInit!AH1</f>
        <v>tot10</v>
      </c>
      <c r="AI1" s="40" t="str">
        <f aca="false">moisInit!AI1</f>
        <v>remarque</v>
      </c>
    </row>
    <row r="2" customFormat="false" ht="12.8" hidden="false" customHeight="false" outlineLevel="0" collapsed="false">
      <c r="A2" s="26" t="n">
        <f aca="false">moisInit!A5</f>
        <v>0.0833333333333333</v>
      </c>
      <c r="B2" s="1" t="str">
        <f aca="false">moisInit!B2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moisInit!B3</f>
        <v>nb heures payées mois courant</v>
      </c>
      <c r="C3" s="2"/>
      <c r="E3" s="3"/>
      <c r="H3" s="3"/>
      <c r="I3" s="15" t="str">
        <f aca="false">moisInit!I3</f>
        <v>prénom nom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moisInit!A4-F8</f>
        <v>20.5</v>
      </c>
      <c r="B4" s="1" t="str">
        <f aca="false">moisInit!B4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0.680902777777778</v>
      </c>
      <c r="B5" s="1" t="str">
        <f aca="false">moisInit!B5</f>
        <v>balance en fin de mois</v>
      </c>
      <c r="C5" s="2"/>
      <c r="E5" s="3"/>
      <c r="H5" s="3"/>
      <c r="I5" s="42" t="n">
        <f aca="false">MAX(moisInit!I5,V8)</f>
        <v>0</v>
      </c>
      <c r="J5" s="43" t="n">
        <f aca="false">IFERROR(VLOOKUP($I$5, init!$A$52:$B$57, 2, 0), "Erreur inconnue")</f>
        <v>0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moisInit!C7</f>
        <v>temps théorique</v>
      </c>
      <c r="D7" s="29" t="str">
        <f aca="false">moisInit!D7</f>
        <v>balance</v>
      </c>
      <c r="E7" s="29" t="str">
        <f aca="false">moisInit!E7</f>
        <v>temps présence</v>
      </c>
      <c r="F7" s="29" t="str">
        <f aca="false">moisInit!F7</f>
        <v>vacan-ces (j)</v>
      </c>
      <c r="G7" s="29" t="str">
        <f aca="false">moisInit!G7</f>
        <v>absence payée(j)</v>
      </c>
      <c r="H7" s="29" t="str">
        <f aca="false">moisInit!H7</f>
        <v>entrée</v>
      </c>
      <c r="I7" s="29" t="str">
        <f aca="false">moisInit!I7</f>
        <v>sortie</v>
      </c>
      <c r="J7" s="29" t="str">
        <f aca="false">moisInit!J7</f>
        <v>entrée</v>
      </c>
      <c r="K7" s="29" t="str">
        <f aca="false">moisInit!K7</f>
        <v>sortie</v>
      </c>
      <c r="L7" s="29" t="str">
        <f aca="false">moisInit!L7</f>
        <v>entrée</v>
      </c>
      <c r="M7" s="29" t="str">
        <f aca="false">moisInit!M7</f>
        <v>sortie</v>
      </c>
      <c r="N7" s="29" t="str">
        <f aca="false">moisInit!N7</f>
        <v>entrée</v>
      </c>
      <c r="O7" s="29" t="str">
        <f aca="false">moisInit!O7</f>
        <v>sortie</v>
      </c>
      <c r="P7" s="29" t="str">
        <f aca="false">moisInit!P7</f>
        <v>entrée</v>
      </c>
      <c r="Q7" s="29" t="str">
        <f aca="false">moisInit!Q7</f>
        <v>sortie</v>
      </c>
      <c r="R7" s="29" t="str">
        <f aca="false">moisInit!R7</f>
        <v>entrée</v>
      </c>
      <c r="S7" s="29" t="str">
        <f aca="false">moisInit!S7</f>
        <v>sortie</v>
      </c>
      <c r="T7" s="44" t="str">
        <f aca="false">moisInit!T7</f>
        <v>remarque</v>
      </c>
      <c r="U7" s="44" t="str">
        <f aca="false">moisInit!U7</f>
        <v>erreur ext</v>
      </c>
      <c r="V7" s="44" t="str">
        <f aca="false">moisInit!V7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moisInit!AM7</f>
        <v>err nbre timbrages</v>
      </c>
      <c r="AN7" s="44" t="str">
        <f aca="false">moisInit!AN7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moisInit!A8</f>
        <v>totaux mensuels:</v>
      </c>
      <c r="B8" s="45"/>
      <c r="C8" s="46" t="n">
        <f aca="false">SUM(C9:C39)</f>
        <v>6.38506944444444</v>
      </c>
      <c r="D8" s="46" t="n">
        <f aca="false">SUM(D9:D39)</f>
        <v>0.597569444444445</v>
      </c>
      <c r="E8" s="46" t="n">
        <f aca="false">SUM(E9:E39)</f>
        <v>6.98263888888887</v>
      </c>
      <c r="F8" s="47" t="n">
        <f aca="false">SUM(F9:F39)</f>
        <v>1.5</v>
      </c>
      <c r="G8" s="47" t="n">
        <f aca="false">SUM(G9:G39)</f>
        <v>1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samedi</v>
      </c>
      <c r="B9" s="36" t="n">
        <f aca="false">EDATE(moisInit!B9,1)</f>
        <v>36526</v>
      </c>
      <c r="C9" s="13" t="n">
        <f aca="false">IF(OR(WEEKDAY(B9)=1,WEEKDAY(B9)=7),0,$A$1)-$A$1*F9-$A$1*$G9</f>
        <v>0</v>
      </c>
      <c r="D9" s="13" t="n">
        <f aca="false">IF(currentDate&lt;B9,0,E9-C9)</f>
        <v>0.354166666666667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0.354166666666666</v>
      </c>
      <c r="F9" s="52"/>
      <c r="G9" s="52"/>
      <c r="H9" s="53" t="n">
        <v>0.322916666666667</v>
      </c>
      <c r="I9" s="53" t="n">
        <v>0.409722222222222</v>
      </c>
      <c r="J9" s="53" t="n">
        <v>0.416666666666667</v>
      </c>
      <c r="K9" s="53" t="n">
        <v>0.520833333333333</v>
      </c>
      <c r="L9" s="53" t="n">
        <v>0.552083333333333</v>
      </c>
      <c r="M9" s="53" t="n">
        <v>0.715277777777778</v>
      </c>
      <c r="N9" s="53"/>
      <c r="O9" s="53"/>
      <c r="P9" s="52"/>
      <c r="Q9" s="52"/>
      <c r="R9" s="52"/>
      <c r="S9" s="52"/>
      <c r="T9" s="54"/>
      <c r="V9" s="55" t="n">
        <f aca="false">MAX(AM9,AN9)</f>
        <v>0</v>
      </c>
      <c r="X9" s="13" t="n">
        <f aca="false">E9-SUM(Y9:AH9)-F9*$A$1</f>
        <v>0.354166666666667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dimanche</v>
      </c>
      <c r="B10" s="36" t="n">
        <f aca="false">B9+1</f>
        <v>36527</v>
      </c>
      <c r="C10" s="13" t="n">
        <f aca="false">IF(OR(WEEKDAY(B10)=1,WEEKDAY(B10)=7),0,$A$1)-$A$1*F10-$A$1*$G10</f>
        <v>0</v>
      </c>
      <c r="D10" s="13" t="n">
        <f aca="false">IF(currentDate&lt;B10,0,E10-C10)</f>
        <v>0.378472222222222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0.378472222222221</v>
      </c>
      <c r="F10" s="52"/>
      <c r="G10" s="52"/>
      <c r="H10" s="53" t="n">
        <v>0.322916666666667</v>
      </c>
      <c r="I10" s="53" t="n">
        <v>0.409722222222222</v>
      </c>
      <c r="J10" s="53" t="n">
        <v>0.416666666666667</v>
      </c>
      <c r="K10" s="53" t="n">
        <v>0.520833333333333</v>
      </c>
      <c r="L10" s="53" t="n">
        <v>0.552083333333333</v>
      </c>
      <c r="M10" s="53" t="n">
        <v>0.739583333333333</v>
      </c>
      <c r="N10" s="53"/>
      <c r="O10" s="53"/>
      <c r="P10" s="52"/>
      <c r="Q10" s="52"/>
      <c r="R10" s="52"/>
      <c r="S10" s="52"/>
      <c r="T10" s="54"/>
      <c r="V10" s="55" t="n">
        <f aca="false">MAX(AM10,AN10)</f>
        <v>0</v>
      </c>
      <c r="X10" s="13" t="n">
        <f aca="false">E10-SUM(Y10:AH10)-F10*$A$1</f>
        <v>0.378472222222222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lundi</v>
      </c>
      <c r="B11" s="36" t="n">
        <f aca="false">B10+1</f>
        <v>36528</v>
      </c>
      <c r="C11" s="13" t="n">
        <f aca="false">IF(OR(WEEKDAY(B11)=1,WEEKDAY(B11)=7),0,$A$1)-$A$1*F11-$A$1*$G11</f>
        <v>0.345138888888889</v>
      </c>
      <c r="D11" s="13" t="n">
        <f aca="false">IF(currentDate&lt;B11,0,E11-C11)</f>
        <v>0.00902777777777778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0.354166666666666</v>
      </c>
      <c r="F11" s="52"/>
      <c r="G11" s="52"/>
      <c r="H11" s="53" t="n">
        <v>0.322916666666667</v>
      </c>
      <c r="I11" s="53" t="n">
        <v>0.409722222222222</v>
      </c>
      <c r="J11" s="53" t="n">
        <v>0.416666666666667</v>
      </c>
      <c r="K11" s="53" t="n">
        <v>0.520833333333333</v>
      </c>
      <c r="L11" s="53" t="n">
        <v>0.552083333333333</v>
      </c>
      <c r="M11" s="53" t="n">
        <v>0.715277777777778</v>
      </c>
      <c r="N11" s="53"/>
      <c r="O11" s="53"/>
      <c r="P11" s="52"/>
      <c r="Q11" s="52"/>
      <c r="R11" s="52"/>
      <c r="S11" s="52"/>
      <c r="T11" s="54"/>
      <c r="V11" s="55" t="n">
        <f aca="false">MAX(AM11,AN11)</f>
        <v>0</v>
      </c>
      <c r="X11" s="13" t="n">
        <f aca="false">E11-SUM(Y11:AH11)-F11*$A$1</f>
        <v>0.354166666666667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mardi</v>
      </c>
      <c r="B12" s="36" t="n">
        <f aca="false">B11+1</f>
        <v>36529</v>
      </c>
      <c r="C12" s="13" t="n">
        <f aca="false">IF(OR(WEEKDAY(B12)=1,WEEKDAY(B12)=7),0,$A$1)-$A$1*F12-$A$1*$G12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6"/>
      <c r="M12" s="56"/>
      <c r="N12" s="53"/>
      <c r="O12" s="53"/>
      <c r="P12" s="52"/>
      <c r="Q12" s="52"/>
      <c r="R12" s="52"/>
      <c r="S12" s="52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mercredi</v>
      </c>
      <c r="B13" s="36" t="n">
        <f aca="false">B12+1</f>
        <v>36530</v>
      </c>
      <c r="C13" s="13" t="n">
        <f aca="false">IF(OR(WEEKDAY(B13)=1,WEEKDAY(B13)=7),0,$A$1)-$A$1*F13-$A$1*$G13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2"/>
      <c r="Q13" s="52"/>
      <c r="R13" s="52"/>
      <c r="S13" s="52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jeudi</v>
      </c>
      <c r="B14" s="36" t="n">
        <f aca="false">B13+1</f>
        <v>36531</v>
      </c>
      <c r="C14" s="13" t="n">
        <f aca="false">IF(OR(WEEKDAY(B14)=1,WEEKDAY(B14)=7),0,$A$1)-$A$1*F14-$A$1*$G14</f>
        <v>0.345138888888889</v>
      </c>
      <c r="D14" s="13" t="n">
        <f aca="false">IF(currentDate&lt;B14,0,E14-C14)</f>
        <v>0.00902777777777778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0.354166666666666</v>
      </c>
      <c r="F14" s="52"/>
      <c r="G14" s="52"/>
      <c r="H14" s="53" t="n">
        <v>0.322916666666667</v>
      </c>
      <c r="I14" s="53" t="n">
        <v>0.409722222222222</v>
      </c>
      <c r="J14" s="53" t="n">
        <v>0.416666666666667</v>
      </c>
      <c r="K14" s="53" t="n">
        <v>0.520833333333333</v>
      </c>
      <c r="L14" s="53" t="n">
        <v>0.552083333333333</v>
      </c>
      <c r="M14" s="53" t="n">
        <v>0.715277777777778</v>
      </c>
      <c r="N14" s="53"/>
      <c r="O14" s="53"/>
      <c r="P14" s="52"/>
      <c r="Q14" s="52"/>
      <c r="R14" s="52"/>
      <c r="S14" s="52"/>
      <c r="T14" s="54"/>
      <c r="V14" s="55" t="n">
        <f aca="false">MAX(AM14,AN14)</f>
        <v>0</v>
      </c>
      <c r="X14" s="13" t="n">
        <f aca="false">E14-SUM(Y14:AH14)-F14*$A$1</f>
        <v>0.354166666666667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vendredi</v>
      </c>
      <c r="B15" s="36" t="n">
        <f aca="false">B14+1</f>
        <v>36532</v>
      </c>
      <c r="C15" s="13" t="n">
        <f aca="false">IF(OR(WEEKDAY(B15)=1,WEEKDAY(B15)=7),0,$A$1)-$A$1*F15-$A$1*$G15</f>
        <v>0.345138888888889</v>
      </c>
      <c r="D15" s="13" t="n">
        <f aca="false">IF(currentDate&lt;B15,0,E15-C15)</f>
        <v>0.00208333333333333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0.347222222222221</v>
      </c>
      <c r="F15" s="52"/>
      <c r="G15" s="52"/>
      <c r="H15" s="53" t="n">
        <v>0.322916666666667</v>
      </c>
      <c r="I15" s="53" t="n">
        <v>0.409722222222222</v>
      </c>
      <c r="J15" s="53" t="n">
        <v>0.416666666666667</v>
      </c>
      <c r="K15" s="53" t="n">
        <v>0.520833333333333</v>
      </c>
      <c r="L15" s="53" t="n">
        <v>0.552083333333333</v>
      </c>
      <c r="M15" s="53" t="n">
        <v>0.625</v>
      </c>
      <c r="N15" s="53" t="n">
        <v>0.916666666666667</v>
      </c>
      <c r="O15" s="53" t="n">
        <v>1</v>
      </c>
      <c r="P15" s="52"/>
      <c r="Q15" s="52"/>
      <c r="R15" s="52"/>
      <c r="S15" s="52"/>
      <c r="T15" s="54"/>
      <c r="V15" s="55" t="n">
        <f aca="false">MAX(AM15,AN15)</f>
        <v>0</v>
      </c>
      <c r="X15" s="13" t="n">
        <f aca="false">E15-SUM(Y15:AH15)-F15*$A$1</f>
        <v>0.347222222222222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samedi</v>
      </c>
      <c r="B16" s="36" t="n">
        <f aca="false">B15+1</f>
        <v>36533</v>
      </c>
      <c r="C16" s="13" t="n">
        <f aca="false">IF(OR(WEEKDAY(B16)=1,WEEKDAY(B16)=7),0,$A$1)-$A$1*F16-$A$1*$G16</f>
        <v>0</v>
      </c>
      <c r="D16" s="13" t="n">
        <f aca="false">IF(currentDate&lt;B16,0,E16-C16)</f>
        <v>0.298611111111111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0.298611111111111</v>
      </c>
      <c r="F16" s="52"/>
      <c r="G16" s="52"/>
      <c r="H16" s="53" t="n">
        <v>0</v>
      </c>
      <c r="I16" s="53" t="n">
        <v>0.0833333333333333</v>
      </c>
      <c r="J16" s="53" t="n">
        <v>0.520833333333333</v>
      </c>
      <c r="K16" s="53" t="n">
        <v>0.625</v>
      </c>
      <c r="L16" s="53" t="n">
        <v>0.645833333333333</v>
      </c>
      <c r="M16" s="53" t="n">
        <v>0.756944444444444</v>
      </c>
      <c r="N16" s="53"/>
      <c r="O16" s="53"/>
      <c r="P16" s="52"/>
      <c r="Q16" s="52"/>
      <c r="R16" s="52"/>
      <c r="S16" s="52"/>
      <c r="T16" s="54"/>
      <c r="V16" s="55" t="n">
        <f aca="false">MAX(AM16,AN16)</f>
        <v>0</v>
      </c>
      <c r="X16" s="13" t="n">
        <f aca="false">E16-SUM(Y16:AH16)-F16*$A$1</f>
        <v>0.298611111111111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dimanche</v>
      </c>
      <c r="B17" s="36" t="n">
        <f aca="false">B16+1</f>
        <v>36534</v>
      </c>
      <c r="C17" s="13" t="n">
        <f aca="false">IF(OR(WEEKDAY(B17)=1,WEEKDAY(B17)=7),0,$A$1)-$A$1*F17-$A$1*$G17</f>
        <v>0</v>
      </c>
      <c r="D17" s="13" t="n">
        <f aca="false">IF(currentDate&lt;B17,0,E17-C17)</f>
        <v>0.354166666666667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0.354166666666666</v>
      </c>
      <c r="F17" s="52"/>
      <c r="G17" s="52"/>
      <c r="H17" s="53" t="n">
        <v>0.322916666666667</v>
      </c>
      <c r="I17" s="53" t="n">
        <v>0.409722222222222</v>
      </c>
      <c r="J17" s="53" t="n">
        <v>0.416666666666667</v>
      </c>
      <c r="K17" s="53" t="n">
        <v>0.520833333333333</v>
      </c>
      <c r="L17" s="53" t="n">
        <v>0.552083333333333</v>
      </c>
      <c r="M17" s="53" t="n">
        <v>0.715277777777778</v>
      </c>
      <c r="N17" s="53"/>
      <c r="O17" s="53"/>
      <c r="P17" s="52"/>
      <c r="Q17" s="52"/>
      <c r="R17" s="52"/>
      <c r="S17" s="52"/>
      <c r="T17" s="54"/>
      <c r="V17" s="55" t="n">
        <f aca="false">MAX(AM17,AN17)</f>
        <v>0</v>
      </c>
      <c r="X17" s="13" t="n">
        <f aca="false">E17-SUM(Y17:AH17)-F17*$A$1</f>
        <v>0.354166666666667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lundi</v>
      </c>
      <c r="B18" s="36" t="n">
        <f aca="false">B17+1</f>
        <v>36535</v>
      </c>
      <c r="C18" s="13" t="n">
        <f aca="false">IF(OR(WEEKDAY(B18)=1,WEEKDAY(B18)=7),0,$A$1)-$A$1*F18-$A$1*$G18</f>
        <v>0.345138888888889</v>
      </c>
      <c r="D18" s="13" t="n">
        <f aca="false">IF(currentDate&lt;B18,0,E18-C18)</f>
        <v>0.00902777777777778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0.354166666666666</v>
      </c>
      <c r="F18" s="52"/>
      <c r="G18" s="52"/>
      <c r="H18" s="53" t="n">
        <v>0.322916666666667</v>
      </c>
      <c r="I18" s="53" t="n">
        <v>0.409722222222222</v>
      </c>
      <c r="J18" s="53" t="n">
        <v>0.416666666666667</v>
      </c>
      <c r="K18" s="53" t="n">
        <v>0.520833333333333</v>
      </c>
      <c r="L18" s="53" t="n">
        <v>0.552083333333333</v>
      </c>
      <c r="M18" s="53" t="n">
        <v>0.715277777777778</v>
      </c>
      <c r="N18" s="53"/>
      <c r="O18" s="53"/>
      <c r="P18" s="52"/>
      <c r="Q18" s="52"/>
      <c r="R18" s="52"/>
      <c r="S18" s="52"/>
      <c r="T18" s="54"/>
      <c r="V18" s="55" t="n">
        <f aca="false">MAX(AM18,AN18)</f>
        <v>0</v>
      </c>
      <c r="X18" s="13" t="n">
        <f aca="false">E18-SUM(Y18:AH18)-F18*$A$1</f>
        <v>0.354166666666667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mardi</v>
      </c>
      <c r="B19" s="36" t="n">
        <f aca="false">B18+1</f>
        <v>36536</v>
      </c>
      <c r="C19" s="13" t="n">
        <f aca="false">IF(OR(WEEKDAY(B19)=1,WEEKDAY(B19)=7),0,$A$1)-$A$1*F19-$A$1*$G19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2"/>
      <c r="Q19" s="52"/>
      <c r="R19" s="52"/>
      <c r="S19" s="52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mercredi</v>
      </c>
      <c r="B20" s="36" t="n">
        <f aca="false">B19+1</f>
        <v>36537</v>
      </c>
      <c r="C20" s="13" t="n">
        <f aca="false">IF(OR(WEEKDAY(B20)=1,WEEKDAY(B20)=7),0,$A$1)-$A$1*F20-$A$1*$G20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2"/>
      <c r="Q20" s="52"/>
      <c r="R20" s="52"/>
      <c r="S20" s="52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jeudi</v>
      </c>
      <c r="B21" s="36" t="n">
        <f aca="false">B20+1</f>
        <v>36538</v>
      </c>
      <c r="C21" s="13" t="n">
        <f aca="false">IF(OR(WEEKDAY(B21)=1,WEEKDAY(B21)=7),0,$A$1)-$A$1*F21-$A$1*$G21</f>
        <v>0.345138888888889</v>
      </c>
      <c r="D21" s="13" t="n">
        <f aca="false">IF(currentDate&lt;B21,0,E21-C21)</f>
        <v>0.0159722222222222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0.36111111111111</v>
      </c>
      <c r="F21" s="52"/>
      <c r="G21" s="52"/>
      <c r="H21" s="53" t="n">
        <v>0.322916666666667</v>
      </c>
      <c r="I21" s="53" t="n">
        <v>0.409722222222222</v>
      </c>
      <c r="J21" s="53" t="n">
        <v>0.416666666666667</v>
      </c>
      <c r="K21" s="53" t="n">
        <v>0.520833333333333</v>
      </c>
      <c r="L21" s="53" t="n">
        <v>0.552083333333333</v>
      </c>
      <c r="M21" s="53" t="n">
        <v>0.722222222222222</v>
      </c>
      <c r="N21" s="53"/>
      <c r="O21" s="53"/>
      <c r="P21" s="52"/>
      <c r="Q21" s="52"/>
      <c r="R21" s="52"/>
      <c r="S21" s="52"/>
      <c r="T21" s="54"/>
      <c r="V21" s="55" t="n">
        <f aca="false">MAX(AM21,AN21)</f>
        <v>0</v>
      </c>
      <c r="X21" s="13" t="n">
        <f aca="false">E21-SUM(Y21:AH21)-F21*$A$1</f>
        <v>0.361111111111111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vendredi</v>
      </c>
      <c r="B22" s="36" t="n">
        <f aca="false">B21+1</f>
        <v>36539</v>
      </c>
      <c r="C22" s="13" t="n">
        <f aca="false">IF(OR(WEEKDAY(B22)=1,WEEKDAY(B22)=7),0,$A$1)-$A$1*F22-$A$1*$G22</f>
        <v>0.345138888888889</v>
      </c>
      <c r="D22" s="13" t="n">
        <f aca="false">IF(currentDate&lt;B22,0,E22-C22)</f>
        <v>0.0263888888888889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0.371527777777777</v>
      </c>
      <c r="F22" s="52"/>
      <c r="G22" s="52"/>
      <c r="H22" s="53" t="n">
        <v>0.3125</v>
      </c>
      <c r="I22" s="53" t="n">
        <v>0.409722222222222</v>
      </c>
      <c r="J22" s="53" t="n">
        <v>0.416666666666667</v>
      </c>
      <c r="K22" s="53" t="n">
        <v>0.520833333333333</v>
      </c>
      <c r="L22" s="53" t="n">
        <v>0.552083333333333</v>
      </c>
      <c r="M22" s="53" t="n">
        <v>0.722222222222222</v>
      </c>
      <c r="N22" s="53"/>
      <c r="O22" s="53"/>
      <c r="P22" s="52"/>
      <c r="Q22" s="52"/>
      <c r="R22" s="52"/>
      <c r="S22" s="52"/>
      <c r="T22" s="54"/>
      <c r="V22" s="55" t="n">
        <f aca="false">MAX(AM22,AN22)</f>
        <v>0</v>
      </c>
      <c r="X22" s="13" t="n">
        <f aca="false">E22-SUM(Y22:AH22)-F22*$A$1</f>
        <v>0.371527777777778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samedi</v>
      </c>
      <c r="B23" s="36" t="n">
        <f aca="false">B22+1</f>
        <v>36540</v>
      </c>
      <c r="C23" s="13" t="n">
        <f aca="false">IF(OR(WEEKDAY(B23)=1,WEEKDAY(B23)=7),0,$A$1)-$A$1*F23-$A$1*$G23</f>
        <v>0</v>
      </c>
      <c r="D23" s="13" t="n">
        <f aca="false">IF(currentDate&lt;B23,0,E23-C23)</f>
        <v>0.361111111111111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0.36111111111111</v>
      </c>
      <c r="F23" s="52"/>
      <c r="G23" s="52"/>
      <c r="H23" s="53" t="n">
        <v>0.322916666666667</v>
      </c>
      <c r="I23" s="53" t="n">
        <v>0.409722222222222</v>
      </c>
      <c r="J23" s="53" t="n">
        <v>0.416666666666667</v>
      </c>
      <c r="K23" s="53" t="n">
        <v>0.520833333333333</v>
      </c>
      <c r="L23" s="53" t="n">
        <v>0.552083333333333</v>
      </c>
      <c r="M23" s="53" t="n">
        <v>0.722222222222222</v>
      </c>
      <c r="N23" s="53"/>
      <c r="O23" s="53"/>
      <c r="P23" s="52"/>
      <c r="Q23" s="52"/>
      <c r="R23" s="52"/>
      <c r="S23" s="52"/>
      <c r="T23" s="54"/>
      <c r="V23" s="55" t="n">
        <f aca="false">MAX(AM23,AN23)</f>
        <v>0</v>
      </c>
      <c r="X23" s="13" t="n">
        <f aca="false">E23-SUM(Y23:AH23)-F23*$A$1</f>
        <v>0.361111111111111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dimanche</v>
      </c>
      <c r="B24" s="36" t="n">
        <f aca="false">B23+1</f>
        <v>36541</v>
      </c>
      <c r="C24" s="13" t="n">
        <f aca="false">IF(OR(WEEKDAY(B24)=1,WEEKDAY(B24)=7),0,$A$1)-$A$1*F24-$A$1*$G24</f>
        <v>0</v>
      </c>
      <c r="D24" s="13" t="n">
        <f aca="false">IF(currentDate&lt;B24,0,E24-C24)</f>
        <v>0.361111111111111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0.36111111111111</v>
      </c>
      <c r="F24" s="52"/>
      <c r="G24" s="52"/>
      <c r="H24" s="53" t="n">
        <v>0.322916666666667</v>
      </c>
      <c r="I24" s="53" t="n">
        <v>0.409722222222222</v>
      </c>
      <c r="J24" s="53" t="n">
        <v>0.416666666666667</v>
      </c>
      <c r="K24" s="53" t="n">
        <v>0.520833333333333</v>
      </c>
      <c r="L24" s="53" t="n">
        <v>0.552083333333333</v>
      </c>
      <c r="M24" s="53" t="n">
        <v>0.722222222222222</v>
      </c>
      <c r="N24" s="53"/>
      <c r="O24" s="53"/>
      <c r="P24" s="52"/>
      <c r="Q24" s="52"/>
      <c r="R24" s="52"/>
      <c r="S24" s="52"/>
      <c r="T24" s="54"/>
      <c r="V24" s="55" t="n">
        <f aca="false">MAX(AM24,AN24)</f>
        <v>0</v>
      </c>
      <c r="X24" s="13" t="n">
        <f aca="false">E24-SUM(Y24:AH24)-F24*$A$1</f>
        <v>0.361111111111111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lundi</v>
      </c>
      <c r="B25" s="36" t="n">
        <f aca="false">B24+1</f>
        <v>36542</v>
      </c>
      <c r="C25" s="13" t="n">
        <f aca="false">IF(OR(WEEKDAY(B25)=1,WEEKDAY(B25)=7),0,$A$1)-$A$1*F25-$A$1*$G25</f>
        <v>0.345138888888889</v>
      </c>
      <c r="D25" s="13" t="n">
        <f aca="false">IF(currentDate&lt;B25,0,E25-C25)</f>
        <v>0.0159722222222222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0.36111111111111</v>
      </c>
      <c r="F25" s="52"/>
      <c r="G25" s="52"/>
      <c r="H25" s="53" t="n">
        <v>0.322916666666667</v>
      </c>
      <c r="I25" s="53" t="n">
        <v>0.409722222222222</v>
      </c>
      <c r="J25" s="53" t="n">
        <v>0.416666666666667</v>
      </c>
      <c r="K25" s="53" t="n">
        <v>0.520833333333333</v>
      </c>
      <c r="L25" s="53" t="n">
        <v>0.552083333333333</v>
      </c>
      <c r="M25" s="53" t="n">
        <v>0.722222222222222</v>
      </c>
      <c r="N25" s="53"/>
      <c r="O25" s="53"/>
      <c r="P25" s="52"/>
      <c r="Q25" s="52"/>
      <c r="R25" s="52"/>
      <c r="S25" s="52"/>
      <c r="T25" s="54"/>
      <c r="V25" s="55" t="n">
        <f aca="false">MAX(AM25,AN25)</f>
        <v>0</v>
      </c>
      <c r="X25" s="13" t="n">
        <f aca="false">E25-SUM(Y25:AH25)-F25*$A$1</f>
        <v>0.361111111111111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mardi</v>
      </c>
      <c r="B26" s="36" t="n">
        <f aca="false">B25+1</f>
        <v>36543</v>
      </c>
      <c r="C26" s="13" t="n">
        <f aca="false">IF(OR(WEEKDAY(B26)=1,WEEKDAY(B26)=7),0,$A$1)-$A$1*F26-$A$1*$G26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2"/>
      <c r="Q26" s="52"/>
      <c r="R26" s="52"/>
      <c r="S26" s="52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mercredi</v>
      </c>
      <c r="B27" s="36" t="n">
        <f aca="false">B26+1</f>
        <v>36544</v>
      </c>
      <c r="C27" s="13" t="n">
        <f aca="false">IF(OR(WEEKDAY(B27)=1,WEEKDAY(B27)=7),0,$A$1)-$A$1*F27-$A$1*$G27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2"/>
      <c r="Q27" s="52"/>
      <c r="R27" s="52"/>
      <c r="S27" s="52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jeudi</v>
      </c>
      <c r="B28" s="36" t="n">
        <f aca="false">B27+1</f>
        <v>36545</v>
      </c>
      <c r="C28" s="13" t="n">
        <f aca="false">IF(OR(WEEKDAY(B28)=1,WEEKDAY(B28)=7),0,$A$1)-$A$1*F28-$A$1*$G28</f>
        <v>0.345138888888889</v>
      </c>
      <c r="D28" s="13" t="n">
        <f aca="false">IF(currentDate&lt;B28,0,E28-C28)</f>
        <v>0.0159722222222222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0.36111111111111</v>
      </c>
      <c r="F28" s="52"/>
      <c r="G28" s="52"/>
      <c r="H28" s="53" t="n">
        <v>0.322916666666667</v>
      </c>
      <c r="I28" s="53" t="n">
        <v>0.409722222222222</v>
      </c>
      <c r="J28" s="53" t="n">
        <v>0.416666666666667</v>
      </c>
      <c r="K28" s="53" t="n">
        <v>0.520833333333333</v>
      </c>
      <c r="L28" s="53" t="n">
        <v>0.552083333333333</v>
      </c>
      <c r="M28" s="53" t="n">
        <v>0.722222222222222</v>
      </c>
      <c r="N28" s="53"/>
      <c r="O28" s="53"/>
      <c r="P28" s="52"/>
      <c r="Q28" s="52"/>
      <c r="R28" s="52"/>
      <c r="S28" s="52"/>
      <c r="T28" s="54"/>
      <c r="V28" s="55" t="n">
        <f aca="false">MAX(AM28,AN28)</f>
        <v>0</v>
      </c>
      <c r="X28" s="13" t="n">
        <f aca="false">E28-SUM(Y28:AH28)-F28*$A$1</f>
        <v>0.361111111111111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vendredi</v>
      </c>
      <c r="B29" s="36" t="n">
        <f aca="false">B28+1</f>
        <v>36546</v>
      </c>
      <c r="C29" s="13" t="n">
        <f aca="false">IF(OR(WEEKDAY(B29)=1,WEEKDAY(B29)=7),0,$A$1)-$A$1*F29-$A$1*$G29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2"/>
      <c r="R29" s="52"/>
      <c r="S29" s="52"/>
      <c r="T29" s="54" t="s">
        <v>71</v>
      </c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samedi</v>
      </c>
      <c r="B30" s="36" t="n">
        <f aca="false">B29+1</f>
        <v>36547</v>
      </c>
      <c r="C30" s="13" t="n">
        <f aca="false">IF(OR(WEEKDAY(B30)=1,WEEKDAY(B30)=7),0,$A$1)-$A$1*F30-$A$1*$G30</f>
        <v>0</v>
      </c>
      <c r="D30" s="13" t="n">
        <f aca="false">IF(currentDate&lt;B30,0,E30-C30)</f>
        <v>0.361111111111111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0.36111111111111</v>
      </c>
      <c r="F30" s="52"/>
      <c r="G30" s="52"/>
      <c r="H30" s="53" t="n">
        <v>0.322916666666667</v>
      </c>
      <c r="I30" s="53" t="n">
        <v>0.409722222222222</v>
      </c>
      <c r="J30" s="53" t="n">
        <v>0.416666666666667</v>
      </c>
      <c r="K30" s="53" t="n">
        <v>0.520833333333333</v>
      </c>
      <c r="L30" s="53" t="n">
        <v>0.552083333333333</v>
      </c>
      <c r="M30" s="53" t="n">
        <v>0.722222222222222</v>
      </c>
      <c r="N30" s="53"/>
      <c r="O30" s="53"/>
      <c r="P30" s="52"/>
      <c r="Q30" s="52"/>
      <c r="R30" s="52"/>
      <c r="S30" s="52"/>
      <c r="T30" s="54"/>
      <c r="V30" s="55" t="n">
        <f aca="false">MAX(AM30,AN30)</f>
        <v>0</v>
      </c>
      <c r="X30" s="13" t="n">
        <f aca="false">E30-SUM(Y30:AH30)-F30*$A$1</f>
        <v>0.361111111111111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dimanche</v>
      </c>
      <c r="B31" s="36" t="n">
        <f aca="false">B30+1</f>
        <v>36548</v>
      </c>
      <c r="C31" s="13" t="n">
        <f aca="false">IF(OR(WEEKDAY(B31)=1,WEEKDAY(B31)=7),0,$A$1)-$A$1*F31-$A$1*$G31</f>
        <v>-0.345138888888889</v>
      </c>
      <c r="D31" s="13" t="n">
        <f aca="false">IF(currentDate&lt;B31,0,E31-C31)</f>
        <v>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 t="n">
        <v>1</v>
      </c>
      <c r="G31" s="52"/>
      <c r="H31" s="53"/>
      <c r="I31" s="53"/>
      <c r="J31" s="53"/>
      <c r="K31" s="53"/>
      <c r="L31" s="53"/>
      <c r="M31" s="53"/>
      <c r="N31" s="53"/>
      <c r="O31" s="53"/>
      <c r="P31" s="52"/>
      <c r="Q31" s="52"/>
      <c r="R31" s="52"/>
      <c r="S31" s="52"/>
      <c r="T31" s="54" t="s">
        <v>76</v>
      </c>
      <c r="V31" s="55" t="n">
        <f aca="false">MAX(AM31,AN31)</f>
        <v>0</v>
      </c>
      <c r="X31" s="13" t="n">
        <f aca="false">E31-SUM(Y31:AH31)-F31*$A$1</f>
        <v>-0.345138888888889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lundi</v>
      </c>
      <c r="B32" s="36" t="n">
        <f aca="false">B31+1</f>
        <v>36549</v>
      </c>
      <c r="C32" s="13" t="n">
        <f aca="false">IF(OR(WEEKDAY(B32)=1,WEEKDAY(B32)=7),0,$A$1)-$A$1*F32-$A$1*$G32</f>
        <v>0.172569444444444</v>
      </c>
      <c r="D32" s="13" t="n">
        <f aca="false">IF(currentDate&lt;B32,0,E32-C32)</f>
        <v>0.0184027777777778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0.190972222222221</v>
      </c>
      <c r="F32" s="52" t="n">
        <v>0.5</v>
      </c>
      <c r="G32" s="52"/>
      <c r="H32" s="53" t="n">
        <v>0.322916666666667</v>
      </c>
      <c r="I32" s="53" t="n">
        <v>0.409722222222222</v>
      </c>
      <c r="J32" s="53" t="n">
        <v>0.416666666666667</v>
      </c>
      <c r="K32" s="53" t="n">
        <v>0.520833333333333</v>
      </c>
      <c r="L32" s="53"/>
      <c r="M32" s="53"/>
      <c r="N32" s="53"/>
      <c r="O32" s="53"/>
      <c r="P32" s="53"/>
      <c r="Q32" s="52"/>
      <c r="R32" s="52"/>
      <c r="S32" s="52"/>
      <c r="T32" s="54" t="s">
        <v>76</v>
      </c>
      <c r="V32" s="55" t="n">
        <f aca="false">MAX(AM32,AN32)</f>
        <v>0</v>
      </c>
      <c r="X32" s="13" t="n">
        <f aca="false">E32-SUM(Y32:AH32)-F32*$A$1</f>
        <v>0.0184027777777778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mardi</v>
      </c>
      <c r="B33" s="36" t="n">
        <f aca="false">B32+1</f>
        <v>36550</v>
      </c>
      <c r="C33" s="13" t="n">
        <f aca="false">IF(OR(WEEKDAY(B33)=1,WEEKDAY(B33)=7),0,$A$1)-$A$1*F33-$A$1*$G33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2"/>
      <c r="Q33" s="52"/>
      <c r="R33" s="52"/>
      <c r="S33" s="52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mercredi</v>
      </c>
      <c r="B34" s="36" t="n">
        <f aca="false">B33+1</f>
        <v>36551</v>
      </c>
      <c r="C34" s="13" t="n">
        <f aca="false">IF(OR(WEEKDAY(B34)=1,WEEKDAY(B34)=7),0,$A$1)-$A$1*F34-$A$1*$G34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2"/>
      <c r="Q34" s="52"/>
      <c r="R34" s="52"/>
      <c r="S34" s="52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jeudi</v>
      </c>
      <c r="B35" s="36" t="n">
        <f aca="false">B34+1</f>
        <v>36552</v>
      </c>
      <c r="C35" s="13" t="n">
        <f aca="false">IF(OR(WEEKDAY(B35)=1,WEEKDAY(B35)=7),0,$A$1)-$A$1*F35-$A$1*$G35</f>
        <v>0.345138888888889</v>
      </c>
      <c r="D35" s="13" t="n">
        <f aca="false">IF(currentDate&lt;B35,0,E35-C35)</f>
        <v>0.0159722222222222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0.36111111111111</v>
      </c>
      <c r="F35" s="52"/>
      <c r="G35" s="52"/>
      <c r="H35" s="53" t="n">
        <v>0.322916666666667</v>
      </c>
      <c r="I35" s="53" t="n">
        <v>0.409722222222222</v>
      </c>
      <c r="J35" s="53" t="n">
        <v>0.416666666666667</v>
      </c>
      <c r="K35" s="53" t="n">
        <v>0.520833333333333</v>
      </c>
      <c r="L35" s="53" t="n">
        <v>0.552083333333333</v>
      </c>
      <c r="M35" s="53" t="n">
        <v>0.722222222222222</v>
      </c>
      <c r="N35" s="53"/>
      <c r="O35" s="53"/>
      <c r="P35" s="52"/>
      <c r="Q35" s="52"/>
      <c r="R35" s="52"/>
      <c r="S35" s="52"/>
      <c r="T35" s="54"/>
      <c r="V35" s="55" t="n">
        <f aca="false">MAX(AM35,AN35)</f>
        <v>0</v>
      </c>
      <c r="X35" s="13" t="n">
        <f aca="false">E35-SUM(Y35:AH35)-F35*$A$1</f>
        <v>0.361111111111111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vendredi</v>
      </c>
      <c r="B36" s="36" t="n">
        <f aca="false">B35+1</f>
        <v>36553</v>
      </c>
      <c r="C36" s="13" t="n">
        <f aca="false">IF(OR(WEEKDAY(B36)=1,WEEKDAY(B36)=7),0,$A$1)-$A$1*F36-$A$1*$G36</f>
        <v>0.345138888888889</v>
      </c>
      <c r="D36" s="13" t="n">
        <f aca="false">IF(currentDate&lt;B36,0,E36-C36)</f>
        <v>0.0159722222222222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0.36111111111111</v>
      </c>
      <c r="F36" s="52"/>
      <c r="G36" s="52"/>
      <c r="H36" s="53" t="n">
        <v>0.322916666666667</v>
      </c>
      <c r="I36" s="53" t="n">
        <v>0.409722222222222</v>
      </c>
      <c r="J36" s="53" t="n">
        <v>0.416666666666667</v>
      </c>
      <c r="K36" s="53" t="n">
        <v>0.520833333333333</v>
      </c>
      <c r="L36" s="53" t="n">
        <v>0.552083333333333</v>
      </c>
      <c r="M36" s="53" t="n">
        <v>0.722222222222222</v>
      </c>
      <c r="N36" s="53"/>
      <c r="O36" s="53"/>
      <c r="P36" s="52"/>
      <c r="Q36" s="52"/>
      <c r="R36" s="52"/>
      <c r="S36" s="52"/>
      <c r="T36" s="54"/>
      <c r="V36" s="55" t="n">
        <f aca="false">MAX(AM36,AN36)</f>
        <v>0</v>
      </c>
      <c r="X36" s="13" t="n">
        <f aca="false">E36-SUM(Y36:AH36)-F36*$A$1</f>
        <v>0.361111111111111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samedi</v>
      </c>
      <c r="B37" s="36" t="n">
        <f aca="false">B36+1</f>
        <v>36554</v>
      </c>
      <c r="C37" s="13" t="n">
        <f aca="false">IF(OR(WEEKDAY(B37)=1,WEEKDAY(B37)=7),0,$A$1)-$A$1*F37-$A$1*$G37</f>
        <v>0</v>
      </c>
      <c r="D37" s="13" t="n">
        <f aca="false">IF(currentDate&lt;B37,0,E37-C37)</f>
        <v>0.361111111111111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0.36111111111111</v>
      </c>
      <c r="F37" s="52"/>
      <c r="G37" s="52"/>
      <c r="H37" s="53" t="n">
        <v>0.322916666666667</v>
      </c>
      <c r="I37" s="53" t="n">
        <v>0.409722222222222</v>
      </c>
      <c r="J37" s="53" t="n">
        <v>0.416666666666667</v>
      </c>
      <c r="K37" s="53" t="n">
        <v>0.520833333333333</v>
      </c>
      <c r="L37" s="53" t="n">
        <v>0.552083333333333</v>
      </c>
      <c r="M37" s="53" t="n">
        <v>0.722222222222222</v>
      </c>
      <c r="N37" s="53"/>
      <c r="O37" s="53"/>
      <c r="P37" s="52"/>
      <c r="Q37" s="52"/>
      <c r="R37" s="52"/>
      <c r="S37" s="52"/>
      <c r="T37" s="54"/>
      <c r="V37" s="55" t="n">
        <f aca="false">MAX(AM37,AN37)</f>
        <v>0</v>
      </c>
      <c r="X37" s="13" t="n">
        <f aca="false">E37-SUM(Y37:AH37)-F37*$A$1</f>
        <v>0.361111111111111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dimanche</v>
      </c>
      <c r="B38" s="36" t="n">
        <f aca="false">B37+1</f>
        <v>36555</v>
      </c>
      <c r="C38" s="13" t="n">
        <f aca="false">IF(OR(WEEKDAY(B38)=1,WEEKDAY(B38)=7),0,$A$1)-$A$1*F38-$A$1*$G38</f>
        <v>-0.345138888888889</v>
      </c>
      <c r="D38" s="13" t="n">
        <f aca="false">IF(currentDate&lt;B38,0,E38-C38)</f>
        <v>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 t="n">
        <v>1</v>
      </c>
      <c r="H38" s="53"/>
      <c r="I38" s="53"/>
      <c r="J38" s="53"/>
      <c r="K38" s="53"/>
      <c r="L38" s="53"/>
      <c r="M38" s="53"/>
      <c r="N38" s="53"/>
      <c r="O38" s="53"/>
      <c r="P38" s="52"/>
      <c r="Q38" s="52"/>
      <c r="R38" s="52"/>
      <c r="S38" s="52"/>
      <c r="T38" s="54" t="s">
        <v>74</v>
      </c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lundi</v>
      </c>
      <c r="B39" s="36" t="n">
        <f aca="false">B38+1</f>
        <v>36556</v>
      </c>
      <c r="C39" s="13" t="n">
        <f aca="false">IF(OR(WEEKDAY(B39)=1,WEEKDAY(B39)=7),0,$A$1)-$A$1*F39-$A$1*$G39</f>
        <v>0.345138888888889</v>
      </c>
      <c r="D39" s="13" t="n">
        <f aca="false">IF(currentDate&lt;B39,0,E39-C39)</f>
        <v>0.0298611111111111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0.374999999999999</v>
      </c>
      <c r="F39" s="52"/>
      <c r="G39" s="52"/>
      <c r="H39" s="53" t="n">
        <v>0.322916666666667</v>
      </c>
      <c r="I39" s="53" t="n">
        <v>0.409722222222222</v>
      </c>
      <c r="J39" s="53" t="n">
        <v>0.416666666666667</v>
      </c>
      <c r="K39" s="53" t="n">
        <v>0.520833333333333</v>
      </c>
      <c r="L39" s="53" t="n">
        <v>0.552083333333333</v>
      </c>
      <c r="M39" s="53" t="n">
        <v>0.736111111111111</v>
      </c>
      <c r="N39" s="53"/>
      <c r="O39" s="53"/>
      <c r="P39" s="52"/>
      <c r="Q39" s="52"/>
      <c r="R39" s="52"/>
      <c r="S39" s="52"/>
      <c r="T39" s="54"/>
      <c r="V39" s="55" t="n">
        <f aca="false">MAX(AM39,AN39)</f>
        <v>0</v>
      </c>
      <c r="X39" s="13" t="n">
        <f aca="false">E39-SUM(Y39:AH39)-F39*$A$1</f>
        <v>0.375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T9:X39 G9:G39 A9:E39">
    <cfRule type="expression" priority="4" aboveAverage="0" equalAverage="0" bottom="0" percent="0" rank="0" text="" dxfId="1">
      <formula>MONTH($B9)&lt;&gt;MONTH($B$9)</formula>
    </cfRule>
  </conditionalFormatting>
  <conditionalFormatting sqref="F9:F39">
    <cfRule type="expression" priority="5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janvier!A1</f>
        <v>0.345138888888889</v>
      </c>
      <c r="B1" s="1" t="str">
        <f aca="false">janvier!B1</f>
        <v>horaire journalier</v>
      </c>
      <c r="C1" s="2"/>
      <c r="E1" s="3"/>
      <c r="H1" s="3"/>
      <c r="I1" s="39" t="str">
        <f aca="false">"timbrage, "&amp;TEXT($B$9,"MMMM AAAA")</f>
        <v>timbrage, février 2000</v>
      </c>
      <c r="J1" s="39"/>
      <c r="K1" s="39"/>
      <c r="L1" s="39"/>
      <c r="M1" s="3"/>
      <c r="N1" s="3"/>
      <c r="O1" s="3"/>
      <c r="X1" s="25" t="str">
        <f aca="false">janvier!X1</f>
        <v>solde</v>
      </c>
      <c r="Y1" s="25" t="str">
        <f aca="false">janvier!Y1</f>
        <v>tot1</v>
      </c>
      <c r="Z1" s="25" t="str">
        <f aca="false">janvier!Z1</f>
        <v>tot2</v>
      </c>
      <c r="AA1" s="25" t="str">
        <f aca="false">janvier!AA1</f>
        <v>tot3</v>
      </c>
      <c r="AB1" s="25" t="str">
        <f aca="false">janvier!AB1</f>
        <v>tot4</v>
      </c>
      <c r="AC1" s="25" t="str">
        <f aca="false">janvier!AC1</f>
        <v>tot5</v>
      </c>
      <c r="AD1" s="25" t="str">
        <f aca="false">janvier!AD1</f>
        <v>tot6</v>
      </c>
      <c r="AE1" s="25" t="str">
        <f aca="false">janvier!AE1</f>
        <v>tot7</v>
      </c>
      <c r="AF1" s="25" t="str">
        <f aca="false">janvier!AF1</f>
        <v>tot8</v>
      </c>
      <c r="AG1" s="25" t="str">
        <f aca="false">janvier!AG1</f>
        <v>tot9</v>
      </c>
      <c r="AH1" s="25" t="str">
        <f aca="false">janvier!AH1</f>
        <v>tot10</v>
      </c>
      <c r="AI1" s="40" t="str">
        <f aca="false">janvier!AI1</f>
        <v>remarque</v>
      </c>
    </row>
    <row r="2" customFormat="false" ht="12.8" hidden="false" customHeight="false" outlineLevel="0" collapsed="false">
      <c r="A2" s="26" t="n">
        <f aca="false">janvier!A5</f>
        <v>0.680902777777778</v>
      </c>
      <c r="B2" s="1" t="str">
        <f aca="false">janvier!B2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janvier!B3</f>
        <v>nb heures payées mois courant</v>
      </c>
      <c r="C3" s="2"/>
      <c r="E3" s="3"/>
      <c r="H3" s="3"/>
      <c r="I3" s="15" t="str">
        <f aca="false">janvier!I3</f>
        <v>prénom nom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janvier!A4-F8</f>
        <v>20</v>
      </c>
      <c r="B4" s="1" t="str">
        <f aca="false">janvier!B4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-3.71944444444444</v>
      </c>
      <c r="B5" s="1" t="str">
        <f aca="false">janvier!B5</f>
        <v>balance en fin de mois</v>
      </c>
      <c r="C5" s="2"/>
      <c r="E5" s="3"/>
      <c r="H5" s="3"/>
      <c r="I5" s="42" t="n">
        <f aca="false">MAX(janvier!I5,V8)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janvier!C7</f>
        <v>temps théorique</v>
      </c>
      <c r="D7" s="29" t="str">
        <f aca="false">janvier!D7</f>
        <v>balance</v>
      </c>
      <c r="E7" s="29" t="str">
        <f aca="false">janvier!E7</f>
        <v>temps présence</v>
      </c>
      <c r="F7" s="29" t="str">
        <f aca="false">janvier!F7</f>
        <v>vacan-ces (j)</v>
      </c>
      <c r="G7" s="29" t="str">
        <f aca="false">janvier!G7</f>
        <v>absence payée(j)</v>
      </c>
      <c r="H7" s="29" t="str">
        <f aca="false">janvier!H7</f>
        <v>entrée</v>
      </c>
      <c r="I7" s="29" t="str">
        <f aca="false">janvier!I7</f>
        <v>sortie</v>
      </c>
      <c r="J7" s="29" t="str">
        <f aca="false">janvier!J7</f>
        <v>entrée</v>
      </c>
      <c r="K7" s="29" t="str">
        <f aca="false">janvier!K7</f>
        <v>sortie</v>
      </c>
      <c r="L7" s="29" t="str">
        <f aca="false">janvier!L7</f>
        <v>entrée</v>
      </c>
      <c r="M7" s="29" t="str">
        <f aca="false">janvier!M7</f>
        <v>sortie</v>
      </c>
      <c r="N7" s="29" t="str">
        <f aca="false">janvier!N7</f>
        <v>entrée</v>
      </c>
      <c r="O7" s="29" t="str">
        <f aca="false">janvier!O7</f>
        <v>sortie</v>
      </c>
      <c r="P7" s="29" t="str">
        <f aca="false">janvier!P7</f>
        <v>entrée</v>
      </c>
      <c r="Q7" s="29" t="str">
        <f aca="false">janvier!Q7</f>
        <v>sortie</v>
      </c>
      <c r="R7" s="29" t="str">
        <f aca="false">janvier!R7</f>
        <v>entrée</v>
      </c>
      <c r="S7" s="29" t="str">
        <f aca="false">janvier!S7</f>
        <v>sortie</v>
      </c>
      <c r="T7" s="44" t="str">
        <f aca="false">janvier!T7</f>
        <v>remarque</v>
      </c>
      <c r="U7" s="44" t="str">
        <f aca="false">janvier!U7</f>
        <v>erreur ext</v>
      </c>
      <c r="V7" s="44" t="str">
        <f aca="false">janvier!V7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janvier!AM7</f>
        <v>err nbre timbrages</v>
      </c>
      <c r="AN7" s="44" t="str">
        <f aca="false">janvier!AN7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janvier!A8</f>
        <v>totaux mensuels:</v>
      </c>
      <c r="B8" s="45"/>
      <c r="C8" s="46" t="n">
        <f aca="false">SUM(C9:C39)</f>
        <v>6.73020833333333</v>
      </c>
      <c r="D8" s="46" t="n">
        <f aca="false">SUM(D9:D39)</f>
        <v>-4.40034722222222</v>
      </c>
      <c r="E8" s="46" t="n">
        <f aca="false">SUM(E9:E39)</f>
        <v>2.32986111111111</v>
      </c>
      <c r="F8" s="47" t="n">
        <f aca="false">SUM(F9:F39)</f>
        <v>0.5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30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mardi</v>
      </c>
      <c r="B9" s="36" t="n">
        <f aca="false">EDATE(janvier!B9,1)</f>
        <v>36557</v>
      </c>
      <c r="C9" s="13" t="n">
        <f aca="false">IF(OR(WEEKDAY(B9)=1,WEEKDAY(B9)=7),0,$A$1)-$A$1*F9-$A$1*$G9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mercredi</v>
      </c>
      <c r="B10" s="36" t="n">
        <f aca="false">B9+1</f>
        <v>36558</v>
      </c>
      <c r="C10" s="13" t="n">
        <f aca="false">IF(OR(WEEKDAY(B10)=1,WEEKDAY(B10)=7),0,$A$1)-$A$1*F10-$A$1*$G10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jeudi</v>
      </c>
      <c r="B11" s="36" t="n">
        <f aca="false">B10+1</f>
        <v>36559</v>
      </c>
      <c r="C11" s="13" t="n">
        <f aca="false">IF(OR(WEEKDAY(B11)=1,WEEKDAY(B11)=7),0,$A$1)-$A$1*F11-$A$1*$G11</f>
        <v>0.345138888888889</v>
      </c>
      <c r="D11" s="13" t="n">
        <f aca="false">IF(currentDate&lt;B11,0,E11-C11)</f>
        <v>0.00902777777777778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0.354166666666666</v>
      </c>
      <c r="F11" s="52"/>
      <c r="G11" s="52"/>
      <c r="H11" s="53" t="n">
        <v>0.322916666666667</v>
      </c>
      <c r="I11" s="53" t="n">
        <v>0.409722222222222</v>
      </c>
      <c r="J11" s="53" t="n">
        <v>0.416666666666667</v>
      </c>
      <c r="K11" s="53" t="n">
        <v>0.520833333333333</v>
      </c>
      <c r="L11" s="53" t="n">
        <v>0.552083333333333</v>
      </c>
      <c r="M11" s="53" t="n">
        <v>0.715277777777778</v>
      </c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0.354166666666667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vendredi</v>
      </c>
      <c r="B12" s="36" t="n">
        <f aca="false">B11+1</f>
        <v>36560</v>
      </c>
      <c r="C12" s="13" t="n">
        <f aca="false">IF(OR(WEEKDAY(B12)=1,WEEKDAY(B12)=7),0,$A$1)-$A$1*F12-$A$1*$G12</f>
        <v>0.345138888888889</v>
      </c>
      <c r="D12" s="13" t="n">
        <f aca="false">IF(currentDate&lt;B12,0,E12-C12)</f>
        <v>0.00902777777777778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0.354166666666666</v>
      </c>
      <c r="F12" s="52"/>
      <c r="G12" s="52"/>
      <c r="H12" s="53" t="n">
        <v>0.322916666666667</v>
      </c>
      <c r="I12" s="53" t="n">
        <v>0.409722222222222</v>
      </c>
      <c r="J12" s="53" t="n">
        <v>0.416666666666667</v>
      </c>
      <c r="K12" s="53" t="n">
        <v>0.520833333333333</v>
      </c>
      <c r="L12" s="53" t="n">
        <v>0.552083333333333</v>
      </c>
      <c r="M12" s="53" t="n">
        <v>0.715277777777778</v>
      </c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0.354166666666667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samedi</v>
      </c>
      <c r="B13" s="36" t="n">
        <f aca="false">B12+1</f>
        <v>36561</v>
      </c>
      <c r="C13" s="13" t="n">
        <f aca="false">IF(OR(WEEKDAY(B13)=1,WEEKDAY(B13)=7),0,$A$1)-$A$1*F13-$A$1*$G13</f>
        <v>0</v>
      </c>
      <c r="D13" s="13" t="n">
        <f aca="false">IF(currentDate&lt;B13,0,E13-C13)</f>
        <v>0.354166666666667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0.354166666666666</v>
      </c>
      <c r="F13" s="52"/>
      <c r="G13" s="52"/>
      <c r="H13" s="53" t="n">
        <v>0.322916666666667</v>
      </c>
      <c r="I13" s="53" t="n">
        <v>0.409722222222222</v>
      </c>
      <c r="J13" s="53" t="n">
        <v>0.416666666666667</v>
      </c>
      <c r="K13" s="53" t="n">
        <v>0.520833333333333</v>
      </c>
      <c r="L13" s="53" t="n">
        <v>0.552083333333333</v>
      </c>
      <c r="M13" s="53" t="n">
        <v>0.715277777777778</v>
      </c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0.354166666666667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dimanche</v>
      </c>
      <c r="B14" s="36" t="n">
        <f aca="false">B13+1</f>
        <v>36562</v>
      </c>
      <c r="C14" s="13" t="n">
        <f aca="false">IF(OR(WEEKDAY(B14)=1,WEEKDAY(B14)=7),0,$A$1)-$A$1*F14-$A$1*$G14</f>
        <v>0</v>
      </c>
      <c r="D14" s="13" t="n">
        <f aca="false">IF(currentDate&lt;B14,0,E14-C14)</f>
        <v>0.354166666666667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0.354166666666666</v>
      </c>
      <c r="F14" s="52"/>
      <c r="G14" s="52"/>
      <c r="H14" s="53" t="n">
        <v>0.322916666666667</v>
      </c>
      <c r="I14" s="53" t="n">
        <v>0.409722222222222</v>
      </c>
      <c r="J14" s="53" t="n">
        <v>0.416666666666667</v>
      </c>
      <c r="K14" s="53" t="n">
        <v>0.520833333333333</v>
      </c>
      <c r="L14" s="53" t="n">
        <v>0.552083333333333</v>
      </c>
      <c r="M14" s="53" t="n">
        <v>0.715277777777778</v>
      </c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0.354166666666667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lundi</v>
      </c>
      <c r="B15" s="36" t="n">
        <f aca="false">B14+1</f>
        <v>36563</v>
      </c>
      <c r="C15" s="13" t="n">
        <f aca="false">IF(OR(WEEKDAY(B15)=1,WEEKDAY(B15)=7),0,$A$1)-$A$1*F15-$A$1*$G15</f>
        <v>0.345138888888889</v>
      </c>
      <c r="D15" s="13" t="n">
        <f aca="false">IF(currentDate&lt;B15,0,E15-C15)</f>
        <v>0.00208333333333333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0.347222222222221</v>
      </c>
      <c r="F15" s="52"/>
      <c r="G15" s="52"/>
      <c r="H15" s="53" t="n">
        <v>0.322916666666667</v>
      </c>
      <c r="I15" s="53" t="n">
        <v>0.409722222222222</v>
      </c>
      <c r="J15" s="53" t="n">
        <v>0.416666666666667</v>
      </c>
      <c r="K15" s="53" t="n">
        <v>0.520833333333333</v>
      </c>
      <c r="L15" s="53" t="n">
        <v>0.552083333333333</v>
      </c>
      <c r="M15" s="53" t="n">
        <v>0.625</v>
      </c>
      <c r="N15" s="53" t="n">
        <v>0.916666666666667</v>
      </c>
      <c r="O15" s="53" t="n">
        <v>1</v>
      </c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0.347222222222222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mardi</v>
      </c>
      <c r="B16" s="36" t="n">
        <f aca="false">B15+1</f>
        <v>36564</v>
      </c>
      <c r="C16" s="13" t="n">
        <f aca="false">IF(OR(WEEKDAY(B16)=1,WEEKDAY(B16)=7),0,$A$1)-$A$1*F16-$A$1*$G16</f>
        <v>0.345138888888889</v>
      </c>
      <c r="D16" s="13" t="n">
        <f aca="false">IF(currentDate&lt;B16,0,E16-C16)</f>
        <v>-0.261805555555556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0.0833333333333333</v>
      </c>
      <c r="F16" s="52"/>
      <c r="G16" s="52"/>
      <c r="H16" s="53" t="n">
        <v>0</v>
      </c>
      <c r="I16" s="53" t="n">
        <v>0.0833333333333333</v>
      </c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0.0833333333333333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mercredi</v>
      </c>
      <c r="B17" s="36" t="n">
        <f aca="false">B16+1</f>
        <v>36565</v>
      </c>
      <c r="C17" s="13" t="n">
        <f aca="false">IF(OR(WEEKDAY(B17)=1,WEEKDAY(B17)=7),0,$A$1)-$A$1*F17-$A$1*$G17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jeudi</v>
      </c>
      <c r="B18" s="36" t="n">
        <f aca="false">B17+1</f>
        <v>36566</v>
      </c>
      <c r="C18" s="13" t="n">
        <f aca="false">IF(OR(WEEKDAY(B18)=1,WEEKDAY(B18)=7),0,$A$1)-$A$1*F18-$A$1*$G18</f>
        <v>0.345138888888889</v>
      </c>
      <c r="D18" s="13" t="n">
        <f aca="false">IF(currentDate&lt;B18,0,E18-C18)</f>
        <v>0.00902777777777778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0.354166666666666</v>
      </c>
      <c r="F18" s="52"/>
      <c r="G18" s="52"/>
      <c r="H18" s="53" t="n">
        <v>0.322916666666667</v>
      </c>
      <c r="I18" s="53" t="n">
        <v>0.409722222222222</v>
      </c>
      <c r="J18" s="53" t="n">
        <v>0.416666666666667</v>
      </c>
      <c r="K18" s="53" t="n">
        <v>0.520833333333333</v>
      </c>
      <c r="L18" s="53" t="n">
        <v>0.552083333333333</v>
      </c>
      <c r="M18" s="53" t="n">
        <v>0.715277777777778</v>
      </c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0.354166666666667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vendredi</v>
      </c>
      <c r="B19" s="36" t="n">
        <f aca="false">B18+1</f>
        <v>36567</v>
      </c>
      <c r="C19" s="13" t="n">
        <f aca="false">IF(OR(WEEKDAY(B19)=1,WEEKDAY(B19)=7),0,$A$1)-$A$1*F19-$A$1*$G19</f>
        <v>0.345138888888889</v>
      </c>
      <c r="D19" s="13" t="n">
        <f aca="false">IF(currentDate&lt;B19,0,E19-C19)</f>
        <v>-0.216666666666667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0.128472222222221</v>
      </c>
      <c r="F19" s="52"/>
      <c r="G19" s="52"/>
      <c r="H19" s="53" t="n">
        <v>0.322916666666667</v>
      </c>
      <c r="I19" s="53" t="n">
        <v>0.409722222222222</v>
      </c>
      <c r="J19" s="53" t="n">
        <v>0.416666666666667</v>
      </c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30</v>
      </c>
      <c r="X19" s="13" t="n">
        <f aca="false">E19-SUM(Y19:AH19)-F19*$A$1</f>
        <v>0.128472222222222</v>
      </c>
      <c r="AM19" s="24" t="n">
        <f aca="false">IF(AND(currentDate&gt;$B19,NOT(ISEVEN(COUNTIF($H19:$S19,"&lt;&gt;")))),30,0)</f>
        <v>30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samedi</v>
      </c>
      <c r="B20" s="36" t="n">
        <f aca="false">B19+1</f>
        <v>36568</v>
      </c>
      <c r="C20" s="13" t="n">
        <f aca="false">IF(OR(WEEKDAY(B20)=1,WEEKDAY(B20)=7),0,$A$1)-$A$1*F20-$A$1*$G20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dimanche</v>
      </c>
      <c r="B21" s="36" t="n">
        <f aca="false">B20+1</f>
        <v>36569</v>
      </c>
      <c r="C21" s="13" t="n">
        <f aca="false">IF(OR(WEEKDAY(B21)=1,WEEKDAY(B21)=7),0,$A$1)-$A$1*F21-$A$1*$G21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lundi</v>
      </c>
      <c r="B22" s="36" t="n">
        <f aca="false">B21+1</f>
        <v>36570</v>
      </c>
      <c r="C22" s="13" t="n">
        <f aca="false">IF(OR(WEEKDAY(B22)=1,WEEKDAY(B22)=7),0,$A$1)-$A$1*F22-$A$1*$G22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mardi</v>
      </c>
      <c r="B23" s="36" t="n">
        <f aca="false">B22+1</f>
        <v>36571</v>
      </c>
      <c r="C23" s="13" t="n">
        <f aca="false">IF(OR(WEEKDAY(B23)=1,WEEKDAY(B23)=7),0,$A$1)-$A$1*F23-$A$1*$G23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mercredi</v>
      </c>
      <c r="B24" s="36" t="n">
        <f aca="false">B23+1</f>
        <v>36572</v>
      </c>
      <c r="C24" s="13" t="n">
        <f aca="false">IF(OR(WEEKDAY(B24)=1,WEEKDAY(B24)=7),0,$A$1)-$A$1*F24-$A$1*$G24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jeudi</v>
      </c>
      <c r="B25" s="36" t="n">
        <f aca="false">B24+1</f>
        <v>36573</v>
      </c>
      <c r="C25" s="13" t="n">
        <f aca="false">IF(OR(WEEKDAY(B25)=1,WEEKDAY(B25)=7),0,$A$1)-$A$1*F25-$A$1*$G25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vendredi</v>
      </c>
      <c r="B26" s="36" t="n">
        <f aca="false">B25+1</f>
        <v>36574</v>
      </c>
      <c r="C26" s="13" t="n">
        <f aca="false">IF(OR(WEEKDAY(B26)=1,WEEKDAY(B26)=7),0,$A$1)-$A$1*F26-$A$1*$G26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samedi</v>
      </c>
      <c r="B27" s="36" t="n">
        <f aca="false">B26+1</f>
        <v>36575</v>
      </c>
      <c r="C27" s="13" t="n">
        <f aca="false">IF(OR(WEEKDAY(B27)=1,WEEKDAY(B27)=7),0,$A$1)-$A$1*F27-$A$1*$G27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dimanche</v>
      </c>
      <c r="B28" s="36" t="n">
        <f aca="false">B27+1</f>
        <v>36576</v>
      </c>
      <c r="C28" s="13" t="n">
        <f aca="false">IF(OR(WEEKDAY(B28)=1,WEEKDAY(B28)=7),0,$A$1)-$A$1*F28-$A$1*$G28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lundi</v>
      </c>
      <c r="B29" s="36" t="n">
        <f aca="false">B28+1</f>
        <v>36577</v>
      </c>
      <c r="C29" s="13" t="n">
        <f aca="false">IF(OR(WEEKDAY(B29)=1,WEEKDAY(B29)=7),0,$A$1)-$A$1*F29-$A$1*$G29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mardi</v>
      </c>
      <c r="B30" s="36" t="n">
        <f aca="false">B29+1</f>
        <v>36578</v>
      </c>
      <c r="C30" s="13" t="n">
        <f aca="false">IF(OR(WEEKDAY(B30)=1,WEEKDAY(B30)=7),0,$A$1)-$A$1*F30-$A$1*$G30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mercredi</v>
      </c>
      <c r="B31" s="36" t="n">
        <f aca="false">B30+1</f>
        <v>36579</v>
      </c>
      <c r="C31" s="13" t="n">
        <f aca="false">IF(OR(WEEKDAY(B31)=1,WEEKDAY(B31)=7),0,$A$1)-$A$1*F31-$A$1*$G31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jeudi</v>
      </c>
      <c r="B32" s="36" t="n">
        <f aca="false">B31+1</f>
        <v>36580</v>
      </c>
      <c r="C32" s="13" t="n">
        <f aca="false">IF(OR(WEEKDAY(B32)=1,WEEKDAY(B32)=7),0,$A$1)-$A$1*F32-$A$1*$G32</f>
        <v>0.172569444444444</v>
      </c>
      <c r="D32" s="13" t="n">
        <f aca="false">IF(currentDate&lt;B32,0,E32-C32)</f>
        <v>-0.172569444444444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 t="n">
        <v>0.5</v>
      </c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-0.172569444444444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vendredi</v>
      </c>
      <c r="B33" s="36" t="n">
        <f aca="false">B32+1</f>
        <v>36581</v>
      </c>
      <c r="C33" s="13" t="n">
        <f aca="false">IF(OR(WEEKDAY(B33)=1,WEEKDAY(B33)=7),0,$A$1)-$A$1*F33-$A$1*$G33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samedi</v>
      </c>
      <c r="B34" s="36" t="n">
        <f aca="false">B33+1</f>
        <v>36582</v>
      </c>
      <c r="C34" s="13" t="n">
        <f aca="false">IF(OR(WEEKDAY(B34)=1,WEEKDAY(B34)=7),0,$A$1)-$A$1*F34-$A$1*$G34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dimanche</v>
      </c>
      <c r="B35" s="36" t="n">
        <f aca="false">B34+1</f>
        <v>36583</v>
      </c>
      <c r="C35" s="13" t="n">
        <f aca="false">IF(OR(WEEKDAY(B35)=1,WEEKDAY(B35)=7),0,$A$1)-$A$1*F35-$A$1*$G35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lundi</v>
      </c>
      <c r="B36" s="36" t="n">
        <f aca="false">B35+1</f>
        <v>36584</v>
      </c>
      <c r="C36" s="13" t="n">
        <f aca="false">IF(OR(WEEKDAY(B36)=1,WEEKDAY(B36)=7),0,$A$1)-$A$1*F36-$A$1*$G36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mardi</v>
      </c>
      <c r="B37" s="36" t="n">
        <f aca="false">B36+1</f>
        <v>36585</v>
      </c>
      <c r="C37" s="13"/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mercredi</v>
      </c>
      <c r="B38" s="36" t="n">
        <f aca="false">B37+1</f>
        <v>36586</v>
      </c>
      <c r="C38" s="13"/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jeudi</v>
      </c>
      <c r="B39" s="36" t="n">
        <f aca="false">B38+1</f>
        <v>36587</v>
      </c>
      <c r="C39" s="13"/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10 A20:X39 A11:G19 P11:X1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49" activeCellId="0" sqref="K49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février!A1</f>
        <v>0.345138888888889</v>
      </c>
      <c r="B1" s="1" t="str">
        <f aca="false">février!B1</f>
        <v>horaire journalier</v>
      </c>
      <c r="C1" s="2"/>
      <c r="E1" s="3"/>
      <c r="H1" s="3"/>
      <c r="I1" s="39" t="str">
        <f aca="false">"timbrage, "&amp;TEXT($B$9,"MMMM AAAA")</f>
        <v>timbrage, mars 2000</v>
      </c>
      <c r="J1" s="39"/>
      <c r="K1" s="39"/>
      <c r="L1" s="39"/>
      <c r="M1" s="3"/>
      <c r="N1" s="3"/>
      <c r="O1" s="3"/>
      <c r="X1" s="25" t="str">
        <f aca="false">février!X1</f>
        <v>solde</v>
      </c>
      <c r="Y1" s="25" t="str">
        <f aca="false">février!Y1</f>
        <v>tot1</v>
      </c>
      <c r="Z1" s="25" t="str">
        <f aca="false">février!Z1</f>
        <v>tot2</v>
      </c>
      <c r="AA1" s="25" t="str">
        <f aca="false">février!AA1</f>
        <v>tot3</v>
      </c>
      <c r="AB1" s="25" t="str">
        <f aca="false">février!AB1</f>
        <v>tot4</v>
      </c>
      <c r="AC1" s="25" t="str">
        <f aca="false">février!AC1</f>
        <v>tot5</v>
      </c>
      <c r="AD1" s="25" t="str">
        <f aca="false">février!AD1</f>
        <v>tot6</v>
      </c>
      <c r="AE1" s="25" t="str">
        <f aca="false">février!AE1</f>
        <v>tot7</v>
      </c>
      <c r="AF1" s="25" t="str">
        <f aca="false">février!AF1</f>
        <v>tot8</v>
      </c>
      <c r="AG1" s="25" t="str">
        <f aca="false">février!AG1</f>
        <v>tot9</v>
      </c>
      <c r="AH1" s="25" t="str">
        <f aca="false">février!AH1</f>
        <v>tot10</v>
      </c>
      <c r="AI1" s="40" t="str">
        <f aca="false">février!AI1</f>
        <v>remarque</v>
      </c>
    </row>
    <row r="2" customFormat="false" ht="12.8" hidden="false" customHeight="false" outlineLevel="0" collapsed="false">
      <c r="A2" s="26" t="n">
        <f aca="false">février!A5</f>
        <v>-3.71944444444444</v>
      </c>
      <c r="B2" s="1" t="str">
        <f aca="false">février!B2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février!B3</f>
        <v>nb heures payées mois courant</v>
      </c>
      <c r="C3" s="2"/>
      <c r="E3" s="3"/>
      <c r="H3" s="3"/>
      <c r="I3" s="15" t="str">
        <f aca="false">février!I3</f>
        <v>prénom nom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février!A4-F8</f>
        <v>20</v>
      </c>
      <c r="B4" s="1" t="str">
        <f aca="false">février!B4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-11.6576388888889</v>
      </c>
      <c r="B5" s="1" t="str">
        <f aca="false">février!B5</f>
        <v>balance en fin de mois</v>
      </c>
      <c r="C5" s="2"/>
      <c r="E5" s="3"/>
      <c r="H5" s="3"/>
      <c r="I5" s="42" t="n">
        <f aca="false">MAX(février!I5,V8)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février!C7</f>
        <v>temps théorique</v>
      </c>
      <c r="D7" s="29" t="str">
        <f aca="false">février!D7</f>
        <v>balance</v>
      </c>
      <c r="E7" s="29" t="str">
        <f aca="false">février!E7</f>
        <v>temps présence</v>
      </c>
      <c r="F7" s="29" t="str">
        <f aca="false">février!F7</f>
        <v>vacan-ces (j)</v>
      </c>
      <c r="G7" s="29" t="str">
        <f aca="false">février!G7</f>
        <v>absence payée(j)</v>
      </c>
      <c r="H7" s="29" t="str">
        <f aca="false">février!H7</f>
        <v>entrée</v>
      </c>
      <c r="I7" s="29" t="str">
        <f aca="false">février!I7</f>
        <v>sortie</v>
      </c>
      <c r="J7" s="29" t="str">
        <f aca="false">février!J7</f>
        <v>entrée</v>
      </c>
      <c r="K7" s="29" t="str">
        <f aca="false">février!K7</f>
        <v>sortie</v>
      </c>
      <c r="L7" s="29" t="str">
        <f aca="false">février!L7</f>
        <v>entrée</v>
      </c>
      <c r="M7" s="29" t="str">
        <f aca="false">février!M7</f>
        <v>sortie</v>
      </c>
      <c r="N7" s="29" t="str">
        <f aca="false">février!N7</f>
        <v>entrée</v>
      </c>
      <c r="O7" s="29" t="str">
        <f aca="false">février!O7</f>
        <v>sortie</v>
      </c>
      <c r="P7" s="29" t="str">
        <f aca="false">février!P7</f>
        <v>entrée</v>
      </c>
      <c r="Q7" s="29" t="str">
        <f aca="false">février!Q7</f>
        <v>sortie</v>
      </c>
      <c r="R7" s="29" t="str">
        <f aca="false">février!R7</f>
        <v>entrée</v>
      </c>
      <c r="S7" s="29" t="str">
        <f aca="false">février!S7</f>
        <v>sortie</v>
      </c>
      <c r="T7" s="44" t="str">
        <f aca="false">février!T7</f>
        <v>remarque</v>
      </c>
      <c r="U7" s="44" t="str">
        <f aca="false">février!U7</f>
        <v>erreur ext</v>
      </c>
      <c r="V7" s="44" t="str">
        <f aca="false">février!V7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février!AM7</f>
        <v>err nbre timbrages</v>
      </c>
      <c r="AN7" s="44" t="str">
        <f aca="false">février!AN7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février!A8</f>
        <v>totaux mensuels:</v>
      </c>
      <c r="B8" s="45"/>
      <c r="C8" s="50" t="n">
        <f aca="false">SUM(C9:C39)</f>
        <v>7.93819444444444</v>
      </c>
      <c r="D8" s="46" t="n">
        <f aca="false">SUM(D9:D39)</f>
        <v>-7.93819444444444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mercredi</v>
      </c>
      <c r="B9" s="36" t="n">
        <f aca="false">EDATE(février!B9,1)</f>
        <v>36586</v>
      </c>
      <c r="C9" s="13" t="n">
        <f aca="false">IF(OR(WEEKDAY(B9)=1,WEEKDAY(B9)=7),0,$A$1)-$A$1*F9-$A$1*$G9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jeudi</v>
      </c>
      <c r="B10" s="36" t="n">
        <f aca="false">B9+1</f>
        <v>36587</v>
      </c>
      <c r="C10" s="13" t="n">
        <f aca="false">IF(OR(WEEKDAY(B10)=1,WEEKDAY(B10)=7),0,$A$1)-$A$1*F10-$A$1*$G10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vendredi</v>
      </c>
      <c r="B11" s="36" t="n">
        <f aca="false">B10+1</f>
        <v>36588</v>
      </c>
      <c r="C11" s="13" t="n">
        <f aca="false">IF(OR(WEEKDAY(B11)=1,WEEKDAY(B11)=7),0,$A$1)-$A$1*F11-$A$1*$G11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samedi</v>
      </c>
      <c r="B12" s="36" t="n">
        <f aca="false">B11+1</f>
        <v>36589</v>
      </c>
      <c r="C12" s="13" t="n">
        <f aca="false">IF(OR(WEEKDAY(B12)=1,WEEKDAY(B12)=7),0,$A$1)-$A$1*F12-$A$1*$G12</f>
        <v>0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dimanche</v>
      </c>
      <c r="B13" s="36" t="n">
        <f aca="false">B12+1</f>
        <v>36590</v>
      </c>
      <c r="C13" s="13" t="n">
        <f aca="false">IF(OR(WEEKDAY(B13)=1,WEEKDAY(B13)=7),0,$A$1)-$A$1*F13-$A$1*$G13</f>
        <v>0</v>
      </c>
      <c r="D13" s="13" t="n">
        <f aca="false">IF(currentDate&lt;B13,0,E13-C13)</f>
        <v>0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lundi</v>
      </c>
      <c r="B14" s="36" t="n">
        <f aca="false">B13+1</f>
        <v>36591</v>
      </c>
      <c r="C14" s="13" t="n">
        <f aca="false">IF(OR(WEEKDAY(B14)=1,WEEKDAY(B14)=7),0,$A$1)-$A$1*F14-$A$1*$G14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mardi</v>
      </c>
      <c r="B15" s="36" t="n">
        <f aca="false">B14+1</f>
        <v>36592</v>
      </c>
      <c r="C15" s="13" t="n">
        <f aca="false">IF(OR(WEEKDAY(B15)=1,WEEKDAY(B15)=7),0,$A$1)-$A$1*F15-$A$1*$G15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mercredi</v>
      </c>
      <c r="B16" s="36" t="n">
        <f aca="false">B15+1</f>
        <v>36593</v>
      </c>
      <c r="C16" s="13" t="n">
        <f aca="false">IF(OR(WEEKDAY(B16)=1,WEEKDAY(B16)=7),0,$A$1)-$A$1*F16-$A$1*$G16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jeudi</v>
      </c>
      <c r="B17" s="36" t="n">
        <f aca="false">B16+1</f>
        <v>36594</v>
      </c>
      <c r="C17" s="13" t="n">
        <f aca="false">IF(OR(WEEKDAY(B17)=1,WEEKDAY(B17)=7),0,$A$1)-$A$1*F17-$A$1*$G17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vendredi</v>
      </c>
      <c r="B18" s="36" t="n">
        <f aca="false">B17+1</f>
        <v>36595</v>
      </c>
      <c r="C18" s="13" t="n">
        <f aca="false">IF(OR(WEEKDAY(B18)=1,WEEKDAY(B18)=7),0,$A$1)-$A$1*F18-$A$1*$G18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samedi</v>
      </c>
      <c r="B19" s="36" t="n">
        <f aca="false">B18+1</f>
        <v>36596</v>
      </c>
      <c r="C19" s="13" t="n">
        <f aca="false">IF(OR(WEEKDAY(B19)=1,WEEKDAY(B19)=7),0,$A$1)-$A$1*F19-$A$1*$G19</f>
        <v>0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dimanche</v>
      </c>
      <c r="B20" s="36" t="n">
        <f aca="false">B19+1</f>
        <v>36597</v>
      </c>
      <c r="C20" s="13" t="n">
        <f aca="false">IF(OR(WEEKDAY(B20)=1,WEEKDAY(B20)=7),0,$A$1)-$A$1*F20-$A$1*$G20</f>
        <v>0</v>
      </c>
      <c r="D20" s="13" t="n">
        <f aca="false">IF(currentDate&lt;B20,0,E20-C20)</f>
        <v>0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lundi</v>
      </c>
      <c r="B21" s="36" t="n">
        <f aca="false">B20+1</f>
        <v>36598</v>
      </c>
      <c r="C21" s="13" t="n">
        <f aca="false">IF(OR(WEEKDAY(B21)=1,WEEKDAY(B21)=7),0,$A$1)-$A$1*F21-$A$1*$G21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mardi</v>
      </c>
      <c r="B22" s="36" t="n">
        <f aca="false">B21+1</f>
        <v>36599</v>
      </c>
      <c r="C22" s="13" t="n">
        <f aca="false">IF(OR(WEEKDAY(B22)=1,WEEKDAY(B22)=7),0,$A$1)-$A$1*F22-$A$1*$G22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mercredi</v>
      </c>
      <c r="B23" s="36" t="n">
        <f aca="false">B22+1</f>
        <v>36600</v>
      </c>
      <c r="C23" s="13" t="n">
        <f aca="false">IF(OR(WEEKDAY(B23)=1,WEEKDAY(B23)=7),0,$A$1)-$A$1*F23-$A$1*$G23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jeudi</v>
      </c>
      <c r="B24" s="36" t="n">
        <f aca="false">B23+1</f>
        <v>36601</v>
      </c>
      <c r="C24" s="13" t="n">
        <f aca="false">IF(OR(WEEKDAY(B24)=1,WEEKDAY(B24)=7),0,$A$1)-$A$1*F24-$A$1*$G24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vendredi</v>
      </c>
      <c r="B25" s="36" t="n">
        <f aca="false">B24+1</f>
        <v>36602</v>
      </c>
      <c r="C25" s="13" t="n">
        <f aca="false">IF(OR(WEEKDAY(B25)=1,WEEKDAY(B25)=7),0,$A$1)-$A$1*F25-$A$1*$G25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samedi</v>
      </c>
      <c r="B26" s="36" t="n">
        <f aca="false">B25+1</f>
        <v>36603</v>
      </c>
      <c r="C26" s="13" t="n">
        <f aca="false">IF(OR(WEEKDAY(B26)=1,WEEKDAY(B26)=7),0,$A$1)-$A$1*F26-$A$1*$G26</f>
        <v>0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dimanche</v>
      </c>
      <c r="B27" s="36" t="n">
        <f aca="false">B26+1</f>
        <v>36604</v>
      </c>
      <c r="C27" s="13" t="n">
        <f aca="false">IF(OR(WEEKDAY(B27)=1,WEEKDAY(B27)=7),0,$A$1)-$A$1*F27-$A$1*$G27</f>
        <v>0</v>
      </c>
      <c r="D27" s="13" t="n">
        <f aca="false">IF(currentDate&lt;B27,0,E27-C27)</f>
        <v>0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lundi</v>
      </c>
      <c r="B28" s="36" t="n">
        <f aca="false">B27+1</f>
        <v>36605</v>
      </c>
      <c r="C28" s="13" t="n">
        <f aca="false">IF(OR(WEEKDAY(B28)=1,WEEKDAY(B28)=7),0,$A$1)-$A$1*F28-$A$1*$G28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mardi</v>
      </c>
      <c r="B29" s="36" t="n">
        <f aca="false">B28+1</f>
        <v>36606</v>
      </c>
      <c r="C29" s="13" t="n">
        <f aca="false">IF(OR(WEEKDAY(B29)=1,WEEKDAY(B29)=7),0,$A$1)-$A$1*F29-$A$1*$G29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mercredi</v>
      </c>
      <c r="B30" s="36" t="n">
        <f aca="false">B29+1</f>
        <v>36607</v>
      </c>
      <c r="C30" s="13" t="n">
        <f aca="false">IF(OR(WEEKDAY(B30)=1,WEEKDAY(B30)=7),0,$A$1)-$A$1*F30-$A$1*$G30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jeudi</v>
      </c>
      <c r="B31" s="36" t="n">
        <f aca="false">B30+1</f>
        <v>36608</v>
      </c>
      <c r="C31" s="13" t="n">
        <f aca="false">IF(OR(WEEKDAY(B31)=1,WEEKDAY(B31)=7),0,$A$1)-$A$1*F31-$A$1*$G31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vendredi</v>
      </c>
      <c r="B32" s="36" t="n">
        <f aca="false">B31+1</f>
        <v>36609</v>
      </c>
      <c r="C32" s="13" t="n">
        <f aca="false">IF(OR(WEEKDAY(B32)=1,WEEKDAY(B32)=7),0,$A$1)-$A$1*F32-$A$1*$G32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samedi</v>
      </c>
      <c r="B33" s="36" t="n">
        <f aca="false">B32+1</f>
        <v>36610</v>
      </c>
      <c r="C33" s="13" t="n">
        <f aca="false">IF(OR(WEEKDAY(B33)=1,WEEKDAY(B33)=7),0,$A$1)-$A$1*F33-$A$1*$G33</f>
        <v>0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dimanche</v>
      </c>
      <c r="B34" s="36" t="n">
        <f aca="false">B33+1</f>
        <v>36611</v>
      </c>
      <c r="C34" s="13" t="n">
        <f aca="false">IF(OR(WEEKDAY(B34)=1,WEEKDAY(B34)=7),0,$A$1)-$A$1*F34-$A$1*$G34</f>
        <v>0</v>
      </c>
      <c r="D34" s="13" t="n">
        <f aca="false">IF(currentDate&lt;B34,0,E34-C34)</f>
        <v>0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lundi</v>
      </c>
      <c r="B35" s="36" t="n">
        <f aca="false">B34+1</f>
        <v>36612</v>
      </c>
      <c r="C35" s="13" t="n">
        <f aca="false">IF(OR(WEEKDAY(B35)=1,WEEKDAY(B35)=7),0,$A$1)-$A$1*F35-$A$1*$G35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mardi</v>
      </c>
      <c r="B36" s="36" t="n">
        <f aca="false">B35+1</f>
        <v>36613</v>
      </c>
      <c r="C36" s="13" t="n">
        <f aca="false">IF(OR(WEEKDAY(B36)=1,WEEKDAY(B36)=7),0,$A$1)-$A$1*F36-$A$1*$G36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mercredi</v>
      </c>
      <c r="B37" s="36" t="n">
        <f aca="false">B36+1</f>
        <v>36614</v>
      </c>
      <c r="C37" s="13" t="n">
        <f aca="false">IF(OR(WEEKDAY(B37)=1,WEEKDAY(B37)=7),0,$A$1)-$A$1*F37-$A$1*$G37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jeudi</v>
      </c>
      <c r="B38" s="36" t="n">
        <f aca="false">B37+1</f>
        <v>36615</v>
      </c>
      <c r="C38" s="13" t="n">
        <f aca="false">IF(OR(WEEKDAY(B38)=1,WEEKDAY(B38)=7),0,$A$1)-$A$1*F38-$A$1*$G38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vendredi</v>
      </c>
      <c r="B39" s="36" t="n">
        <f aca="false">B38+1</f>
        <v>36616</v>
      </c>
      <c r="C39" s="13" t="n">
        <f aca="false">IF(OR(WEEKDAY(B39)=1,WEEKDAY(B39)=7),0,$A$1)-$A$1*F39-$A$1*$G39</f>
        <v>0.345138888888889</v>
      </c>
      <c r="D39" s="13" t="n">
        <f aca="false">IF(currentDate&lt;B39,0,E39-C39)</f>
        <v>-0.345138888888889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38:X39 A9:G37 T9:X37">
    <cfRule type="expression" priority="4" aboveAverage="0" equalAverage="0" bottom="0" percent="0" rank="0" text="" dxfId="1">
      <formula>MONTH($B9)&lt;&gt;MONTH($B$9)</formula>
    </cfRule>
  </conditionalFormatting>
  <conditionalFormatting sqref="H9:S37">
    <cfRule type="expression" priority="5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mars!A1</f>
        <v>0.345138888888889</v>
      </c>
      <c r="B1" s="1" t="str">
        <f aca="false">mars!B1</f>
        <v>horaire journalier</v>
      </c>
      <c r="C1" s="2"/>
      <c r="E1" s="3"/>
      <c r="H1" s="3"/>
      <c r="I1" s="39" t="str">
        <f aca="false">"timbrage, "&amp;TEXT($B$9,"MMMM AAAA")</f>
        <v>timbrage, avril 2000</v>
      </c>
      <c r="J1" s="39"/>
      <c r="K1" s="39"/>
      <c r="L1" s="39"/>
      <c r="M1" s="3"/>
      <c r="N1" s="3"/>
      <c r="O1" s="3"/>
      <c r="X1" s="25" t="str">
        <f aca="false">mars!X1</f>
        <v>solde</v>
      </c>
      <c r="Y1" s="25" t="str">
        <f aca="false">mars!Y1</f>
        <v>tot1</v>
      </c>
      <c r="Z1" s="25" t="str">
        <f aca="false">mars!Z1</f>
        <v>tot2</v>
      </c>
      <c r="AA1" s="25" t="str">
        <f aca="false">mars!AA1</f>
        <v>tot3</v>
      </c>
      <c r="AB1" s="25" t="str">
        <f aca="false">mars!AB1</f>
        <v>tot4</v>
      </c>
      <c r="AC1" s="25" t="str">
        <f aca="false">mars!AC1</f>
        <v>tot5</v>
      </c>
      <c r="AD1" s="25" t="str">
        <f aca="false">mars!AD1</f>
        <v>tot6</v>
      </c>
      <c r="AE1" s="25" t="str">
        <f aca="false">mars!AE1</f>
        <v>tot7</v>
      </c>
      <c r="AF1" s="25" t="str">
        <f aca="false">mars!AF1</f>
        <v>tot8</v>
      </c>
      <c r="AG1" s="25" t="str">
        <f aca="false">mars!AG1</f>
        <v>tot9</v>
      </c>
      <c r="AH1" s="25" t="str">
        <f aca="false">mars!AH1</f>
        <v>tot10</v>
      </c>
      <c r="AI1" s="40" t="str">
        <f aca="false">mars!AI1</f>
        <v>remarque</v>
      </c>
    </row>
    <row r="2" customFormat="false" ht="12.8" hidden="false" customHeight="false" outlineLevel="0" collapsed="false">
      <c r="A2" s="26" t="n">
        <f aca="false">mars!A5</f>
        <v>-11.6576388888889</v>
      </c>
      <c r="B2" s="1" t="str">
        <f aca="false">mars!B2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mars!B3</f>
        <v>nb heures payées mois courant</v>
      </c>
      <c r="C3" s="2"/>
      <c r="E3" s="3"/>
      <c r="H3" s="3"/>
      <c r="I3" s="15" t="str">
        <f aca="false">mars!I3</f>
        <v>prénom nom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mars!A4-F8</f>
        <v>20</v>
      </c>
      <c r="B4" s="1" t="str">
        <f aca="false">mars!B4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-18.9055555555558</v>
      </c>
      <c r="B5" s="1" t="str">
        <f aca="false">mars!B5</f>
        <v>balance en fin de mois</v>
      </c>
      <c r="C5" s="2"/>
      <c r="E5" s="3"/>
      <c r="H5" s="3"/>
      <c r="I5" s="42" t="n">
        <f aca="false">MAX(mars!I5,V8)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mars!C7</f>
        <v>temps théorique</v>
      </c>
      <c r="D7" s="29" t="str">
        <f aca="false">mars!D7</f>
        <v>balance</v>
      </c>
      <c r="E7" s="29" t="str">
        <f aca="false">mars!E7</f>
        <v>temps présence</v>
      </c>
      <c r="F7" s="29" t="str">
        <f aca="false">mars!F7</f>
        <v>vacan-ces (j)</v>
      </c>
      <c r="G7" s="29" t="str">
        <f aca="false">mars!G7</f>
        <v>absence payée(j)</v>
      </c>
      <c r="H7" s="29" t="str">
        <f aca="false">mars!H7</f>
        <v>entrée</v>
      </c>
      <c r="I7" s="29" t="str">
        <f aca="false">mars!I7</f>
        <v>sortie</v>
      </c>
      <c r="J7" s="29" t="str">
        <f aca="false">mars!J7</f>
        <v>entrée</v>
      </c>
      <c r="K7" s="29" t="str">
        <f aca="false">mars!K7</f>
        <v>sortie</v>
      </c>
      <c r="L7" s="29" t="str">
        <f aca="false">mars!L7</f>
        <v>entrée</v>
      </c>
      <c r="M7" s="29" t="str">
        <f aca="false">mars!M7</f>
        <v>sortie</v>
      </c>
      <c r="N7" s="29" t="str">
        <f aca="false">mars!N7</f>
        <v>entrée</v>
      </c>
      <c r="O7" s="29" t="str">
        <f aca="false">mars!O7</f>
        <v>sortie</v>
      </c>
      <c r="P7" s="29" t="str">
        <f aca="false">mars!P7</f>
        <v>entrée</v>
      </c>
      <c r="Q7" s="29" t="str">
        <f aca="false">mars!Q7</f>
        <v>sortie</v>
      </c>
      <c r="R7" s="29" t="str">
        <f aca="false">mars!R7</f>
        <v>entrée</v>
      </c>
      <c r="S7" s="29" t="str">
        <f aca="false">mars!S7</f>
        <v>sortie</v>
      </c>
      <c r="T7" s="44" t="str">
        <f aca="false">mars!T7</f>
        <v>remarque</v>
      </c>
      <c r="U7" s="44" t="str">
        <f aca="false">mars!U7</f>
        <v>erreur ext</v>
      </c>
      <c r="V7" s="44" t="str">
        <f aca="false">mars!V7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mars!AM7</f>
        <v>err nbre timbrages</v>
      </c>
      <c r="AN7" s="44" t="str">
        <f aca="false">mars!AN7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mars!A8</f>
        <v>totaux mensuels:</v>
      </c>
      <c r="B8" s="45"/>
      <c r="C8" s="50" t="n">
        <f aca="false">SUM(C9:C39)</f>
        <v>7.24791666666667</v>
      </c>
      <c r="D8" s="46" t="n">
        <f aca="false">SUM(D9:D39)</f>
        <v>-7.24791666666667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samedi</v>
      </c>
      <c r="B9" s="36" t="n">
        <f aca="false">EDATE(mars!B9,1)</f>
        <v>36617</v>
      </c>
      <c r="C9" s="13" t="n">
        <f aca="false">IF(OR(WEEKDAY(B9)=1,WEEKDAY(B9)=7),0,$A$1)-$A$1*F9-$A$1*$G9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dimanche</v>
      </c>
      <c r="B10" s="36" t="n">
        <f aca="false">B9+1</f>
        <v>36618</v>
      </c>
      <c r="C10" s="13" t="n">
        <f aca="false">IF(OR(WEEKDAY(B10)=1,WEEKDAY(B10)=7),0,$A$1)-$A$1*F10-$A$1*$G10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lundi</v>
      </c>
      <c r="B11" s="36" t="n">
        <f aca="false">B10+1</f>
        <v>36619</v>
      </c>
      <c r="C11" s="13" t="n">
        <f aca="false">IF(OR(WEEKDAY(B11)=1,WEEKDAY(B11)=7),0,$A$1)-$A$1*F11-$A$1*$G11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mardi</v>
      </c>
      <c r="B12" s="36" t="n">
        <f aca="false">B11+1</f>
        <v>36620</v>
      </c>
      <c r="C12" s="13" t="n">
        <f aca="false">IF(OR(WEEKDAY(B12)=1,WEEKDAY(B12)=7),0,$A$1)-$A$1*F12-$A$1*$G12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mercredi</v>
      </c>
      <c r="B13" s="36" t="n">
        <f aca="false">B12+1</f>
        <v>36621</v>
      </c>
      <c r="C13" s="13" t="n">
        <f aca="false">IF(OR(WEEKDAY(B13)=1,WEEKDAY(B13)=7),0,$A$1)-$A$1*F13-$A$1*$G13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jeudi</v>
      </c>
      <c r="B14" s="36" t="n">
        <f aca="false">B13+1</f>
        <v>36622</v>
      </c>
      <c r="C14" s="13" t="n">
        <f aca="false">IF(OR(WEEKDAY(B14)=1,WEEKDAY(B14)=7),0,$A$1)-$A$1*F14-$A$1*$G14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vendredi</v>
      </c>
      <c r="B15" s="36" t="n">
        <f aca="false">B14+1</f>
        <v>36623</v>
      </c>
      <c r="C15" s="13" t="n">
        <f aca="false">IF(OR(WEEKDAY(B15)=1,WEEKDAY(B15)=7),0,$A$1)-$A$1*F15-$A$1*$G15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samedi</v>
      </c>
      <c r="B16" s="36" t="n">
        <f aca="false">B15+1</f>
        <v>36624</v>
      </c>
      <c r="C16" s="13" t="n">
        <f aca="false">IF(OR(WEEKDAY(B16)=1,WEEKDAY(B16)=7),0,$A$1)-$A$1*F16-$A$1*$G16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dimanche</v>
      </c>
      <c r="B17" s="36" t="n">
        <f aca="false">B16+1</f>
        <v>36625</v>
      </c>
      <c r="C17" s="13" t="n">
        <f aca="false">IF(OR(WEEKDAY(B17)=1,WEEKDAY(B17)=7),0,$A$1)-$A$1*F17-$A$1*$G17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lundi</v>
      </c>
      <c r="B18" s="36" t="n">
        <f aca="false">B17+1</f>
        <v>36626</v>
      </c>
      <c r="C18" s="13" t="n">
        <f aca="false">IF(OR(WEEKDAY(B18)=1,WEEKDAY(B18)=7),0,$A$1)-$A$1*F18-$A$1*$G18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mardi</v>
      </c>
      <c r="B19" s="36" t="n">
        <f aca="false">B18+1</f>
        <v>36627</v>
      </c>
      <c r="C19" s="13" t="n">
        <f aca="false">IF(OR(WEEKDAY(B19)=1,WEEKDAY(B19)=7),0,$A$1)-$A$1*F19-$A$1*$G19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mercredi</v>
      </c>
      <c r="B20" s="36" t="n">
        <f aca="false">B19+1</f>
        <v>36628</v>
      </c>
      <c r="C20" s="13" t="n">
        <f aca="false">IF(OR(WEEKDAY(B20)=1,WEEKDAY(B20)=7),0,$A$1)-$A$1*F20-$A$1*$G20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jeudi</v>
      </c>
      <c r="B21" s="36" t="n">
        <f aca="false">B20+1</f>
        <v>36629</v>
      </c>
      <c r="C21" s="13" t="n">
        <f aca="false">IF(OR(WEEKDAY(B21)=1,WEEKDAY(B21)=7),0,$A$1)-$A$1*F21-$A$1*$G21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vendredi</v>
      </c>
      <c r="B22" s="36" t="n">
        <f aca="false">B21+1</f>
        <v>36630</v>
      </c>
      <c r="C22" s="13" t="n">
        <f aca="false">IF(OR(WEEKDAY(B22)=1,WEEKDAY(B22)=7),0,$A$1)-$A$1*F22-$A$1*$G22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samedi</v>
      </c>
      <c r="B23" s="36" t="n">
        <f aca="false">B22+1</f>
        <v>36631</v>
      </c>
      <c r="C23" s="13" t="n">
        <f aca="false">IF(OR(WEEKDAY(B23)=1,WEEKDAY(B23)=7),0,$A$1)-$A$1*F23-$A$1*$G23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dimanche</v>
      </c>
      <c r="B24" s="36" t="n">
        <f aca="false">B23+1</f>
        <v>36632</v>
      </c>
      <c r="C24" s="13" t="n">
        <f aca="false">IF(OR(WEEKDAY(B24)=1,WEEKDAY(B24)=7),0,$A$1)-$A$1*F24-$A$1*$G24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lundi</v>
      </c>
      <c r="B25" s="36" t="n">
        <f aca="false">B24+1</f>
        <v>36633</v>
      </c>
      <c r="C25" s="13" t="n">
        <f aca="false">IF(OR(WEEKDAY(B25)=1,WEEKDAY(B25)=7),0,$A$1)-$A$1*F25-$A$1*$G25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mardi</v>
      </c>
      <c r="B26" s="36" t="n">
        <f aca="false">B25+1</f>
        <v>36634</v>
      </c>
      <c r="C26" s="13" t="n">
        <f aca="false">IF(OR(WEEKDAY(B26)=1,WEEKDAY(B26)=7),0,$A$1)-$A$1*F26-$A$1*$G26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mercredi</v>
      </c>
      <c r="B27" s="36" t="n">
        <f aca="false">B26+1</f>
        <v>36635</v>
      </c>
      <c r="C27" s="13" t="n">
        <f aca="false">IF(OR(WEEKDAY(B27)=1,WEEKDAY(B27)=7),0,$A$1)-$A$1*F27-$A$1*$G27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jeudi</v>
      </c>
      <c r="B28" s="36" t="n">
        <f aca="false">B27+1</f>
        <v>36636</v>
      </c>
      <c r="C28" s="13" t="n">
        <f aca="false">IF(OR(WEEKDAY(B28)=1,WEEKDAY(B28)=7),0,$A$1)-$A$1*F28-$A$1*$G28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vendredi</v>
      </c>
      <c r="B29" s="36" t="n">
        <f aca="false">B28+1</f>
        <v>36637</v>
      </c>
      <c r="C29" s="13" t="n">
        <f aca="false">IF(OR(WEEKDAY(B29)=1,WEEKDAY(B29)=7),0,$A$1)-$A$1*F29-$A$1*$G29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samedi</v>
      </c>
      <c r="B30" s="36" t="n">
        <f aca="false">B29+1</f>
        <v>36638</v>
      </c>
      <c r="C30" s="13" t="n">
        <f aca="false">IF(OR(WEEKDAY(B30)=1,WEEKDAY(B30)=7),0,$A$1)-$A$1*F30-$A$1*$G30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dimanche</v>
      </c>
      <c r="B31" s="36" t="n">
        <f aca="false">B30+1</f>
        <v>36639</v>
      </c>
      <c r="C31" s="13" t="n">
        <f aca="false">IF(OR(WEEKDAY(B31)=1,WEEKDAY(B31)=7),0,$A$1)-$A$1*F31-$A$1*$G31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lundi</v>
      </c>
      <c r="B32" s="36" t="n">
        <f aca="false">B31+1</f>
        <v>36640</v>
      </c>
      <c r="C32" s="13" t="n">
        <f aca="false">IF(OR(WEEKDAY(B32)=1,WEEKDAY(B32)=7),0,$A$1)-$A$1*F32-$A$1*$G32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mardi</v>
      </c>
      <c r="B33" s="36" t="n">
        <f aca="false">B32+1</f>
        <v>36641</v>
      </c>
      <c r="C33" s="13" t="n">
        <f aca="false">IF(OR(WEEKDAY(B33)=1,WEEKDAY(B33)=7),0,$A$1)-$A$1*F33-$A$1*$G33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mercredi</v>
      </c>
      <c r="B34" s="36" t="n">
        <f aca="false">B33+1</f>
        <v>36642</v>
      </c>
      <c r="C34" s="13" t="n">
        <f aca="false">IF(OR(WEEKDAY(B34)=1,WEEKDAY(B34)=7),0,$A$1)-$A$1*F34-$A$1*$G34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jeudi</v>
      </c>
      <c r="B35" s="36" t="n">
        <f aca="false">B34+1</f>
        <v>36643</v>
      </c>
      <c r="C35" s="13" t="n">
        <f aca="false">IF(OR(WEEKDAY(B35)=1,WEEKDAY(B35)=7),0,$A$1)-$A$1*F35-$A$1*$G35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vendredi</v>
      </c>
      <c r="B36" s="36" t="n">
        <f aca="false">B35+1</f>
        <v>36644</v>
      </c>
      <c r="C36" s="13" t="n">
        <f aca="false">IF(OR(WEEKDAY(B36)=1,WEEKDAY(B36)=7),0,$A$1)-$A$1*F36-$A$1*$G36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samedi</v>
      </c>
      <c r="B37" s="36" t="n">
        <f aca="false">B36+1</f>
        <v>36645</v>
      </c>
      <c r="C37" s="13" t="n">
        <f aca="false">IF(OR(WEEKDAY(B37)=1,WEEKDAY(B37)=7),0,$A$1)-$A$1*F37-$A$1*$G37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dimanche</v>
      </c>
      <c r="B38" s="36" t="n">
        <f aca="false">B37+1</f>
        <v>36646</v>
      </c>
      <c r="C38" s="13" t="n">
        <f aca="false">IF(OR(WEEKDAY(B38)=1,WEEKDAY(B38)=7),0,$A$1)-$A$1*F38-$A$1*$G38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lundi</v>
      </c>
      <c r="B39" s="36" t="n">
        <f aca="false">B38+1</f>
        <v>36647</v>
      </c>
      <c r="C39" s="13" t="n">
        <f aca="false">IF(OR(WEEKDAY(B39)=1,WEEKDAY(B39)=7),0,$A$1)-$A$1*F39-$A$1*$G39</f>
        <v>0.345138888888889</v>
      </c>
      <c r="D39" s="13" t="n">
        <f aca="false">IF(currentDate&lt;B39,0,E39-C39)</f>
        <v>-0.345138888888889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avril!A1</f>
        <v>0.345138888888889</v>
      </c>
      <c r="B1" s="1" t="str">
        <f aca="false">avril!B1</f>
        <v>horaire journalier</v>
      </c>
      <c r="C1" s="2"/>
      <c r="E1" s="3"/>
      <c r="H1" s="3"/>
      <c r="I1" s="39" t="str">
        <f aca="false">"timbrage, "&amp;TEXT($B$9,"MMMM AAAA")</f>
        <v>timbrage, mai 2000</v>
      </c>
      <c r="J1" s="39"/>
      <c r="K1" s="39"/>
      <c r="L1" s="39"/>
      <c r="M1" s="3"/>
      <c r="N1" s="3"/>
      <c r="O1" s="3"/>
      <c r="X1" s="25" t="str">
        <f aca="false">avril!X1</f>
        <v>solde</v>
      </c>
      <c r="Y1" s="25" t="str">
        <f aca="false">avril!Y1</f>
        <v>tot1</v>
      </c>
      <c r="Z1" s="25" t="str">
        <f aca="false">avril!Z1</f>
        <v>tot2</v>
      </c>
      <c r="AA1" s="25" t="str">
        <f aca="false">avril!AA1</f>
        <v>tot3</v>
      </c>
      <c r="AB1" s="25" t="str">
        <f aca="false">avril!AB1</f>
        <v>tot4</v>
      </c>
      <c r="AC1" s="25" t="str">
        <f aca="false">avril!AC1</f>
        <v>tot5</v>
      </c>
      <c r="AD1" s="25" t="str">
        <f aca="false">avril!AD1</f>
        <v>tot6</v>
      </c>
      <c r="AE1" s="25" t="str">
        <f aca="false">avril!AE1</f>
        <v>tot7</v>
      </c>
      <c r="AF1" s="25" t="str">
        <f aca="false">avril!AF1</f>
        <v>tot8</v>
      </c>
      <c r="AG1" s="25" t="str">
        <f aca="false">avril!AG1</f>
        <v>tot9</v>
      </c>
      <c r="AH1" s="25" t="str">
        <f aca="false">avril!AH1</f>
        <v>tot10</v>
      </c>
      <c r="AI1" s="40" t="str">
        <f aca="false">avril!AI1</f>
        <v>remarque</v>
      </c>
    </row>
    <row r="2" customFormat="false" ht="12.8" hidden="false" customHeight="false" outlineLevel="0" collapsed="false">
      <c r="A2" s="26" t="n">
        <f aca="false">avril!A5</f>
        <v>-18.9055555555558</v>
      </c>
      <c r="B2" s="1" t="str">
        <f aca="false">avril!B2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avril!B3</f>
        <v>nb heures payées mois courant</v>
      </c>
      <c r="C3" s="2"/>
      <c r="E3" s="3"/>
      <c r="H3" s="3"/>
      <c r="I3" s="15" t="str">
        <f aca="false">avril!I3</f>
        <v>prénom nom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avril!A4-F8</f>
        <v>20</v>
      </c>
      <c r="B4" s="1" t="str">
        <f aca="false">avril!B4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-26.8437500000009</v>
      </c>
      <c r="B5" s="1" t="str">
        <f aca="false">avril!B5</f>
        <v>balance en fin de mois</v>
      </c>
      <c r="C5" s="2"/>
      <c r="E5" s="3"/>
      <c r="H5" s="3"/>
      <c r="I5" s="42" t="n">
        <f aca="false">MAX(avril!I5,V8)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avril!C7</f>
        <v>temps théorique</v>
      </c>
      <c r="D7" s="29" t="str">
        <f aca="false">avril!D7</f>
        <v>balance</v>
      </c>
      <c r="E7" s="29" t="str">
        <f aca="false">avril!E7</f>
        <v>temps présence</v>
      </c>
      <c r="F7" s="29" t="str">
        <f aca="false">avril!F7</f>
        <v>vacan-ces (j)</v>
      </c>
      <c r="G7" s="29" t="str">
        <f aca="false">avril!G7</f>
        <v>absence payée(j)</v>
      </c>
      <c r="H7" s="29" t="str">
        <f aca="false">avril!H7</f>
        <v>entrée</v>
      </c>
      <c r="I7" s="29" t="str">
        <f aca="false">avril!I7</f>
        <v>sortie</v>
      </c>
      <c r="J7" s="29" t="str">
        <f aca="false">avril!J7</f>
        <v>entrée</v>
      </c>
      <c r="K7" s="29" t="str">
        <f aca="false">avril!K7</f>
        <v>sortie</v>
      </c>
      <c r="L7" s="29" t="str">
        <f aca="false">avril!L7</f>
        <v>entrée</v>
      </c>
      <c r="M7" s="29" t="str">
        <f aca="false">avril!M7</f>
        <v>sortie</v>
      </c>
      <c r="N7" s="29" t="str">
        <f aca="false">avril!N7</f>
        <v>entrée</v>
      </c>
      <c r="O7" s="29" t="str">
        <f aca="false">avril!O7</f>
        <v>sortie</v>
      </c>
      <c r="P7" s="29" t="str">
        <f aca="false">avril!P7</f>
        <v>entrée</v>
      </c>
      <c r="Q7" s="29" t="str">
        <f aca="false">avril!Q7</f>
        <v>sortie</v>
      </c>
      <c r="R7" s="29" t="str">
        <f aca="false">avril!R7</f>
        <v>entrée</v>
      </c>
      <c r="S7" s="29" t="str">
        <f aca="false">avril!S7</f>
        <v>sortie</v>
      </c>
      <c r="T7" s="44" t="str">
        <f aca="false">avril!T7</f>
        <v>remarque</v>
      </c>
      <c r="U7" s="44" t="str">
        <f aca="false">avril!U7</f>
        <v>erreur ext</v>
      </c>
      <c r="V7" s="44" t="str">
        <f aca="false">avril!V7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avril!AM7</f>
        <v>err nbre timbrages</v>
      </c>
      <c r="AN7" s="44" t="str">
        <f aca="false">avril!AN7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avril!A8</f>
        <v>totaux mensuels:</v>
      </c>
      <c r="B8" s="45"/>
      <c r="C8" s="50" t="n">
        <f aca="false">SUM(C9:C39)</f>
        <v>7.93819444444444</v>
      </c>
      <c r="D8" s="46" t="n">
        <f aca="false">SUM(D9:D39)</f>
        <v>-7.93819444444444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lundi</v>
      </c>
      <c r="B9" s="36" t="n">
        <f aca="false">EDATE(avril!B9,1)</f>
        <v>36647</v>
      </c>
      <c r="C9" s="13" t="n">
        <f aca="false">IF(OR(WEEKDAY(B9)=1,WEEKDAY(B9)=7),0,$A$1)-$A$1*F9-$A$1*$G9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mardi</v>
      </c>
      <c r="B10" s="36" t="n">
        <f aca="false">B9+1</f>
        <v>36648</v>
      </c>
      <c r="C10" s="13" t="n">
        <f aca="false">IF(OR(WEEKDAY(B10)=1,WEEKDAY(B10)=7),0,$A$1)-$A$1*F10-$A$1*$G10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mercredi</v>
      </c>
      <c r="B11" s="36" t="n">
        <f aca="false">B10+1</f>
        <v>36649</v>
      </c>
      <c r="C11" s="13" t="n">
        <f aca="false">IF(OR(WEEKDAY(B11)=1,WEEKDAY(B11)=7),0,$A$1)-$A$1*F11-$A$1*$G11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jeudi</v>
      </c>
      <c r="B12" s="36" t="n">
        <f aca="false">B11+1</f>
        <v>36650</v>
      </c>
      <c r="C12" s="13" t="n">
        <f aca="false">IF(OR(WEEKDAY(B12)=1,WEEKDAY(B12)=7),0,$A$1)-$A$1*F12-$A$1*$G12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vendredi</v>
      </c>
      <c r="B13" s="36" t="n">
        <f aca="false">B12+1</f>
        <v>36651</v>
      </c>
      <c r="C13" s="13" t="n">
        <f aca="false">IF(OR(WEEKDAY(B13)=1,WEEKDAY(B13)=7),0,$A$1)-$A$1*F13-$A$1*$G13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samedi</v>
      </c>
      <c r="B14" s="36" t="n">
        <f aca="false">B13+1</f>
        <v>36652</v>
      </c>
      <c r="C14" s="13" t="n">
        <f aca="false">IF(OR(WEEKDAY(B14)=1,WEEKDAY(B14)=7),0,$A$1)-$A$1*F14-$A$1*$G14</f>
        <v>0</v>
      </c>
      <c r="D14" s="13" t="n">
        <f aca="false">IF(currentDate&lt;B14,0,E14-C14)</f>
        <v>0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dimanche</v>
      </c>
      <c r="B15" s="36" t="n">
        <f aca="false">B14+1</f>
        <v>36653</v>
      </c>
      <c r="C15" s="13" t="n">
        <f aca="false">IF(OR(WEEKDAY(B15)=1,WEEKDAY(B15)=7),0,$A$1)-$A$1*F15-$A$1*$G15</f>
        <v>0</v>
      </c>
      <c r="D15" s="13" t="n">
        <f aca="false">IF(currentDate&lt;B15,0,E15-C15)</f>
        <v>0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lundi</v>
      </c>
      <c r="B16" s="36" t="n">
        <f aca="false">B15+1</f>
        <v>36654</v>
      </c>
      <c r="C16" s="13" t="n">
        <f aca="false">IF(OR(WEEKDAY(B16)=1,WEEKDAY(B16)=7),0,$A$1)-$A$1*F16-$A$1*$G16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mardi</v>
      </c>
      <c r="B17" s="36" t="n">
        <f aca="false">B16+1</f>
        <v>36655</v>
      </c>
      <c r="C17" s="13" t="n">
        <f aca="false">IF(OR(WEEKDAY(B17)=1,WEEKDAY(B17)=7),0,$A$1)-$A$1*F17-$A$1*$G17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mercredi</v>
      </c>
      <c r="B18" s="36" t="n">
        <f aca="false">B17+1</f>
        <v>36656</v>
      </c>
      <c r="C18" s="13" t="n">
        <f aca="false">IF(OR(WEEKDAY(B18)=1,WEEKDAY(B18)=7),0,$A$1)-$A$1*F18-$A$1*$G18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jeudi</v>
      </c>
      <c r="B19" s="36" t="n">
        <f aca="false">B18+1</f>
        <v>36657</v>
      </c>
      <c r="C19" s="13" t="n">
        <f aca="false">IF(OR(WEEKDAY(B19)=1,WEEKDAY(B19)=7),0,$A$1)-$A$1*F19-$A$1*$G19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vendredi</v>
      </c>
      <c r="B20" s="36" t="n">
        <f aca="false">B19+1</f>
        <v>36658</v>
      </c>
      <c r="C20" s="13" t="n">
        <f aca="false">IF(OR(WEEKDAY(B20)=1,WEEKDAY(B20)=7),0,$A$1)-$A$1*F20-$A$1*$G20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samedi</v>
      </c>
      <c r="B21" s="36" t="n">
        <f aca="false">B20+1</f>
        <v>36659</v>
      </c>
      <c r="C21" s="13" t="n">
        <f aca="false">IF(OR(WEEKDAY(B21)=1,WEEKDAY(B21)=7),0,$A$1)-$A$1*F21-$A$1*$G21</f>
        <v>0</v>
      </c>
      <c r="D21" s="13" t="n">
        <f aca="false">IF(currentDate&lt;B21,0,E21-C21)</f>
        <v>0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dimanche</v>
      </c>
      <c r="B22" s="36" t="n">
        <f aca="false">B21+1</f>
        <v>36660</v>
      </c>
      <c r="C22" s="13" t="n">
        <f aca="false">IF(OR(WEEKDAY(B22)=1,WEEKDAY(B22)=7),0,$A$1)-$A$1*F22-$A$1*$G22</f>
        <v>0</v>
      </c>
      <c r="D22" s="13" t="n">
        <f aca="false">IF(currentDate&lt;B22,0,E22-C22)</f>
        <v>0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lundi</v>
      </c>
      <c r="B23" s="36" t="n">
        <f aca="false">B22+1</f>
        <v>36661</v>
      </c>
      <c r="C23" s="13" t="n">
        <f aca="false">IF(OR(WEEKDAY(B23)=1,WEEKDAY(B23)=7),0,$A$1)-$A$1*F23-$A$1*$G23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mardi</v>
      </c>
      <c r="B24" s="36" t="n">
        <f aca="false">B23+1</f>
        <v>36662</v>
      </c>
      <c r="C24" s="13" t="n">
        <f aca="false">IF(OR(WEEKDAY(B24)=1,WEEKDAY(B24)=7),0,$A$1)-$A$1*F24-$A$1*$G24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mercredi</v>
      </c>
      <c r="B25" s="36" t="n">
        <f aca="false">B24+1</f>
        <v>36663</v>
      </c>
      <c r="C25" s="13" t="n">
        <f aca="false">IF(OR(WEEKDAY(B25)=1,WEEKDAY(B25)=7),0,$A$1)-$A$1*F25-$A$1*$G25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jeudi</v>
      </c>
      <c r="B26" s="36" t="n">
        <f aca="false">B25+1</f>
        <v>36664</v>
      </c>
      <c r="C26" s="13" t="n">
        <f aca="false">IF(OR(WEEKDAY(B26)=1,WEEKDAY(B26)=7),0,$A$1)-$A$1*F26-$A$1*$G26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vendredi</v>
      </c>
      <c r="B27" s="36" t="n">
        <f aca="false">B26+1</f>
        <v>36665</v>
      </c>
      <c r="C27" s="13" t="n">
        <f aca="false">IF(OR(WEEKDAY(B27)=1,WEEKDAY(B27)=7),0,$A$1)-$A$1*F27-$A$1*$G27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samedi</v>
      </c>
      <c r="B28" s="36" t="n">
        <f aca="false">B27+1</f>
        <v>36666</v>
      </c>
      <c r="C28" s="13" t="n">
        <f aca="false">IF(OR(WEEKDAY(B28)=1,WEEKDAY(B28)=7),0,$A$1)-$A$1*F28-$A$1*$G28</f>
        <v>0</v>
      </c>
      <c r="D28" s="13" t="n">
        <f aca="false">IF(currentDate&lt;B28,0,E28-C28)</f>
        <v>0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dimanche</v>
      </c>
      <c r="B29" s="36" t="n">
        <f aca="false">B28+1</f>
        <v>36667</v>
      </c>
      <c r="C29" s="13" t="n">
        <f aca="false">IF(OR(WEEKDAY(B29)=1,WEEKDAY(B29)=7),0,$A$1)-$A$1*F29-$A$1*$G29</f>
        <v>0</v>
      </c>
      <c r="D29" s="13" t="n">
        <f aca="false">IF(currentDate&lt;B29,0,E29-C29)</f>
        <v>0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lundi</v>
      </c>
      <c r="B30" s="36" t="n">
        <f aca="false">B29+1</f>
        <v>36668</v>
      </c>
      <c r="C30" s="13" t="n">
        <f aca="false">IF(OR(WEEKDAY(B30)=1,WEEKDAY(B30)=7),0,$A$1)-$A$1*F30-$A$1*$G30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mardi</v>
      </c>
      <c r="B31" s="36" t="n">
        <f aca="false">B30+1</f>
        <v>36669</v>
      </c>
      <c r="C31" s="13" t="n">
        <f aca="false">IF(OR(WEEKDAY(B31)=1,WEEKDAY(B31)=7),0,$A$1)-$A$1*F31-$A$1*$G31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mercredi</v>
      </c>
      <c r="B32" s="36" t="n">
        <f aca="false">B31+1</f>
        <v>36670</v>
      </c>
      <c r="C32" s="13" t="n">
        <f aca="false">IF(OR(WEEKDAY(B32)=1,WEEKDAY(B32)=7),0,$A$1)-$A$1*F32-$A$1*$G32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jeudi</v>
      </c>
      <c r="B33" s="36" t="n">
        <f aca="false">B32+1</f>
        <v>36671</v>
      </c>
      <c r="C33" s="13" t="n">
        <f aca="false">IF(OR(WEEKDAY(B33)=1,WEEKDAY(B33)=7),0,$A$1)-$A$1*F33-$A$1*$G33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vendredi</v>
      </c>
      <c r="B34" s="36" t="n">
        <f aca="false">B33+1</f>
        <v>36672</v>
      </c>
      <c r="C34" s="13" t="n">
        <f aca="false">IF(OR(WEEKDAY(B34)=1,WEEKDAY(B34)=7),0,$A$1)-$A$1*F34-$A$1*$G34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samedi</v>
      </c>
      <c r="B35" s="36" t="n">
        <f aca="false">B34+1</f>
        <v>36673</v>
      </c>
      <c r="C35" s="13" t="n">
        <f aca="false">IF(OR(WEEKDAY(B35)=1,WEEKDAY(B35)=7),0,$A$1)-$A$1*F35-$A$1*$G35</f>
        <v>0</v>
      </c>
      <c r="D35" s="13" t="n">
        <f aca="false">IF(currentDate&lt;B35,0,E35-C35)</f>
        <v>0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dimanche</v>
      </c>
      <c r="B36" s="36" t="n">
        <f aca="false">B35+1</f>
        <v>36674</v>
      </c>
      <c r="C36" s="13" t="n">
        <f aca="false">IF(OR(WEEKDAY(B36)=1,WEEKDAY(B36)=7),0,$A$1)-$A$1*F36-$A$1*$G36</f>
        <v>0</v>
      </c>
      <c r="D36" s="13" t="n">
        <f aca="false">IF(currentDate&lt;B36,0,E36-C36)</f>
        <v>0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lundi</v>
      </c>
      <c r="B37" s="36" t="n">
        <f aca="false">B36+1</f>
        <v>36675</v>
      </c>
      <c r="C37" s="13" t="n">
        <f aca="false">IF(OR(WEEKDAY(B37)=1,WEEKDAY(B37)=7),0,$A$1)-$A$1*F37-$A$1*$G37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mardi</v>
      </c>
      <c r="B38" s="36" t="n">
        <f aca="false">B37+1</f>
        <v>36676</v>
      </c>
      <c r="C38" s="13" t="n">
        <f aca="false">IF(OR(WEEKDAY(B38)=1,WEEKDAY(B38)=7),0,$A$1)-$A$1*F38-$A$1*$G38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mercredi</v>
      </c>
      <c r="B39" s="36" t="n">
        <f aca="false">B38+1</f>
        <v>36677</v>
      </c>
      <c r="C39" s="13" t="n">
        <f aca="false">IF(OR(WEEKDAY(B39)=1,WEEKDAY(B39)=7),0,$A$1)-$A$1*F39-$A$1*$G39</f>
        <v>0.345138888888889</v>
      </c>
      <c r="D39" s="13" t="n">
        <f aca="false">IF(currentDate&lt;B39,0,E39-C39)</f>
        <v>-0.345138888888889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N21" activeCellId="0" sqref="N21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mai!A1</f>
        <v>0.345138888888889</v>
      </c>
      <c r="B1" s="1" t="str">
        <f aca="false">mai!B1</f>
        <v>horaire journalier</v>
      </c>
      <c r="C1" s="2"/>
      <c r="E1" s="3"/>
      <c r="H1" s="3"/>
      <c r="I1" s="39" t="str">
        <f aca="false">"timbrage, "&amp;TEXT($B$9,"MMMM AAAA")</f>
        <v>timbrage, juin 2000</v>
      </c>
      <c r="J1" s="39"/>
      <c r="K1" s="39"/>
      <c r="L1" s="39"/>
      <c r="M1" s="3"/>
      <c r="N1" s="3"/>
      <c r="O1" s="3"/>
      <c r="X1" s="25" t="str">
        <f aca="false">mai!X1</f>
        <v>solde</v>
      </c>
      <c r="Y1" s="25" t="str">
        <f aca="false">mai!Y1</f>
        <v>tot1</v>
      </c>
      <c r="Z1" s="25" t="str">
        <f aca="false">mai!Z1</f>
        <v>tot2</v>
      </c>
      <c r="AA1" s="25" t="str">
        <f aca="false">mai!AA1</f>
        <v>tot3</v>
      </c>
      <c r="AB1" s="25" t="str">
        <f aca="false">mai!AB1</f>
        <v>tot4</v>
      </c>
      <c r="AC1" s="25" t="str">
        <f aca="false">mai!AC1</f>
        <v>tot5</v>
      </c>
      <c r="AD1" s="25" t="str">
        <f aca="false">mai!AD1</f>
        <v>tot6</v>
      </c>
      <c r="AE1" s="25" t="str">
        <f aca="false">mai!AE1</f>
        <v>tot7</v>
      </c>
      <c r="AF1" s="25" t="str">
        <f aca="false">mai!AF1</f>
        <v>tot8</v>
      </c>
      <c r="AG1" s="25" t="str">
        <f aca="false">mai!AG1</f>
        <v>tot9</v>
      </c>
      <c r="AH1" s="25" t="str">
        <f aca="false">mai!AH1</f>
        <v>tot10</v>
      </c>
      <c r="AI1" s="40" t="str">
        <f aca="false">mai!AI1</f>
        <v>remarque</v>
      </c>
    </row>
    <row r="2" customFormat="false" ht="12.8" hidden="false" customHeight="false" outlineLevel="0" collapsed="false">
      <c r="A2" s="26" t="n">
        <f aca="false">mai!A5</f>
        <v>-26.8437500000009</v>
      </c>
      <c r="B2" s="1" t="str">
        <f aca="false">mai!B2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mai!B3</f>
        <v>nb heures payées mois courant</v>
      </c>
      <c r="C3" s="2"/>
      <c r="E3" s="3"/>
      <c r="H3" s="3"/>
      <c r="I3" s="15" t="str">
        <f aca="false">mai!I3</f>
        <v>prénom nom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mai!A4-F8</f>
        <v>20</v>
      </c>
      <c r="B4" s="1" t="str">
        <f aca="false">mai!B4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-34.4368055555592</v>
      </c>
      <c r="B5" s="1" t="str">
        <f aca="false">mai!B5</f>
        <v>balance en fin de mois</v>
      </c>
      <c r="C5" s="2"/>
      <c r="E5" s="3"/>
      <c r="H5" s="3"/>
      <c r="I5" s="42" t="n">
        <f aca="false">MAX(mai!I5,V8)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mai!C7</f>
        <v>temps théorique</v>
      </c>
      <c r="D7" s="29" t="str">
        <f aca="false">mai!D7</f>
        <v>balance</v>
      </c>
      <c r="E7" s="29" t="str">
        <f aca="false">mai!E7</f>
        <v>temps présence</v>
      </c>
      <c r="F7" s="29" t="str">
        <f aca="false">mai!F7</f>
        <v>vacan-ces (j)</v>
      </c>
      <c r="G7" s="29" t="str">
        <f aca="false">mai!G7</f>
        <v>absence payée(j)</v>
      </c>
      <c r="H7" s="29" t="str">
        <f aca="false">mai!H7</f>
        <v>entrée</v>
      </c>
      <c r="I7" s="29" t="str">
        <f aca="false">mai!I7</f>
        <v>sortie</v>
      </c>
      <c r="J7" s="29" t="str">
        <f aca="false">mai!J7</f>
        <v>entrée</v>
      </c>
      <c r="K7" s="29" t="str">
        <f aca="false">mai!K7</f>
        <v>sortie</v>
      </c>
      <c r="L7" s="29" t="str">
        <f aca="false">mai!L7</f>
        <v>entrée</v>
      </c>
      <c r="M7" s="29" t="str">
        <f aca="false">mai!M7</f>
        <v>sortie</v>
      </c>
      <c r="N7" s="29" t="str">
        <f aca="false">mai!N7</f>
        <v>entrée</v>
      </c>
      <c r="O7" s="29" t="str">
        <f aca="false">mai!O7</f>
        <v>sortie</v>
      </c>
      <c r="P7" s="29" t="str">
        <f aca="false">mai!P7</f>
        <v>entrée</v>
      </c>
      <c r="Q7" s="29" t="str">
        <f aca="false">mai!Q7</f>
        <v>sortie</v>
      </c>
      <c r="R7" s="29" t="str">
        <f aca="false">mai!R7</f>
        <v>entrée</v>
      </c>
      <c r="S7" s="29" t="str">
        <f aca="false">mai!S7</f>
        <v>sortie</v>
      </c>
      <c r="T7" s="44" t="str">
        <f aca="false">mai!T7</f>
        <v>remarque</v>
      </c>
      <c r="U7" s="44" t="str">
        <f aca="false">mai!U7</f>
        <v>erreur ext</v>
      </c>
      <c r="V7" s="44" t="str">
        <f aca="false">mai!V7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mai!AM7</f>
        <v>err nbre timbrages</v>
      </c>
      <c r="AN7" s="44" t="str">
        <f aca="false">mai!AN7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mai!A8</f>
        <v>totaux mensuels:</v>
      </c>
      <c r="B8" s="45"/>
      <c r="C8" s="50" t="n">
        <f aca="false">SUM(C9:C39)</f>
        <v>7.59305555555556</v>
      </c>
      <c r="D8" s="46" t="n">
        <f aca="false">SUM(D9:D39)</f>
        <v>-7.59305555555556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jeudi</v>
      </c>
      <c r="B9" s="36" t="n">
        <f aca="false">EDATE(mai!B9,1)</f>
        <v>36678</v>
      </c>
      <c r="C9" s="13" t="n">
        <f aca="false">IF(OR(WEEKDAY(B9)=1,WEEKDAY(B9)=7),0,$A$1)-$A$1*F9-$A$1*$G9</f>
        <v>0.345138888888889</v>
      </c>
      <c r="D9" s="13" t="n">
        <f aca="false">IF(currentDate&lt;B9,0,E9-C9)</f>
        <v>-0.345138888888889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vendredi</v>
      </c>
      <c r="B10" s="36" t="n">
        <f aca="false">B9+1</f>
        <v>36679</v>
      </c>
      <c r="C10" s="13" t="n">
        <f aca="false">IF(OR(WEEKDAY(B10)=1,WEEKDAY(B10)=7),0,$A$1)-$A$1*F10-$A$1*$G10</f>
        <v>0.345138888888889</v>
      </c>
      <c r="D10" s="13" t="n">
        <f aca="false">IF(currentDate&lt;B10,0,E10-C10)</f>
        <v>-0.345138888888889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samedi</v>
      </c>
      <c r="B11" s="36" t="n">
        <f aca="false">B10+1</f>
        <v>36680</v>
      </c>
      <c r="C11" s="13" t="n">
        <f aca="false">IF(OR(WEEKDAY(B11)=1,WEEKDAY(B11)=7),0,$A$1)-$A$1*F11-$A$1*$G11</f>
        <v>0</v>
      </c>
      <c r="D11" s="13" t="n">
        <f aca="false">IF(currentDate&lt;B11,0,E11-C11)</f>
        <v>0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dimanche</v>
      </c>
      <c r="B12" s="36" t="n">
        <f aca="false">B11+1</f>
        <v>36681</v>
      </c>
      <c r="C12" s="13" t="n">
        <f aca="false">IF(OR(WEEKDAY(B12)=1,WEEKDAY(B12)=7),0,$A$1)-$A$1*F12-$A$1*$G12</f>
        <v>0</v>
      </c>
      <c r="D12" s="13" t="n">
        <f aca="false">IF(currentDate&lt;B12,0,E12-C12)</f>
        <v>0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lundi</v>
      </c>
      <c r="B13" s="36" t="n">
        <f aca="false">B12+1</f>
        <v>36682</v>
      </c>
      <c r="C13" s="13" t="n">
        <f aca="false">IF(OR(WEEKDAY(B13)=1,WEEKDAY(B13)=7),0,$A$1)-$A$1*F13-$A$1*$G13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mardi</v>
      </c>
      <c r="B14" s="36" t="n">
        <f aca="false">B13+1</f>
        <v>36683</v>
      </c>
      <c r="C14" s="13" t="n">
        <f aca="false">IF(OR(WEEKDAY(B14)=1,WEEKDAY(B14)=7),0,$A$1)-$A$1*F14-$A$1*$G14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mercredi</v>
      </c>
      <c r="B15" s="36" t="n">
        <f aca="false">B14+1</f>
        <v>36684</v>
      </c>
      <c r="C15" s="13" t="n">
        <f aca="false">IF(OR(WEEKDAY(B15)=1,WEEKDAY(B15)=7),0,$A$1)-$A$1*F15-$A$1*$G15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jeudi</v>
      </c>
      <c r="B16" s="36" t="n">
        <f aca="false">B15+1</f>
        <v>36685</v>
      </c>
      <c r="C16" s="13" t="n">
        <f aca="false">IF(OR(WEEKDAY(B16)=1,WEEKDAY(B16)=7),0,$A$1)-$A$1*F16-$A$1*$G16</f>
        <v>0.345138888888889</v>
      </c>
      <c r="D16" s="13" t="n">
        <f aca="false">IF(currentDate&lt;B16,0,E16-C16)</f>
        <v>-0.345138888888889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vendredi</v>
      </c>
      <c r="B17" s="36" t="n">
        <f aca="false">B16+1</f>
        <v>36686</v>
      </c>
      <c r="C17" s="13" t="n">
        <f aca="false">IF(OR(WEEKDAY(B17)=1,WEEKDAY(B17)=7),0,$A$1)-$A$1*F17-$A$1*$G17</f>
        <v>0.345138888888889</v>
      </c>
      <c r="D17" s="13" t="n">
        <f aca="false">IF(currentDate&lt;B17,0,E17-C17)</f>
        <v>-0.345138888888889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samedi</v>
      </c>
      <c r="B18" s="36" t="n">
        <f aca="false">B17+1</f>
        <v>36687</v>
      </c>
      <c r="C18" s="13" t="n">
        <f aca="false">IF(OR(WEEKDAY(B18)=1,WEEKDAY(B18)=7),0,$A$1)-$A$1*F18-$A$1*$G18</f>
        <v>0</v>
      </c>
      <c r="D18" s="13" t="n">
        <f aca="false">IF(currentDate&lt;B18,0,E18-C18)</f>
        <v>0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dimanche</v>
      </c>
      <c r="B19" s="36" t="n">
        <f aca="false">B18+1</f>
        <v>36688</v>
      </c>
      <c r="C19" s="13" t="n">
        <f aca="false">IF(OR(WEEKDAY(B19)=1,WEEKDAY(B19)=7),0,$A$1)-$A$1*F19-$A$1*$G19</f>
        <v>0</v>
      </c>
      <c r="D19" s="13" t="n">
        <f aca="false">IF(currentDate&lt;B19,0,E19-C19)</f>
        <v>0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lundi</v>
      </c>
      <c r="B20" s="36" t="n">
        <f aca="false">B19+1</f>
        <v>36689</v>
      </c>
      <c r="C20" s="13" t="n">
        <f aca="false">IF(OR(WEEKDAY(B20)=1,WEEKDAY(B20)=7),0,$A$1)-$A$1*F20-$A$1*$G20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mardi</v>
      </c>
      <c r="B21" s="36" t="n">
        <f aca="false">B20+1</f>
        <v>36690</v>
      </c>
      <c r="C21" s="13" t="n">
        <f aca="false">IF(OR(WEEKDAY(B21)=1,WEEKDAY(B21)=7),0,$A$1)-$A$1*F21-$A$1*$G21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mercredi</v>
      </c>
      <c r="B22" s="36" t="n">
        <f aca="false">B21+1</f>
        <v>36691</v>
      </c>
      <c r="C22" s="13" t="n">
        <f aca="false">IF(OR(WEEKDAY(B22)=1,WEEKDAY(B22)=7),0,$A$1)-$A$1*F22-$A$1*$G22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jeudi</v>
      </c>
      <c r="B23" s="36" t="n">
        <f aca="false">B22+1</f>
        <v>36692</v>
      </c>
      <c r="C23" s="13" t="n">
        <f aca="false">IF(OR(WEEKDAY(B23)=1,WEEKDAY(B23)=7),0,$A$1)-$A$1*F23-$A$1*$G23</f>
        <v>0.345138888888889</v>
      </c>
      <c r="D23" s="13" t="n">
        <f aca="false">IF(currentDate&lt;B23,0,E23-C23)</f>
        <v>-0.345138888888889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vendredi</v>
      </c>
      <c r="B24" s="36" t="n">
        <f aca="false">B23+1</f>
        <v>36693</v>
      </c>
      <c r="C24" s="13" t="n">
        <f aca="false">IF(OR(WEEKDAY(B24)=1,WEEKDAY(B24)=7),0,$A$1)-$A$1*F24-$A$1*$G24</f>
        <v>0.345138888888889</v>
      </c>
      <c r="D24" s="13" t="n">
        <f aca="false">IF(currentDate&lt;B24,0,E24-C24)</f>
        <v>-0.345138888888889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samedi</v>
      </c>
      <c r="B25" s="36" t="n">
        <f aca="false">B24+1</f>
        <v>36694</v>
      </c>
      <c r="C25" s="13" t="n">
        <f aca="false">IF(OR(WEEKDAY(B25)=1,WEEKDAY(B25)=7),0,$A$1)-$A$1*F25-$A$1*$G25</f>
        <v>0</v>
      </c>
      <c r="D25" s="13" t="n">
        <f aca="false">IF(currentDate&lt;B25,0,E25-C25)</f>
        <v>0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dimanche</v>
      </c>
      <c r="B26" s="36" t="n">
        <f aca="false">B25+1</f>
        <v>36695</v>
      </c>
      <c r="C26" s="13" t="n">
        <f aca="false">IF(OR(WEEKDAY(B26)=1,WEEKDAY(B26)=7),0,$A$1)-$A$1*F26-$A$1*$G26</f>
        <v>0</v>
      </c>
      <c r="D26" s="13" t="n">
        <f aca="false">IF(currentDate&lt;B26,0,E26-C26)</f>
        <v>0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lundi</v>
      </c>
      <c r="B27" s="36" t="n">
        <f aca="false">B26+1</f>
        <v>36696</v>
      </c>
      <c r="C27" s="13" t="n">
        <f aca="false">IF(OR(WEEKDAY(B27)=1,WEEKDAY(B27)=7),0,$A$1)-$A$1*F27-$A$1*$G27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mardi</v>
      </c>
      <c r="B28" s="36" t="n">
        <f aca="false">B27+1</f>
        <v>36697</v>
      </c>
      <c r="C28" s="13" t="n">
        <f aca="false">IF(OR(WEEKDAY(B28)=1,WEEKDAY(B28)=7),0,$A$1)-$A$1*F28-$A$1*$G28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mercredi</v>
      </c>
      <c r="B29" s="36" t="n">
        <f aca="false">B28+1</f>
        <v>36698</v>
      </c>
      <c r="C29" s="13" t="n">
        <f aca="false">IF(OR(WEEKDAY(B29)=1,WEEKDAY(B29)=7),0,$A$1)-$A$1*F29-$A$1*$G29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jeudi</v>
      </c>
      <c r="B30" s="36" t="n">
        <f aca="false">B29+1</f>
        <v>36699</v>
      </c>
      <c r="C30" s="13" t="n">
        <f aca="false">IF(OR(WEEKDAY(B30)=1,WEEKDAY(B30)=7),0,$A$1)-$A$1*F30-$A$1*$G30</f>
        <v>0.345138888888889</v>
      </c>
      <c r="D30" s="13" t="n">
        <f aca="false">IF(currentDate&lt;B30,0,E30-C30)</f>
        <v>-0.345138888888889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vendredi</v>
      </c>
      <c r="B31" s="36" t="n">
        <f aca="false">B30+1</f>
        <v>36700</v>
      </c>
      <c r="C31" s="13" t="n">
        <f aca="false">IF(OR(WEEKDAY(B31)=1,WEEKDAY(B31)=7),0,$A$1)-$A$1*F31-$A$1*$G31</f>
        <v>0.345138888888889</v>
      </c>
      <c r="D31" s="13" t="n">
        <f aca="false">IF(currentDate&lt;B31,0,E31-C31)</f>
        <v>-0.345138888888889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samedi</v>
      </c>
      <c r="B32" s="36" t="n">
        <f aca="false">B31+1</f>
        <v>36701</v>
      </c>
      <c r="C32" s="13" t="n">
        <f aca="false">IF(OR(WEEKDAY(B32)=1,WEEKDAY(B32)=7),0,$A$1)-$A$1*F32-$A$1*$G32</f>
        <v>0</v>
      </c>
      <c r="D32" s="13" t="n">
        <f aca="false">IF(currentDate&lt;B32,0,E32-C32)</f>
        <v>0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dimanche</v>
      </c>
      <c r="B33" s="36" t="n">
        <f aca="false">B32+1</f>
        <v>36702</v>
      </c>
      <c r="C33" s="13" t="n">
        <f aca="false">IF(OR(WEEKDAY(B33)=1,WEEKDAY(B33)=7),0,$A$1)-$A$1*F33-$A$1*$G33</f>
        <v>0</v>
      </c>
      <c r="D33" s="13" t="n">
        <f aca="false">IF(currentDate&lt;B33,0,E33-C33)</f>
        <v>0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lundi</v>
      </c>
      <c r="B34" s="36" t="n">
        <f aca="false">B33+1</f>
        <v>36703</v>
      </c>
      <c r="C34" s="13" t="n">
        <f aca="false">IF(OR(WEEKDAY(B34)=1,WEEKDAY(B34)=7),0,$A$1)-$A$1*F34-$A$1*$G34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mardi</v>
      </c>
      <c r="B35" s="36" t="n">
        <f aca="false">B34+1</f>
        <v>36704</v>
      </c>
      <c r="C35" s="13" t="n">
        <f aca="false">IF(OR(WEEKDAY(B35)=1,WEEKDAY(B35)=7),0,$A$1)-$A$1*F35-$A$1*$G35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mercredi</v>
      </c>
      <c r="B36" s="36" t="n">
        <f aca="false">B35+1</f>
        <v>36705</v>
      </c>
      <c r="C36" s="13" t="n">
        <f aca="false">IF(OR(WEEKDAY(B36)=1,WEEKDAY(B36)=7),0,$A$1)-$A$1*F36-$A$1*$G36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jeudi</v>
      </c>
      <c r="B37" s="36" t="n">
        <f aca="false">B36+1</f>
        <v>36706</v>
      </c>
      <c r="C37" s="13" t="n">
        <f aca="false">IF(OR(WEEKDAY(B37)=1,WEEKDAY(B37)=7),0,$A$1)-$A$1*F37-$A$1*$G37</f>
        <v>0.345138888888889</v>
      </c>
      <c r="D37" s="13" t="n">
        <f aca="false">IF(currentDate&lt;B37,0,E37-C37)</f>
        <v>-0.345138888888889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vendredi</v>
      </c>
      <c r="B38" s="36" t="n">
        <f aca="false">B37+1</f>
        <v>36707</v>
      </c>
      <c r="C38" s="13" t="n">
        <f aca="false">IF(OR(WEEKDAY(B38)=1,WEEKDAY(B38)=7),0,$A$1)-$A$1*F38-$A$1*$G38</f>
        <v>0.345138888888889</v>
      </c>
      <c r="D38" s="13" t="n">
        <f aca="false">IF(currentDate&lt;B38,0,E38-C38)</f>
        <v>-0.345138888888889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samedi</v>
      </c>
      <c r="B39" s="36" t="n">
        <f aca="false">B38+1</f>
        <v>36708</v>
      </c>
      <c r="C39" s="13" t="n">
        <f aca="false">IF(OR(WEEKDAY(B39)=1,WEEKDAY(B39)=7),0,$A$1)-$A$1*F39-$A$1*$G39</f>
        <v>0</v>
      </c>
      <c r="D39" s="13" t="n">
        <f aca="false">IF(currentDate&lt;B39,0,E39-C39)</f>
        <v>0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R103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M22" activeCellId="0" sqref="M2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1.04"/>
    <col collapsed="false" customWidth="true" hidden="false" outlineLevel="0" max="2" min="2" style="1" width="10.97"/>
    <col collapsed="false" customWidth="true" hidden="false" outlineLevel="0" max="3" min="3" style="1" width="8.81"/>
    <col collapsed="false" customWidth="true" hidden="false" outlineLevel="0" max="4" min="4" style="1" width="7.88"/>
    <col collapsed="false" customWidth="true" hidden="false" outlineLevel="0" max="5" min="5" style="1" width="9.27"/>
    <col collapsed="false" customWidth="true" hidden="false" outlineLevel="0" max="6" min="6" style="1" width="6.64"/>
    <col collapsed="false" customWidth="true" hidden="false" outlineLevel="0" max="7" min="7" style="1" width="7.88"/>
    <col collapsed="false" customWidth="true" hidden="false" outlineLevel="0" max="19" min="8" style="1" width="6.12"/>
    <col collapsed="false" customWidth="true" hidden="false" outlineLevel="0" max="20" min="20" style="24" width="15.58"/>
    <col collapsed="false" customWidth="true" hidden="false" outlineLevel="0" max="22" min="21" style="24" width="9.04"/>
    <col collapsed="false" customWidth="true" hidden="false" outlineLevel="0" max="23" min="23" style="24" width="7.22"/>
    <col collapsed="false" customWidth="true" hidden="false" outlineLevel="0" max="24" min="24" style="2" width="7.22"/>
    <col collapsed="false" customWidth="true" hidden="false" outlineLevel="0" max="34" min="25" style="2" width="10.2"/>
    <col collapsed="false" customWidth="true" hidden="false" outlineLevel="0" max="35" min="35" style="1" width="10.2"/>
    <col collapsed="false" customWidth="true" hidden="false" outlineLevel="0" max="38" min="36" style="1" width="10.97"/>
    <col collapsed="false" customWidth="true" hidden="false" outlineLevel="0" max="40" min="39" style="24" width="10.97"/>
    <col collapsed="false" customWidth="true" hidden="false" outlineLevel="0" max="264" min="41" style="1" width="10.97"/>
    <col collapsed="false" customWidth="false" hidden="false" outlineLevel="0" max="1032" min="265" style="1" width="11.53"/>
  </cols>
  <sheetData>
    <row r="1" customFormat="false" ht="12.8" hidden="false" customHeight="false" outlineLevel="0" collapsed="false">
      <c r="A1" s="2" t="n">
        <f aca="false">juin!A1</f>
        <v>0.345138888888889</v>
      </c>
      <c r="B1" s="1" t="str">
        <f aca="false">juin!B1</f>
        <v>horaire journalier</v>
      </c>
      <c r="C1" s="2"/>
      <c r="E1" s="3"/>
      <c r="H1" s="3"/>
      <c r="I1" s="39" t="str">
        <f aca="false">"timbrage, "&amp;TEXT($B$9,"MMMM AAAA")</f>
        <v>timbrage, juillet 2000</v>
      </c>
      <c r="J1" s="39"/>
      <c r="K1" s="39"/>
      <c r="L1" s="39"/>
      <c r="M1" s="3"/>
      <c r="N1" s="3"/>
      <c r="O1" s="3"/>
      <c r="X1" s="25" t="str">
        <f aca="false">juin!X1</f>
        <v>solde</v>
      </c>
      <c r="Y1" s="25" t="str">
        <f aca="false">juin!Y1</f>
        <v>tot1</v>
      </c>
      <c r="Z1" s="25" t="str">
        <f aca="false">juin!Z1</f>
        <v>tot2</v>
      </c>
      <c r="AA1" s="25" t="str">
        <f aca="false">juin!AA1</f>
        <v>tot3</v>
      </c>
      <c r="AB1" s="25" t="str">
        <f aca="false">juin!AB1</f>
        <v>tot4</v>
      </c>
      <c r="AC1" s="25" t="str">
        <f aca="false">juin!AC1</f>
        <v>tot5</v>
      </c>
      <c r="AD1" s="25" t="str">
        <f aca="false">juin!AD1</f>
        <v>tot6</v>
      </c>
      <c r="AE1" s="25" t="str">
        <f aca="false">juin!AE1</f>
        <v>tot7</v>
      </c>
      <c r="AF1" s="25" t="str">
        <f aca="false">juin!AF1</f>
        <v>tot8</v>
      </c>
      <c r="AG1" s="25" t="str">
        <f aca="false">juin!AG1</f>
        <v>tot9</v>
      </c>
      <c r="AH1" s="25" t="str">
        <f aca="false">juin!AH1</f>
        <v>tot10</v>
      </c>
      <c r="AI1" s="40" t="str">
        <f aca="false">juin!AI1</f>
        <v>remarque</v>
      </c>
    </row>
    <row r="2" customFormat="false" ht="12.8" hidden="false" customHeight="false" outlineLevel="0" collapsed="false">
      <c r="A2" s="26" t="n">
        <f aca="false">juin!A5</f>
        <v>-34.4368055555592</v>
      </c>
      <c r="B2" s="1" t="str">
        <f aca="false">juin!B2</f>
        <v>balance en début de mois</v>
      </c>
      <c r="C2" s="2"/>
      <c r="E2" s="3"/>
      <c r="H2" s="3"/>
      <c r="I2" s="3"/>
      <c r="J2" s="3"/>
      <c r="K2" s="3"/>
      <c r="L2" s="3"/>
      <c r="M2" s="3"/>
      <c r="N2" s="3"/>
      <c r="O2" s="3"/>
    </row>
    <row r="3" customFormat="false" ht="12.8" hidden="false" customHeight="false" outlineLevel="0" collapsed="false">
      <c r="A3" s="26" t="n">
        <v>0</v>
      </c>
      <c r="B3" s="1" t="str">
        <f aca="false">juin!B3</f>
        <v>nb heures payées mois courant</v>
      </c>
      <c r="C3" s="2"/>
      <c r="E3" s="3"/>
      <c r="H3" s="3"/>
      <c r="I3" s="15" t="str">
        <f aca="false">juin!I3</f>
        <v>prénom nom</v>
      </c>
      <c r="J3" s="3"/>
      <c r="K3" s="3"/>
      <c r="L3" s="3"/>
      <c r="M3" s="3"/>
      <c r="N3" s="3"/>
      <c r="O3" s="3"/>
    </row>
    <row r="4" customFormat="false" ht="12.8" hidden="false" customHeight="false" outlineLevel="0" collapsed="false">
      <c r="A4" s="41" t="n">
        <f aca="false">juin!A4-F8</f>
        <v>20</v>
      </c>
      <c r="B4" s="1" t="str">
        <f aca="false">juin!B4</f>
        <v>solde vacances en fin de mois</v>
      </c>
      <c r="C4" s="2"/>
      <c r="E4" s="3"/>
      <c r="H4" s="3"/>
      <c r="I4" s="3"/>
      <c r="J4" s="3"/>
      <c r="K4" s="3"/>
      <c r="L4" s="3"/>
      <c r="M4" s="3"/>
      <c r="N4" s="3"/>
      <c r="O4" s="3"/>
    </row>
    <row r="5" customFormat="false" ht="12.8" hidden="false" customHeight="false" outlineLevel="0" collapsed="false">
      <c r="A5" s="26" t="n">
        <f aca="false">A2-A3+D8</f>
        <v>-41.6847222222368</v>
      </c>
      <c r="B5" s="1" t="str">
        <f aca="false">juin!B5</f>
        <v>balance en fin de mois</v>
      </c>
      <c r="C5" s="2"/>
      <c r="E5" s="3"/>
      <c r="H5" s="3"/>
      <c r="I5" s="42" t="n">
        <f aca="false">MAX(juin!I5,V8)</f>
        <v>30</v>
      </c>
      <c r="J5" s="43" t="str">
        <f aca="false">IFERROR(VLOOKUP($I$5, init!$A$52:$B$57, 2, 0), "Erreur inconnue")</f>
        <v>timbrage manquant</v>
      </c>
      <c r="K5" s="43"/>
      <c r="L5" s="43"/>
      <c r="M5" s="43"/>
      <c r="N5" s="3"/>
      <c r="O5" s="3"/>
    </row>
    <row r="6" customFormat="false" ht="12.8" hidden="false" customHeight="false" outlineLevel="0" collapsed="false">
      <c r="C6" s="2"/>
      <c r="E6" s="3"/>
      <c r="H6" s="3"/>
      <c r="I6" s="3"/>
      <c r="J6" s="3"/>
      <c r="K6" s="3"/>
      <c r="L6" s="3"/>
      <c r="M6" s="3"/>
      <c r="N6" s="3"/>
      <c r="O6" s="3"/>
    </row>
    <row r="7" customFormat="false" ht="23.25" hidden="false" customHeight="true" outlineLevel="0" collapsed="false">
      <c r="A7" s="28"/>
      <c r="B7" s="28"/>
      <c r="C7" s="29" t="str">
        <f aca="false">juin!C7</f>
        <v>temps théorique</v>
      </c>
      <c r="D7" s="29" t="str">
        <f aca="false">juin!D7</f>
        <v>balance</v>
      </c>
      <c r="E7" s="29" t="str">
        <f aca="false">juin!E7</f>
        <v>temps présence</v>
      </c>
      <c r="F7" s="29" t="str">
        <f aca="false">juin!F7</f>
        <v>vacan-ces (j)</v>
      </c>
      <c r="G7" s="29" t="str">
        <f aca="false">juin!G7</f>
        <v>absence payée(j)</v>
      </c>
      <c r="H7" s="29" t="str">
        <f aca="false">juin!H7</f>
        <v>entrée</v>
      </c>
      <c r="I7" s="29" t="str">
        <f aca="false">juin!I7</f>
        <v>sortie</v>
      </c>
      <c r="J7" s="29" t="str">
        <f aca="false">juin!J7</f>
        <v>entrée</v>
      </c>
      <c r="K7" s="29" t="str">
        <f aca="false">juin!K7</f>
        <v>sortie</v>
      </c>
      <c r="L7" s="29" t="str">
        <f aca="false">juin!L7</f>
        <v>entrée</v>
      </c>
      <c r="M7" s="29" t="str">
        <f aca="false">juin!M7</f>
        <v>sortie</v>
      </c>
      <c r="N7" s="29" t="str">
        <f aca="false">juin!N7</f>
        <v>entrée</v>
      </c>
      <c r="O7" s="29" t="str">
        <f aca="false">juin!O7</f>
        <v>sortie</v>
      </c>
      <c r="P7" s="29" t="str">
        <f aca="false">juin!P7</f>
        <v>entrée</v>
      </c>
      <c r="Q7" s="29" t="str">
        <f aca="false">juin!Q7</f>
        <v>sortie</v>
      </c>
      <c r="R7" s="29" t="str">
        <f aca="false">juin!R7</f>
        <v>entrée</v>
      </c>
      <c r="S7" s="29" t="str">
        <f aca="false">juin!S7</f>
        <v>sortie</v>
      </c>
      <c r="T7" s="44" t="str">
        <f aca="false">juin!T7</f>
        <v>remarque</v>
      </c>
      <c r="U7" s="44" t="str">
        <f aca="false">juin!U7</f>
        <v>erreur ext</v>
      </c>
      <c r="V7" s="44" t="str">
        <f aca="false">juin!V7</f>
        <v>erreur int</v>
      </c>
      <c r="W7" s="30"/>
      <c r="X7" s="29"/>
      <c r="Y7" s="29"/>
      <c r="Z7" s="31"/>
      <c r="AA7" s="29"/>
      <c r="AB7" s="29"/>
      <c r="AC7" s="29"/>
      <c r="AD7" s="29"/>
      <c r="AE7" s="29"/>
      <c r="AF7" s="29"/>
      <c r="AG7" s="29"/>
      <c r="AH7" s="29"/>
      <c r="AI7" s="28"/>
      <c r="AJ7" s="28"/>
      <c r="AK7" s="28"/>
      <c r="AL7" s="28"/>
      <c r="AM7" s="44" t="str">
        <f aca="false">juin!AM7</f>
        <v>err nbre timbrages</v>
      </c>
      <c r="AN7" s="44" t="str">
        <f aca="false">juin!AN7</f>
        <v>err saisie</v>
      </c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28"/>
      <c r="BT7" s="28"/>
      <c r="BU7" s="28"/>
      <c r="BV7" s="28"/>
      <c r="BW7" s="28"/>
      <c r="BX7" s="28"/>
      <c r="BY7" s="28"/>
      <c r="BZ7" s="28"/>
      <c r="CA7" s="28"/>
      <c r="CB7" s="28"/>
      <c r="CC7" s="28"/>
      <c r="CD7" s="28"/>
      <c r="CE7" s="28"/>
      <c r="CF7" s="28"/>
      <c r="CG7" s="28"/>
      <c r="CH7" s="28"/>
      <c r="CI7" s="28"/>
      <c r="CJ7" s="28"/>
      <c r="CK7" s="28"/>
      <c r="CL7" s="28"/>
      <c r="CM7" s="28"/>
      <c r="CN7" s="28"/>
      <c r="CO7" s="28"/>
      <c r="CP7" s="28"/>
      <c r="CQ7" s="28"/>
      <c r="CR7" s="28"/>
      <c r="CS7" s="28"/>
      <c r="CT7" s="28"/>
      <c r="CU7" s="28"/>
      <c r="CV7" s="28"/>
      <c r="CW7" s="28"/>
      <c r="CX7" s="28"/>
      <c r="CY7" s="28"/>
      <c r="CZ7" s="28"/>
      <c r="DA7" s="28"/>
      <c r="DB7" s="28"/>
      <c r="DC7" s="28"/>
      <c r="DD7" s="28"/>
      <c r="DE7" s="28"/>
      <c r="DF7" s="28"/>
      <c r="DG7" s="28"/>
      <c r="DH7" s="28"/>
      <c r="DI7" s="28"/>
      <c r="DJ7" s="28"/>
      <c r="DK7" s="28"/>
      <c r="DL7" s="28"/>
      <c r="DM7" s="28"/>
      <c r="DN7" s="28"/>
      <c r="DO7" s="28"/>
      <c r="DP7" s="28"/>
      <c r="DQ7" s="28"/>
      <c r="DR7" s="28"/>
      <c r="DS7" s="28"/>
      <c r="DT7" s="28"/>
      <c r="DU7" s="28"/>
      <c r="DV7" s="28"/>
      <c r="DW7" s="28"/>
      <c r="DX7" s="28"/>
      <c r="DY7" s="28"/>
      <c r="DZ7" s="28"/>
      <c r="EA7" s="28"/>
      <c r="EB7" s="28"/>
      <c r="EC7" s="28"/>
      <c r="ED7" s="28"/>
      <c r="EE7" s="28"/>
      <c r="EF7" s="28"/>
      <c r="EG7" s="28"/>
      <c r="EH7" s="28"/>
      <c r="EI7" s="28"/>
      <c r="EJ7" s="28"/>
      <c r="EK7" s="28"/>
      <c r="EL7" s="28"/>
      <c r="EM7" s="28"/>
      <c r="EN7" s="28"/>
      <c r="EO7" s="28"/>
      <c r="EP7" s="28"/>
      <c r="EQ7" s="28"/>
      <c r="ER7" s="28"/>
      <c r="ES7" s="28"/>
      <c r="ET7" s="28"/>
      <c r="EU7" s="28"/>
      <c r="EV7" s="28"/>
      <c r="EW7" s="28"/>
      <c r="EX7" s="28"/>
      <c r="EY7" s="28"/>
      <c r="EZ7" s="28"/>
      <c r="FA7" s="28"/>
      <c r="FB7" s="28"/>
      <c r="FC7" s="28"/>
      <c r="FD7" s="28"/>
      <c r="FE7" s="28"/>
      <c r="FF7" s="28"/>
      <c r="FG7" s="28"/>
      <c r="FH7" s="28"/>
      <c r="FI7" s="28"/>
      <c r="FJ7" s="28"/>
      <c r="FK7" s="28"/>
      <c r="FL7" s="28"/>
      <c r="FM7" s="28"/>
      <c r="FN7" s="28"/>
      <c r="FO7" s="28"/>
      <c r="FP7" s="28"/>
      <c r="FQ7" s="28"/>
      <c r="FR7" s="28"/>
      <c r="FS7" s="28"/>
      <c r="FT7" s="28"/>
      <c r="FU7" s="28"/>
      <c r="FV7" s="28"/>
      <c r="FW7" s="28"/>
      <c r="FX7" s="28"/>
      <c r="FY7" s="28"/>
      <c r="FZ7" s="28"/>
      <c r="GA7" s="28"/>
      <c r="GB7" s="28"/>
      <c r="GC7" s="28"/>
      <c r="GD7" s="28"/>
      <c r="GE7" s="28"/>
      <c r="GF7" s="28"/>
      <c r="GG7" s="28"/>
      <c r="GH7" s="28"/>
      <c r="GI7" s="28"/>
      <c r="GJ7" s="28"/>
      <c r="GK7" s="28"/>
      <c r="GL7" s="28"/>
      <c r="GM7" s="28"/>
      <c r="GN7" s="28"/>
      <c r="GO7" s="28"/>
      <c r="GP7" s="28"/>
      <c r="GQ7" s="28"/>
      <c r="GR7" s="28"/>
      <c r="GS7" s="28"/>
      <c r="GT7" s="28"/>
      <c r="GU7" s="28"/>
      <c r="GV7" s="28"/>
      <c r="GW7" s="28"/>
      <c r="GX7" s="28"/>
      <c r="GY7" s="28"/>
      <c r="GZ7" s="28"/>
      <c r="HA7" s="28"/>
      <c r="HB7" s="28"/>
      <c r="HC7" s="28"/>
      <c r="HD7" s="28"/>
      <c r="HE7" s="28"/>
      <c r="HF7" s="28"/>
      <c r="HG7" s="28"/>
      <c r="HH7" s="28"/>
      <c r="HI7" s="28"/>
      <c r="HJ7" s="28"/>
      <c r="HK7" s="28"/>
      <c r="HL7" s="28"/>
      <c r="HM7" s="28"/>
      <c r="HN7" s="28"/>
      <c r="HO7" s="28"/>
      <c r="HP7" s="28"/>
      <c r="HQ7" s="28"/>
      <c r="HR7" s="28"/>
      <c r="HS7" s="28"/>
      <c r="HT7" s="28"/>
      <c r="HU7" s="28"/>
      <c r="HV7" s="28"/>
      <c r="HW7" s="28"/>
      <c r="HX7" s="28"/>
      <c r="HY7" s="28"/>
      <c r="HZ7" s="28"/>
      <c r="IA7" s="28"/>
      <c r="IB7" s="28"/>
      <c r="IC7" s="28"/>
      <c r="ID7" s="28"/>
      <c r="IE7" s="28"/>
      <c r="IF7" s="28"/>
      <c r="IG7" s="28"/>
      <c r="IH7" s="28"/>
      <c r="II7" s="28"/>
      <c r="IJ7" s="28"/>
      <c r="IK7" s="28"/>
      <c r="IL7" s="28"/>
      <c r="IM7" s="28"/>
      <c r="IN7" s="28"/>
      <c r="IO7" s="28"/>
      <c r="IP7" s="28"/>
      <c r="IQ7" s="28"/>
      <c r="IR7" s="28"/>
      <c r="IS7" s="28"/>
      <c r="IT7" s="28"/>
      <c r="IU7" s="28"/>
      <c r="IV7" s="28"/>
      <c r="IW7" s="28"/>
      <c r="IX7" s="28"/>
      <c r="IY7" s="28"/>
      <c r="IZ7" s="28"/>
      <c r="JA7" s="28"/>
      <c r="JB7" s="28"/>
      <c r="JC7" s="28"/>
      <c r="JD7" s="28"/>
      <c r="JE7" s="28"/>
      <c r="JF7" s="28"/>
      <c r="JG7" s="28"/>
      <c r="JH7" s="28"/>
      <c r="JI7" s="28"/>
      <c r="JJ7" s="28"/>
      <c r="JK7" s="28"/>
      <c r="JL7" s="28"/>
      <c r="JM7" s="28"/>
      <c r="JN7" s="28"/>
      <c r="JO7" s="28"/>
      <c r="JP7" s="28"/>
      <c r="JQ7" s="28"/>
      <c r="JR7" s="28"/>
      <c r="JS7" s="28"/>
      <c r="JT7" s="28"/>
      <c r="JU7" s="28"/>
      <c r="JV7" s="28"/>
      <c r="JW7" s="28"/>
      <c r="JX7" s="28"/>
      <c r="JY7" s="28"/>
      <c r="JZ7" s="28"/>
      <c r="KA7" s="28"/>
      <c r="KB7" s="28"/>
      <c r="KC7" s="28"/>
      <c r="KD7" s="28"/>
      <c r="KE7" s="28"/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  <c r="OM7" s="28"/>
      <c r="ON7" s="28"/>
      <c r="OO7" s="28"/>
      <c r="OP7" s="28"/>
      <c r="OQ7" s="28"/>
      <c r="OR7" s="28"/>
      <c r="OS7" s="28"/>
      <c r="OT7" s="28"/>
      <c r="OU7" s="28"/>
      <c r="OV7" s="28"/>
      <c r="OW7" s="28"/>
      <c r="OX7" s="28"/>
      <c r="OY7" s="28"/>
      <c r="OZ7" s="28"/>
      <c r="PA7" s="28"/>
      <c r="PB7" s="28"/>
      <c r="PC7" s="28"/>
      <c r="PD7" s="28"/>
      <c r="PE7" s="28"/>
      <c r="PF7" s="28"/>
      <c r="PG7" s="28"/>
      <c r="PH7" s="28"/>
      <c r="PI7" s="28"/>
      <c r="PJ7" s="28"/>
      <c r="PK7" s="28"/>
      <c r="PL7" s="28"/>
      <c r="PM7" s="28"/>
      <c r="PN7" s="28"/>
      <c r="PO7" s="28"/>
      <c r="PP7" s="28"/>
      <c r="PQ7" s="28"/>
      <c r="PR7" s="28"/>
      <c r="PS7" s="28"/>
      <c r="PT7" s="28"/>
      <c r="PU7" s="28"/>
      <c r="PV7" s="28"/>
      <c r="PW7" s="28"/>
      <c r="PX7" s="28"/>
      <c r="PY7" s="28"/>
      <c r="PZ7" s="28"/>
      <c r="QA7" s="28"/>
      <c r="QB7" s="28"/>
      <c r="QC7" s="28"/>
      <c r="QD7" s="28"/>
      <c r="QE7" s="28"/>
      <c r="QF7" s="28"/>
      <c r="QG7" s="28"/>
      <c r="QH7" s="28"/>
      <c r="QI7" s="28"/>
      <c r="QJ7" s="28"/>
      <c r="QK7" s="28"/>
      <c r="QL7" s="28"/>
      <c r="QM7" s="28"/>
      <c r="QN7" s="28"/>
      <c r="QO7" s="28"/>
      <c r="QP7" s="28"/>
      <c r="QQ7" s="28"/>
      <c r="QR7" s="28"/>
      <c r="QS7" s="28"/>
      <c r="QT7" s="28"/>
      <c r="QU7" s="28"/>
      <c r="QV7" s="28"/>
      <c r="QW7" s="28"/>
      <c r="QX7" s="28"/>
      <c r="QY7" s="28"/>
      <c r="QZ7" s="28"/>
      <c r="RA7" s="28"/>
      <c r="RB7" s="28"/>
      <c r="RC7" s="28"/>
      <c r="RD7" s="28"/>
      <c r="RE7" s="28"/>
      <c r="RF7" s="28"/>
      <c r="RG7" s="28"/>
      <c r="RH7" s="28"/>
      <c r="RI7" s="28"/>
      <c r="RJ7" s="28"/>
      <c r="RK7" s="28"/>
      <c r="RL7" s="28"/>
      <c r="RM7" s="28"/>
      <c r="RN7" s="28"/>
      <c r="RO7" s="28"/>
      <c r="RP7" s="28"/>
      <c r="RQ7" s="28"/>
      <c r="RR7" s="28"/>
      <c r="RS7" s="28"/>
      <c r="RT7" s="28"/>
      <c r="RU7" s="28"/>
      <c r="RV7" s="28"/>
      <c r="RW7" s="28"/>
      <c r="RX7" s="28"/>
      <c r="RY7" s="28"/>
      <c r="RZ7" s="28"/>
      <c r="SA7" s="28"/>
      <c r="SB7" s="28"/>
      <c r="SC7" s="28"/>
      <c r="SD7" s="28"/>
      <c r="SE7" s="28"/>
      <c r="SF7" s="28"/>
      <c r="SG7" s="28"/>
      <c r="SH7" s="28"/>
      <c r="SI7" s="28"/>
      <c r="SJ7" s="28"/>
      <c r="SK7" s="28"/>
      <c r="SL7" s="28"/>
      <c r="SM7" s="28"/>
      <c r="SN7" s="28"/>
      <c r="SO7" s="28"/>
      <c r="SP7" s="28"/>
      <c r="SQ7" s="28"/>
      <c r="SR7" s="28"/>
      <c r="SS7" s="28"/>
      <c r="ST7" s="28"/>
      <c r="SU7" s="28"/>
      <c r="SV7" s="28"/>
      <c r="SW7" s="28"/>
      <c r="SX7" s="28"/>
      <c r="SY7" s="28"/>
      <c r="SZ7" s="28"/>
      <c r="TA7" s="28"/>
      <c r="TB7" s="28"/>
      <c r="TC7" s="28"/>
      <c r="TD7" s="28"/>
      <c r="TE7" s="28"/>
      <c r="TF7" s="28"/>
      <c r="TG7" s="28"/>
      <c r="TH7" s="28"/>
      <c r="TI7" s="28"/>
      <c r="TJ7" s="28"/>
      <c r="TK7" s="28"/>
      <c r="TL7" s="28"/>
      <c r="TM7" s="28"/>
      <c r="TN7" s="28"/>
      <c r="TO7" s="28"/>
      <c r="TP7" s="28"/>
      <c r="TQ7" s="28"/>
      <c r="TR7" s="28"/>
      <c r="TS7" s="28"/>
      <c r="TT7" s="28"/>
      <c r="TU7" s="28"/>
      <c r="TV7" s="28"/>
      <c r="TW7" s="28"/>
      <c r="TX7" s="28"/>
      <c r="TY7" s="28"/>
      <c r="TZ7" s="28"/>
      <c r="UA7" s="28"/>
      <c r="UB7" s="28"/>
      <c r="UC7" s="28"/>
      <c r="UD7" s="28"/>
      <c r="UE7" s="28"/>
      <c r="UF7" s="28"/>
      <c r="UG7" s="28"/>
      <c r="UH7" s="28"/>
      <c r="UI7" s="28"/>
      <c r="UJ7" s="28"/>
      <c r="UK7" s="28"/>
      <c r="UL7" s="28"/>
      <c r="UM7" s="28"/>
      <c r="UN7" s="28"/>
      <c r="UO7" s="28"/>
      <c r="UP7" s="28"/>
      <c r="UQ7" s="28"/>
      <c r="UR7" s="28"/>
      <c r="US7" s="28"/>
      <c r="UT7" s="28"/>
      <c r="UU7" s="28"/>
      <c r="UV7" s="28"/>
      <c r="UW7" s="28"/>
      <c r="UX7" s="28"/>
      <c r="UY7" s="28"/>
      <c r="UZ7" s="28"/>
      <c r="VA7" s="28"/>
      <c r="VB7" s="28"/>
      <c r="VC7" s="28"/>
      <c r="VD7" s="28"/>
      <c r="VE7" s="28"/>
      <c r="VF7" s="28"/>
      <c r="VG7" s="28"/>
      <c r="VH7" s="28"/>
      <c r="VI7" s="28"/>
      <c r="VJ7" s="28"/>
      <c r="VK7" s="28"/>
      <c r="VL7" s="28"/>
      <c r="VM7" s="28"/>
      <c r="VN7" s="28"/>
      <c r="VO7" s="28"/>
      <c r="VP7" s="28"/>
      <c r="VQ7" s="28"/>
      <c r="VR7" s="28"/>
      <c r="VS7" s="28"/>
      <c r="VT7" s="28"/>
      <c r="VU7" s="28"/>
      <c r="VV7" s="28"/>
      <c r="VW7" s="28"/>
      <c r="VX7" s="28"/>
      <c r="VY7" s="28"/>
      <c r="VZ7" s="28"/>
      <c r="WA7" s="28"/>
      <c r="WB7" s="28"/>
      <c r="WC7" s="28"/>
      <c r="WD7" s="28"/>
      <c r="WE7" s="28"/>
      <c r="WF7" s="28"/>
      <c r="WG7" s="28"/>
      <c r="WH7" s="28"/>
      <c r="WI7" s="28"/>
      <c r="WJ7" s="28"/>
      <c r="WK7" s="28"/>
      <c r="WL7" s="28"/>
      <c r="WM7" s="28"/>
      <c r="WN7" s="28"/>
      <c r="WO7" s="28"/>
      <c r="WP7" s="28"/>
      <c r="WQ7" s="28"/>
      <c r="WR7" s="28"/>
      <c r="WS7" s="28"/>
      <c r="WT7" s="28"/>
      <c r="WU7" s="28"/>
      <c r="WV7" s="28"/>
      <c r="WW7" s="28"/>
      <c r="WX7" s="28"/>
      <c r="WY7" s="28"/>
      <c r="WZ7" s="28"/>
      <c r="XA7" s="28"/>
      <c r="XB7" s="28"/>
      <c r="XC7" s="28"/>
      <c r="XD7" s="28"/>
      <c r="XE7" s="28"/>
      <c r="XF7" s="28"/>
      <c r="XG7" s="28"/>
      <c r="XH7" s="28"/>
      <c r="XI7" s="28"/>
      <c r="XJ7" s="28"/>
      <c r="XK7" s="28"/>
      <c r="XL7" s="28"/>
      <c r="XM7" s="28"/>
      <c r="XN7" s="28"/>
      <c r="XO7" s="28"/>
      <c r="XP7" s="28"/>
      <c r="XQ7" s="28"/>
      <c r="XR7" s="28"/>
      <c r="XS7" s="28"/>
      <c r="XT7" s="28"/>
      <c r="XU7" s="28"/>
      <c r="XV7" s="28"/>
      <c r="XW7" s="28"/>
      <c r="XX7" s="28"/>
      <c r="XY7" s="28"/>
      <c r="XZ7" s="28"/>
      <c r="YA7" s="28"/>
      <c r="YB7" s="28"/>
      <c r="YC7" s="28"/>
      <c r="YD7" s="28"/>
      <c r="YE7" s="28"/>
      <c r="YF7" s="28"/>
      <c r="YG7" s="28"/>
      <c r="YH7" s="28"/>
      <c r="YI7" s="28"/>
      <c r="YJ7" s="28"/>
      <c r="YK7" s="28"/>
      <c r="YL7" s="28"/>
      <c r="YM7" s="28"/>
      <c r="YN7" s="28"/>
      <c r="YO7" s="28"/>
      <c r="YP7" s="28"/>
      <c r="YQ7" s="28"/>
      <c r="YR7" s="28"/>
      <c r="YS7" s="28"/>
      <c r="YT7" s="28"/>
      <c r="YU7" s="28"/>
      <c r="YV7" s="28"/>
      <c r="YW7" s="28"/>
      <c r="YX7" s="28"/>
      <c r="YY7" s="28"/>
      <c r="YZ7" s="28"/>
      <c r="ZA7" s="28"/>
      <c r="ZB7" s="28"/>
      <c r="ZC7" s="28"/>
      <c r="ZD7" s="28"/>
      <c r="ZE7" s="28"/>
      <c r="ZF7" s="28"/>
      <c r="ZG7" s="28"/>
      <c r="ZH7" s="28"/>
      <c r="ZI7" s="28"/>
      <c r="ZJ7" s="28"/>
      <c r="ZK7" s="28"/>
      <c r="ZL7" s="28"/>
      <c r="ZM7" s="28"/>
      <c r="ZN7" s="28"/>
      <c r="ZO7" s="28"/>
      <c r="ZP7" s="28"/>
      <c r="ZQ7" s="28"/>
      <c r="ZR7" s="28"/>
      <c r="ZS7" s="28"/>
      <c r="ZT7" s="28"/>
      <c r="ZU7" s="28"/>
      <c r="ZV7" s="28"/>
      <c r="ZW7" s="28"/>
      <c r="ZX7" s="28"/>
      <c r="ZY7" s="28"/>
      <c r="ZZ7" s="28"/>
      <c r="AAA7" s="28"/>
      <c r="AAB7" s="28"/>
      <c r="AAC7" s="28"/>
      <c r="AAD7" s="28"/>
      <c r="AAE7" s="28"/>
      <c r="AAF7" s="28"/>
      <c r="AAG7" s="28"/>
      <c r="AAH7" s="28"/>
      <c r="AAI7" s="28"/>
      <c r="AAJ7" s="28"/>
      <c r="AAK7" s="28"/>
      <c r="AAL7" s="28"/>
      <c r="AAM7" s="28"/>
      <c r="AAN7" s="28"/>
      <c r="AAO7" s="28"/>
      <c r="AAP7" s="28"/>
      <c r="AAQ7" s="28"/>
      <c r="AAR7" s="28"/>
      <c r="AAS7" s="28"/>
      <c r="AAT7" s="28"/>
      <c r="AAU7" s="28"/>
      <c r="AAV7" s="28"/>
      <c r="AAW7" s="28"/>
      <c r="AAX7" s="28"/>
      <c r="AAY7" s="28"/>
      <c r="AAZ7" s="28"/>
      <c r="ABA7" s="28"/>
      <c r="ABB7" s="28"/>
      <c r="ABC7" s="28"/>
      <c r="ABD7" s="28"/>
      <c r="ABE7" s="28"/>
      <c r="ABF7" s="28"/>
      <c r="ABG7" s="28"/>
      <c r="ABH7" s="28"/>
      <c r="ABI7" s="28"/>
      <c r="ABJ7" s="28"/>
      <c r="ABK7" s="28"/>
      <c r="ABL7" s="28"/>
      <c r="ABM7" s="28"/>
      <c r="ABN7" s="28"/>
      <c r="ABO7" s="28"/>
      <c r="ABP7" s="28"/>
      <c r="ABQ7" s="28"/>
      <c r="ABR7" s="28"/>
      <c r="ABS7" s="28"/>
      <c r="ABT7" s="28"/>
      <c r="ABU7" s="28"/>
      <c r="ABV7" s="28"/>
      <c r="ABW7" s="28"/>
      <c r="ABX7" s="28"/>
      <c r="ABY7" s="28"/>
      <c r="ABZ7" s="28"/>
      <c r="ACA7" s="28"/>
      <c r="ACB7" s="28"/>
      <c r="ACC7" s="28"/>
      <c r="ACD7" s="28"/>
      <c r="ACE7" s="28"/>
      <c r="ACF7" s="28"/>
      <c r="ACG7" s="28"/>
      <c r="ACH7" s="28"/>
      <c r="ACI7" s="28"/>
      <c r="ACJ7" s="28"/>
      <c r="ACK7" s="28"/>
      <c r="ACL7" s="28"/>
      <c r="ACM7" s="28"/>
      <c r="ACN7" s="28"/>
      <c r="ACO7" s="28"/>
      <c r="ACP7" s="28"/>
      <c r="ACQ7" s="28"/>
      <c r="ACR7" s="28"/>
      <c r="ACS7" s="28"/>
      <c r="ACT7" s="28"/>
      <c r="ACU7" s="28"/>
      <c r="ACV7" s="28"/>
      <c r="ACW7" s="28"/>
      <c r="ACX7" s="28"/>
      <c r="ACY7" s="28"/>
      <c r="ACZ7" s="28"/>
      <c r="ADA7" s="28"/>
      <c r="ADB7" s="28"/>
      <c r="ADC7" s="28"/>
      <c r="ADD7" s="28"/>
      <c r="ADE7" s="28"/>
      <c r="ADF7" s="28"/>
      <c r="ADG7" s="28"/>
      <c r="ADH7" s="28"/>
      <c r="ADI7" s="28"/>
      <c r="ADJ7" s="28"/>
      <c r="ADK7" s="28"/>
      <c r="ADL7" s="28"/>
      <c r="ADM7" s="28"/>
      <c r="ADN7" s="28"/>
      <c r="ADO7" s="28"/>
      <c r="ADP7" s="28"/>
      <c r="ADQ7" s="28"/>
      <c r="ADR7" s="28"/>
      <c r="ADS7" s="28"/>
      <c r="ADT7" s="28"/>
      <c r="ADU7" s="28"/>
      <c r="ADV7" s="28"/>
      <c r="ADW7" s="28"/>
      <c r="ADX7" s="28"/>
      <c r="ADY7" s="28"/>
      <c r="ADZ7" s="28"/>
      <c r="AEA7" s="28"/>
      <c r="AEB7" s="28"/>
      <c r="AEC7" s="28"/>
      <c r="AED7" s="28"/>
      <c r="AEE7" s="28"/>
      <c r="AEF7" s="28"/>
      <c r="AEG7" s="28"/>
      <c r="AEH7" s="28"/>
      <c r="AEI7" s="28"/>
      <c r="AEJ7" s="28"/>
      <c r="AEK7" s="28"/>
      <c r="AEL7" s="28"/>
      <c r="AEM7" s="28"/>
      <c r="AEN7" s="28"/>
      <c r="AEO7" s="28"/>
      <c r="AEP7" s="28"/>
      <c r="AEQ7" s="28"/>
      <c r="AER7" s="28"/>
      <c r="AES7" s="28"/>
      <c r="AET7" s="28"/>
      <c r="AEU7" s="28"/>
      <c r="AEV7" s="28"/>
      <c r="AEW7" s="28"/>
      <c r="AEX7" s="28"/>
      <c r="AEY7" s="28"/>
      <c r="AEZ7" s="28"/>
      <c r="AFA7" s="28"/>
      <c r="AFB7" s="28"/>
      <c r="AFC7" s="28"/>
      <c r="AFD7" s="28"/>
      <c r="AFE7" s="28"/>
      <c r="AFF7" s="28"/>
      <c r="AFG7" s="28"/>
      <c r="AFH7" s="28"/>
      <c r="AFI7" s="28"/>
      <c r="AFJ7" s="28"/>
      <c r="AFK7" s="28"/>
      <c r="AFL7" s="28"/>
      <c r="AFM7" s="28"/>
      <c r="AFN7" s="28"/>
      <c r="AFO7" s="28"/>
      <c r="AFP7" s="28"/>
      <c r="AFQ7" s="28"/>
      <c r="AFR7" s="28"/>
      <c r="AFS7" s="28"/>
      <c r="AFT7" s="28"/>
      <c r="AFU7" s="28"/>
      <c r="AFV7" s="28"/>
      <c r="AFW7" s="28"/>
      <c r="AFX7" s="28"/>
      <c r="AFY7" s="28"/>
      <c r="AFZ7" s="28"/>
      <c r="AGA7" s="28"/>
      <c r="AGB7" s="28"/>
      <c r="AGC7" s="28"/>
      <c r="AGD7" s="28"/>
      <c r="AGE7" s="28"/>
      <c r="AGF7" s="28"/>
      <c r="AGG7" s="28"/>
      <c r="AGH7" s="28"/>
      <c r="AGI7" s="28"/>
      <c r="AGJ7" s="28"/>
      <c r="AGK7" s="28"/>
      <c r="AGL7" s="28"/>
      <c r="AGM7" s="28"/>
      <c r="AGN7" s="28"/>
      <c r="AGO7" s="28"/>
      <c r="AGP7" s="28"/>
      <c r="AGQ7" s="28"/>
      <c r="AGR7" s="28"/>
      <c r="AGS7" s="28"/>
      <c r="AGT7" s="28"/>
      <c r="AGU7" s="28"/>
      <c r="AGV7" s="28"/>
      <c r="AGW7" s="28"/>
      <c r="AGX7" s="28"/>
      <c r="AGY7" s="28"/>
      <c r="AGZ7" s="28"/>
      <c r="AHA7" s="28"/>
      <c r="AHB7" s="28"/>
      <c r="AHC7" s="28"/>
      <c r="AHD7" s="28"/>
      <c r="AHE7" s="28"/>
      <c r="AHF7" s="28"/>
      <c r="AHG7" s="28"/>
      <c r="AHH7" s="28"/>
      <c r="AHI7" s="28"/>
      <c r="AHJ7" s="28"/>
      <c r="AHK7" s="28"/>
      <c r="AHL7" s="28"/>
      <c r="AHM7" s="28"/>
      <c r="AHN7" s="28"/>
      <c r="AHO7" s="28"/>
      <c r="AHP7" s="28"/>
      <c r="AHQ7" s="28"/>
      <c r="AHR7" s="28"/>
      <c r="AHS7" s="28"/>
      <c r="AHT7" s="28"/>
      <c r="AHU7" s="28"/>
      <c r="AHV7" s="28"/>
      <c r="AHW7" s="28"/>
      <c r="AHX7" s="28"/>
      <c r="AHY7" s="28"/>
      <c r="AHZ7" s="28"/>
      <c r="AIA7" s="28"/>
      <c r="AIB7" s="28"/>
      <c r="AIC7" s="28"/>
      <c r="AID7" s="28"/>
      <c r="AIE7" s="28"/>
      <c r="AIF7" s="28"/>
      <c r="AIG7" s="28"/>
      <c r="AIH7" s="28"/>
      <c r="AII7" s="28"/>
      <c r="AIJ7" s="28"/>
      <c r="AIK7" s="28"/>
      <c r="AIL7" s="28"/>
      <c r="AIM7" s="28"/>
      <c r="AIN7" s="28"/>
      <c r="AIO7" s="28"/>
      <c r="AIP7" s="28"/>
      <c r="AIQ7" s="28"/>
      <c r="AIR7" s="28"/>
      <c r="AIS7" s="28"/>
      <c r="AIT7" s="28"/>
      <c r="AIU7" s="28"/>
      <c r="AIV7" s="28"/>
      <c r="AIW7" s="28"/>
      <c r="AIX7" s="28"/>
      <c r="AIY7" s="28"/>
      <c r="AIZ7" s="28"/>
      <c r="AJA7" s="28"/>
      <c r="AJB7" s="28"/>
      <c r="AJC7" s="28"/>
      <c r="AJD7" s="28"/>
      <c r="AJE7" s="28"/>
      <c r="AJF7" s="28"/>
      <c r="AJG7" s="28"/>
      <c r="AJH7" s="28"/>
      <c r="AJI7" s="28"/>
      <c r="AJJ7" s="28"/>
      <c r="AJK7" s="28"/>
      <c r="AJL7" s="28"/>
      <c r="AJM7" s="28"/>
      <c r="AJN7" s="28"/>
      <c r="AJO7" s="28"/>
      <c r="AJP7" s="28"/>
      <c r="AJQ7" s="28"/>
      <c r="AJR7" s="28"/>
      <c r="AJS7" s="28"/>
      <c r="AJT7" s="28"/>
      <c r="AJU7" s="28"/>
      <c r="AJV7" s="28"/>
      <c r="AJW7" s="28"/>
      <c r="AJX7" s="28"/>
      <c r="AJY7" s="28"/>
      <c r="AJZ7" s="28"/>
      <c r="AKA7" s="28"/>
      <c r="AKB7" s="28"/>
      <c r="AKC7" s="28"/>
      <c r="AKD7" s="28"/>
      <c r="AKE7" s="28"/>
      <c r="AKF7" s="28"/>
      <c r="AKG7" s="28"/>
      <c r="AKH7" s="28"/>
      <c r="AKI7" s="28"/>
      <c r="AKJ7" s="28"/>
      <c r="AKK7" s="28"/>
      <c r="AKL7" s="28"/>
      <c r="AKM7" s="28"/>
      <c r="AKN7" s="28"/>
      <c r="AKO7" s="28"/>
      <c r="AKP7" s="28"/>
      <c r="AKQ7" s="28"/>
      <c r="AKR7" s="28"/>
      <c r="AKS7" s="28"/>
      <c r="AKT7" s="28"/>
      <c r="AKU7" s="28"/>
      <c r="AKV7" s="28"/>
      <c r="AKW7" s="28"/>
      <c r="AKX7" s="28"/>
      <c r="AKY7" s="28"/>
      <c r="AKZ7" s="28"/>
      <c r="ALA7" s="28"/>
      <c r="ALB7" s="28"/>
      <c r="ALC7" s="28"/>
      <c r="ALD7" s="28"/>
      <c r="ALE7" s="28"/>
      <c r="ALF7" s="28"/>
      <c r="ALG7" s="28"/>
      <c r="ALH7" s="28"/>
      <c r="ALI7" s="28"/>
      <c r="ALJ7" s="28"/>
      <c r="ALK7" s="28"/>
      <c r="ALL7" s="28"/>
      <c r="ALM7" s="28"/>
      <c r="ALN7" s="28"/>
      <c r="ALO7" s="28"/>
      <c r="ALP7" s="28"/>
      <c r="ALQ7" s="28"/>
      <c r="ALR7" s="28"/>
      <c r="ALS7" s="28"/>
      <c r="ALT7" s="28"/>
      <c r="ALU7" s="28"/>
      <c r="ALV7" s="28"/>
      <c r="ALW7" s="28"/>
      <c r="ALX7" s="28"/>
      <c r="ALY7" s="28"/>
      <c r="ALZ7" s="28"/>
      <c r="AMA7" s="28"/>
      <c r="AMB7" s="28"/>
      <c r="AMC7" s="28"/>
      <c r="AMD7" s="28"/>
      <c r="AME7" s="28"/>
      <c r="AMF7" s="28"/>
      <c r="AMG7" s="28"/>
      <c r="AMH7" s="28"/>
      <c r="AMI7" s="28"/>
      <c r="AMJ7" s="28"/>
      <c r="AMK7" s="28"/>
      <c r="AML7" s="28"/>
      <c r="AMM7" s="28"/>
      <c r="AMN7" s="28"/>
      <c r="AMO7" s="20"/>
      <c r="AMP7" s="20"/>
      <c r="AMQ7" s="20"/>
      <c r="AMR7" s="20"/>
    </row>
    <row r="8" customFormat="false" ht="19.85" hidden="false" customHeight="true" outlineLevel="0" collapsed="false">
      <c r="A8" s="45" t="str">
        <f aca="false">juin!A8</f>
        <v>totaux mensuels:</v>
      </c>
      <c r="B8" s="45"/>
      <c r="C8" s="50" t="n">
        <f aca="false">SUM(C9:C39)</f>
        <v>7.24791666666667</v>
      </c>
      <c r="D8" s="46" t="n">
        <f aca="false">SUM(D9:D39)</f>
        <v>-7.24791666666667</v>
      </c>
      <c r="E8" s="46" t="n">
        <f aca="false">SUM(E9:E39)</f>
        <v>0</v>
      </c>
      <c r="F8" s="47" t="n">
        <f aca="false">SUM(F9:F39)</f>
        <v>0</v>
      </c>
      <c r="G8" s="47" t="n">
        <f aca="false">SUM(G9:G39)</f>
        <v>0</v>
      </c>
      <c r="H8" s="48"/>
      <c r="I8" s="48"/>
      <c r="J8" s="48"/>
      <c r="K8" s="48"/>
      <c r="L8" s="48"/>
      <c r="M8" s="48"/>
      <c r="N8" s="48"/>
      <c r="O8" s="48"/>
      <c r="P8" s="47"/>
      <c r="Q8" s="47"/>
      <c r="R8" s="47"/>
      <c r="S8" s="47"/>
      <c r="T8" s="49"/>
      <c r="U8" s="49" t="n">
        <f aca="false">MAX(U$9:U$39)</f>
        <v>0</v>
      </c>
      <c r="V8" s="49" t="n">
        <f aca="false">MAX(U8,MAX(V$9:V$39))</f>
        <v>0</v>
      </c>
      <c r="W8" s="49"/>
      <c r="X8" s="50"/>
      <c r="Y8" s="46" t="n">
        <f aca="false">SUM(Y9:Y39)</f>
        <v>0</v>
      </c>
      <c r="Z8" s="46" t="n">
        <f aca="false">SUM(Z9:Z39)</f>
        <v>0</v>
      </c>
      <c r="AA8" s="46" t="n">
        <f aca="false">SUM(AA9:AA39)</f>
        <v>0</v>
      </c>
      <c r="AB8" s="46" t="n">
        <f aca="false">SUM(AB9:AB39)</f>
        <v>0</v>
      </c>
      <c r="AC8" s="46" t="n">
        <f aca="false">SUM(AC9:AC39)</f>
        <v>0</v>
      </c>
      <c r="AD8" s="46" t="n">
        <f aca="false">SUM(AD9:AD39)</f>
        <v>0</v>
      </c>
      <c r="AE8" s="46" t="n">
        <f aca="false">SUM(AE9:AE39)</f>
        <v>0</v>
      </c>
      <c r="AF8" s="46" t="n">
        <f aca="false">SUM(AF9:AF39)</f>
        <v>0</v>
      </c>
      <c r="AG8" s="46" t="n">
        <f aca="false">SUM(AG9:AG39)</f>
        <v>0</v>
      </c>
      <c r="AH8" s="46" t="n">
        <f aca="false">SUM(AH9:AH39)</f>
        <v>0</v>
      </c>
      <c r="AI8" s="45"/>
      <c r="AJ8" s="45"/>
      <c r="AK8" s="45"/>
      <c r="AL8" s="45"/>
      <c r="AM8" s="49"/>
      <c r="AN8" s="49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45"/>
      <c r="BK8" s="45"/>
      <c r="BL8" s="45"/>
      <c r="BM8" s="45"/>
      <c r="BN8" s="45"/>
      <c r="BO8" s="45"/>
      <c r="BP8" s="45"/>
      <c r="BQ8" s="45"/>
      <c r="BR8" s="45"/>
      <c r="BS8" s="45"/>
      <c r="BT8" s="45"/>
      <c r="BU8" s="45"/>
      <c r="BV8" s="45"/>
      <c r="BW8" s="45"/>
      <c r="BX8" s="45"/>
      <c r="BY8" s="45"/>
      <c r="BZ8" s="45"/>
      <c r="CA8" s="45"/>
      <c r="CB8" s="45"/>
      <c r="CC8" s="45"/>
      <c r="CD8" s="45"/>
      <c r="CE8" s="45"/>
      <c r="CF8" s="45"/>
      <c r="CG8" s="45"/>
      <c r="CH8" s="45"/>
      <c r="CI8" s="45"/>
      <c r="CJ8" s="45"/>
      <c r="CK8" s="45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5"/>
      <c r="DJ8" s="45"/>
      <c r="DK8" s="45"/>
      <c r="DL8" s="45"/>
      <c r="DM8" s="45"/>
      <c r="DN8" s="45"/>
      <c r="DO8" s="45"/>
      <c r="DP8" s="45"/>
      <c r="DQ8" s="45"/>
      <c r="DR8" s="45"/>
      <c r="DS8" s="45"/>
      <c r="DT8" s="45"/>
      <c r="DU8" s="45"/>
      <c r="DV8" s="45"/>
      <c r="DW8" s="45"/>
      <c r="DX8" s="45"/>
      <c r="DY8" s="45"/>
      <c r="DZ8" s="45"/>
      <c r="EA8" s="45"/>
      <c r="EB8" s="45"/>
      <c r="EC8" s="45"/>
      <c r="ED8" s="45"/>
      <c r="EE8" s="45"/>
      <c r="EF8" s="45"/>
      <c r="EG8" s="45"/>
      <c r="EH8" s="45"/>
      <c r="EI8" s="45"/>
      <c r="EJ8" s="45"/>
      <c r="EK8" s="45"/>
      <c r="EL8" s="45"/>
      <c r="EM8" s="45"/>
      <c r="EN8" s="45"/>
      <c r="EO8" s="45"/>
      <c r="EP8" s="45"/>
      <c r="EQ8" s="45"/>
      <c r="ER8" s="45"/>
      <c r="ES8" s="45"/>
      <c r="ET8" s="45"/>
      <c r="EU8" s="45"/>
      <c r="EV8" s="45"/>
      <c r="EW8" s="45"/>
      <c r="EX8" s="45"/>
      <c r="EY8" s="45"/>
      <c r="EZ8" s="45"/>
      <c r="FA8" s="45"/>
      <c r="FB8" s="45"/>
      <c r="FC8" s="45"/>
      <c r="FD8" s="45"/>
      <c r="FE8" s="45"/>
      <c r="FF8" s="45"/>
      <c r="FG8" s="45"/>
      <c r="FH8" s="45"/>
      <c r="FI8" s="45"/>
      <c r="FJ8" s="45"/>
      <c r="FK8" s="45"/>
      <c r="FL8" s="45"/>
      <c r="FM8" s="45"/>
      <c r="FN8" s="45"/>
      <c r="FO8" s="45"/>
      <c r="FP8" s="45"/>
      <c r="FQ8" s="45"/>
      <c r="FR8" s="45"/>
      <c r="FS8" s="45"/>
      <c r="FT8" s="45"/>
      <c r="FU8" s="45"/>
      <c r="FV8" s="45"/>
      <c r="FW8" s="45"/>
      <c r="FX8" s="45"/>
      <c r="FY8" s="45"/>
      <c r="FZ8" s="45"/>
      <c r="GA8" s="45"/>
      <c r="GB8" s="45"/>
      <c r="GC8" s="45"/>
      <c r="GD8" s="45"/>
      <c r="GE8" s="45"/>
      <c r="GF8" s="45"/>
      <c r="GG8" s="45"/>
      <c r="GH8" s="45"/>
      <c r="GI8" s="45"/>
      <c r="GJ8" s="45"/>
      <c r="GK8" s="45"/>
      <c r="GL8" s="45"/>
      <c r="GM8" s="45"/>
      <c r="GN8" s="45"/>
      <c r="GO8" s="45"/>
      <c r="GP8" s="45"/>
      <c r="GQ8" s="45"/>
      <c r="GR8" s="45"/>
      <c r="GS8" s="45"/>
      <c r="GT8" s="45"/>
      <c r="GU8" s="45"/>
      <c r="GV8" s="45"/>
      <c r="GW8" s="45"/>
      <c r="GX8" s="45"/>
      <c r="GY8" s="45"/>
      <c r="GZ8" s="45"/>
      <c r="HA8" s="45"/>
      <c r="HB8" s="45"/>
      <c r="HC8" s="45"/>
      <c r="HD8" s="45"/>
      <c r="HE8" s="45"/>
      <c r="HF8" s="45"/>
      <c r="HG8" s="45"/>
      <c r="HH8" s="45"/>
      <c r="HI8" s="45"/>
      <c r="HJ8" s="45"/>
      <c r="HK8" s="45"/>
      <c r="HL8" s="45"/>
      <c r="HM8" s="45"/>
      <c r="HN8" s="45"/>
      <c r="HO8" s="45"/>
      <c r="HP8" s="45"/>
      <c r="HQ8" s="45"/>
      <c r="HR8" s="45"/>
      <c r="HS8" s="45"/>
      <c r="HT8" s="45"/>
      <c r="HU8" s="45"/>
      <c r="HV8" s="45"/>
      <c r="HW8" s="45"/>
      <c r="HX8" s="45"/>
      <c r="HY8" s="45"/>
      <c r="HZ8" s="45"/>
      <c r="IA8" s="45"/>
      <c r="IB8" s="45"/>
      <c r="IC8" s="45"/>
      <c r="ID8" s="45"/>
      <c r="IE8" s="45"/>
      <c r="IF8" s="45"/>
      <c r="IG8" s="45"/>
      <c r="IH8" s="45"/>
      <c r="II8" s="45"/>
      <c r="IJ8" s="45"/>
      <c r="IK8" s="45"/>
      <c r="IL8" s="45"/>
      <c r="IM8" s="45"/>
      <c r="IN8" s="45"/>
      <c r="IO8" s="45"/>
      <c r="IP8" s="45"/>
      <c r="IQ8" s="45"/>
      <c r="IR8" s="45"/>
      <c r="IS8" s="45"/>
      <c r="IT8" s="45"/>
      <c r="IU8" s="45"/>
      <c r="IV8" s="45"/>
      <c r="IW8" s="45"/>
      <c r="IX8" s="45"/>
      <c r="IY8" s="45"/>
      <c r="IZ8" s="45"/>
      <c r="JA8" s="45"/>
      <c r="JB8" s="45"/>
      <c r="JC8" s="45"/>
      <c r="JD8" s="45"/>
      <c r="JE8" s="51"/>
      <c r="JF8" s="51"/>
      <c r="JG8" s="51"/>
      <c r="JH8" s="51"/>
      <c r="JI8" s="51"/>
      <c r="JJ8" s="51"/>
      <c r="JK8" s="51"/>
      <c r="JL8" s="51"/>
      <c r="JM8" s="51"/>
      <c r="JN8" s="51"/>
      <c r="JO8" s="51"/>
      <c r="JP8" s="51"/>
      <c r="JQ8" s="51"/>
      <c r="JR8" s="51"/>
      <c r="JS8" s="51"/>
      <c r="JT8" s="51"/>
      <c r="JU8" s="51"/>
      <c r="JV8" s="51"/>
      <c r="JW8" s="51"/>
      <c r="JX8" s="51"/>
      <c r="JY8" s="51"/>
      <c r="JZ8" s="51"/>
      <c r="KA8" s="51"/>
      <c r="KB8" s="51"/>
      <c r="KC8" s="51"/>
      <c r="KD8" s="51"/>
      <c r="KE8" s="51"/>
      <c r="KF8" s="51"/>
      <c r="KG8" s="51"/>
      <c r="KH8" s="51"/>
      <c r="KI8" s="51"/>
      <c r="KJ8" s="51"/>
      <c r="KK8" s="51"/>
      <c r="KL8" s="51"/>
      <c r="KM8" s="51"/>
      <c r="KN8" s="51"/>
      <c r="KO8" s="51"/>
      <c r="KP8" s="51"/>
      <c r="KQ8" s="51"/>
      <c r="KR8" s="51"/>
      <c r="KS8" s="51"/>
      <c r="KT8" s="51"/>
      <c r="KU8" s="51"/>
      <c r="KV8" s="51"/>
      <c r="KW8" s="51"/>
      <c r="KX8" s="51"/>
      <c r="KY8" s="51"/>
      <c r="KZ8" s="51"/>
      <c r="LA8" s="51"/>
      <c r="LB8" s="51"/>
      <c r="LC8" s="51"/>
      <c r="LD8" s="51"/>
      <c r="LE8" s="51"/>
      <c r="LF8" s="51"/>
      <c r="LG8" s="51"/>
      <c r="LH8" s="51"/>
      <c r="LI8" s="51"/>
      <c r="LJ8" s="51"/>
      <c r="LK8" s="51"/>
      <c r="LL8" s="51"/>
      <c r="LM8" s="51"/>
      <c r="LN8" s="51"/>
      <c r="LO8" s="51"/>
      <c r="LP8" s="51"/>
      <c r="LQ8" s="51"/>
      <c r="LR8" s="51"/>
      <c r="LS8" s="51"/>
      <c r="LT8" s="51"/>
      <c r="LU8" s="51"/>
      <c r="LV8" s="51"/>
      <c r="LW8" s="51"/>
      <c r="LX8" s="51"/>
      <c r="LY8" s="51"/>
      <c r="LZ8" s="51"/>
      <c r="MA8" s="51"/>
      <c r="MB8" s="51"/>
      <c r="MC8" s="51"/>
      <c r="MD8" s="51"/>
      <c r="ME8" s="51"/>
      <c r="MF8" s="51"/>
      <c r="MG8" s="51"/>
      <c r="MH8" s="51"/>
      <c r="MI8" s="51"/>
      <c r="MJ8" s="51"/>
      <c r="MK8" s="51"/>
      <c r="ML8" s="51"/>
      <c r="MM8" s="51"/>
      <c r="MN8" s="51"/>
      <c r="MO8" s="51"/>
      <c r="MP8" s="51"/>
      <c r="MQ8" s="51"/>
      <c r="MR8" s="51"/>
      <c r="MS8" s="51"/>
      <c r="MT8" s="51"/>
      <c r="MU8" s="51"/>
      <c r="MV8" s="51"/>
      <c r="MW8" s="51"/>
      <c r="MX8" s="51"/>
      <c r="MY8" s="51"/>
      <c r="MZ8" s="51"/>
      <c r="NA8" s="51"/>
      <c r="NB8" s="51"/>
      <c r="NC8" s="51"/>
      <c r="ND8" s="51"/>
      <c r="NE8" s="51"/>
      <c r="NF8" s="51"/>
      <c r="NG8" s="51"/>
      <c r="NH8" s="51"/>
      <c r="NI8" s="51"/>
      <c r="NJ8" s="51"/>
      <c r="NK8" s="51"/>
      <c r="NL8" s="51"/>
      <c r="NM8" s="51"/>
      <c r="NN8" s="51"/>
      <c r="NO8" s="51"/>
      <c r="NP8" s="51"/>
      <c r="NQ8" s="51"/>
      <c r="NR8" s="51"/>
      <c r="NS8" s="51"/>
      <c r="NT8" s="51"/>
      <c r="NU8" s="51"/>
      <c r="NV8" s="51"/>
      <c r="NW8" s="51"/>
      <c r="NX8" s="51"/>
      <c r="NY8" s="51"/>
      <c r="NZ8" s="51"/>
      <c r="OA8" s="51"/>
      <c r="OB8" s="51"/>
      <c r="OC8" s="51"/>
      <c r="OD8" s="51"/>
      <c r="OE8" s="51"/>
      <c r="OF8" s="51"/>
      <c r="OG8" s="51"/>
      <c r="OH8" s="51"/>
      <c r="OI8" s="51"/>
      <c r="OJ8" s="51"/>
      <c r="OK8" s="51"/>
      <c r="OL8" s="51"/>
      <c r="OM8" s="51"/>
      <c r="ON8" s="51"/>
      <c r="OO8" s="51"/>
      <c r="OP8" s="51"/>
      <c r="OQ8" s="51"/>
      <c r="OR8" s="51"/>
      <c r="OS8" s="51"/>
      <c r="OT8" s="51"/>
      <c r="OU8" s="51"/>
      <c r="OV8" s="51"/>
      <c r="OW8" s="51"/>
      <c r="OX8" s="51"/>
      <c r="OY8" s="51"/>
      <c r="OZ8" s="51"/>
      <c r="PA8" s="51"/>
      <c r="PB8" s="51"/>
      <c r="PC8" s="51"/>
      <c r="PD8" s="51"/>
      <c r="PE8" s="51"/>
      <c r="PF8" s="51"/>
      <c r="PG8" s="51"/>
      <c r="PH8" s="51"/>
      <c r="PI8" s="51"/>
      <c r="PJ8" s="51"/>
      <c r="PK8" s="51"/>
      <c r="PL8" s="51"/>
      <c r="PM8" s="51"/>
      <c r="PN8" s="51"/>
      <c r="PO8" s="51"/>
      <c r="PP8" s="51"/>
      <c r="PQ8" s="51"/>
      <c r="PR8" s="51"/>
      <c r="PS8" s="51"/>
      <c r="PT8" s="51"/>
      <c r="PU8" s="51"/>
      <c r="PV8" s="51"/>
      <c r="PW8" s="51"/>
      <c r="PX8" s="51"/>
      <c r="PY8" s="51"/>
      <c r="PZ8" s="51"/>
      <c r="QA8" s="51"/>
      <c r="QB8" s="51"/>
      <c r="QC8" s="51"/>
      <c r="QD8" s="51"/>
      <c r="QE8" s="51"/>
      <c r="QF8" s="51"/>
      <c r="QG8" s="51"/>
      <c r="QH8" s="51"/>
      <c r="QI8" s="51"/>
      <c r="QJ8" s="51"/>
      <c r="QK8" s="51"/>
      <c r="QL8" s="51"/>
      <c r="QM8" s="51"/>
      <c r="QN8" s="51"/>
      <c r="QO8" s="51"/>
      <c r="QP8" s="51"/>
      <c r="QQ8" s="51"/>
      <c r="QR8" s="51"/>
      <c r="QS8" s="51"/>
      <c r="QT8" s="51"/>
      <c r="QU8" s="51"/>
      <c r="QV8" s="51"/>
      <c r="QW8" s="51"/>
      <c r="QX8" s="51"/>
      <c r="QY8" s="51"/>
      <c r="QZ8" s="51"/>
      <c r="RA8" s="51"/>
      <c r="RB8" s="51"/>
      <c r="RC8" s="51"/>
      <c r="RD8" s="51"/>
      <c r="RE8" s="51"/>
      <c r="RF8" s="51"/>
      <c r="RG8" s="51"/>
      <c r="RH8" s="51"/>
      <c r="RI8" s="51"/>
      <c r="RJ8" s="51"/>
      <c r="RK8" s="51"/>
      <c r="RL8" s="51"/>
      <c r="RM8" s="51"/>
      <c r="RN8" s="51"/>
      <c r="RO8" s="51"/>
      <c r="RP8" s="51"/>
      <c r="RQ8" s="51"/>
      <c r="RR8" s="51"/>
      <c r="RS8" s="51"/>
      <c r="RT8" s="51"/>
      <c r="RU8" s="51"/>
      <c r="RV8" s="51"/>
      <c r="RW8" s="51"/>
      <c r="RX8" s="51"/>
      <c r="RY8" s="51"/>
      <c r="RZ8" s="51"/>
      <c r="SA8" s="51"/>
      <c r="SB8" s="51"/>
      <c r="SC8" s="51"/>
      <c r="SD8" s="51"/>
      <c r="SE8" s="51"/>
      <c r="SF8" s="51"/>
      <c r="SG8" s="51"/>
      <c r="SH8" s="51"/>
      <c r="SI8" s="51"/>
      <c r="SJ8" s="51"/>
      <c r="SK8" s="51"/>
      <c r="SL8" s="51"/>
      <c r="SM8" s="51"/>
      <c r="SN8" s="51"/>
      <c r="SO8" s="51"/>
      <c r="SP8" s="51"/>
      <c r="SQ8" s="51"/>
      <c r="SR8" s="51"/>
      <c r="SS8" s="51"/>
      <c r="ST8" s="51"/>
      <c r="SU8" s="51"/>
      <c r="SV8" s="51"/>
      <c r="SW8" s="51"/>
      <c r="SX8" s="51"/>
      <c r="SY8" s="51"/>
      <c r="SZ8" s="51"/>
      <c r="TA8" s="51"/>
      <c r="TB8" s="51"/>
      <c r="TC8" s="51"/>
      <c r="TD8" s="51"/>
      <c r="TE8" s="51"/>
      <c r="TF8" s="51"/>
      <c r="TG8" s="51"/>
      <c r="TH8" s="51"/>
      <c r="TI8" s="51"/>
      <c r="TJ8" s="51"/>
      <c r="TK8" s="51"/>
      <c r="TL8" s="51"/>
      <c r="TM8" s="51"/>
      <c r="TN8" s="51"/>
      <c r="TO8" s="51"/>
      <c r="TP8" s="51"/>
      <c r="TQ8" s="51"/>
      <c r="TR8" s="51"/>
      <c r="TS8" s="51"/>
      <c r="TT8" s="51"/>
      <c r="TU8" s="51"/>
      <c r="TV8" s="51"/>
      <c r="TW8" s="51"/>
      <c r="TX8" s="51"/>
      <c r="TY8" s="51"/>
      <c r="TZ8" s="51"/>
      <c r="UA8" s="51"/>
      <c r="UB8" s="51"/>
      <c r="UC8" s="51"/>
      <c r="UD8" s="51"/>
      <c r="UE8" s="51"/>
      <c r="UF8" s="51"/>
      <c r="UG8" s="51"/>
      <c r="UH8" s="51"/>
      <c r="UI8" s="51"/>
      <c r="UJ8" s="51"/>
      <c r="UK8" s="51"/>
      <c r="UL8" s="51"/>
      <c r="UM8" s="51"/>
      <c r="UN8" s="51"/>
      <c r="UO8" s="51"/>
      <c r="UP8" s="51"/>
      <c r="UQ8" s="51"/>
      <c r="UR8" s="51"/>
      <c r="US8" s="51"/>
      <c r="UT8" s="51"/>
      <c r="UU8" s="51"/>
      <c r="UV8" s="51"/>
      <c r="UW8" s="51"/>
      <c r="UX8" s="51"/>
      <c r="UY8" s="51"/>
      <c r="UZ8" s="51"/>
      <c r="VA8" s="51"/>
      <c r="VB8" s="51"/>
      <c r="VC8" s="51"/>
      <c r="VD8" s="51"/>
      <c r="VE8" s="51"/>
      <c r="VF8" s="51"/>
      <c r="VG8" s="51"/>
      <c r="VH8" s="51"/>
      <c r="VI8" s="51"/>
      <c r="VJ8" s="51"/>
      <c r="VK8" s="51"/>
      <c r="VL8" s="51"/>
      <c r="VM8" s="51"/>
      <c r="VN8" s="51"/>
      <c r="VO8" s="51"/>
      <c r="VP8" s="51"/>
      <c r="VQ8" s="51"/>
      <c r="VR8" s="51"/>
      <c r="VS8" s="51"/>
      <c r="VT8" s="51"/>
      <c r="VU8" s="51"/>
      <c r="VV8" s="51"/>
      <c r="VW8" s="51"/>
      <c r="VX8" s="51"/>
      <c r="VY8" s="51"/>
      <c r="VZ8" s="51"/>
      <c r="WA8" s="51"/>
      <c r="WB8" s="51"/>
      <c r="WC8" s="51"/>
      <c r="WD8" s="51"/>
      <c r="WE8" s="51"/>
      <c r="WF8" s="51"/>
      <c r="WG8" s="51"/>
      <c r="WH8" s="51"/>
      <c r="WI8" s="51"/>
      <c r="WJ8" s="51"/>
      <c r="WK8" s="51"/>
      <c r="WL8" s="51"/>
      <c r="WM8" s="51"/>
      <c r="WN8" s="51"/>
      <c r="WO8" s="51"/>
      <c r="WP8" s="51"/>
      <c r="WQ8" s="51"/>
      <c r="WR8" s="51"/>
      <c r="WS8" s="51"/>
      <c r="WT8" s="51"/>
      <c r="WU8" s="51"/>
      <c r="WV8" s="51"/>
      <c r="WW8" s="51"/>
      <c r="WX8" s="51"/>
      <c r="WY8" s="51"/>
      <c r="WZ8" s="51"/>
      <c r="XA8" s="51"/>
      <c r="XB8" s="51"/>
      <c r="XC8" s="51"/>
      <c r="XD8" s="51"/>
      <c r="XE8" s="51"/>
      <c r="XF8" s="51"/>
      <c r="XG8" s="51"/>
      <c r="XH8" s="51"/>
      <c r="XI8" s="51"/>
      <c r="XJ8" s="51"/>
      <c r="XK8" s="51"/>
      <c r="XL8" s="51"/>
      <c r="XM8" s="51"/>
      <c r="XN8" s="51"/>
      <c r="XO8" s="51"/>
      <c r="XP8" s="51"/>
      <c r="XQ8" s="51"/>
      <c r="XR8" s="51"/>
      <c r="XS8" s="51"/>
      <c r="XT8" s="51"/>
      <c r="XU8" s="51"/>
      <c r="XV8" s="51"/>
      <c r="XW8" s="51"/>
      <c r="XX8" s="51"/>
      <c r="XY8" s="51"/>
      <c r="XZ8" s="51"/>
      <c r="YA8" s="51"/>
      <c r="YB8" s="51"/>
      <c r="YC8" s="51"/>
      <c r="YD8" s="51"/>
      <c r="YE8" s="51"/>
      <c r="YF8" s="51"/>
      <c r="YG8" s="51"/>
      <c r="YH8" s="51"/>
      <c r="YI8" s="51"/>
      <c r="YJ8" s="51"/>
      <c r="YK8" s="51"/>
      <c r="YL8" s="51"/>
      <c r="YM8" s="51"/>
      <c r="YN8" s="51"/>
      <c r="YO8" s="51"/>
      <c r="YP8" s="51"/>
      <c r="YQ8" s="51"/>
      <c r="YR8" s="51"/>
      <c r="YS8" s="51"/>
      <c r="YT8" s="51"/>
      <c r="YU8" s="51"/>
      <c r="YV8" s="51"/>
      <c r="YW8" s="51"/>
      <c r="YX8" s="51"/>
      <c r="YY8" s="51"/>
      <c r="YZ8" s="51"/>
      <c r="ZA8" s="51"/>
      <c r="ZB8" s="51"/>
      <c r="ZC8" s="51"/>
      <c r="ZD8" s="51"/>
      <c r="ZE8" s="51"/>
      <c r="ZF8" s="51"/>
      <c r="ZG8" s="51"/>
      <c r="ZH8" s="51"/>
      <c r="ZI8" s="51"/>
      <c r="ZJ8" s="51"/>
      <c r="ZK8" s="51"/>
      <c r="ZL8" s="51"/>
      <c r="ZM8" s="51"/>
      <c r="ZN8" s="51"/>
      <c r="ZO8" s="51"/>
      <c r="ZP8" s="51"/>
      <c r="ZQ8" s="51"/>
      <c r="ZR8" s="51"/>
      <c r="ZS8" s="51"/>
      <c r="ZT8" s="51"/>
      <c r="ZU8" s="51"/>
      <c r="ZV8" s="51"/>
      <c r="ZW8" s="51"/>
      <c r="ZX8" s="51"/>
      <c r="ZY8" s="51"/>
      <c r="ZZ8" s="51"/>
      <c r="AAA8" s="51"/>
      <c r="AAB8" s="51"/>
      <c r="AAC8" s="51"/>
      <c r="AAD8" s="51"/>
      <c r="AAE8" s="51"/>
      <c r="AAF8" s="51"/>
      <c r="AAG8" s="51"/>
      <c r="AAH8" s="51"/>
      <c r="AAI8" s="51"/>
      <c r="AAJ8" s="51"/>
      <c r="AAK8" s="51"/>
      <c r="AAL8" s="51"/>
      <c r="AAM8" s="51"/>
      <c r="AAN8" s="51"/>
      <c r="AAO8" s="51"/>
      <c r="AAP8" s="51"/>
      <c r="AAQ8" s="51"/>
      <c r="AAR8" s="51"/>
      <c r="AAS8" s="51"/>
      <c r="AAT8" s="51"/>
      <c r="AAU8" s="51"/>
      <c r="AAV8" s="51"/>
      <c r="AAW8" s="51"/>
      <c r="AAX8" s="51"/>
      <c r="AAY8" s="51"/>
      <c r="AAZ8" s="51"/>
      <c r="ABA8" s="51"/>
      <c r="ABB8" s="51"/>
      <c r="ABC8" s="51"/>
      <c r="ABD8" s="51"/>
      <c r="ABE8" s="51"/>
      <c r="ABF8" s="51"/>
      <c r="ABG8" s="51"/>
      <c r="ABH8" s="51"/>
      <c r="ABI8" s="51"/>
      <c r="ABJ8" s="51"/>
      <c r="ABK8" s="51"/>
      <c r="ABL8" s="51"/>
      <c r="ABM8" s="51"/>
      <c r="ABN8" s="51"/>
      <c r="ABO8" s="51"/>
      <c r="ABP8" s="51"/>
      <c r="ABQ8" s="51"/>
      <c r="ABR8" s="51"/>
      <c r="ABS8" s="51"/>
      <c r="ABT8" s="51"/>
      <c r="ABU8" s="51"/>
      <c r="ABV8" s="51"/>
      <c r="ABW8" s="51"/>
      <c r="ABX8" s="51"/>
      <c r="ABY8" s="51"/>
      <c r="ABZ8" s="51"/>
      <c r="ACA8" s="51"/>
      <c r="ACB8" s="51"/>
      <c r="ACC8" s="51"/>
      <c r="ACD8" s="51"/>
      <c r="ACE8" s="51"/>
      <c r="ACF8" s="51"/>
      <c r="ACG8" s="51"/>
      <c r="ACH8" s="51"/>
      <c r="ACI8" s="51"/>
      <c r="ACJ8" s="51"/>
      <c r="ACK8" s="51"/>
      <c r="ACL8" s="51"/>
      <c r="ACM8" s="51"/>
      <c r="ACN8" s="51"/>
      <c r="ACO8" s="51"/>
      <c r="ACP8" s="51"/>
      <c r="ACQ8" s="51"/>
      <c r="ACR8" s="51"/>
      <c r="ACS8" s="51"/>
      <c r="ACT8" s="51"/>
      <c r="ACU8" s="51"/>
      <c r="ACV8" s="51"/>
      <c r="ACW8" s="51"/>
      <c r="ACX8" s="51"/>
      <c r="ACY8" s="51"/>
      <c r="ACZ8" s="51"/>
      <c r="ADA8" s="51"/>
      <c r="ADB8" s="51"/>
      <c r="ADC8" s="51"/>
      <c r="ADD8" s="51"/>
      <c r="ADE8" s="51"/>
      <c r="ADF8" s="51"/>
      <c r="ADG8" s="51"/>
      <c r="ADH8" s="51"/>
      <c r="ADI8" s="51"/>
      <c r="ADJ8" s="51"/>
      <c r="ADK8" s="51"/>
      <c r="ADL8" s="51"/>
      <c r="ADM8" s="51"/>
      <c r="ADN8" s="51"/>
      <c r="ADO8" s="51"/>
      <c r="ADP8" s="51"/>
      <c r="ADQ8" s="51"/>
      <c r="ADR8" s="51"/>
      <c r="ADS8" s="51"/>
      <c r="ADT8" s="51"/>
      <c r="ADU8" s="51"/>
      <c r="ADV8" s="51"/>
      <c r="ADW8" s="51"/>
      <c r="ADX8" s="51"/>
      <c r="ADY8" s="51"/>
      <c r="ADZ8" s="51"/>
      <c r="AEA8" s="51"/>
      <c r="AEB8" s="51"/>
      <c r="AEC8" s="51"/>
      <c r="AED8" s="51"/>
      <c r="AEE8" s="51"/>
      <c r="AEF8" s="51"/>
      <c r="AEG8" s="51"/>
      <c r="AEH8" s="51"/>
      <c r="AEI8" s="51"/>
      <c r="AEJ8" s="51"/>
      <c r="AEK8" s="51"/>
      <c r="AEL8" s="51"/>
      <c r="AEM8" s="51"/>
      <c r="AEN8" s="51"/>
      <c r="AEO8" s="51"/>
      <c r="AEP8" s="51"/>
      <c r="AEQ8" s="51"/>
      <c r="AER8" s="51"/>
      <c r="AES8" s="51"/>
      <c r="AET8" s="51"/>
      <c r="AEU8" s="51"/>
      <c r="AEV8" s="51"/>
      <c r="AEW8" s="51"/>
      <c r="AEX8" s="51"/>
      <c r="AEY8" s="51"/>
      <c r="AEZ8" s="51"/>
      <c r="AFA8" s="51"/>
      <c r="AFB8" s="51"/>
      <c r="AFC8" s="51"/>
      <c r="AFD8" s="51"/>
      <c r="AFE8" s="51"/>
      <c r="AFF8" s="51"/>
      <c r="AFG8" s="51"/>
      <c r="AFH8" s="51"/>
      <c r="AFI8" s="51"/>
      <c r="AFJ8" s="51"/>
      <c r="AFK8" s="51"/>
      <c r="AFL8" s="51"/>
      <c r="AFM8" s="51"/>
      <c r="AFN8" s="51"/>
      <c r="AFO8" s="51"/>
      <c r="AFP8" s="51"/>
      <c r="AFQ8" s="51"/>
      <c r="AFR8" s="51"/>
      <c r="AFS8" s="51"/>
      <c r="AFT8" s="51"/>
      <c r="AFU8" s="51"/>
      <c r="AFV8" s="51"/>
      <c r="AFW8" s="51"/>
      <c r="AFX8" s="51"/>
      <c r="AFY8" s="51"/>
      <c r="AFZ8" s="51"/>
      <c r="AGA8" s="51"/>
      <c r="AGB8" s="51"/>
      <c r="AGC8" s="51"/>
      <c r="AGD8" s="51"/>
      <c r="AGE8" s="51"/>
      <c r="AGF8" s="51"/>
      <c r="AGG8" s="51"/>
      <c r="AGH8" s="51"/>
      <c r="AGI8" s="51"/>
      <c r="AGJ8" s="51"/>
      <c r="AGK8" s="51"/>
      <c r="AGL8" s="51"/>
      <c r="AGM8" s="51"/>
      <c r="AGN8" s="51"/>
      <c r="AGO8" s="51"/>
      <c r="AGP8" s="51"/>
      <c r="AGQ8" s="51"/>
      <c r="AGR8" s="51"/>
      <c r="AGS8" s="51"/>
      <c r="AGT8" s="51"/>
      <c r="AGU8" s="51"/>
      <c r="AGV8" s="51"/>
      <c r="AGW8" s="51"/>
      <c r="AGX8" s="51"/>
      <c r="AGY8" s="51"/>
      <c r="AGZ8" s="51"/>
      <c r="AHA8" s="51"/>
      <c r="AHB8" s="51"/>
      <c r="AHC8" s="51"/>
      <c r="AHD8" s="51"/>
      <c r="AHE8" s="51"/>
      <c r="AHF8" s="51"/>
      <c r="AHG8" s="51"/>
      <c r="AHH8" s="51"/>
      <c r="AHI8" s="51"/>
      <c r="AHJ8" s="51"/>
      <c r="AHK8" s="51"/>
      <c r="AHL8" s="51"/>
      <c r="AHM8" s="51"/>
      <c r="AHN8" s="51"/>
      <c r="AHO8" s="51"/>
      <c r="AHP8" s="51"/>
      <c r="AHQ8" s="51"/>
      <c r="AHR8" s="51"/>
      <c r="AHS8" s="51"/>
      <c r="AHT8" s="51"/>
      <c r="AHU8" s="51"/>
      <c r="AHV8" s="51"/>
      <c r="AHW8" s="51"/>
      <c r="AHX8" s="51"/>
      <c r="AHY8" s="51"/>
      <c r="AHZ8" s="51"/>
      <c r="AIA8" s="51"/>
      <c r="AIB8" s="51"/>
      <c r="AIC8" s="51"/>
      <c r="AID8" s="51"/>
      <c r="AIE8" s="51"/>
      <c r="AIF8" s="51"/>
      <c r="AIG8" s="51"/>
      <c r="AIH8" s="51"/>
      <c r="AII8" s="51"/>
      <c r="AIJ8" s="51"/>
      <c r="AIK8" s="51"/>
      <c r="AIL8" s="51"/>
      <c r="AIM8" s="51"/>
      <c r="AIN8" s="51"/>
      <c r="AIO8" s="51"/>
      <c r="AIP8" s="51"/>
      <c r="AIQ8" s="51"/>
      <c r="AIR8" s="51"/>
      <c r="AIS8" s="51"/>
      <c r="AIT8" s="51"/>
      <c r="AIU8" s="51"/>
      <c r="AIV8" s="51"/>
      <c r="AIW8" s="51"/>
      <c r="AIX8" s="51"/>
      <c r="AIY8" s="51"/>
      <c r="AIZ8" s="51"/>
      <c r="AJA8" s="51"/>
      <c r="AJB8" s="51"/>
      <c r="AJC8" s="51"/>
      <c r="AJD8" s="51"/>
      <c r="AJE8" s="51"/>
      <c r="AJF8" s="51"/>
      <c r="AJG8" s="51"/>
      <c r="AJH8" s="51"/>
      <c r="AJI8" s="51"/>
      <c r="AJJ8" s="51"/>
      <c r="AJK8" s="51"/>
      <c r="AJL8" s="51"/>
      <c r="AJM8" s="51"/>
      <c r="AJN8" s="51"/>
      <c r="AJO8" s="51"/>
      <c r="AJP8" s="51"/>
      <c r="AJQ8" s="51"/>
      <c r="AJR8" s="51"/>
      <c r="AJS8" s="51"/>
      <c r="AJT8" s="51"/>
      <c r="AJU8" s="51"/>
      <c r="AJV8" s="51"/>
      <c r="AJW8" s="51"/>
      <c r="AJX8" s="51"/>
      <c r="AJY8" s="51"/>
      <c r="AJZ8" s="51"/>
      <c r="AKA8" s="51"/>
      <c r="AKB8" s="51"/>
      <c r="AKC8" s="51"/>
      <c r="AKD8" s="51"/>
      <c r="AKE8" s="51"/>
      <c r="AKF8" s="51"/>
      <c r="AKG8" s="51"/>
      <c r="AKH8" s="51"/>
      <c r="AKI8" s="51"/>
      <c r="AKJ8" s="51"/>
      <c r="AKK8" s="51"/>
      <c r="AKL8" s="51"/>
      <c r="AKM8" s="51"/>
      <c r="AKN8" s="51"/>
      <c r="AKO8" s="51"/>
      <c r="AKP8" s="51"/>
      <c r="AKQ8" s="51"/>
      <c r="AKR8" s="51"/>
      <c r="AKS8" s="51"/>
      <c r="AKT8" s="51"/>
      <c r="AKU8" s="51"/>
      <c r="AKV8" s="51"/>
      <c r="AKW8" s="51"/>
      <c r="AKX8" s="51"/>
      <c r="AKY8" s="51"/>
      <c r="AKZ8" s="51"/>
      <c r="ALA8" s="51"/>
      <c r="ALB8" s="51"/>
      <c r="ALC8" s="51"/>
      <c r="ALD8" s="51"/>
      <c r="ALE8" s="51"/>
      <c r="ALF8" s="51"/>
      <c r="ALG8" s="51"/>
      <c r="ALH8" s="51"/>
      <c r="ALI8" s="51"/>
      <c r="ALJ8" s="51"/>
      <c r="ALK8" s="51"/>
      <c r="ALL8" s="51"/>
      <c r="ALM8" s="51"/>
      <c r="ALN8" s="51"/>
      <c r="ALO8" s="51"/>
      <c r="ALP8" s="51"/>
      <c r="ALQ8" s="51"/>
      <c r="ALR8" s="51"/>
      <c r="ALS8" s="51"/>
      <c r="ALT8" s="51"/>
      <c r="ALU8" s="51"/>
      <c r="ALV8" s="51"/>
      <c r="ALW8" s="51"/>
      <c r="ALX8" s="51"/>
      <c r="ALY8" s="51"/>
      <c r="ALZ8" s="51"/>
      <c r="AMA8" s="51"/>
      <c r="AMB8" s="51"/>
      <c r="AMC8" s="51"/>
      <c r="AMD8" s="51"/>
      <c r="AME8" s="51"/>
      <c r="AMF8" s="51"/>
      <c r="AMG8" s="51"/>
      <c r="AMH8" s="51"/>
      <c r="AMI8" s="51"/>
      <c r="AMJ8" s="51"/>
      <c r="AMK8" s="51"/>
      <c r="AML8" s="51"/>
      <c r="AMM8" s="51"/>
      <c r="AMN8" s="51"/>
      <c r="AMO8" s="51"/>
      <c r="AMP8" s="51"/>
      <c r="AMQ8" s="51"/>
      <c r="AMR8" s="51"/>
    </row>
    <row r="9" customFormat="false" ht="12.8" hidden="false" customHeight="false" outlineLevel="0" collapsed="false">
      <c r="A9" s="1" t="str">
        <f aca="false">TEXT(B9,"jjjj")</f>
        <v>samedi</v>
      </c>
      <c r="B9" s="36" t="n">
        <f aca="false">EDATE(juin!B9,1)</f>
        <v>36708</v>
      </c>
      <c r="C9" s="13" t="n">
        <f aca="false">IF(OR(WEEKDAY(B9)=1,WEEKDAY(B9)=7),0,$A$1)-$A$1*F9-$A$1*$G9</f>
        <v>0</v>
      </c>
      <c r="D9" s="13" t="n">
        <f aca="false">IF(currentDate&lt;B9,0,E9-C9)</f>
        <v>0</v>
      </c>
      <c r="E9" s="13" t="n">
        <f aca="false">SUMPRODUCT(IF(_xlfn._xlws.FILTER(H9:S9,MOD(COLUMN(H9:S9)-COLUMN(H9),2)=1)="",currentTime,_xlfn._xlws.FILTER(H9:S9,MOD(COLUMN(H9:S9)-COLUMN(H9),2)=1))-IF(_xlfn._xlws.FILTER(H9:S9,MOD(COLUMN(H9:S9)-COLUMN(H9),2)=0)="",currentTime,_xlfn._xlws.FILTER(H9:S9,MOD(COLUMN(H9:S9)-COLUMN(H9),2)=0)))</f>
        <v>0</v>
      </c>
      <c r="F9" s="52"/>
      <c r="G9" s="52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4"/>
      <c r="V9" s="55" t="n">
        <f aca="false">MAX(AM9,AN9)</f>
        <v>0</v>
      </c>
      <c r="X9" s="13" t="n">
        <f aca="false">E9-SUM(Y9:AH9)-F9*$A$1</f>
        <v>0</v>
      </c>
      <c r="AM9" s="24" t="n">
        <f aca="false">IF(AND(currentDate&gt;$B9,NOT(ISEVEN(COUNTIF($H9:$S9,"&lt;&gt;")))),30,0)</f>
        <v>0</v>
      </c>
      <c r="AN9" s="24" t="n">
        <f aca="false">IF(SUMPRODUCT(($H9:$S9&lt;&gt;"")*(NOT(ISNUMBER($H9:$S9))))=1,50,0)</f>
        <v>0</v>
      </c>
    </row>
    <row r="10" customFormat="false" ht="12.8" hidden="false" customHeight="false" outlineLevel="0" collapsed="false">
      <c r="A10" s="1" t="str">
        <f aca="false">TEXT(B10,"jjjj")</f>
        <v>dimanche</v>
      </c>
      <c r="B10" s="36" t="n">
        <f aca="false">B9+1</f>
        <v>36709</v>
      </c>
      <c r="C10" s="13" t="n">
        <f aca="false">IF(OR(WEEKDAY(B10)=1,WEEKDAY(B10)=7),0,$A$1)-$A$1*F10-$A$1*$G10</f>
        <v>0</v>
      </c>
      <c r="D10" s="13" t="n">
        <f aca="false">IF(currentDate&lt;B10,0,E10-C10)</f>
        <v>0</v>
      </c>
      <c r="E10" s="13" t="n">
        <f aca="false">SUMPRODUCT(IF(_xlfn._xlws.FILTER(H10:S10,MOD(COLUMN(H10:S10)-COLUMN(H10),2)=1)="",currentTime,_xlfn._xlws.FILTER(H10:S10,MOD(COLUMN(H10:S10)-COLUMN(H10),2)=1))-IF(_xlfn._xlws.FILTER(H10:S10,MOD(COLUMN(H10:S10)-COLUMN(H10),2)=0)="",currentTime,_xlfn._xlws.FILTER(H10:S10,MOD(COLUMN(H10:S10)-COLUMN(H10),2)=0)))</f>
        <v>0</v>
      </c>
      <c r="F10" s="52"/>
      <c r="G10" s="52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4"/>
      <c r="V10" s="55" t="n">
        <f aca="false">MAX(AM10,AN10)</f>
        <v>0</v>
      </c>
      <c r="X10" s="13" t="n">
        <f aca="false">E10-SUM(Y10:AH10)-F10*$A$1</f>
        <v>0</v>
      </c>
      <c r="AM10" s="24" t="n">
        <f aca="false">IF(AND(currentDate&gt;$B10,NOT(ISEVEN(COUNTIF($H10:$S10,"&lt;&gt;")))),30,0)</f>
        <v>0</v>
      </c>
      <c r="AN10" s="24" t="n">
        <f aca="false">IF(SUMPRODUCT(($H10:$S10&lt;&gt;"")*(NOT(ISNUMBER($H10:$S10))))=1,50,0)</f>
        <v>0</v>
      </c>
    </row>
    <row r="11" customFormat="false" ht="12.8" hidden="false" customHeight="false" outlineLevel="0" collapsed="false">
      <c r="A11" s="1" t="str">
        <f aca="false">TEXT(B11,"jjjj")</f>
        <v>lundi</v>
      </c>
      <c r="B11" s="36" t="n">
        <f aca="false">B10+1</f>
        <v>36710</v>
      </c>
      <c r="C11" s="13" t="n">
        <f aca="false">IF(OR(WEEKDAY(B11)=1,WEEKDAY(B11)=7),0,$A$1)-$A$1*F11-$A$1*$G11</f>
        <v>0.345138888888889</v>
      </c>
      <c r="D11" s="13" t="n">
        <f aca="false">IF(currentDate&lt;B11,0,E11-C11)</f>
        <v>-0.345138888888889</v>
      </c>
      <c r="E11" s="13" t="n">
        <f aca="false">SUMPRODUCT(IF(_xlfn._xlws.FILTER(H11:S11,MOD(COLUMN(H11:S11)-COLUMN(H11),2)=1)="",currentTime,_xlfn._xlws.FILTER(H11:S11,MOD(COLUMN(H11:S11)-COLUMN(H11),2)=1))-IF(_xlfn._xlws.FILTER(H11:S11,MOD(COLUMN(H11:S11)-COLUMN(H11),2)=0)="",currentTime,_xlfn._xlws.FILTER(H11:S11,MOD(COLUMN(H11:S11)-COLUMN(H11),2)=0)))</f>
        <v>0</v>
      </c>
      <c r="F11" s="52"/>
      <c r="G11" s="52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4"/>
      <c r="V11" s="55" t="n">
        <f aca="false">MAX(AM11,AN11)</f>
        <v>0</v>
      </c>
      <c r="X11" s="13" t="n">
        <f aca="false">E11-SUM(Y11:AH11)-F11*$A$1</f>
        <v>0</v>
      </c>
      <c r="AM11" s="24" t="n">
        <f aca="false">IF(AND(currentDate&gt;$B11,NOT(ISEVEN(COUNTIF($H11:$S11,"&lt;&gt;")))),30,0)</f>
        <v>0</v>
      </c>
      <c r="AN11" s="24" t="n">
        <f aca="false">IF(SUMPRODUCT(($H11:$S11&lt;&gt;"")*(NOT(ISNUMBER($H11:$S11))))=1,50,0)</f>
        <v>0</v>
      </c>
    </row>
    <row r="12" customFormat="false" ht="12.8" hidden="false" customHeight="false" outlineLevel="0" collapsed="false">
      <c r="A12" s="1" t="str">
        <f aca="false">TEXT(B12,"jjjj")</f>
        <v>mardi</v>
      </c>
      <c r="B12" s="36" t="n">
        <f aca="false">B11+1</f>
        <v>36711</v>
      </c>
      <c r="C12" s="13" t="n">
        <f aca="false">IF(OR(WEEKDAY(B12)=1,WEEKDAY(B12)=7),0,$A$1)-$A$1*F12-$A$1*$G12</f>
        <v>0.345138888888889</v>
      </c>
      <c r="D12" s="13" t="n">
        <f aca="false">IF(currentDate&lt;B12,0,E12-C12)</f>
        <v>-0.345138888888889</v>
      </c>
      <c r="E12" s="13" t="n">
        <f aca="false">SUMPRODUCT(IF(_xlfn._xlws.FILTER(H12:S12,MOD(COLUMN(H12:S12)-COLUMN(H12),2)=1)="",currentTime,_xlfn._xlws.FILTER(H12:S12,MOD(COLUMN(H12:S12)-COLUMN(H12),2)=1))-IF(_xlfn._xlws.FILTER(H12:S12,MOD(COLUMN(H12:S12)-COLUMN(H12),2)=0)="",currentTime,_xlfn._xlws.FILTER(H12:S12,MOD(COLUMN(H12:S12)-COLUMN(H12),2)=0)))</f>
        <v>0</v>
      </c>
      <c r="F12" s="52"/>
      <c r="G12" s="52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4"/>
      <c r="V12" s="55" t="n">
        <f aca="false">MAX(AM12,AN12)</f>
        <v>0</v>
      </c>
      <c r="X12" s="13" t="n">
        <f aca="false">E12-SUM(Y12:AH12)-F12*$A$1</f>
        <v>0</v>
      </c>
      <c r="AM12" s="24" t="n">
        <f aca="false">IF(AND(currentDate&gt;$B12,NOT(ISEVEN(COUNTIF($H12:$S12,"&lt;&gt;")))),30,0)</f>
        <v>0</v>
      </c>
      <c r="AN12" s="24" t="n">
        <f aca="false">IF(SUMPRODUCT(($H12:$S12&lt;&gt;"")*(NOT(ISNUMBER($H12:$S12))))=1,50,0)</f>
        <v>0</v>
      </c>
    </row>
    <row r="13" customFormat="false" ht="12.8" hidden="false" customHeight="false" outlineLevel="0" collapsed="false">
      <c r="A13" s="1" t="str">
        <f aca="false">TEXT(B13,"jjjj")</f>
        <v>mercredi</v>
      </c>
      <c r="B13" s="36" t="n">
        <f aca="false">B12+1</f>
        <v>36712</v>
      </c>
      <c r="C13" s="13" t="n">
        <f aca="false">IF(OR(WEEKDAY(B13)=1,WEEKDAY(B13)=7),0,$A$1)-$A$1*F13-$A$1*$G13</f>
        <v>0.345138888888889</v>
      </c>
      <c r="D13" s="13" t="n">
        <f aca="false">IF(currentDate&lt;B13,0,E13-C13)</f>
        <v>-0.345138888888889</v>
      </c>
      <c r="E13" s="13" t="n">
        <f aca="false">SUMPRODUCT(IF(_xlfn._xlws.FILTER(H13:S13,MOD(COLUMN(H13:S13)-COLUMN(H13),2)=1)="",currentTime,_xlfn._xlws.FILTER(H13:S13,MOD(COLUMN(H13:S13)-COLUMN(H13),2)=1))-IF(_xlfn._xlws.FILTER(H13:S13,MOD(COLUMN(H13:S13)-COLUMN(H13),2)=0)="",currentTime,_xlfn._xlws.FILTER(H13:S13,MOD(COLUMN(H13:S13)-COLUMN(H13),2)=0)))</f>
        <v>0</v>
      </c>
      <c r="F13" s="52"/>
      <c r="G13" s="52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4"/>
      <c r="V13" s="55" t="n">
        <f aca="false">MAX(AM13,AN13)</f>
        <v>0</v>
      </c>
      <c r="X13" s="13" t="n">
        <f aca="false">E13-SUM(Y13:AH13)-F13*$A$1</f>
        <v>0</v>
      </c>
      <c r="AM13" s="24" t="n">
        <f aca="false">IF(AND(currentDate&gt;$B13,NOT(ISEVEN(COUNTIF($H13:$S13,"&lt;&gt;")))),30,0)</f>
        <v>0</v>
      </c>
      <c r="AN13" s="24" t="n">
        <f aca="false">IF(SUMPRODUCT(($H13:$S13&lt;&gt;"")*(NOT(ISNUMBER($H13:$S13))))=1,50,0)</f>
        <v>0</v>
      </c>
    </row>
    <row r="14" customFormat="false" ht="12.8" hidden="false" customHeight="false" outlineLevel="0" collapsed="false">
      <c r="A14" s="1" t="str">
        <f aca="false">TEXT(B14,"jjjj")</f>
        <v>jeudi</v>
      </c>
      <c r="B14" s="36" t="n">
        <f aca="false">B13+1</f>
        <v>36713</v>
      </c>
      <c r="C14" s="13" t="n">
        <f aca="false">IF(OR(WEEKDAY(B14)=1,WEEKDAY(B14)=7),0,$A$1)-$A$1*F14-$A$1*$G14</f>
        <v>0.345138888888889</v>
      </c>
      <c r="D14" s="13" t="n">
        <f aca="false">IF(currentDate&lt;B14,0,E14-C14)</f>
        <v>-0.345138888888889</v>
      </c>
      <c r="E14" s="13" t="n">
        <f aca="false">SUMPRODUCT(IF(_xlfn._xlws.FILTER(H14:S14,MOD(COLUMN(H14:S14)-COLUMN(H14),2)=1)="",currentTime,_xlfn._xlws.FILTER(H14:S14,MOD(COLUMN(H14:S14)-COLUMN(H14),2)=1))-IF(_xlfn._xlws.FILTER(H14:S14,MOD(COLUMN(H14:S14)-COLUMN(H14),2)=0)="",currentTime,_xlfn._xlws.FILTER(H14:S14,MOD(COLUMN(H14:S14)-COLUMN(H14),2)=0)))</f>
        <v>0</v>
      </c>
      <c r="F14" s="52"/>
      <c r="G14" s="52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4"/>
      <c r="V14" s="55" t="n">
        <f aca="false">MAX(AM14,AN14)</f>
        <v>0</v>
      </c>
      <c r="X14" s="13" t="n">
        <f aca="false">E14-SUM(Y14:AH14)-F14*$A$1</f>
        <v>0</v>
      </c>
      <c r="AI14" s="57"/>
      <c r="AM14" s="24" t="n">
        <f aca="false">IF(AND(currentDate&gt;$B14,NOT(ISEVEN(COUNTIF($H14:$S14,"&lt;&gt;")))),30,0)</f>
        <v>0</v>
      </c>
      <c r="AN14" s="24" t="n">
        <f aca="false">IF(SUMPRODUCT(($H14:$S14&lt;&gt;"")*(NOT(ISNUMBER($H14:$S14))))=1,50,0)</f>
        <v>0</v>
      </c>
    </row>
    <row r="15" customFormat="false" ht="12.8" hidden="false" customHeight="false" outlineLevel="0" collapsed="false">
      <c r="A15" s="1" t="str">
        <f aca="false">TEXT(B15,"jjjj")</f>
        <v>vendredi</v>
      </c>
      <c r="B15" s="36" t="n">
        <f aca="false">B14+1</f>
        <v>36714</v>
      </c>
      <c r="C15" s="13" t="n">
        <f aca="false">IF(OR(WEEKDAY(B15)=1,WEEKDAY(B15)=7),0,$A$1)-$A$1*F15-$A$1*$G15</f>
        <v>0.345138888888889</v>
      </c>
      <c r="D15" s="13" t="n">
        <f aca="false">IF(currentDate&lt;B15,0,E15-C15)</f>
        <v>-0.345138888888889</v>
      </c>
      <c r="E15" s="13" t="n">
        <f aca="false">SUMPRODUCT(IF(_xlfn._xlws.FILTER(H15:S15,MOD(COLUMN(H15:S15)-COLUMN(H15),2)=1)="",currentTime,_xlfn._xlws.FILTER(H15:S15,MOD(COLUMN(H15:S15)-COLUMN(H15),2)=1))-IF(_xlfn._xlws.FILTER(H15:S15,MOD(COLUMN(H15:S15)-COLUMN(H15),2)=0)="",currentTime,_xlfn._xlws.FILTER(H15:S15,MOD(COLUMN(H15:S15)-COLUMN(H15),2)=0)))</f>
        <v>0</v>
      </c>
      <c r="F15" s="52"/>
      <c r="G15" s="52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4"/>
      <c r="V15" s="55" t="n">
        <f aca="false">MAX(AM15,AN15)</f>
        <v>0</v>
      </c>
      <c r="X15" s="13" t="n">
        <f aca="false">E15-SUM(Y15:AH15)-F15*$A$1</f>
        <v>0</v>
      </c>
      <c r="AM15" s="24" t="n">
        <f aca="false">IF(AND(currentDate&gt;$B15,NOT(ISEVEN(COUNTIF($H15:$S15,"&lt;&gt;")))),30,0)</f>
        <v>0</v>
      </c>
      <c r="AN15" s="24" t="n">
        <f aca="false">IF(SUMPRODUCT(($H15:$S15&lt;&gt;"")*(NOT(ISNUMBER($H15:$S15))))=1,50,0)</f>
        <v>0</v>
      </c>
    </row>
    <row r="16" customFormat="false" ht="12.8" hidden="false" customHeight="false" outlineLevel="0" collapsed="false">
      <c r="A16" s="1" t="str">
        <f aca="false">TEXT(B16,"jjjj")</f>
        <v>samedi</v>
      </c>
      <c r="B16" s="36" t="n">
        <f aca="false">B15+1</f>
        <v>36715</v>
      </c>
      <c r="C16" s="13" t="n">
        <f aca="false">IF(OR(WEEKDAY(B16)=1,WEEKDAY(B16)=7),0,$A$1)-$A$1*F16-$A$1*$G16</f>
        <v>0</v>
      </c>
      <c r="D16" s="13" t="n">
        <f aca="false">IF(currentDate&lt;B16,0,E16-C16)</f>
        <v>0</v>
      </c>
      <c r="E16" s="13" t="n">
        <f aca="false">SUMPRODUCT(IF(_xlfn._xlws.FILTER(H16:S16,MOD(COLUMN(H16:S16)-COLUMN(H16),2)=1)="",currentTime,_xlfn._xlws.FILTER(H16:S16,MOD(COLUMN(H16:S16)-COLUMN(H16),2)=1))-IF(_xlfn._xlws.FILTER(H16:S16,MOD(COLUMN(H16:S16)-COLUMN(H16),2)=0)="",currentTime,_xlfn._xlws.FILTER(H16:S16,MOD(COLUMN(H16:S16)-COLUMN(H16),2)=0)))</f>
        <v>0</v>
      </c>
      <c r="F16" s="52"/>
      <c r="G16" s="52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4"/>
      <c r="V16" s="55" t="n">
        <f aca="false">MAX(AM16,AN16)</f>
        <v>0</v>
      </c>
      <c r="X16" s="13" t="n">
        <f aca="false">E16-SUM(Y16:AH16)-F16*$A$1</f>
        <v>0</v>
      </c>
      <c r="AM16" s="24" t="n">
        <f aca="false">IF(AND(currentDate&gt;$B16,NOT(ISEVEN(COUNTIF($H16:$S16,"&lt;&gt;")))),30,0)</f>
        <v>0</v>
      </c>
      <c r="AN16" s="24" t="n">
        <f aca="false">IF(SUMPRODUCT(($H16:$S16&lt;&gt;"")*(NOT(ISNUMBER($H16:$S16))))=1,50,0)</f>
        <v>0</v>
      </c>
    </row>
    <row r="17" customFormat="false" ht="12.8" hidden="false" customHeight="false" outlineLevel="0" collapsed="false">
      <c r="A17" s="1" t="str">
        <f aca="false">TEXT(B17,"jjjj")</f>
        <v>dimanche</v>
      </c>
      <c r="B17" s="36" t="n">
        <f aca="false">B16+1</f>
        <v>36716</v>
      </c>
      <c r="C17" s="13" t="n">
        <f aca="false">IF(OR(WEEKDAY(B17)=1,WEEKDAY(B17)=7),0,$A$1)-$A$1*F17-$A$1*$G17</f>
        <v>0</v>
      </c>
      <c r="D17" s="13" t="n">
        <f aca="false">IF(currentDate&lt;B17,0,E17-C17)</f>
        <v>0</v>
      </c>
      <c r="E17" s="13" t="n">
        <f aca="false">SUMPRODUCT(IF(_xlfn._xlws.FILTER(H17:S17,MOD(COLUMN(H17:S17)-COLUMN(H17),2)=1)="",currentTime,_xlfn._xlws.FILTER(H17:S17,MOD(COLUMN(H17:S17)-COLUMN(H17),2)=1))-IF(_xlfn._xlws.FILTER(H17:S17,MOD(COLUMN(H17:S17)-COLUMN(H17),2)=0)="",currentTime,_xlfn._xlws.FILTER(H17:S17,MOD(COLUMN(H17:S17)-COLUMN(H17),2)=0)))</f>
        <v>0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4"/>
      <c r="V17" s="55" t="n">
        <f aca="false">MAX(AM17,AN17)</f>
        <v>0</v>
      </c>
      <c r="X17" s="13" t="n">
        <f aca="false">E17-SUM(Y17:AH17)-F17*$A$1</f>
        <v>0</v>
      </c>
      <c r="AM17" s="24" t="n">
        <f aca="false">IF(AND(currentDate&gt;$B17,NOT(ISEVEN(COUNTIF($H17:$S17,"&lt;&gt;")))),30,0)</f>
        <v>0</v>
      </c>
      <c r="AN17" s="24" t="n">
        <f aca="false">IF(SUMPRODUCT(($H17:$S17&lt;&gt;"")*(NOT(ISNUMBER($H17:$S17))))=1,50,0)</f>
        <v>0</v>
      </c>
    </row>
    <row r="18" customFormat="false" ht="12.8" hidden="false" customHeight="false" outlineLevel="0" collapsed="false">
      <c r="A18" s="1" t="str">
        <f aca="false">TEXT(B18,"jjjj")</f>
        <v>lundi</v>
      </c>
      <c r="B18" s="36" t="n">
        <f aca="false">B17+1</f>
        <v>36717</v>
      </c>
      <c r="C18" s="13" t="n">
        <f aca="false">IF(OR(WEEKDAY(B18)=1,WEEKDAY(B18)=7),0,$A$1)-$A$1*F18-$A$1*$G18</f>
        <v>0.345138888888889</v>
      </c>
      <c r="D18" s="13" t="n">
        <f aca="false">IF(currentDate&lt;B18,0,E18-C18)</f>
        <v>-0.345138888888889</v>
      </c>
      <c r="E18" s="13" t="n">
        <f aca="false">SUMPRODUCT(IF(_xlfn._xlws.FILTER(H18:S18,MOD(COLUMN(H18:S18)-COLUMN(H18),2)=1)="",currentTime,_xlfn._xlws.FILTER(H18:S18,MOD(COLUMN(H18:S18)-COLUMN(H18),2)=1))-IF(_xlfn._xlws.FILTER(H18:S18,MOD(COLUMN(H18:S18)-COLUMN(H18),2)=0)="",currentTime,_xlfn._xlws.FILTER(H18:S18,MOD(COLUMN(H18:S18)-COLUMN(H18),2)=0)))</f>
        <v>0</v>
      </c>
      <c r="F18" s="52"/>
      <c r="G18" s="52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4"/>
      <c r="V18" s="55" t="n">
        <f aca="false">MAX(AM18,AN18)</f>
        <v>0</v>
      </c>
      <c r="X18" s="13" t="n">
        <f aca="false">E18-SUM(Y18:AH18)-F18*$A$1</f>
        <v>0</v>
      </c>
      <c r="AM18" s="24" t="n">
        <f aca="false">IF(AND(currentDate&gt;$B18,NOT(ISEVEN(COUNTIF($H18:$S18,"&lt;&gt;")))),30,0)</f>
        <v>0</v>
      </c>
      <c r="AN18" s="24" t="n">
        <f aca="false">IF(SUMPRODUCT(($H18:$S18&lt;&gt;"")*(NOT(ISNUMBER($H18:$S18))))=1,50,0)</f>
        <v>0</v>
      </c>
    </row>
    <row r="19" customFormat="false" ht="12.8" hidden="false" customHeight="false" outlineLevel="0" collapsed="false">
      <c r="A19" s="1" t="str">
        <f aca="false">TEXT(B19,"jjjj")</f>
        <v>mardi</v>
      </c>
      <c r="B19" s="36" t="n">
        <f aca="false">B18+1</f>
        <v>36718</v>
      </c>
      <c r="C19" s="13" t="n">
        <f aca="false">IF(OR(WEEKDAY(B19)=1,WEEKDAY(B19)=7),0,$A$1)-$A$1*F19-$A$1*$G19</f>
        <v>0.345138888888889</v>
      </c>
      <c r="D19" s="13" t="n">
        <f aca="false">IF(currentDate&lt;B19,0,E19-C19)</f>
        <v>-0.345138888888889</v>
      </c>
      <c r="E19" s="13" t="n">
        <f aca="false">SUMPRODUCT(IF(_xlfn._xlws.FILTER(H19:S19,MOD(COLUMN(H19:S19)-COLUMN(H19),2)=1)="",currentTime,_xlfn._xlws.FILTER(H19:S19,MOD(COLUMN(H19:S19)-COLUMN(H19),2)=1))-IF(_xlfn._xlws.FILTER(H19:S19,MOD(COLUMN(H19:S19)-COLUMN(H19),2)=0)="",currentTime,_xlfn._xlws.FILTER(H19:S19,MOD(COLUMN(H19:S19)-COLUMN(H19),2)=0)))</f>
        <v>0</v>
      </c>
      <c r="F19" s="52"/>
      <c r="G19" s="52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4"/>
      <c r="V19" s="55" t="n">
        <f aca="false">MAX(AM19,AN19)</f>
        <v>0</v>
      </c>
      <c r="X19" s="13" t="n">
        <f aca="false">E19-SUM(Y19:AH19)-F19*$A$1</f>
        <v>0</v>
      </c>
      <c r="AM19" s="24" t="n">
        <f aca="false">IF(AND(currentDate&gt;$B19,NOT(ISEVEN(COUNTIF($H19:$S19,"&lt;&gt;")))),30,0)</f>
        <v>0</v>
      </c>
      <c r="AN19" s="24" t="n">
        <f aca="false">IF(SUMPRODUCT(($H19:$S19&lt;&gt;"")*(NOT(ISNUMBER($H19:$S19))))=1,50,0)</f>
        <v>0</v>
      </c>
    </row>
    <row r="20" customFormat="false" ht="12.8" hidden="false" customHeight="false" outlineLevel="0" collapsed="false">
      <c r="A20" s="1" t="str">
        <f aca="false">TEXT(B20,"jjjj")</f>
        <v>mercredi</v>
      </c>
      <c r="B20" s="36" t="n">
        <f aca="false">B19+1</f>
        <v>36719</v>
      </c>
      <c r="C20" s="13" t="n">
        <f aca="false">IF(OR(WEEKDAY(B20)=1,WEEKDAY(B20)=7),0,$A$1)-$A$1*F20-$A$1*$G20</f>
        <v>0.345138888888889</v>
      </c>
      <c r="D20" s="13" t="n">
        <f aca="false">IF(currentDate&lt;B20,0,E20-C20)</f>
        <v>-0.345138888888889</v>
      </c>
      <c r="E20" s="13" t="n">
        <f aca="false">SUMPRODUCT(IF(_xlfn._xlws.FILTER(H20:S20,MOD(COLUMN(H20:S20)-COLUMN(H20),2)=1)="",currentTime,_xlfn._xlws.FILTER(H20:S20,MOD(COLUMN(H20:S20)-COLUMN(H20),2)=1))-IF(_xlfn._xlws.FILTER(H20:S20,MOD(COLUMN(H20:S20)-COLUMN(H20),2)=0)="",currentTime,_xlfn._xlws.FILTER(H20:S20,MOD(COLUMN(H20:S20)-COLUMN(H20),2)=0)))</f>
        <v>0</v>
      </c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4"/>
      <c r="V20" s="55" t="n">
        <f aca="false">MAX(AM20,AN20)</f>
        <v>0</v>
      </c>
      <c r="X20" s="13" t="n">
        <f aca="false">E20-SUM(Y20:AH20)-F20*$A$1</f>
        <v>0</v>
      </c>
      <c r="AM20" s="24" t="n">
        <f aca="false">IF(AND(currentDate&gt;$B20,NOT(ISEVEN(COUNTIF($H20:$S20,"&lt;&gt;")))),30,0)</f>
        <v>0</v>
      </c>
      <c r="AN20" s="24" t="n">
        <f aca="false">IF(SUMPRODUCT(($H20:$S20&lt;&gt;"")*(NOT(ISNUMBER($H20:$S20))))=1,50,0)</f>
        <v>0</v>
      </c>
    </row>
    <row r="21" customFormat="false" ht="12.8" hidden="false" customHeight="false" outlineLevel="0" collapsed="false">
      <c r="A21" s="1" t="str">
        <f aca="false">TEXT(B21,"jjjj")</f>
        <v>jeudi</v>
      </c>
      <c r="B21" s="36" t="n">
        <f aca="false">B20+1</f>
        <v>36720</v>
      </c>
      <c r="C21" s="13" t="n">
        <f aca="false">IF(OR(WEEKDAY(B21)=1,WEEKDAY(B21)=7),0,$A$1)-$A$1*F21-$A$1*$G21</f>
        <v>0.345138888888889</v>
      </c>
      <c r="D21" s="13" t="n">
        <f aca="false">IF(currentDate&lt;B21,0,E21-C21)</f>
        <v>-0.345138888888889</v>
      </c>
      <c r="E21" s="13" t="n">
        <f aca="false">SUMPRODUCT(IF(_xlfn._xlws.FILTER(H21:S21,MOD(COLUMN(H21:S21)-COLUMN(H21),2)=1)="",currentTime,_xlfn._xlws.FILTER(H21:S21,MOD(COLUMN(H21:S21)-COLUMN(H21),2)=1))-IF(_xlfn._xlws.FILTER(H21:S21,MOD(COLUMN(H21:S21)-COLUMN(H21),2)=0)="",currentTime,_xlfn._xlws.FILTER(H21:S21,MOD(COLUMN(H21:S21)-COLUMN(H21),2)=0)))</f>
        <v>0</v>
      </c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4"/>
      <c r="V21" s="55" t="n">
        <f aca="false">MAX(AM21,AN21)</f>
        <v>0</v>
      </c>
      <c r="X21" s="13" t="n">
        <f aca="false">E21-SUM(Y21:AH21)-F21*$A$1</f>
        <v>0</v>
      </c>
      <c r="AM21" s="24" t="n">
        <f aca="false">IF(AND(currentDate&gt;$B21,NOT(ISEVEN(COUNTIF($H21:$S21,"&lt;&gt;")))),30,0)</f>
        <v>0</v>
      </c>
      <c r="AN21" s="24" t="n">
        <f aca="false">IF(SUMPRODUCT(($H21:$S21&lt;&gt;"")*(NOT(ISNUMBER($H21:$S21))))=1,50,0)</f>
        <v>0</v>
      </c>
    </row>
    <row r="22" customFormat="false" ht="12.8" hidden="false" customHeight="false" outlineLevel="0" collapsed="false">
      <c r="A22" s="1" t="str">
        <f aca="false">TEXT(B22,"jjjj")</f>
        <v>vendredi</v>
      </c>
      <c r="B22" s="36" t="n">
        <f aca="false">B21+1</f>
        <v>36721</v>
      </c>
      <c r="C22" s="13" t="n">
        <f aca="false">IF(OR(WEEKDAY(B22)=1,WEEKDAY(B22)=7),0,$A$1)-$A$1*F22-$A$1*$G22</f>
        <v>0.345138888888889</v>
      </c>
      <c r="D22" s="13" t="n">
        <f aca="false">IF(currentDate&lt;B22,0,E22-C22)</f>
        <v>-0.345138888888889</v>
      </c>
      <c r="E22" s="13" t="n">
        <f aca="false">SUMPRODUCT(IF(_xlfn._xlws.FILTER(H22:S22,MOD(COLUMN(H22:S22)-COLUMN(H22),2)=1)="",currentTime,_xlfn._xlws.FILTER(H22:S22,MOD(COLUMN(H22:S22)-COLUMN(H22),2)=1))-IF(_xlfn._xlws.FILTER(H22:S22,MOD(COLUMN(H22:S22)-COLUMN(H22),2)=0)="",currentTime,_xlfn._xlws.FILTER(H22:S22,MOD(COLUMN(H22:S22)-COLUMN(H22),2)=0)))</f>
        <v>0</v>
      </c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4"/>
      <c r="V22" s="55" t="n">
        <f aca="false">MAX(AM22,AN22)</f>
        <v>0</v>
      </c>
      <c r="X22" s="13" t="n">
        <f aca="false">E22-SUM(Y22:AH22)-F22*$A$1</f>
        <v>0</v>
      </c>
      <c r="AM22" s="24" t="n">
        <f aca="false">IF(AND(currentDate&gt;$B22,NOT(ISEVEN(COUNTIF($H22:$S22,"&lt;&gt;")))),30,0)</f>
        <v>0</v>
      </c>
      <c r="AN22" s="24" t="n">
        <f aca="false">IF(SUMPRODUCT(($H22:$S22&lt;&gt;"")*(NOT(ISNUMBER($H22:$S22))))=1,50,0)</f>
        <v>0</v>
      </c>
    </row>
    <row r="23" customFormat="false" ht="12.8" hidden="false" customHeight="false" outlineLevel="0" collapsed="false">
      <c r="A23" s="1" t="str">
        <f aca="false">TEXT(B23,"jjjj")</f>
        <v>samedi</v>
      </c>
      <c r="B23" s="36" t="n">
        <f aca="false">B22+1</f>
        <v>36722</v>
      </c>
      <c r="C23" s="13" t="n">
        <f aca="false">IF(OR(WEEKDAY(B23)=1,WEEKDAY(B23)=7),0,$A$1)-$A$1*F23-$A$1*$G23</f>
        <v>0</v>
      </c>
      <c r="D23" s="13" t="n">
        <f aca="false">IF(currentDate&lt;B23,0,E23-C23)</f>
        <v>0</v>
      </c>
      <c r="E23" s="13" t="n">
        <f aca="false">SUMPRODUCT(IF(_xlfn._xlws.FILTER(H23:S23,MOD(COLUMN(H23:S23)-COLUMN(H23),2)=1)="",currentTime,_xlfn._xlws.FILTER(H23:S23,MOD(COLUMN(H23:S23)-COLUMN(H23),2)=1))-IF(_xlfn._xlws.FILTER(H23:S23,MOD(COLUMN(H23:S23)-COLUMN(H23),2)=0)="",currentTime,_xlfn._xlws.FILTER(H23:S23,MOD(COLUMN(H23:S23)-COLUMN(H23),2)=0)))</f>
        <v>0</v>
      </c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4"/>
      <c r="V23" s="55" t="n">
        <f aca="false">MAX(AM23,AN23)</f>
        <v>0</v>
      </c>
      <c r="X23" s="13" t="n">
        <f aca="false">E23-SUM(Y23:AH23)-F23*$A$1</f>
        <v>0</v>
      </c>
      <c r="AM23" s="24" t="n">
        <f aca="false">IF(AND(currentDate&gt;$B23,NOT(ISEVEN(COUNTIF($H23:$S23,"&lt;&gt;")))),30,0)</f>
        <v>0</v>
      </c>
      <c r="AN23" s="24" t="n">
        <f aca="false">IF(SUMPRODUCT(($H23:$S23&lt;&gt;"")*(NOT(ISNUMBER($H23:$S23))))=1,50,0)</f>
        <v>0</v>
      </c>
    </row>
    <row r="24" customFormat="false" ht="12.8" hidden="false" customHeight="false" outlineLevel="0" collapsed="false">
      <c r="A24" s="1" t="str">
        <f aca="false">TEXT(B24,"jjjj")</f>
        <v>dimanche</v>
      </c>
      <c r="B24" s="36" t="n">
        <f aca="false">B23+1</f>
        <v>36723</v>
      </c>
      <c r="C24" s="13" t="n">
        <f aca="false">IF(OR(WEEKDAY(B24)=1,WEEKDAY(B24)=7),0,$A$1)-$A$1*F24-$A$1*$G24</f>
        <v>0</v>
      </c>
      <c r="D24" s="13" t="n">
        <f aca="false">IF(currentDate&lt;B24,0,E24-C24)</f>
        <v>0</v>
      </c>
      <c r="E24" s="13" t="n">
        <f aca="false">SUMPRODUCT(IF(_xlfn._xlws.FILTER(H24:S24,MOD(COLUMN(H24:S24)-COLUMN(H24),2)=1)="",currentTime,_xlfn._xlws.FILTER(H24:S24,MOD(COLUMN(H24:S24)-COLUMN(H24),2)=1))-IF(_xlfn._xlws.FILTER(H24:S24,MOD(COLUMN(H24:S24)-COLUMN(H24),2)=0)="",currentTime,_xlfn._xlws.FILTER(H24:S24,MOD(COLUMN(H24:S24)-COLUMN(H24),2)=0)))</f>
        <v>0</v>
      </c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4"/>
      <c r="V24" s="55" t="n">
        <f aca="false">MAX(AM24,AN24)</f>
        <v>0</v>
      </c>
      <c r="X24" s="13" t="n">
        <f aca="false">E24-SUM(Y24:AH24)-F24*$A$1</f>
        <v>0</v>
      </c>
      <c r="AM24" s="24" t="n">
        <f aca="false">IF(AND(currentDate&gt;$B24,NOT(ISEVEN(COUNTIF($H24:$S24,"&lt;&gt;")))),30,0)</f>
        <v>0</v>
      </c>
      <c r="AN24" s="24" t="n">
        <f aca="false">IF(SUMPRODUCT(($H24:$S24&lt;&gt;"")*(NOT(ISNUMBER($H24:$S24))))=1,50,0)</f>
        <v>0</v>
      </c>
    </row>
    <row r="25" customFormat="false" ht="12.8" hidden="false" customHeight="false" outlineLevel="0" collapsed="false">
      <c r="A25" s="1" t="str">
        <f aca="false">TEXT(B25,"jjjj")</f>
        <v>lundi</v>
      </c>
      <c r="B25" s="36" t="n">
        <f aca="false">B24+1</f>
        <v>36724</v>
      </c>
      <c r="C25" s="13" t="n">
        <f aca="false">IF(OR(WEEKDAY(B25)=1,WEEKDAY(B25)=7),0,$A$1)-$A$1*F25-$A$1*$G25</f>
        <v>0.345138888888889</v>
      </c>
      <c r="D25" s="13" t="n">
        <f aca="false">IF(currentDate&lt;B25,0,E25-C25)</f>
        <v>-0.345138888888889</v>
      </c>
      <c r="E25" s="13" t="n">
        <f aca="false">SUMPRODUCT(IF(_xlfn._xlws.FILTER(H25:S25,MOD(COLUMN(H25:S25)-COLUMN(H25),2)=1)="",currentTime,_xlfn._xlws.FILTER(H25:S25,MOD(COLUMN(H25:S25)-COLUMN(H25),2)=1))-IF(_xlfn._xlws.FILTER(H25:S25,MOD(COLUMN(H25:S25)-COLUMN(H25),2)=0)="",currentTime,_xlfn._xlws.FILTER(H25:S25,MOD(COLUMN(H25:S25)-COLUMN(H25),2)=0)))</f>
        <v>0</v>
      </c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4"/>
      <c r="V25" s="55" t="n">
        <f aca="false">MAX(AM25,AN25)</f>
        <v>0</v>
      </c>
      <c r="X25" s="13" t="n">
        <f aca="false">E25-SUM(Y25:AH25)-F25*$A$1</f>
        <v>0</v>
      </c>
      <c r="AM25" s="24" t="n">
        <f aca="false">IF(AND(currentDate&gt;$B25,NOT(ISEVEN(COUNTIF($H25:$S25,"&lt;&gt;")))),30,0)</f>
        <v>0</v>
      </c>
      <c r="AN25" s="24" t="n">
        <f aca="false">IF(SUMPRODUCT(($H25:$S25&lt;&gt;"")*(NOT(ISNUMBER($H25:$S25))))=1,50,0)</f>
        <v>0</v>
      </c>
    </row>
    <row r="26" customFormat="false" ht="12.8" hidden="false" customHeight="false" outlineLevel="0" collapsed="false">
      <c r="A26" s="1" t="str">
        <f aca="false">TEXT(B26,"jjjj")</f>
        <v>mardi</v>
      </c>
      <c r="B26" s="36" t="n">
        <f aca="false">B25+1</f>
        <v>36725</v>
      </c>
      <c r="C26" s="13" t="n">
        <f aca="false">IF(OR(WEEKDAY(B26)=1,WEEKDAY(B26)=7),0,$A$1)-$A$1*F26-$A$1*$G26</f>
        <v>0.345138888888889</v>
      </c>
      <c r="D26" s="13" t="n">
        <f aca="false">IF(currentDate&lt;B26,0,E26-C26)</f>
        <v>-0.345138888888889</v>
      </c>
      <c r="E26" s="13" t="n">
        <f aca="false">SUMPRODUCT(IF(_xlfn._xlws.FILTER(H26:S26,MOD(COLUMN(H26:S26)-COLUMN(H26),2)=1)="",currentTime,_xlfn._xlws.FILTER(H26:S26,MOD(COLUMN(H26:S26)-COLUMN(H26),2)=1))-IF(_xlfn._xlws.FILTER(H26:S26,MOD(COLUMN(H26:S26)-COLUMN(H26),2)=0)="",currentTime,_xlfn._xlws.FILTER(H26:S26,MOD(COLUMN(H26:S26)-COLUMN(H26),2)=0)))</f>
        <v>0</v>
      </c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4"/>
      <c r="V26" s="55" t="n">
        <f aca="false">MAX(AM26,AN26)</f>
        <v>0</v>
      </c>
      <c r="X26" s="13" t="n">
        <f aca="false">E26-SUM(Y26:AH26)-F26*$A$1</f>
        <v>0</v>
      </c>
      <c r="AM26" s="24" t="n">
        <f aca="false">IF(AND(currentDate&gt;$B26,NOT(ISEVEN(COUNTIF($H26:$S26,"&lt;&gt;")))),30,0)</f>
        <v>0</v>
      </c>
      <c r="AN26" s="24" t="n">
        <f aca="false">IF(SUMPRODUCT(($H26:$S26&lt;&gt;"")*(NOT(ISNUMBER($H26:$S26))))=1,50,0)</f>
        <v>0</v>
      </c>
    </row>
    <row r="27" customFormat="false" ht="12.8" hidden="false" customHeight="false" outlineLevel="0" collapsed="false">
      <c r="A27" s="1" t="str">
        <f aca="false">TEXT(B27,"jjjj")</f>
        <v>mercredi</v>
      </c>
      <c r="B27" s="36" t="n">
        <f aca="false">B26+1</f>
        <v>36726</v>
      </c>
      <c r="C27" s="13" t="n">
        <f aca="false">IF(OR(WEEKDAY(B27)=1,WEEKDAY(B27)=7),0,$A$1)-$A$1*F27-$A$1*$G27</f>
        <v>0.345138888888889</v>
      </c>
      <c r="D27" s="13" t="n">
        <f aca="false">IF(currentDate&lt;B27,0,E27-C27)</f>
        <v>-0.345138888888889</v>
      </c>
      <c r="E27" s="13" t="n">
        <f aca="false">SUMPRODUCT(IF(_xlfn._xlws.FILTER(H27:S27,MOD(COLUMN(H27:S27)-COLUMN(H27),2)=1)="",currentTime,_xlfn._xlws.FILTER(H27:S27,MOD(COLUMN(H27:S27)-COLUMN(H27),2)=1))-IF(_xlfn._xlws.FILTER(H27:S27,MOD(COLUMN(H27:S27)-COLUMN(H27),2)=0)="",currentTime,_xlfn._xlws.FILTER(H27:S27,MOD(COLUMN(H27:S27)-COLUMN(H27),2)=0)))</f>
        <v>0</v>
      </c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4"/>
      <c r="V27" s="55" t="n">
        <f aca="false">MAX(AM27,AN27)</f>
        <v>0</v>
      </c>
      <c r="X27" s="13" t="n">
        <f aca="false">E27-SUM(Y27:AH27)-F27*$A$1</f>
        <v>0</v>
      </c>
      <c r="AM27" s="24" t="n">
        <f aca="false">IF(AND(currentDate&gt;$B27,NOT(ISEVEN(COUNTIF($H27:$S27,"&lt;&gt;")))),30,0)</f>
        <v>0</v>
      </c>
      <c r="AN27" s="24" t="n">
        <f aca="false">IF(SUMPRODUCT(($H27:$S27&lt;&gt;"")*(NOT(ISNUMBER($H27:$S27))))=1,50,0)</f>
        <v>0</v>
      </c>
    </row>
    <row r="28" customFormat="false" ht="12.8" hidden="false" customHeight="false" outlineLevel="0" collapsed="false">
      <c r="A28" s="1" t="str">
        <f aca="false">TEXT(B28,"jjjj")</f>
        <v>jeudi</v>
      </c>
      <c r="B28" s="36" t="n">
        <f aca="false">B27+1</f>
        <v>36727</v>
      </c>
      <c r="C28" s="13" t="n">
        <f aca="false">IF(OR(WEEKDAY(B28)=1,WEEKDAY(B28)=7),0,$A$1)-$A$1*F28-$A$1*$G28</f>
        <v>0.345138888888889</v>
      </c>
      <c r="D28" s="13" t="n">
        <f aca="false">IF(currentDate&lt;B28,0,E28-C28)</f>
        <v>-0.345138888888889</v>
      </c>
      <c r="E28" s="13" t="n">
        <f aca="false">SUMPRODUCT(IF(_xlfn._xlws.FILTER(H28:S28,MOD(COLUMN(H28:S28)-COLUMN(H28),2)=1)="",currentTime,_xlfn._xlws.FILTER(H28:S28,MOD(COLUMN(H28:S28)-COLUMN(H28),2)=1))-IF(_xlfn._xlws.FILTER(H28:S28,MOD(COLUMN(H28:S28)-COLUMN(H28),2)=0)="",currentTime,_xlfn._xlws.FILTER(H28:S28,MOD(COLUMN(H28:S28)-COLUMN(H28),2)=0)))</f>
        <v>0</v>
      </c>
      <c r="F28" s="52"/>
      <c r="G28" s="52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4"/>
      <c r="V28" s="55" t="n">
        <f aca="false">MAX(AM28,AN28)</f>
        <v>0</v>
      </c>
      <c r="X28" s="13" t="n">
        <f aca="false">E28-SUM(Y28:AH28)-F28*$A$1</f>
        <v>0</v>
      </c>
      <c r="AM28" s="24" t="n">
        <f aca="false">IF(AND(currentDate&gt;$B28,NOT(ISEVEN(COUNTIF($H28:$S28,"&lt;&gt;")))),30,0)</f>
        <v>0</v>
      </c>
      <c r="AN28" s="24" t="n">
        <f aca="false">IF(SUMPRODUCT(($H28:$S28&lt;&gt;"")*(NOT(ISNUMBER($H28:$S28))))=1,50,0)</f>
        <v>0</v>
      </c>
    </row>
    <row r="29" customFormat="false" ht="12.8" hidden="false" customHeight="false" outlineLevel="0" collapsed="false">
      <c r="A29" s="1" t="str">
        <f aca="false">TEXT(B29,"jjjj")</f>
        <v>vendredi</v>
      </c>
      <c r="B29" s="36" t="n">
        <f aca="false">B28+1</f>
        <v>36728</v>
      </c>
      <c r="C29" s="13" t="n">
        <f aca="false">IF(OR(WEEKDAY(B29)=1,WEEKDAY(B29)=7),0,$A$1)-$A$1*F29-$A$1*$G29</f>
        <v>0.345138888888889</v>
      </c>
      <c r="D29" s="13" t="n">
        <f aca="false">IF(currentDate&lt;B29,0,E29-C29)</f>
        <v>-0.345138888888889</v>
      </c>
      <c r="E29" s="13" t="n">
        <f aca="false">SUMPRODUCT(IF(_xlfn._xlws.FILTER(H29:S29,MOD(COLUMN(H29:S29)-COLUMN(H29),2)=1)="",currentTime,_xlfn._xlws.FILTER(H29:S29,MOD(COLUMN(H29:S29)-COLUMN(H29),2)=1))-IF(_xlfn._xlws.FILTER(H29:S29,MOD(COLUMN(H29:S29)-COLUMN(H29),2)=0)="",currentTime,_xlfn._xlws.FILTER(H29:S29,MOD(COLUMN(H29:S29)-COLUMN(H29),2)=0)))</f>
        <v>0</v>
      </c>
      <c r="F29" s="52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4"/>
      <c r="V29" s="55" t="n">
        <f aca="false">MAX(AM29,AN29)</f>
        <v>0</v>
      </c>
      <c r="X29" s="13" t="n">
        <f aca="false">E29-SUM(Y29:AH29)-F29*$A$1</f>
        <v>0</v>
      </c>
      <c r="AM29" s="24" t="n">
        <f aca="false">IF(AND(currentDate&gt;$B29,NOT(ISEVEN(COUNTIF($H29:$S29,"&lt;&gt;")))),30,0)</f>
        <v>0</v>
      </c>
      <c r="AN29" s="24" t="n">
        <f aca="false">IF(SUMPRODUCT(($H29:$S29&lt;&gt;"")*(NOT(ISNUMBER($H29:$S29))))=1,50,0)</f>
        <v>0</v>
      </c>
    </row>
    <row r="30" customFormat="false" ht="12.8" hidden="false" customHeight="false" outlineLevel="0" collapsed="false">
      <c r="A30" s="1" t="str">
        <f aca="false">TEXT(B30,"jjjj")</f>
        <v>samedi</v>
      </c>
      <c r="B30" s="36" t="n">
        <f aca="false">B29+1</f>
        <v>36729</v>
      </c>
      <c r="C30" s="13" t="n">
        <f aca="false">IF(OR(WEEKDAY(B30)=1,WEEKDAY(B30)=7),0,$A$1)-$A$1*F30-$A$1*$G30</f>
        <v>0</v>
      </c>
      <c r="D30" s="13" t="n">
        <f aca="false">IF(currentDate&lt;B30,0,E30-C30)</f>
        <v>0</v>
      </c>
      <c r="E30" s="13" t="n">
        <f aca="false">SUMPRODUCT(IF(_xlfn._xlws.FILTER(H30:S30,MOD(COLUMN(H30:S30)-COLUMN(H30),2)=1)="",currentTime,_xlfn._xlws.FILTER(H30:S30,MOD(COLUMN(H30:S30)-COLUMN(H30),2)=1))-IF(_xlfn._xlws.FILTER(H30:S30,MOD(COLUMN(H30:S30)-COLUMN(H30),2)=0)="",currentTime,_xlfn._xlws.FILTER(H30:S30,MOD(COLUMN(H30:S30)-COLUMN(H30),2)=0)))</f>
        <v>0</v>
      </c>
      <c r="F30" s="52"/>
      <c r="G30" s="52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4"/>
      <c r="V30" s="55" t="n">
        <f aca="false">MAX(AM30,AN30)</f>
        <v>0</v>
      </c>
      <c r="X30" s="13" t="n">
        <f aca="false">E30-SUM(Y30:AH30)-F30*$A$1</f>
        <v>0</v>
      </c>
      <c r="AM30" s="24" t="n">
        <f aca="false">IF(AND(currentDate&gt;$B30,NOT(ISEVEN(COUNTIF($H30:$S30,"&lt;&gt;")))),30,0)</f>
        <v>0</v>
      </c>
      <c r="AN30" s="24" t="n">
        <f aca="false">IF(SUMPRODUCT(($H30:$S30&lt;&gt;"")*(NOT(ISNUMBER($H30:$S30))))=1,50,0)</f>
        <v>0</v>
      </c>
    </row>
    <row r="31" customFormat="false" ht="12.8" hidden="false" customHeight="false" outlineLevel="0" collapsed="false">
      <c r="A31" s="1" t="str">
        <f aca="false">TEXT(B31,"jjjj")</f>
        <v>dimanche</v>
      </c>
      <c r="B31" s="36" t="n">
        <f aca="false">B30+1</f>
        <v>36730</v>
      </c>
      <c r="C31" s="13" t="n">
        <f aca="false">IF(OR(WEEKDAY(B31)=1,WEEKDAY(B31)=7),0,$A$1)-$A$1*F31-$A$1*$G31</f>
        <v>0</v>
      </c>
      <c r="D31" s="13" t="n">
        <f aca="false">IF(currentDate&lt;B31,0,E31-C31)</f>
        <v>0</v>
      </c>
      <c r="E31" s="13" t="n">
        <f aca="false">SUMPRODUCT(IF(_xlfn._xlws.FILTER(H31:S31,MOD(COLUMN(H31:S31)-COLUMN(H31),2)=1)="",currentTime,_xlfn._xlws.FILTER(H31:S31,MOD(COLUMN(H31:S31)-COLUMN(H31),2)=1))-IF(_xlfn._xlws.FILTER(H31:S31,MOD(COLUMN(H31:S31)-COLUMN(H31),2)=0)="",currentTime,_xlfn._xlws.FILTER(H31:S31,MOD(COLUMN(H31:S31)-COLUMN(H31),2)=0)))</f>
        <v>0</v>
      </c>
      <c r="F31" s="52"/>
      <c r="G31" s="52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4"/>
      <c r="V31" s="55" t="n">
        <f aca="false">MAX(AM31,AN31)</f>
        <v>0</v>
      </c>
      <c r="X31" s="13" t="n">
        <f aca="false">E31-SUM(Y31:AH31)-F31*$A$1</f>
        <v>0</v>
      </c>
      <c r="AM31" s="24" t="n">
        <f aca="false">IF(AND(currentDate&gt;$B31,NOT(ISEVEN(COUNTIF($H31:$S31,"&lt;&gt;")))),30,0)</f>
        <v>0</v>
      </c>
      <c r="AN31" s="24" t="n">
        <f aca="false">IF(SUMPRODUCT(($H31:$S31&lt;&gt;"")*(NOT(ISNUMBER($H31:$S31))))=1,50,0)</f>
        <v>0</v>
      </c>
    </row>
    <row r="32" customFormat="false" ht="12.8" hidden="false" customHeight="false" outlineLevel="0" collapsed="false">
      <c r="A32" s="1" t="str">
        <f aca="false">TEXT(B32,"jjjj")</f>
        <v>lundi</v>
      </c>
      <c r="B32" s="36" t="n">
        <f aca="false">B31+1</f>
        <v>36731</v>
      </c>
      <c r="C32" s="13" t="n">
        <f aca="false">IF(OR(WEEKDAY(B32)=1,WEEKDAY(B32)=7),0,$A$1)-$A$1*F32-$A$1*$G32</f>
        <v>0.345138888888889</v>
      </c>
      <c r="D32" s="13" t="n">
        <f aca="false">IF(currentDate&lt;B32,0,E32-C32)</f>
        <v>-0.345138888888889</v>
      </c>
      <c r="E32" s="13" t="n">
        <f aca="false">SUMPRODUCT(IF(_xlfn._xlws.FILTER(H32:S32,MOD(COLUMN(H32:S32)-COLUMN(H32),2)=1)="",currentTime,_xlfn._xlws.FILTER(H32:S32,MOD(COLUMN(H32:S32)-COLUMN(H32),2)=1))-IF(_xlfn._xlws.FILTER(H32:S32,MOD(COLUMN(H32:S32)-COLUMN(H32),2)=0)="",currentTime,_xlfn._xlws.FILTER(H32:S32,MOD(COLUMN(H32:S32)-COLUMN(H32),2)=0)))</f>
        <v>0</v>
      </c>
      <c r="F32" s="52"/>
      <c r="G32" s="52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4"/>
      <c r="V32" s="55" t="n">
        <f aca="false">MAX(AM32,AN32)</f>
        <v>0</v>
      </c>
      <c r="X32" s="13" t="n">
        <f aca="false">E32-SUM(Y32:AH32)-F32*$A$1</f>
        <v>0</v>
      </c>
      <c r="AM32" s="24" t="n">
        <f aca="false">IF(AND(currentDate&gt;$B32,NOT(ISEVEN(COUNTIF($H32:$S32,"&lt;&gt;")))),30,0)</f>
        <v>0</v>
      </c>
      <c r="AN32" s="24" t="n">
        <f aca="false">IF(SUMPRODUCT(($H32:$S32&lt;&gt;"")*(NOT(ISNUMBER($H32:$S32))))=1,50,0)</f>
        <v>0</v>
      </c>
    </row>
    <row r="33" customFormat="false" ht="12.8" hidden="false" customHeight="false" outlineLevel="0" collapsed="false">
      <c r="A33" s="1" t="str">
        <f aca="false">TEXT(B33,"jjjj")</f>
        <v>mardi</v>
      </c>
      <c r="B33" s="36" t="n">
        <f aca="false">B32+1</f>
        <v>36732</v>
      </c>
      <c r="C33" s="13" t="n">
        <f aca="false">IF(OR(WEEKDAY(B33)=1,WEEKDAY(B33)=7),0,$A$1)-$A$1*F33-$A$1*$G33</f>
        <v>0.345138888888889</v>
      </c>
      <c r="D33" s="13" t="n">
        <f aca="false">IF(currentDate&lt;B33,0,E33-C33)</f>
        <v>-0.345138888888889</v>
      </c>
      <c r="E33" s="13" t="n">
        <f aca="false">SUMPRODUCT(IF(_xlfn._xlws.FILTER(H33:S33,MOD(COLUMN(H33:S33)-COLUMN(H33),2)=1)="",currentTime,_xlfn._xlws.FILTER(H33:S33,MOD(COLUMN(H33:S33)-COLUMN(H33),2)=1))-IF(_xlfn._xlws.FILTER(H33:S33,MOD(COLUMN(H33:S33)-COLUMN(H33),2)=0)="",currentTime,_xlfn._xlws.FILTER(H33:S33,MOD(COLUMN(H33:S33)-COLUMN(H33),2)=0)))</f>
        <v>0</v>
      </c>
      <c r="F33" s="52"/>
      <c r="G33" s="52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4"/>
      <c r="V33" s="55" t="n">
        <f aca="false">MAX(AM33,AN33)</f>
        <v>0</v>
      </c>
      <c r="X33" s="13" t="n">
        <f aca="false">E33-SUM(Y33:AH33)-F33*$A$1</f>
        <v>0</v>
      </c>
      <c r="AM33" s="24" t="n">
        <f aca="false">IF(AND(currentDate&gt;$B33,NOT(ISEVEN(COUNTIF($H33:$S33,"&lt;&gt;")))),30,0)</f>
        <v>0</v>
      </c>
      <c r="AN33" s="24" t="n">
        <f aca="false">IF(SUMPRODUCT(($H33:$S33&lt;&gt;"")*(NOT(ISNUMBER($H33:$S33))))=1,50,0)</f>
        <v>0</v>
      </c>
    </row>
    <row r="34" customFormat="false" ht="12.8" hidden="false" customHeight="false" outlineLevel="0" collapsed="false">
      <c r="A34" s="1" t="str">
        <f aca="false">TEXT(B34,"jjjj")</f>
        <v>mercredi</v>
      </c>
      <c r="B34" s="36" t="n">
        <f aca="false">B33+1</f>
        <v>36733</v>
      </c>
      <c r="C34" s="13" t="n">
        <f aca="false">IF(OR(WEEKDAY(B34)=1,WEEKDAY(B34)=7),0,$A$1)-$A$1*F34-$A$1*$G34</f>
        <v>0.345138888888889</v>
      </c>
      <c r="D34" s="13" t="n">
        <f aca="false">IF(currentDate&lt;B34,0,E34-C34)</f>
        <v>-0.345138888888889</v>
      </c>
      <c r="E34" s="13" t="n">
        <f aca="false">SUMPRODUCT(IF(_xlfn._xlws.FILTER(H34:S34,MOD(COLUMN(H34:S34)-COLUMN(H34),2)=1)="",currentTime,_xlfn._xlws.FILTER(H34:S34,MOD(COLUMN(H34:S34)-COLUMN(H34),2)=1))-IF(_xlfn._xlws.FILTER(H34:S34,MOD(COLUMN(H34:S34)-COLUMN(H34),2)=0)="",currentTime,_xlfn._xlws.FILTER(H34:S34,MOD(COLUMN(H34:S34)-COLUMN(H34),2)=0)))</f>
        <v>0</v>
      </c>
      <c r="F34" s="52"/>
      <c r="G34" s="52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4"/>
      <c r="V34" s="55" t="n">
        <f aca="false">MAX(AM34,AN34)</f>
        <v>0</v>
      </c>
      <c r="X34" s="13" t="n">
        <f aca="false">E34-SUM(Y34:AH34)-F34*$A$1</f>
        <v>0</v>
      </c>
      <c r="AM34" s="24" t="n">
        <f aca="false">IF(AND(currentDate&gt;$B34,NOT(ISEVEN(COUNTIF($H34:$S34,"&lt;&gt;")))),30,0)</f>
        <v>0</v>
      </c>
      <c r="AN34" s="24" t="n">
        <f aca="false">IF(SUMPRODUCT(($H34:$S34&lt;&gt;"")*(NOT(ISNUMBER($H34:$S34))))=1,50,0)</f>
        <v>0</v>
      </c>
    </row>
    <row r="35" customFormat="false" ht="12.8" hidden="false" customHeight="false" outlineLevel="0" collapsed="false">
      <c r="A35" s="1" t="str">
        <f aca="false">TEXT(B35,"jjjj")</f>
        <v>jeudi</v>
      </c>
      <c r="B35" s="36" t="n">
        <f aca="false">B34+1</f>
        <v>36734</v>
      </c>
      <c r="C35" s="13" t="n">
        <f aca="false">IF(OR(WEEKDAY(B35)=1,WEEKDAY(B35)=7),0,$A$1)-$A$1*F35-$A$1*$G35</f>
        <v>0.345138888888889</v>
      </c>
      <c r="D35" s="13" t="n">
        <f aca="false">IF(currentDate&lt;B35,0,E35-C35)</f>
        <v>-0.345138888888889</v>
      </c>
      <c r="E35" s="13" t="n">
        <f aca="false">SUMPRODUCT(IF(_xlfn._xlws.FILTER(H35:S35,MOD(COLUMN(H35:S35)-COLUMN(H35),2)=1)="",currentTime,_xlfn._xlws.FILTER(H35:S35,MOD(COLUMN(H35:S35)-COLUMN(H35),2)=1))-IF(_xlfn._xlws.FILTER(H35:S35,MOD(COLUMN(H35:S35)-COLUMN(H35),2)=0)="",currentTime,_xlfn._xlws.FILTER(H35:S35,MOD(COLUMN(H35:S35)-COLUMN(H35),2)=0)))</f>
        <v>0</v>
      </c>
      <c r="F35" s="52"/>
      <c r="G35" s="52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4"/>
      <c r="V35" s="55" t="n">
        <f aca="false">MAX(AM35,AN35)</f>
        <v>0</v>
      </c>
      <c r="X35" s="13" t="n">
        <f aca="false">E35-SUM(Y35:AH35)-F35*$A$1</f>
        <v>0</v>
      </c>
      <c r="AM35" s="24" t="n">
        <f aca="false">IF(AND(currentDate&gt;$B35,NOT(ISEVEN(COUNTIF($H35:$S35,"&lt;&gt;")))),30,0)</f>
        <v>0</v>
      </c>
      <c r="AN35" s="24" t="n">
        <f aca="false">IF(SUMPRODUCT(($H35:$S35&lt;&gt;"")*(NOT(ISNUMBER($H35:$S35))))=1,50,0)</f>
        <v>0</v>
      </c>
    </row>
    <row r="36" customFormat="false" ht="12.8" hidden="false" customHeight="false" outlineLevel="0" collapsed="false">
      <c r="A36" s="1" t="str">
        <f aca="false">TEXT(B36,"jjjj")</f>
        <v>vendredi</v>
      </c>
      <c r="B36" s="36" t="n">
        <f aca="false">B35+1</f>
        <v>36735</v>
      </c>
      <c r="C36" s="13" t="n">
        <f aca="false">IF(OR(WEEKDAY(B36)=1,WEEKDAY(B36)=7),0,$A$1)-$A$1*F36-$A$1*$G36</f>
        <v>0.345138888888889</v>
      </c>
      <c r="D36" s="13" t="n">
        <f aca="false">IF(currentDate&lt;B36,0,E36-C36)</f>
        <v>-0.345138888888889</v>
      </c>
      <c r="E36" s="13" t="n">
        <f aca="false">SUMPRODUCT(IF(_xlfn._xlws.FILTER(H36:S36,MOD(COLUMN(H36:S36)-COLUMN(H36),2)=1)="",currentTime,_xlfn._xlws.FILTER(H36:S36,MOD(COLUMN(H36:S36)-COLUMN(H36),2)=1))-IF(_xlfn._xlws.FILTER(H36:S36,MOD(COLUMN(H36:S36)-COLUMN(H36),2)=0)="",currentTime,_xlfn._xlws.FILTER(H36:S36,MOD(COLUMN(H36:S36)-COLUMN(H36),2)=0)))</f>
        <v>0</v>
      </c>
      <c r="F36" s="52"/>
      <c r="G36" s="52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4"/>
      <c r="V36" s="55" t="n">
        <f aca="false">MAX(AM36,AN36)</f>
        <v>0</v>
      </c>
      <c r="X36" s="13" t="n">
        <f aca="false">E36-SUM(Y36:AH36)-F36*$A$1</f>
        <v>0</v>
      </c>
      <c r="AM36" s="24" t="n">
        <f aca="false">IF(AND(currentDate&gt;$B36,NOT(ISEVEN(COUNTIF($H36:$S36,"&lt;&gt;")))),30,0)</f>
        <v>0</v>
      </c>
      <c r="AN36" s="24" t="n">
        <f aca="false">IF(SUMPRODUCT(($H36:$S36&lt;&gt;"")*(NOT(ISNUMBER($H36:$S36))))=1,50,0)</f>
        <v>0</v>
      </c>
    </row>
    <row r="37" customFormat="false" ht="12.8" hidden="false" customHeight="false" outlineLevel="0" collapsed="false">
      <c r="A37" s="1" t="str">
        <f aca="false">TEXT(B37,"jjjj")</f>
        <v>samedi</v>
      </c>
      <c r="B37" s="36" t="n">
        <f aca="false">B36+1</f>
        <v>36736</v>
      </c>
      <c r="C37" s="13" t="n">
        <f aca="false">IF(OR(WEEKDAY(B37)=1,WEEKDAY(B37)=7),0,$A$1)-$A$1*F37-$A$1*$G37</f>
        <v>0</v>
      </c>
      <c r="D37" s="13" t="n">
        <f aca="false">IF(currentDate&lt;B37,0,E37-C37)</f>
        <v>0</v>
      </c>
      <c r="E37" s="13" t="n">
        <f aca="false">SUMPRODUCT(IF(_xlfn._xlws.FILTER(H37:S37,MOD(COLUMN(H37:S37)-COLUMN(H37),2)=1)="",currentTime,_xlfn._xlws.FILTER(H37:S37,MOD(COLUMN(H37:S37)-COLUMN(H37),2)=1))-IF(_xlfn._xlws.FILTER(H37:S37,MOD(COLUMN(H37:S37)-COLUMN(H37),2)=0)="",currentTime,_xlfn._xlws.FILTER(H37:S37,MOD(COLUMN(H37:S37)-COLUMN(H37),2)=0)))</f>
        <v>0</v>
      </c>
      <c r="F37" s="52"/>
      <c r="G37" s="52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4"/>
      <c r="V37" s="55" t="n">
        <f aca="false">MAX(AM37,AN37)</f>
        <v>0</v>
      </c>
      <c r="X37" s="13" t="n">
        <f aca="false">E37-SUM(Y37:AH37)-F37*$A$1</f>
        <v>0</v>
      </c>
      <c r="AM37" s="24" t="n">
        <f aca="false">IF(AND(currentDate&gt;$B37,NOT(ISEVEN(COUNTIF($H37:$S37,"&lt;&gt;")))),30,0)</f>
        <v>0</v>
      </c>
      <c r="AN37" s="24" t="n">
        <f aca="false">IF(SUMPRODUCT(($H37:$S37&lt;&gt;"")*(NOT(ISNUMBER($H37:$S37))))=1,50,0)</f>
        <v>0</v>
      </c>
    </row>
    <row r="38" customFormat="false" ht="12.8" hidden="false" customHeight="false" outlineLevel="0" collapsed="false">
      <c r="A38" s="1" t="str">
        <f aca="false">TEXT(B38,"jjjj")</f>
        <v>dimanche</v>
      </c>
      <c r="B38" s="36" t="n">
        <f aca="false">B37+1</f>
        <v>36737</v>
      </c>
      <c r="C38" s="13" t="n">
        <f aca="false">IF(OR(WEEKDAY(B38)=1,WEEKDAY(B38)=7),0,$A$1)-$A$1*F38-$A$1*$G38</f>
        <v>0</v>
      </c>
      <c r="D38" s="13" t="n">
        <f aca="false">IF(currentDate&lt;B38,0,E38-C38)</f>
        <v>0</v>
      </c>
      <c r="E38" s="13" t="n">
        <f aca="false">SUMPRODUCT(IF(_xlfn._xlws.FILTER(H38:S38,MOD(COLUMN(H38:S38)-COLUMN(H38),2)=1)="",currentTime,_xlfn._xlws.FILTER(H38:S38,MOD(COLUMN(H38:S38)-COLUMN(H38),2)=1))-IF(_xlfn._xlws.FILTER(H38:S38,MOD(COLUMN(H38:S38)-COLUMN(H38),2)=0)="",currentTime,_xlfn._xlws.FILTER(H38:S38,MOD(COLUMN(H38:S38)-COLUMN(H38),2)=0)))</f>
        <v>0</v>
      </c>
      <c r="F38" s="52"/>
      <c r="G38" s="52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4"/>
      <c r="V38" s="55" t="n">
        <f aca="false">MAX(AM38,AN38)</f>
        <v>0</v>
      </c>
      <c r="X38" s="13" t="n">
        <f aca="false">E38-SUM(Y38:AH38)-F38*$A$1</f>
        <v>0</v>
      </c>
      <c r="AM38" s="24" t="n">
        <f aca="false">IF(AND(currentDate&gt;$B38,NOT(ISEVEN(COUNTIF($H38:$S38,"&lt;&gt;")))),30,0)</f>
        <v>0</v>
      </c>
      <c r="AN38" s="24" t="n">
        <f aca="false">IF(SUMPRODUCT(($H38:$S38&lt;&gt;"")*(NOT(ISNUMBER($H38:$S38))))=1,50,0)</f>
        <v>0</v>
      </c>
    </row>
    <row r="39" customFormat="false" ht="12.8" hidden="false" customHeight="false" outlineLevel="0" collapsed="false">
      <c r="A39" s="1" t="str">
        <f aca="false">TEXT(B39,"jjjj")</f>
        <v>lundi</v>
      </c>
      <c r="B39" s="36" t="n">
        <f aca="false">B38+1</f>
        <v>36738</v>
      </c>
      <c r="C39" s="13" t="n">
        <f aca="false">IF(OR(WEEKDAY(B39)=1,WEEKDAY(B39)=7),0,$A$1)-$A$1*F39-$A$1*$G39</f>
        <v>0.345138888888889</v>
      </c>
      <c r="D39" s="13" t="n">
        <f aca="false">IF(currentDate&lt;B39,0,E39-C39)</f>
        <v>-0.345138888888889</v>
      </c>
      <c r="E39" s="13" t="n">
        <f aca="false">SUMPRODUCT(IF(_xlfn._xlws.FILTER(H39:S39,MOD(COLUMN(H39:S39)-COLUMN(H39),2)=1)="",currentTime,_xlfn._xlws.FILTER(H39:S39,MOD(COLUMN(H39:S39)-COLUMN(H39),2)=1))-IF(_xlfn._xlws.FILTER(H39:S39,MOD(COLUMN(H39:S39)-COLUMN(H39),2)=0)="",currentTime,_xlfn._xlws.FILTER(H39:S39,MOD(COLUMN(H39:S39)-COLUMN(H39),2)=0)))</f>
        <v>0</v>
      </c>
      <c r="F39" s="52"/>
      <c r="G39" s="52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4"/>
      <c r="V39" s="55" t="n">
        <f aca="false">MAX(AM39,AN39)</f>
        <v>0</v>
      </c>
      <c r="X39" s="13" t="n">
        <f aca="false">E39-SUM(Y39:AH39)-F39*$A$1</f>
        <v>0</v>
      </c>
      <c r="AM39" s="24" t="n">
        <f aca="false">IF(AND(currentDate&gt;$B39,NOT(ISEVEN(COUNTIF($H39:$S39,"&lt;&gt;")))),30,0)</f>
        <v>0</v>
      </c>
      <c r="AN39" s="24" t="n">
        <f aca="false">IF(SUMPRODUCT(($H39:$S39&lt;&gt;"")*(NOT(ISNUMBER($H39:$S39))))=1,50,0)</f>
        <v>0</v>
      </c>
    </row>
    <row r="40" customFormat="false" ht="12.8" hidden="false" customHeight="false" outlineLevel="0" collapsed="false">
      <c r="C40" s="2"/>
      <c r="D40" s="13"/>
    </row>
    <row r="41" customFormat="false" ht="12.8" hidden="false" customHeight="false" outlineLevel="0" collapsed="false">
      <c r="C41" s="2"/>
    </row>
    <row r="42" customFormat="false" ht="12.8" hidden="false" customHeight="false" outlineLevel="0" collapsed="false">
      <c r="C42" s="2"/>
    </row>
    <row r="43" customFormat="false" ht="12.8" hidden="false" customHeight="false" outlineLevel="0" collapsed="false">
      <c r="C43" s="2"/>
    </row>
    <row r="45" customFormat="false" ht="12.8" hidden="false" customHeight="false" outlineLevel="0" collapsed="false">
      <c r="C45" s="2"/>
    </row>
    <row r="46" customFormat="false" ht="12.8" hidden="false" customHeight="false" outlineLevel="0" collapsed="false">
      <c r="C46" s="2"/>
    </row>
    <row r="47" customFormat="false" ht="12.8" hidden="false" customHeight="false" outlineLevel="0" collapsed="false">
      <c r="C47" s="2"/>
    </row>
    <row r="48" customFormat="false" ht="12.8" hidden="false" customHeight="false" outlineLevel="0" collapsed="false">
      <c r="C48" s="2"/>
    </row>
    <row r="49" customFormat="false" ht="12.8" hidden="false" customHeight="false" outlineLevel="0" collapsed="false">
      <c r="C49" s="2"/>
    </row>
    <row r="50" customFormat="false" ht="12.8" hidden="false" customHeight="false" outlineLevel="0" collapsed="false">
      <c r="C50" s="2"/>
    </row>
    <row r="51" customFormat="false" ht="12.8" hidden="false" customHeight="false" outlineLevel="0" collapsed="false">
      <c r="C51" s="2"/>
    </row>
    <row r="52" customFormat="false" ht="12.8" hidden="false" customHeight="false" outlineLevel="0" collapsed="false">
      <c r="C52" s="2"/>
    </row>
    <row r="53" customFormat="false" ht="12.8" hidden="false" customHeight="false" outlineLevel="0" collapsed="false">
      <c r="C53" s="2"/>
    </row>
    <row r="54" customFormat="false" ht="12.8" hidden="false" customHeight="false" outlineLevel="0" collapsed="false">
      <c r="C54" s="2"/>
    </row>
    <row r="55" customFormat="false" ht="12.8" hidden="false" customHeight="false" outlineLevel="0" collapsed="false">
      <c r="C55" s="2"/>
    </row>
    <row r="56" customFormat="false" ht="12.8" hidden="false" customHeight="false" outlineLevel="0" collapsed="false">
      <c r="C56" s="2"/>
    </row>
    <row r="57" customFormat="false" ht="12.8" hidden="false" customHeight="false" outlineLevel="0" collapsed="false">
      <c r="C57" s="2"/>
    </row>
    <row r="58" customFormat="false" ht="12.8" hidden="false" customHeight="false" outlineLevel="0" collapsed="false">
      <c r="C58" s="2"/>
    </row>
    <row r="59" customFormat="false" ht="12.8" hidden="false" customHeight="false" outlineLevel="0" collapsed="false">
      <c r="C59" s="2"/>
    </row>
    <row r="60" customFormat="false" ht="12.8" hidden="false" customHeight="false" outlineLevel="0" collapsed="false">
      <c r="C60" s="2"/>
    </row>
    <row r="61" customFormat="false" ht="12.8" hidden="false" customHeight="false" outlineLevel="0" collapsed="false">
      <c r="C61" s="2"/>
    </row>
    <row r="62" customFormat="false" ht="12.8" hidden="false" customHeight="false" outlineLevel="0" collapsed="false">
      <c r="C62" s="2"/>
    </row>
    <row r="63" customFormat="false" ht="12.8" hidden="false" customHeight="false" outlineLevel="0" collapsed="false">
      <c r="C63" s="2"/>
    </row>
    <row r="64" customFormat="false" ht="12.8" hidden="false" customHeight="false" outlineLevel="0" collapsed="false">
      <c r="C64" s="2"/>
    </row>
    <row r="65" customFormat="false" ht="12.8" hidden="false" customHeight="false" outlineLevel="0" collapsed="false">
      <c r="C65" s="2"/>
    </row>
    <row r="66" customFormat="false" ht="12.8" hidden="false" customHeight="false" outlineLevel="0" collapsed="false">
      <c r="C66" s="2"/>
    </row>
    <row r="67" customFormat="false" ht="12.8" hidden="false" customHeight="false" outlineLevel="0" collapsed="false">
      <c r="C67" s="2"/>
    </row>
    <row r="68" customFormat="false" ht="12.8" hidden="false" customHeight="false" outlineLevel="0" collapsed="false">
      <c r="C68" s="2"/>
    </row>
    <row r="69" customFormat="false" ht="12.8" hidden="false" customHeight="false" outlineLevel="0" collapsed="false">
      <c r="C69" s="2"/>
    </row>
    <row r="70" customFormat="false" ht="12.8" hidden="false" customHeight="false" outlineLevel="0" collapsed="false">
      <c r="C70" s="2"/>
    </row>
    <row r="71" customFormat="false" ht="12.8" hidden="false" customHeight="false" outlineLevel="0" collapsed="false">
      <c r="C71" s="2"/>
    </row>
    <row r="72" customFormat="false" ht="12.8" hidden="false" customHeight="false" outlineLevel="0" collapsed="false">
      <c r="C72" s="2"/>
    </row>
    <row r="73" customFormat="false" ht="12.8" hidden="false" customHeight="false" outlineLevel="0" collapsed="false">
      <c r="C73" s="2"/>
    </row>
    <row r="74" customFormat="false" ht="12.8" hidden="false" customHeight="false" outlineLevel="0" collapsed="false">
      <c r="C74" s="2"/>
    </row>
    <row r="75" customFormat="false" ht="12.8" hidden="false" customHeight="false" outlineLevel="0" collapsed="false"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  <row r="1001" customFormat="false" ht="12.8" hidden="false" customHeight="false" outlineLevel="0" collapsed="false">
      <c r="C1001" s="2"/>
    </row>
    <row r="1002" customFormat="false" ht="12.8" hidden="false" customHeight="false" outlineLevel="0" collapsed="false">
      <c r="C1002" s="2"/>
    </row>
    <row r="1003" customFormat="false" ht="12.8" hidden="false" customHeight="false" outlineLevel="0" collapsed="false">
      <c r="C1003" s="2"/>
    </row>
    <row r="1004" customFormat="false" ht="12.8" hidden="false" customHeight="false" outlineLevel="0" collapsed="false">
      <c r="C1004" s="2"/>
    </row>
    <row r="1005" customFormat="false" ht="12.8" hidden="false" customHeight="false" outlineLevel="0" collapsed="false">
      <c r="C1005" s="2"/>
    </row>
    <row r="1006" customFormat="false" ht="12.8" hidden="false" customHeight="false" outlineLevel="0" collapsed="false">
      <c r="C1006" s="2"/>
    </row>
    <row r="1007" customFormat="false" ht="12.8" hidden="false" customHeight="false" outlineLevel="0" collapsed="false">
      <c r="C1007" s="2"/>
    </row>
    <row r="1008" customFormat="false" ht="12.8" hidden="false" customHeight="false" outlineLevel="0" collapsed="false">
      <c r="C1008" s="2"/>
    </row>
    <row r="1009" customFormat="false" ht="12.8" hidden="false" customHeight="false" outlineLevel="0" collapsed="false">
      <c r="C1009" s="2"/>
    </row>
    <row r="1010" customFormat="false" ht="12.8" hidden="false" customHeight="false" outlineLevel="0" collapsed="false">
      <c r="C1010" s="2"/>
    </row>
    <row r="1011" customFormat="false" ht="12.8" hidden="false" customHeight="false" outlineLevel="0" collapsed="false">
      <c r="C1011" s="2"/>
    </row>
    <row r="1012" customFormat="false" ht="12.8" hidden="false" customHeight="false" outlineLevel="0" collapsed="false">
      <c r="C1012" s="2"/>
    </row>
    <row r="1013" customFormat="false" ht="12.8" hidden="false" customHeight="false" outlineLevel="0" collapsed="false">
      <c r="C1013" s="2"/>
    </row>
    <row r="1014" customFormat="false" ht="12.8" hidden="false" customHeight="false" outlineLevel="0" collapsed="false">
      <c r="C1014" s="2"/>
    </row>
    <row r="1015" customFormat="false" ht="12.8" hidden="false" customHeight="false" outlineLevel="0" collapsed="false">
      <c r="C1015" s="2"/>
    </row>
    <row r="1016" customFormat="false" ht="12.8" hidden="false" customHeight="false" outlineLevel="0" collapsed="false">
      <c r="C1016" s="2"/>
    </row>
    <row r="1017" customFormat="false" ht="12.8" hidden="false" customHeight="false" outlineLevel="0" collapsed="false">
      <c r="C1017" s="2"/>
    </row>
    <row r="1018" customFormat="false" ht="12.8" hidden="false" customHeight="false" outlineLevel="0" collapsed="false">
      <c r="C1018" s="2"/>
    </row>
    <row r="1019" customFormat="false" ht="12.8" hidden="false" customHeight="false" outlineLevel="0" collapsed="false">
      <c r="C1019" s="2"/>
    </row>
    <row r="1020" customFormat="false" ht="12.8" hidden="false" customHeight="false" outlineLevel="0" collapsed="false">
      <c r="C1020" s="2"/>
    </row>
    <row r="1021" customFormat="false" ht="12.8" hidden="false" customHeight="false" outlineLevel="0" collapsed="false">
      <c r="C1021" s="2"/>
    </row>
    <row r="1022" customFormat="false" ht="12.8" hidden="false" customHeight="false" outlineLevel="0" collapsed="false">
      <c r="C1022" s="2"/>
    </row>
    <row r="1023" customFormat="false" ht="12.8" hidden="false" customHeight="false" outlineLevel="0" collapsed="false">
      <c r="C1023" s="2"/>
    </row>
    <row r="1024" customFormat="false" ht="12.8" hidden="false" customHeight="false" outlineLevel="0" collapsed="false">
      <c r="C1024" s="2"/>
    </row>
    <row r="1025" customFormat="false" ht="12.8" hidden="false" customHeight="false" outlineLevel="0" collapsed="false">
      <c r="C1025" s="2"/>
    </row>
    <row r="1026" customFormat="false" ht="12.8" hidden="false" customHeight="false" outlineLevel="0" collapsed="false">
      <c r="C1026" s="2"/>
    </row>
    <row r="1027" customFormat="false" ht="12.8" hidden="false" customHeight="false" outlineLevel="0" collapsed="false">
      <c r="C1027" s="2"/>
    </row>
    <row r="1028" customFormat="false" ht="12.8" hidden="false" customHeight="false" outlineLevel="0" collapsed="false">
      <c r="C1028" s="2"/>
    </row>
    <row r="1029" customFormat="false" ht="12.8" hidden="false" customHeight="false" outlineLevel="0" collapsed="false">
      <c r="C1029" s="2"/>
    </row>
    <row r="1030" customFormat="false" ht="12.8" hidden="false" customHeight="false" outlineLevel="0" collapsed="false">
      <c r="C1030" s="2"/>
    </row>
    <row r="1031" customFormat="false" ht="12.8" hidden="false" customHeight="false" outlineLevel="0" collapsed="false">
      <c r="C1031" s="2"/>
    </row>
    <row r="1032" customFormat="false" ht="12.8" hidden="false" customHeight="false" outlineLevel="0" collapsed="false">
      <c r="C1032" s="2"/>
    </row>
    <row r="1033" customFormat="false" ht="12.8" hidden="false" customHeight="false" outlineLevel="0" collapsed="false">
      <c r="C1033" s="2"/>
    </row>
    <row r="1034" customFormat="false" ht="12.8" hidden="false" customHeight="false" outlineLevel="0" collapsed="false">
      <c r="C1034" s="2"/>
    </row>
    <row r="1035" customFormat="false" ht="12.8" hidden="false" customHeight="false" outlineLevel="0" collapsed="false">
      <c r="C1035" s="2"/>
    </row>
    <row r="1036" customFormat="false" ht="12.8" hidden="false" customHeight="false" outlineLevel="0" collapsed="false">
      <c r="C1036" s="2"/>
    </row>
    <row r="1037" customFormat="false" ht="12.8" hidden="false" customHeight="false" outlineLevel="0" collapsed="false">
      <c r="C1037" s="2"/>
    </row>
    <row r="1038" customFormat="false" ht="12.8" hidden="false" customHeight="false" outlineLevel="0" collapsed="false">
      <c r="C1038" s="2"/>
    </row>
  </sheetData>
  <sheetProtection sheet="true" objects="true" scenarios="true"/>
  <mergeCells count="2">
    <mergeCell ref="I1:L1"/>
    <mergeCell ref="J5:M5"/>
  </mergeCells>
  <conditionalFormatting sqref="B9:B39">
    <cfRule type="expression" priority="2" aboveAverage="0" equalAverage="0" bottom="0" percent="0" rank="0" text="" dxfId="0">
      <formula>($V9&gt;0)                    OR ($U9&gt;0)</formula>
    </cfRule>
  </conditionalFormatting>
  <conditionalFormatting sqref="J5">
    <cfRule type="expression" priority="3" aboveAverage="0" equalAverage="0" bottom="0" percent="0" rank="0" text="" dxfId="0">
      <formula>I5&gt;0</formula>
    </cfRule>
  </conditionalFormatting>
  <conditionalFormatting sqref="A9:X39">
    <cfRule type="expression" priority="4" aboveAverage="0" equalAverage="0" bottom="0" percent="0" rank="0" text="" dxfId="1">
      <formula>MONTH($B9)&lt;&gt;MONTH($B$9)</formula>
    </cfRule>
  </conditionalFormatting>
  <dataValidations count="1">
    <dataValidation allowBlank="true" errorStyle="information" errorTitle="entrée non prévue" operator="equal" showDropDown="false" showErrorMessage="true" showInputMessage="false" sqref="T9:T39" type="list">
      <formula1>init!$A$64:$A$72</formula1>
      <formula2>0</formula2>
    </dataValidation>
  </dataValidation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9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128042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2005-11-02T16:58:42Z</dcterms:created>
  <dc:creator>jc</dc:creator>
  <dc:description/>
  <dc:language>fr-FR</dc:language>
  <cp:lastModifiedBy/>
  <cp:lastPrinted>2008-12-11T08:32:08Z</cp:lastPrinted>
  <dcterms:modified xsi:type="dcterms:W3CDTF">2025-06-29T23:57:24Z</dcterms:modified>
  <cp:revision>1057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