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1" authorId="0">
      <text>
        <r>
          <rPr>
            <sz val="10"/>
            <rFont val="Arial"/>
            <family val="2"/>
          </rPr>
          <t xml:space="preserve">check nouvelle version:
ctrl nbre d'images = 12 (avec F5: explorateur)
ctrl no version en A3 et commentaires cohérents
protéger toutes les feuilles
export en xlsx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clipboard, ! au logo qui se duplifie..)</t>
        </r>
      </text>
    </comment>
  </commentList>
</comments>
</file>

<file path=xl/sharedStrings.xml><?xml version="1.0" encoding="utf-8"?>
<sst xmlns="http://schemas.openxmlformats.org/spreadsheetml/2006/main" count="159" uniqueCount="138">
  <si>
    <t xml:space="preserve">paramètres généraux</t>
  </si>
  <si>
    <t xml:space="preserve">v230725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</si>
  <si>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</si>
  <si>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</si>
  <si>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</si>
  <si>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</si>
  <si>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</si>
  <si>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Meca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</si>
  <si>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</si>
  <si>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</si>
  <si>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</si>
  <si>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</si>
  <si>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temps max (hh:mm) max sans pause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</si>
  <si>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</si>
  <si>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</si>
  <si>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</si>
  <si>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date du dernier warning / les jours antérieurs ne sont pas contrôlés par l'appli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</si>
  <si>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</si>
  <si>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</si>
  <si>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</si>
  <si>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</si>
  <si>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</si>
  <si>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</si>
  <si>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</si>
  <si>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</si>
  <si>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</si>
  <si>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</si>
  <si>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</si>
  <si>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</si>
  <si>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</si>
  <si>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</si>
  <si>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</si>
  <si>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</si>
  <si>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</si>
  <si>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</si>
  <si>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</si>
  <si>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</si>
  <si>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</si>
  <si>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</si>
  <si>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</si>
  <si>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</si>
  <si>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</si>
  <si>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</si>
  <si>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</si>
  <si>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</si>
  <si>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</si>
  <si>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</si>
  <si>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</si>
  <si>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</si>
  <si>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</si>
  <si>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</si>
  <si>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</si>
  <si>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</si>
  <si>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</si>
  <si>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</si>
  <si>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</si>
  <si>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</si>
  <si>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</si>
  <si>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</si>
  <si>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</si>
  <si>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</si>
  <si>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</si>
  <si>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</si>
  <si>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pas d’erreur</t>
  </si>
  <si>
    <t xml:space="preserve">temps de travail sans pause dépassé</t>
  </si>
  <si>
    <t xml:space="preserve">warning</t>
  </si>
  <si>
    <t xml:space="preserve">python</t>
  </si>
  <si>
    <t xml:space="preserve">horaire bloc non respecté</t>
  </si>
  <si>
    <t xml:space="preserve">non implémenté</t>
  </si>
  <si>
    <t xml:space="preserve">passage à minuit</t>
  </si>
  <si>
    <t xml:space="preserve">incohérence chronologie</t>
  </si>
  <si>
    <t xml:space="preserve">error</t>
  </si>
  <si>
    <t xml:space="preserve">timbrage manquant</t>
  </si>
  <si>
    <t xml:space="preserve">feuilleCalc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</si>
  <si>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</si>
  <si>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</si>
  <si>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</si>
  <si>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</si>
  <si>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</si>
  <si>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</si>
  <si>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</si>
  <si>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</si>
  <si>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</si>
  <si>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</si>
  <si>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</si>
  <si>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</si>
  <si>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ajout protection de toutes les feuilles</t>
  </si>
  <si>
    <t xml:space="preserve">correction multiples logos Mecacerf par feuille (! copier/coller d'une feuille entière n'écrase pas le logo ! -&gt; aller dans navigateur et ctrl que le nombre d'images =12, effacer les logos à la main avant de duplifier un mois)</t>
  </si>
  <si>
    <t xml:space="preserve">ajout validation des donnés entrées dans les colonnes vacances et absences (décimal entre 0 et 1)</t>
  </si>
  <si>
    <t xml:space="preserve">inversé timbrage manquant &lt;&gt; incohérance chronologique -&gt; Excel erreurs prio</t>
  </si>
  <si>
    <t xml:space="preserve">ajouté avertissement passage à minuit</t>
  </si>
  <si>
    <t xml:space="preserve">gestion de l'affichage avertissement / erreur</t>
  </si>
  <si>
    <t xml:space="preserve">ajout champ date du dernier warning dans init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</si>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</sst>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6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3">
    <dxf>
      <font>
        <name val="Arial"/>
        <charset val="1"/>
        <family val="0"/>
        <color rgb="FFCC0000"/>
      </font>
    </dxf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14</xdr:col>
      <xdr:colOff>309600</xdr:colOff>
      <xdr:row>0</xdr:row>
      <xdr:rowOff>87120</xdr:rowOff>
    </xdr:from>
    <xdr:to>
      <xdr:col>19</xdr:col>
      <xdr:colOff>211320</xdr:colOff>
      <xdr:row>4</xdr:row>
      <xdr:rowOff>36000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7732800" y="87120"/>
          <a:ext cx="2057400" cy="5990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8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5" activeCellId="0" sqref="A1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1" t="n">
        <v>0.25</v>
      </c>
      <c r="B15" s="13" t="s">
        <v>12</v>
      </c>
    </row>
    <row r="16" customFormat="false" ht="12.8" hidden="false" customHeight="false" outlineLevel="0" collapsed="false">
      <c r="A16" s="14"/>
    </row>
    <row r="17" customFormat="false" ht="12.8" hidden="false" customHeight="false" outlineLevel="0" collapsed="false">
      <c r="A17" s="14"/>
    </row>
    <row r="18" customFormat="false" ht="12.8" hidden="false" customHeight="false" outlineLevel="0" collapsed="false">
      <c r="A18" s="14"/>
    </row>
    <row r="19" customFormat="false" ht="12.8" hidden="false" customHeight="false" outlineLevel="0" collapsed="false">
      <c r="A19" s="2" t="s">
        <v>13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5" t="n">
        <f aca="true">TODAY()</f>
        <v>45863</v>
      </c>
      <c r="B21" s="16" t="s">
        <v>14</v>
      </c>
      <c r="C21" s="10"/>
      <c r="D21" s="10"/>
      <c r="P21" s="17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customFormat="false" ht="12.8" hidden="false" customHeight="false" outlineLevel="0" collapsed="false">
      <c r="A22" s="18" t="n">
        <f aca="true">NOW()-TODAY()</f>
        <v>0.781286725774398</v>
      </c>
      <c r="B22" s="16" t="s">
        <v>15</v>
      </c>
      <c r="C22" s="19"/>
      <c r="D22" s="19"/>
    </row>
    <row r="23" customFormat="false" ht="12.8" hidden="false" customHeight="false" outlineLevel="0" collapsed="false">
      <c r="A23" s="15" t="n">
        <v>45658</v>
      </c>
      <c r="B23" s="20" t="s">
        <v>16</v>
      </c>
      <c r="C23" s="19"/>
      <c r="D23" s="19"/>
    </row>
    <row r="24" customFormat="false" ht="12.8" hidden="false" customHeight="false" outlineLevel="0" collapsed="false">
      <c r="A24" s="15" t="str">
        <f aca="false">"Evaluated"</f>
        <v>Evaluated</v>
      </c>
      <c r="B24" s="16" t="s">
        <v>17</v>
      </c>
      <c r="C24" s="10"/>
      <c r="D24" s="10"/>
    </row>
    <row r="25" customFormat="false" ht="12.8" hidden="false" customHeight="false" outlineLevel="0" collapsed="false">
      <c r="A25" s="21" t="n">
        <v>2</v>
      </c>
      <c r="B25" s="16" t="s">
        <v>18</v>
      </c>
      <c r="C25" s="10"/>
      <c r="D25" s="10"/>
    </row>
    <row r="26" customFormat="false" ht="12.8" hidden="false" customHeight="false" outlineLevel="0" collapsed="false">
      <c r="A26" s="21" t="n">
        <v>9</v>
      </c>
      <c r="B26" s="16" t="s">
        <v>19</v>
      </c>
      <c r="C26" s="10"/>
      <c r="D26" s="10"/>
    </row>
    <row r="27" customFormat="false" ht="12.8" hidden="false" customHeight="false" outlineLevel="0" collapsed="false">
      <c r="A27" s="22" t="s">
        <v>20</v>
      </c>
      <c r="B27" s="16" t="s">
        <v>21</v>
      </c>
      <c r="C27" s="10"/>
      <c r="D27" s="10"/>
    </row>
    <row r="28" customFormat="false" ht="12.8" hidden="false" customHeight="false" outlineLevel="0" collapsed="false">
      <c r="A28" s="22" t="s">
        <v>22</v>
      </c>
      <c r="B28" s="16" t="s">
        <v>23</v>
      </c>
      <c r="C28" s="10"/>
      <c r="D28" s="10"/>
    </row>
    <row r="29" customFormat="false" ht="12.8" hidden="false" customHeight="false" outlineLevel="0" collapsed="false">
      <c r="A29" s="22" t="s">
        <v>24</v>
      </c>
      <c r="B29" s="16" t="s">
        <v>25</v>
      </c>
      <c r="C29" s="10"/>
      <c r="D29" s="10"/>
    </row>
    <row r="30" customFormat="false" ht="12.8" hidden="false" customHeight="false" outlineLevel="0" collapsed="false">
      <c r="A30" s="22" t="s">
        <v>26</v>
      </c>
      <c r="B30" s="16" t="s">
        <v>27</v>
      </c>
      <c r="C30" s="10"/>
      <c r="D30" s="10"/>
    </row>
    <row r="31" customFormat="false" ht="12.8" hidden="false" customHeight="false" outlineLevel="0" collapsed="false">
      <c r="A31" s="22" t="s">
        <v>28</v>
      </c>
      <c r="B31" s="16" t="s">
        <v>29</v>
      </c>
      <c r="C31" s="10"/>
      <c r="D31" s="10"/>
    </row>
    <row r="32" customFormat="false" ht="12.8" hidden="false" customHeight="false" outlineLevel="0" collapsed="false">
      <c r="A32" s="22" t="s">
        <v>30</v>
      </c>
      <c r="B32" s="16" t="s">
        <v>31</v>
      </c>
      <c r="C32" s="10"/>
      <c r="D32" s="10"/>
    </row>
    <row r="33" customFormat="false" ht="12.8" hidden="false" customHeight="false" outlineLevel="0" collapsed="false">
      <c r="A33" s="22" t="s">
        <v>32</v>
      </c>
      <c r="B33" s="16" t="s">
        <v>33</v>
      </c>
      <c r="C33" s="10"/>
      <c r="D33" s="10"/>
    </row>
    <row r="34" customFormat="false" ht="12.8" hidden="false" customHeight="false" outlineLevel="0" collapsed="false">
      <c r="A34" s="22" t="s">
        <v>34</v>
      </c>
      <c r="B34" s="16" t="s">
        <v>35</v>
      </c>
      <c r="C34" s="10"/>
      <c r="D34" s="10"/>
    </row>
    <row r="35" customFormat="false" ht="12.8" hidden="false" customHeight="false" outlineLevel="0" collapsed="false">
      <c r="A35" s="22" t="s">
        <v>36</v>
      </c>
      <c r="B35" s="16" t="s">
        <v>37</v>
      </c>
      <c r="C35" s="10"/>
      <c r="D35" s="10"/>
    </row>
    <row r="36" customFormat="false" ht="12.8" hidden="false" customHeight="false" outlineLevel="0" collapsed="false">
      <c r="A36" s="22" t="s">
        <v>38</v>
      </c>
      <c r="B36" s="16" t="s">
        <v>39</v>
      </c>
      <c r="C36" s="10"/>
      <c r="D36" s="10"/>
    </row>
    <row r="37" customFormat="false" ht="12.8" hidden="false" customHeight="false" outlineLevel="0" collapsed="false">
      <c r="A37" s="22" t="s">
        <v>40</v>
      </c>
      <c r="B37" s="16" t="s">
        <v>41</v>
      </c>
      <c r="C37" s="10"/>
      <c r="D37" s="10"/>
    </row>
    <row r="38" customFormat="false" ht="12.8" hidden="false" customHeight="false" outlineLevel="0" collapsed="false">
      <c r="A38" s="22" t="s">
        <v>42</v>
      </c>
      <c r="B38" s="16" t="s">
        <v>43</v>
      </c>
      <c r="C38" s="10"/>
      <c r="D38" s="10"/>
    </row>
    <row r="39" customFormat="false" ht="12.8" hidden="false" customHeight="false" outlineLevel="0" collapsed="false">
      <c r="A39" s="22" t="s">
        <v>44</v>
      </c>
      <c r="B39" s="16" t="s">
        <v>45</v>
      </c>
      <c r="C39" s="10"/>
      <c r="D39" s="10"/>
    </row>
    <row r="40" customFormat="false" ht="12.8" hidden="false" customHeight="false" outlineLevel="0" collapsed="false">
      <c r="A40" s="22" t="s">
        <v>46</v>
      </c>
      <c r="B40" s="16" t="s">
        <v>47</v>
      </c>
    </row>
    <row r="41" customFormat="false" ht="12.8" hidden="false" customHeight="false" outlineLevel="0" collapsed="false">
      <c r="A41" s="22" t="s">
        <v>48</v>
      </c>
      <c r="B41" s="16" t="s">
        <v>49</v>
      </c>
    </row>
    <row r="42" customFormat="false" ht="12.8" hidden="false" customHeight="false" outlineLevel="0" collapsed="false">
      <c r="A42" s="22" t="s">
        <v>50</v>
      </c>
      <c r="B42" s="16" t="s">
        <v>51</v>
      </c>
    </row>
    <row r="43" customFormat="false" ht="12.8" hidden="false" customHeight="false" outlineLevel="0" collapsed="false">
      <c r="A43" s="22" t="s">
        <v>52</v>
      </c>
      <c r="B43" s="16" t="s">
        <v>53</v>
      </c>
      <c r="C43" s="23"/>
      <c r="E43" s="3"/>
    </row>
    <row r="44" customFormat="false" ht="12.8" hidden="false" customHeight="false" outlineLevel="0" collapsed="false">
      <c r="A44" s="23" t="s">
        <v>54</v>
      </c>
      <c r="B44" s="23" t="s">
        <v>55</v>
      </c>
      <c r="C44" s="23"/>
      <c r="E44" s="3"/>
    </row>
    <row r="45" customFormat="false" ht="12.8" hidden="false" customHeight="false" outlineLevel="0" collapsed="false">
      <c r="A45" s="23" t="s">
        <v>56</v>
      </c>
      <c r="B45" s="23" t="s">
        <v>57</v>
      </c>
      <c r="C45" s="23"/>
      <c r="E45" s="3"/>
    </row>
    <row r="46" customFormat="false" ht="12.8" hidden="false" customHeight="false" outlineLevel="0" collapsed="false">
      <c r="A46" s="23"/>
      <c r="B46" s="23"/>
      <c r="C46" s="23"/>
      <c r="E46" s="3"/>
    </row>
    <row r="47" customFormat="false" ht="12.8" hidden="false" customHeight="false" outlineLevel="0" collapsed="false">
      <c r="A47" s="23"/>
      <c r="B47" s="23"/>
    </row>
    <row r="48" customFormat="false" ht="12.8" hidden="false" customHeight="false" outlineLevel="0" collapsed="false">
      <c r="A48" s="23"/>
      <c r="B48" s="23"/>
    </row>
    <row r="49" customFormat="false" ht="12.8" hidden="false" customHeight="false" outlineLevel="0" collapsed="false">
      <c r="A49" s="24"/>
    </row>
    <row r="50" customFormat="false" ht="12.8" hidden="false" customHeight="false" outlineLevel="0" collapsed="false">
      <c r="A50" s="24"/>
    </row>
    <row r="51" customFormat="false" ht="12.8" hidden="false" customHeight="false" outlineLevel="0" collapsed="false">
      <c r="A51" s="25" t="s">
        <v>58</v>
      </c>
      <c r="B51" s="1" t="s">
        <v>59</v>
      </c>
      <c r="C51" s="1" t="s">
        <v>60</v>
      </c>
      <c r="D51" s="1" t="s">
        <v>61</v>
      </c>
      <c r="E51" s="1" t="s">
        <v>62</v>
      </c>
    </row>
    <row r="52" customFormat="false" ht="12.8" hidden="false" customHeight="false" outlineLevel="0" collapsed="false">
      <c r="A52" s="1" t="n">
        <v>0</v>
      </c>
      <c r="E52" s="1" t="s">
        <v>63</v>
      </c>
    </row>
    <row r="53" customFormat="false" ht="23.85" hidden="false" customHeight="false" outlineLevel="0" collapsed="false">
      <c r="A53" s="1" t="n">
        <v>10</v>
      </c>
      <c r="B53" s="26" t="s">
        <v>64</v>
      </c>
      <c r="C53" s="1" t="s">
        <v>65</v>
      </c>
      <c r="D53" s="1" t="s">
        <v>66</v>
      </c>
    </row>
    <row r="54" customFormat="false" ht="12.8" hidden="false" customHeight="false" outlineLevel="0" collapsed="false">
      <c r="A54" s="1" t="n">
        <v>20</v>
      </c>
      <c r="B54" s="1" t="s">
        <v>67</v>
      </c>
      <c r="C54" s="1" t="s">
        <v>65</v>
      </c>
      <c r="D54" s="1" t="s">
        <v>66</v>
      </c>
      <c r="E54" s="1" t="s">
        <v>68</v>
      </c>
    </row>
    <row r="55" customFormat="false" ht="12.8" hidden="false" customHeight="false" outlineLevel="0" collapsed="false">
      <c r="A55" s="1" t="n">
        <v>30</v>
      </c>
      <c r="B55" s="1" t="s">
        <v>69</v>
      </c>
      <c r="C55" s="1" t="s">
        <v>65</v>
      </c>
      <c r="D55" s="1" t="s">
        <v>66</v>
      </c>
    </row>
    <row r="56" customFormat="false" ht="12.8" hidden="false" customHeight="false" outlineLevel="0" collapsed="false">
      <c r="A56" s="1" t="n">
        <v>100</v>
      </c>
      <c r="B56" s="1" t="s">
        <v>70</v>
      </c>
      <c r="C56" s="1" t="s">
        <v>71</v>
      </c>
      <c r="D56" s="1" t="s">
        <v>66</v>
      </c>
    </row>
    <row r="57" customFormat="false" ht="12.8" hidden="false" customHeight="false" outlineLevel="0" collapsed="false">
      <c r="A57" s="1" t="n">
        <v>110</v>
      </c>
      <c r="B57" s="1" t="s">
        <v>72</v>
      </c>
      <c r="C57" s="1" t="s">
        <v>71</v>
      </c>
      <c r="D57" s="1" t="s">
        <v>73</v>
      </c>
      <c r="E57" s="3"/>
    </row>
    <row r="58" customFormat="false" ht="12.8" hidden="false" customHeight="false" outlineLevel="0" collapsed="false">
      <c r="A58" s="1" t="n">
        <v>120</v>
      </c>
      <c r="B58" s="1" t="s">
        <v>74</v>
      </c>
      <c r="C58" s="1" t="s">
        <v>71</v>
      </c>
      <c r="D58" s="1" t="s">
        <v>73</v>
      </c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5" t="s">
        <v>75</v>
      </c>
      <c r="E60" s="3"/>
    </row>
    <row r="61" customFormat="false" ht="12.8" hidden="false" customHeight="false" outlineLevel="0" collapsed="false">
      <c r="A61" s="23"/>
      <c r="E61" s="3"/>
    </row>
    <row r="62" customFormat="false" ht="12.8" hidden="false" customHeight="false" outlineLevel="0" collapsed="false">
      <c r="A62" s="24"/>
      <c r="E62" s="3"/>
    </row>
    <row r="63" customFormat="false" ht="12.8" hidden="false" customHeight="false" outlineLevel="0" collapsed="false">
      <c r="A63" s="24" t="s">
        <v>76</v>
      </c>
      <c r="E63" s="3"/>
    </row>
    <row r="64" customFormat="false" ht="12.8" hidden="false" customHeight="false" outlineLevel="0" collapsed="false">
      <c r="A64" s="24" t="s">
        <v>77</v>
      </c>
      <c r="E64" s="3"/>
    </row>
    <row r="65" customFormat="false" ht="12.8" hidden="false" customHeight="false" outlineLevel="0" collapsed="false">
      <c r="A65" s="24" t="s">
        <v>78</v>
      </c>
      <c r="E65" s="3"/>
    </row>
    <row r="66" customFormat="false" ht="12.8" hidden="false" customHeight="false" outlineLevel="0" collapsed="false">
      <c r="A66" s="24" t="s">
        <v>79</v>
      </c>
      <c r="E66" s="3"/>
    </row>
    <row r="67" customFormat="false" ht="12.8" hidden="false" customHeight="false" outlineLevel="0" collapsed="false">
      <c r="A67" s="24" t="s">
        <v>80</v>
      </c>
      <c r="E67" s="3"/>
    </row>
    <row r="68" customFormat="false" ht="12.8" hidden="false" customHeight="false" outlineLevel="0" collapsed="false">
      <c r="A68" s="24" t="s">
        <v>81</v>
      </c>
      <c r="E68" s="3"/>
    </row>
    <row r="69" customFormat="false" ht="12.8" hidden="false" customHeight="false" outlineLevel="0" collapsed="false">
      <c r="A69" s="24" t="s">
        <v>82</v>
      </c>
      <c r="E69" s="3"/>
    </row>
    <row r="70" customFormat="false" ht="12.8" hidden="false" customHeight="false" outlineLevel="0" collapsed="false">
      <c r="A70" s="24" t="s">
        <v>83</v>
      </c>
      <c r="E70" s="3"/>
    </row>
    <row r="71" customFormat="false" ht="12.8" hidden="false" customHeight="false" outlineLevel="0" collapsed="false">
      <c r="A71" s="24"/>
      <c r="E71" s="3"/>
    </row>
    <row r="72" customFormat="false" ht="12.8" hidden="false" customHeight="false" outlineLevel="0" collapsed="false">
      <c r="A72" s="24"/>
      <c r="E72" s="3"/>
    </row>
    <row r="73" customFormat="false" ht="12.8" hidden="false" customHeight="false" outlineLevel="0" collapsed="false">
      <c r="A73" s="24" t="s">
        <v>84</v>
      </c>
      <c r="E73" s="3"/>
    </row>
    <row r="74" customFormat="false" ht="12.8" hidden="false" customHeight="false" outlineLevel="0" collapsed="false">
      <c r="A74" s="24"/>
      <c r="E74" s="3"/>
    </row>
    <row r="75" customFormat="false" ht="12.8" hidden="false" customHeight="false" outlineLevel="0" collapsed="false">
      <c r="A75" s="24"/>
      <c r="E75" s="3"/>
    </row>
    <row r="76" customFormat="false" ht="12.8" hidden="false" customHeight="false" outlineLevel="0" collapsed="false">
      <c r="A76" s="24"/>
      <c r="E76" s="3"/>
    </row>
    <row r="77" customFormat="false" ht="12.8" hidden="false" customHeight="false" outlineLevel="0" collapsed="false">
      <c r="A77" s="24"/>
    </row>
    <row r="78" customFormat="false" ht="12.8" hidden="false" customHeight="false" outlineLevel="0" collapsed="false">
      <c r="A78" s="1" t="s">
        <v>85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1</v>
      </c>
      <c r="E80" s="3"/>
    </row>
    <row r="81" customFormat="false" ht="12.8" hidden="false" customHeight="false" outlineLevel="0" collapsed="false">
      <c r="A81" s="1" t="s">
        <v>86</v>
      </c>
      <c r="E81" s="3"/>
    </row>
    <row r="82" customFormat="false" ht="12.8" hidden="false" customHeight="false" outlineLevel="0" collapsed="false">
      <c r="A82" s="1" t="s">
        <v>87</v>
      </c>
      <c r="E82" s="3"/>
    </row>
    <row r="83" customFormat="false" ht="12.8" hidden="false" customHeight="false" outlineLevel="0" collapsed="false">
      <c r="A83" s="1" t="s">
        <v>88</v>
      </c>
      <c r="E83" s="3"/>
    </row>
    <row r="84" customFormat="false" ht="12.8" hidden="false" customHeight="false" outlineLevel="0" collapsed="false">
      <c r="A84" s="1" t="s">
        <v>89</v>
      </c>
      <c r="E84" s="3"/>
    </row>
    <row r="85" customFormat="false" ht="12.8" hidden="false" customHeight="false" outlineLevel="0" collapsed="false">
      <c r="A85" s="1" t="s">
        <v>90</v>
      </c>
      <c r="E85" s="3"/>
    </row>
    <row r="86" customFormat="false" ht="12.8" hidden="false" customHeight="false" outlineLevel="0" collapsed="false">
      <c r="A86" s="1" t="s">
        <v>91</v>
      </c>
      <c r="E86" s="3"/>
    </row>
    <row r="87" customFormat="false" ht="12.8" hidden="false" customHeight="false" outlineLevel="0" collapsed="false">
      <c r="A87" s="1" t="s">
        <v>92</v>
      </c>
      <c r="E87" s="3"/>
    </row>
    <row r="88" customFormat="false" ht="12.8" hidden="false" customHeight="false" outlineLevel="0" collapsed="false">
      <c r="E88" s="3"/>
    </row>
    <row r="89" customFormat="false" ht="12.8" hidden="false" customHeight="false" outlineLevel="0" collapsed="false">
      <c r="E89" s="3"/>
    </row>
    <row r="90" customFormat="false" ht="12.8" hidden="false" customHeight="false" outlineLevel="0" collapsed="false">
      <c r="A90" s="1" t="s">
        <v>93</v>
      </c>
    </row>
    <row r="91" customFormat="false" ht="12.8" hidden="false" customHeight="false" outlineLevel="0" collapsed="false">
      <c r="A91" s="1" t="s">
        <v>94</v>
      </c>
    </row>
    <row r="92" customFormat="false" ht="12.8" hidden="false" customHeight="false" outlineLevel="0" collapsed="false">
      <c r="A92" s="1" t="s">
        <v>95</v>
      </c>
    </row>
    <row r="93" customFormat="false" ht="12.8" hidden="false" customHeight="false" outlineLevel="0" collapsed="false">
      <c r="A93" s="1" t="s">
        <v>96</v>
      </c>
    </row>
    <row r="94" customFormat="false" ht="12.8" hidden="false" customHeight="false" outlineLevel="0" collapsed="false">
      <c r="A94" s="1" t="s">
        <v>97</v>
      </c>
    </row>
    <row r="95" customFormat="false" ht="12.8" hidden="false" customHeight="false" outlineLevel="0" collapsed="false">
      <c r="A95" s="1" t="s">
        <v>98</v>
      </c>
    </row>
    <row r="96" customFormat="false" ht="12.8" hidden="false" customHeight="false" outlineLevel="0" collapsed="false">
      <c r="A96" s="1" t="s">
        <v>99</v>
      </c>
      <c r="E96" s="3"/>
    </row>
    <row r="97" customFormat="false" ht="12.8" hidden="false" customHeight="false" outlineLevel="0" collapsed="false">
      <c r="A97" s="1" t="s">
        <v>100</v>
      </c>
      <c r="E97" s="3"/>
    </row>
    <row r="98" customFormat="false" ht="12.8" hidden="false" customHeight="false" outlineLevel="0" collapsed="false">
      <c r="A98" s="1" t="s">
        <v>101</v>
      </c>
      <c r="E98" s="3"/>
    </row>
    <row r="99" customFormat="false" ht="12.8" hidden="false" customHeight="false" outlineLevel="0" collapsed="false">
      <c r="A99" s="1" t="s">
        <v>102</v>
      </c>
      <c r="E99" s="3"/>
    </row>
    <row r="101" customFormat="false" ht="12.8" hidden="false" customHeight="false" outlineLevel="0" collapsed="false">
      <c r="A101" s="1" t="s">
        <v>103</v>
      </c>
    </row>
    <row r="102" customFormat="false" ht="12.8" hidden="false" customHeight="false" outlineLevel="0" collapsed="false">
      <c r="A102" s="1" t="s">
        <v>104</v>
      </c>
    </row>
    <row r="104" customFormat="false" ht="12.8" hidden="false" customHeight="false" outlineLevel="0" collapsed="false">
      <c r="A104" s="1" t="s">
        <v>105</v>
      </c>
    </row>
    <row r="105" customFormat="false" ht="12.8" hidden="false" customHeight="false" outlineLevel="0" collapsed="false">
      <c r="A105" s="1" t="s">
        <v>106</v>
      </c>
    </row>
    <row r="106" customFormat="false" ht="12.8" hidden="false" customHeight="false" outlineLevel="0" collapsed="false">
      <c r="A106" s="1" t="s">
        <v>107</v>
      </c>
    </row>
    <row r="107" customFormat="false" ht="12.8" hidden="false" customHeight="false" outlineLevel="0" collapsed="false">
      <c r="A107" s="1" t="s">
        <v>108</v>
      </c>
    </row>
    <row r="108" customFormat="false" ht="12.8" hidden="false" customHeight="false" outlineLevel="0" collapsed="false">
      <c r="A108" s="1" t="s">
        <v>109</v>
      </c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  <row r="1078" customFormat="false" ht="12.8" hidden="false" customHeight="false" outlineLevel="0" collapsed="false">
      <c r="C1078" s="2"/>
    </row>
    <row r="1079" customFormat="false" ht="12.8" hidden="false" customHeight="false" outlineLevel="0" collapsed="false">
      <c r="C1079" s="2"/>
    </row>
    <row r="1080" customFormat="false" ht="12.8" hidden="false" customHeight="false" outlineLevel="0" collapsed="false">
      <c r="C1080" s="2"/>
    </row>
    <row r="1081" customFormat="false" ht="12.8" hidden="false" customHeight="false" outlineLevel="0" collapsed="false">
      <c r="C1081" s="2"/>
    </row>
    <row r="1082" customFormat="false" ht="12.8" hidden="false" customHeight="false" outlineLevel="0" collapsed="false">
      <c r="C1082" s="2"/>
    </row>
    <row r="1083" customFormat="false" ht="12.8" hidden="false" customHeight="false" outlineLevel="0" collapsed="false">
      <c r="C1083" s="2"/>
    </row>
    <row r="1084" customFormat="false" ht="12.8" hidden="false" customHeight="false" outlineLevel="0" collapsed="false">
      <c r="C1084" s="2"/>
    </row>
    <row r="1085" customFormat="false" ht="12.8" hidden="false" customHeight="false" outlineLevel="0" collapsed="false">
      <c r="C1085" s="2"/>
    </row>
    <row r="1086" customFormat="false" ht="12.8" hidden="false" customHeight="false" outlineLevel="0" collapsed="false">
      <c r="C1086" s="2"/>
    </row>
    <row r="1087" customFormat="false" ht="12.8" hidden="false" customHeight="false" outlineLevel="0" collapsed="false">
      <c r="C1087" s="2"/>
    </row>
  </sheetData>
  <sheetProtection sheet="true" objects="true" scenarios="true"/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42" t="str">
        <f aca="false">"timbrage, "&amp;TEXT($B$9,"MMMM AAAA")</f>
        <v>timbrage, août 2025</v>
      </c>
      <c r="J1" s="42"/>
      <c r="K1" s="42"/>
      <c r="L1" s="42"/>
      <c r="M1" s="3"/>
      <c r="N1" s="3"/>
      <c r="O1" s="3"/>
      <c r="X1" s="28" t="str">
        <f aca="false">juillet!X1</f>
        <v>solde</v>
      </c>
      <c r="Y1" s="28" t="str">
        <f aca="false">juillet!Y1</f>
        <v>tot1</v>
      </c>
      <c r="Z1" s="28" t="str">
        <f aca="false">juillet!Z1</f>
        <v>tot2</v>
      </c>
      <c r="AA1" s="28" t="str">
        <f aca="false">juillet!AA1</f>
        <v>tot3</v>
      </c>
      <c r="AB1" s="28" t="str">
        <f aca="false">juillet!AB1</f>
        <v>tot4</v>
      </c>
      <c r="AC1" s="28" t="str">
        <f aca="false">juillet!AC1</f>
        <v>tot5</v>
      </c>
      <c r="AD1" s="28" t="str">
        <f aca="false">juillet!AD1</f>
        <v>tot6</v>
      </c>
      <c r="AE1" s="28" t="str">
        <f aca="false">juillet!AE1</f>
        <v>tot7</v>
      </c>
      <c r="AF1" s="28" t="str">
        <f aca="false">juillet!AF1</f>
        <v>tot8</v>
      </c>
      <c r="AG1" s="28" t="str">
        <f aca="false">juillet!AG1</f>
        <v>tot9</v>
      </c>
      <c r="AH1" s="28" t="str">
        <f aca="false">juillet!AH1</f>
        <v>tot10</v>
      </c>
      <c r="AI1" s="43" t="str">
        <f aca="false">juillet!AI1</f>
        <v>remarque</v>
      </c>
    </row>
    <row r="2" customFormat="false" ht="12.8" hidden="false" customHeight="false" outlineLevel="0" collapsed="false">
      <c r="A2" s="29" t="n">
        <f aca="false">juillet!A5</f>
        <v>-40.3263521631135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juillet!B3</f>
        <v>nb heures payées mois courant</v>
      </c>
      <c r="C3" s="2"/>
      <c r="E3" s="3"/>
      <c r="H3" s="3"/>
      <c r="I3" s="16" t="str">
        <f aca="false">juillet!I3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-40.3263521631135</v>
      </c>
      <c r="B5" s="1" t="str">
        <f aca="false">juillet!B5</f>
        <v>balance en fin de mois</v>
      </c>
      <c r="C5" s="2"/>
      <c r="E5" s="3"/>
      <c r="H5" s="3"/>
      <c r="I5" s="45" t="n">
        <f aca="false">MAX(juillet!I5,V8)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juillet!C7</f>
        <v>temps théorique</v>
      </c>
      <c r="D7" s="32" t="str">
        <f aca="false">juillet!D7</f>
        <v>balance</v>
      </c>
      <c r="E7" s="32" t="str">
        <f aca="false">juillet!E7</f>
        <v>temps présence</v>
      </c>
      <c r="F7" s="32" t="str">
        <f aca="false">juillet!F7</f>
        <v>vacan-ces (j)</v>
      </c>
      <c r="G7" s="32" t="str">
        <f aca="false">juillet!G7</f>
        <v>absence payée(j)</v>
      </c>
      <c r="H7" s="32" t="str">
        <f aca="false">juillet!H7</f>
        <v>entrée</v>
      </c>
      <c r="I7" s="32" t="str">
        <f aca="false">juillet!I7</f>
        <v>sortie</v>
      </c>
      <c r="J7" s="32" t="str">
        <f aca="false">juillet!J7</f>
        <v>entrée</v>
      </c>
      <c r="K7" s="32" t="str">
        <f aca="false">juillet!K7</f>
        <v>sortie</v>
      </c>
      <c r="L7" s="32" t="str">
        <f aca="false">juillet!L7</f>
        <v>entrée</v>
      </c>
      <c r="M7" s="32" t="str">
        <f aca="false">juillet!M7</f>
        <v>sortie</v>
      </c>
      <c r="N7" s="32" t="str">
        <f aca="false">juillet!N7</f>
        <v>entrée</v>
      </c>
      <c r="O7" s="32" t="str">
        <f aca="false">juillet!O7</f>
        <v>sortie</v>
      </c>
      <c r="P7" s="32" t="str">
        <f aca="false">juillet!P7</f>
        <v>entrée</v>
      </c>
      <c r="Q7" s="32" t="str">
        <f aca="false">juillet!Q7</f>
        <v>sortie</v>
      </c>
      <c r="R7" s="32" t="str">
        <f aca="false">juillet!R7</f>
        <v>entrée</v>
      </c>
      <c r="S7" s="32" t="str">
        <f aca="false">juillet!S7</f>
        <v>sortie</v>
      </c>
      <c r="T7" s="47" t="str">
        <f aca="false">juillet!T7</f>
        <v>remarque</v>
      </c>
      <c r="U7" s="47" t="str">
        <f aca="false">juillet!U7</f>
        <v>erreur ext</v>
      </c>
      <c r="V7" s="47" t="str">
        <f aca="false">juillet!V7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juillet!AM7</f>
        <v>err nbre timbrages</v>
      </c>
      <c r="AN7" s="47" t="str">
        <f aca="false">juillet!AN7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juillet!A8</f>
        <v>totaux mensuels:</v>
      </c>
      <c r="B8" s="48"/>
      <c r="C8" s="49" t="n">
        <f aca="false">SUM(C9:C39)</f>
        <v>7.24791666666667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vendredi</v>
      </c>
      <c r="B9" s="39" t="n">
        <f aca="false">EDATE(juillet!B9,1)</f>
        <v>45870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9" t="n">
        <f aca="false">B9+1</f>
        <v>45871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9" t="n">
        <f aca="false">B10+1</f>
        <v>45872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9" t="n">
        <f aca="false">B11+1</f>
        <v>45873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9" t="n">
        <f aca="false">B12+1</f>
        <v>45874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9" t="n">
        <f aca="false">B13+1</f>
        <v>45875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9" t="n">
        <f aca="false">B14+1</f>
        <v>45876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9" t="n">
        <f aca="false">B15+1</f>
        <v>45877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9" t="n">
        <f aca="false">B16+1</f>
        <v>45878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9" t="n">
        <f aca="false">B17+1</f>
        <v>45879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9" t="n">
        <f aca="false">B18+1</f>
        <v>45880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9" t="n">
        <f aca="false">B19+1</f>
        <v>45881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9" t="n">
        <f aca="false">B20+1</f>
        <v>45882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9" t="n">
        <f aca="false">B21+1</f>
        <v>45883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9" t="n">
        <f aca="false">B22+1</f>
        <v>45884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9" t="n">
        <f aca="false">B23+1</f>
        <v>45885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9" t="n">
        <f aca="false">B24+1</f>
        <v>45886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9" t="n">
        <f aca="false">B25+1</f>
        <v>45887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9" t="n">
        <f aca="false">B26+1</f>
        <v>45888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9" t="n">
        <f aca="false">B27+1</f>
        <v>45889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9" t="n">
        <f aca="false">B28+1</f>
        <v>45890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9" t="n">
        <f aca="false">B29+1</f>
        <v>45891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9" t="n">
        <f aca="false">B30+1</f>
        <v>45892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9" t="n">
        <f aca="false">B31+1</f>
        <v>45893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9" t="n">
        <f aca="false">B32+1</f>
        <v>45894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9" t="n">
        <f aca="false">B33+1</f>
        <v>45895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9" t="n">
        <f aca="false">B34+1</f>
        <v>45896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9" t="n">
        <f aca="false">B35+1</f>
        <v>45897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9" t="n">
        <f aca="false">B36+1</f>
        <v>45898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9" t="n">
        <f aca="false">B37+1</f>
        <v>45899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9" t="n">
        <f aca="false">B38+1</f>
        <v>45900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42" t="str">
        <f aca="false">"timbrage, "&amp;TEXT($B$9,"MMMM AAAA")</f>
        <v>timbrage, septembre 2025</v>
      </c>
      <c r="J1" s="42"/>
      <c r="K1" s="42"/>
      <c r="L1" s="42"/>
      <c r="M1" s="3"/>
      <c r="N1" s="3"/>
      <c r="O1" s="3"/>
      <c r="X1" s="28" t="str">
        <f aca="false">août!X1</f>
        <v>solde</v>
      </c>
      <c r="Y1" s="28" t="str">
        <f aca="false">août!Y1</f>
        <v>tot1</v>
      </c>
      <c r="Z1" s="28" t="str">
        <f aca="false">août!Z1</f>
        <v>tot2</v>
      </c>
      <c r="AA1" s="28" t="str">
        <f aca="false">août!AA1</f>
        <v>tot3</v>
      </c>
      <c r="AB1" s="28" t="str">
        <f aca="false">août!AB1</f>
        <v>tot4</v>
      </c>
      <c r="AC1" s="28" t="str">
        <f aca="false">août!AC1</f>
        <v>tot5</v>
      </c>
      <c r="AD1" s="28" t="str">
        <f aca="false">août!AD1</f>
        <v>tot6</v>
      </c>
      <c r="AE1" s="28" t="str">
        <f aca="false">août!AE1</f>
        <v>tot7</v>
      </c>
      <c r="AF1" s="28" t="str">
        <f aca="false">août!AF1</f>
        <v>tot8</v>
      </c>
      <c r="AG1" s="28" t="str">
        <f aca="false">août!AG1</f>
        <v>tot9</v>
      </c>
      <c r="AH1" s="28" t="str">
        <f aca="false">août!AH1</f>
        <v>tot10</v>
      </c>
      <c r="AI1" s="43" t="str">
        <f aca="false">août!AI1</f>
        <v>remarque</v>
      </c>
    </row>
    <row r="2" customFormat="false" ht="12.8" hidden="false" customHeight="false" outlineLevel="0" collapsed="false">
      <c r="A2" s="29" t="n">
        <f aca="false">août!A5</f>
        <v>-40.3263521631135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août!B3</f>
        <v>nb heures payées mois courant</v>
      </c>
      <c r="C3" s="2"/>
      <c r="E3" s="3"/>
      <c r="H3" s="3"/>
      <c r="I3" s="16" t="str">
        <f aca="false">août!I3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-40.3263521631135</v>
      </c>
      <c r="B5" s="1" t="str">
        <f aca="false">août!B5</f>
        <v>balance en fin de mois</v>
      </c>
      <c r="C5" s="2"/>
      <c r="E5" s="3"/>
      <c r="H5" s="3"/>
      <c r="I5" s="45" t="n">
        <f aca="false">MAX(août!I5,V8)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août!C7</f>
        <v>temps théorique</v>
      </c>
      <c r="D7" s="32" t="str">
        <f aca="false">août!D7</f>
        <v>balance</v>
      </c>
      <c r="E7" s="32" t="str">
        <f aca="false">août!E7</f>
        <v>temps présence</v>
      </c>
      <c r="F7" s="32" t="str">
        <f aca="false">août!F7</f>
        <v>vacan-ces (j)</v>
      </c>
      <c r="G7" s="32" t="str">
        <f aca="false">août!G7</f>
        <v>absence payée(j)</v>
      </c>
      <c r="H7" s="32" t="str">
        <f aca="false">août!H7</f>
        <v>entrée</v>
      </c>
      <c r="I7" s="32" t="str">
        <f aca="false">août!I7</f>
        <v>sortie</v>
      </c>
      <c r="J7" s="32" t="str">
        <f aca="false">août!J7</f>
        <v>entrée</v>
      </c>
      <c r="K7" s="32" t="str">
        <f aca="false">août!K7</f>
        <v>sortie</v>
      </c>
      <c r="L7" s="32" t="str">
        <f aca="false">août!L7</f>
        <v>entrée</v>
      </c>
      <c r="M7" s="32" t="str">
        <f aca="false">août!M7</f>
        <v>sortie</v>
      </c>
      <c r="N7" s="32" t="str">
        <f aca="false">août!N7</f>
        <v>entrée</v>
      </c>
      <c r="O7" s="32" t="str">
        <f aca="false">août!O7</f>
        <v>sortie</v>
      </c>
      <c r="P7" s="32" t="str">
        <f aca="false">août!P7</f>
        <v>entrée</v>
      </c>
      <c r="Q7" s="32" t="str">
        <f aca="false">août!Q7</f>
        <v>sortie</v>
      </c>
      <c r="R7" s="32" t="str">
        <f aca="false">août!R7</f>
        <v>entrée</v>
      </c>
      <c r="S7" s="32" t="str">
        <f aca="false">août!S7</f>
        <v>sortie</v>
      </c>
      <c r="T7" s="47" t="str">
        <f aca="false">août!T7</f>
        <v>remarque</v>
      </c>
      <c r="U7" s="47" t="str">
        <f aca="false">août!U7</f>
        <v>erreur ext</v>
      </c>
      <c r="V7" s="47" t="str">
        <f aca="false">août!V7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août!AM7</f>
        <v>err nbre timbrages</v>
      </c>
      <c r="AN7" s="47" t="str">
        <f aca="false">août!AN7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août!A8</f>
        <v>totaux mensuels:</v>
      </c>
      <c r="B8" s="48"/>
      <c r="C8" s="49" t="n">
        <f aca="false">SUM(C9:C39)</f>
        <v>7.59305555555556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EDATE(août!B9,1)</f>
        <v>45901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45902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45903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45904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45905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45906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45907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45908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45909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45910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45911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45912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45913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45914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45915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45916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45917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45918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45919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45920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45921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45922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45923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45924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45925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45926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45927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45928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45929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45930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45931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42" t="str">
        <f aca="false">"timbrage, "&amp;TEXT($B$9,"MMMM AAAA")</f>
        <v>timbrage, octobre 2025</v>
      </c>
      <c r="J1" s="42"/>
      <c r="K1" s="42"/>
      <c r="L1" s="42"/>
      <c r="M1" s="3"/>
      <c r="N1" s="3"/>
      <c r="O1" s="3"/>
      <c r="X1" s="28" t="str">
        <f aca="false">septembre!X1</f>
        <v>solde</v>
      </c>
      <c r="Y1" s="28" t="str">
        <f aca="false">septembre!Y1</f>
        <v>tot1</v>
      </c>
      <c r="Z1" s="28" t="str">
        <f aca="false">septembre!Z1</f>
        <v>tot2</v>
      </c>
      <c r="AA1" s="28" t="str">
        <f aca="false">septembre!AA1</f>
        <v>tot3</v>
      </c>
      <c r="AB1" s="28" t="str">
        <f aca="false">septembre!AB1</f>
        <v>tot4</v>
      </c>
      <c r="AC1" s="28" t="str">
        <f aca="false">septembre!AC1</f>
        <v>tot5</v>
      </c>
      <c r="AD1" s="28" t="str">
        <f aca="false">septembre!AD1</f>
        <v>tot6</v>
      </c>
      <c r="AE1" s="28" t="str">
        <f aca="false">septembre!AE1</f>
        <v>tot7</v>
      </c>
      <c r="AF1" s="28" t="str">
        <f aca="false">septembre!AF1</f>
        <v>tot8</v>
      </c>
      <c r="AG1" s="28" t="str">
        <f aca="false">septembre!AG1</f>
        <v>tot9</v>
      </c>
      <c r="AH1" s="28" t="str">
        <f aca="false">septembre!AH1</f>
        <v>tot10</v>
      </c>
      <c r="AI1" s="43" t="str">
        <f aca="false">septembre!AI1</f>
        <v>remarque</v>
      </c>
    </row>
    <row r="2" customFormat="false" ht="12.8" hidden="false" customHeight="false" outlineLevel="0" collapsed="false">
      <c r="A2" s="29" t="n">
        <f aca="false">septembre!A5</f>
        <v>-40.3263521631135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septembre!B3</f>
        <v>nb heures payées mois courant</v>
      </c>
      <c r="C3" s="2"/>
      <c r="E3" s="3"/>
      <c r="H3" s="3"/>
      <c r="I3" s="16" t="str">
        <f aca="false">septembre!I3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-40.3263521631135</v>
      </c>
      <c r="B5" s="1" t="str">
        <f aca="false">septembre!B5</f>
        <v>balance en fin de mois</v>
      </c>
      <c r="C5" s="2"/>
      <c r="E5" s="3"/>
      <c r="H5" s="3"/>
      <c r="I5" s="45" t="n">
        <f aca="false">MAX(septembre!I5,V8)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septembre!C7</f>
        <v>temps théorique</v>
      </c>
      <c r="D7" s="32" t="str">
        <f aca="false">septembre!D7</f>
        <v>balance</v>
      </c>
      <c r="E7" s="32" t="str">
        <f aca="false">septembre!E7</f>
        <v>temps présence</v>
      </c>
      <c r="F7" s="32" t="str">
        <f aca="false">septembre!F7</f>
        <v>vacan-ces (j)</v>
      </c>
      <c r="G7" s="32" t="str">
        <f aca="false">septembre!G7</f>
        <v>absence payée(j)</v>
      </c>
      <c r="H7" s="32" t="str">
        <f aca="false">septembre!H7</f>
        <v>entrée</v>
      </c>
      <c r="I7" s="32" t="str">
        <f aca="false">septembre!I7</f>
        <v>sortie</v>
      </c>
      <c r="J7" s="32" t="str">
        <f aca="false">septembre!J7</f>
        <v>entrée</v>
      </c>
      <c r="K7" s="32" t="str">
        <f aca="false">septembre!K7</f>
        <v>sortie</v>
      </c>
      <c r="L7" s="32" t="str">
        <f aca="false">septembre!L7</f>
        <v>entrée</v>
      </c>
      <c r="M7" s="32" t="str">
        <f aca="false">septembre!M7</f>
        <v>sortie</v>
      </c>
      <c r="N7" s="32" t="str">
        <f aca="false">septembre!N7</f>
        <v>entrée</v>
      </c>
      <c r="O7" s="32" t="str">
        <f aca="false">septembre!O7</f>
        <v>sortie</v>
      </c>
      <c r="P7" s="32" t="str">
        <f aca="false">septembre!P7</f>
        <v>entrée</v>
      </c>
      <c r="Q7" s="32" t="str">
        <f aca="false">septembre!Q7</f>
        <v>sortie</v>
      </c>
      <c r="R7" s="32" t="str">
        <f aca="false">septembre!R7</f>
        <v>entrée</v>
      </c>
      <c r="S7" s="32" t="str">
        <f aca="false">septembre!S7</f>
        <v>sortie</v>
      </c>
      <c r="T7" s="47" t="str">
        <f aca="false">septembre!T7</f>
        <v>remarque</v>
      </c>
      <c r="U7" s="47" t="str">
        <f aca="false">septembre!U7</f>
        <v>erreur ext</v>
      </c>
      <c r="V7" s="47" t="str">
        <f aca="false">septembre!V7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septembre!AM7</f>
        <v>err nbre timbrages</v>
      </c>
      <c r="AN7" s="47" t="str">
        <f aca="false">septembre!AN7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septembre!A8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EDATE(septembre!B9,1)</f>
        <v>45931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45932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45933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45934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45935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45936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45937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45938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45939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45940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45941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45942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45943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45944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45945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45946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45947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45948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45949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45950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45951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45952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45953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45954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45955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45956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45957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45958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45959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45960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45961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42" t="str">
        <f aca="false">"timbrage, "&amp;TEXT($B$9,"MMMM AAAA")</f>
        <v>timbrage, novembre 2025</v>
      </c>
      <c r="J1" s="42"/>
      <c r="K1" s="42"/>
      <c r="L1" s="42"/>
      <c r="M1" s="3"/>
      <c r="N1" s="3"/>
      <c r="O1" s="3"/>
      <c r="X1" s="28" t="str">
        <f aca="false">octobre!X1</f>
        <v>solde</v>
      </c>
      <c r="Y1" s="28" t="str">
        <f aca="false">octobre!Y1</f>
        <v>tot1</v>
      </c>
      <c r="Z1" s="28" t="str">
        <f aca="false">octobre!Z1</f>
        <v>tot2</v>
      </c>
      <c r="AA1" s="28" t="str">
        <f aca="false">octobre!AA1</f>
        <v>tot3</v>
      </c>
      <c r="AB1" s="28" t="str">
        <f aca="false">octobre!AB1</f>
        <v>tot4</v>
      </c>
      <c r="AC1" s="28" t="str">
        <f aca="false">octobre!AC1</f>
        <v>tot5</v>
      </c>
      <c r="AD1" s="28" t="str">
        <f aca="false">octobre!AD1</f>
        <v>tot6</v>
      </c>
      <c r="AE1" s="28" t="str">
        <f aca="false">octobre!AE1</f>
        <v>tot7</v>
      </c>
      <c r="AF1" s="28" t="str">
        <f aca="false">octobre!AF1</f>
        <v>tot8</v>
      </c>
      <c r="AG1" s="28" t="str">
        <f aca="false">octobre!AG1</f>
        <v>tot9</v>
      </c>
      <c r="AH1" s="28" t="str">
        <f aca="false">octobre!AH1</f>
        <v>tot10</v>
      </c>
      <c r="AI1" s="43" t="str">
        <f aca="false">octobre!AI1</f>
        <v>remarque</v>
      </c>
    </row>
    <row r="2" customFormat="false" ht="12.8" hidden="false" customHeight="false" outlineLevel="0" collapsed="false">
      <c r="A2" s="29" t="n">
        <f aca="false">octobre!A5</f>
        <v>-40.3263521631135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octobre!B3</f>
        <v>nb heures payées mois courant</v>
      </c>
      <c r="C3" s="2"/>
      <c r="E3" s="3"/>
      <c r="H3" s="3"/>
      <c r="I3" s="16" t="str">
        <f aca="false">octobre!I3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-40.3263521631135</v>
      </c>
      <c r="B5" s="1" t="str">
        <f aca="false">octobre!B5</f>
        <v>balance en fin de mois</v>
      </c>
      <c r="C5" s="2"/>
      <c r="E5" s="3"/>
      <c r="H5" s="3"/>
      <c r="I5" s="45" t="n">
        <f aca="false">MAX(octobre!I5,V8)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octobre!C7</f>
        <v>temps théorique</v>
      </c>
      <c r="D7" s="32" t="str">
        <f aca="false">octobre!D7</f>
        <v>balance</v>
      </c>
      <c r="E7" s="32" t="str">
        <f aca="false">octobre!E7</f>
        <v>temps présence</v>
      </c>
      <c r="F7" s="32" t="str">
        <f aca="false">octobre!F7</f>
        <v>vacan-ces (j)</v>
      </c>
      <c r="G7" s="32" t="str">
        <f aca="false">octobre!G7</f>
        <v>absence payée(j)</v>
      </c>
      <c r="H7" s="32" t="str">
        <f aca="false">octobre!H7</f>
        <v>entrée</v>
      </c>
      <c r="I7" s="32" t="str">
        <f aca="false">octobre!I7</f>
        <v>sortie</v>
      </c>
      <c r="J7" s="32" t="str">
        <f aca="false">octobre!J7</f>
        <v>entrée</v>
      </c>
      <c r="K7" s="32" t="str">
        <f aca="false">octobre!K7</f>
        <v>sortie</v>
      </c>
      <c r="L7" s="32" t="str">
        <f aca="false">octobre!L7</f>
        <v>entrée</v>
      </c>
      <c r="M7" s="32" t="str">
        <f aca="false">octobre!M7</f>
        <v>sortie</v>
      </c>
      <c r="N7" s="32" t="str">
        <f aca="false">octobre!N7</f>
        <v>entrée</v>
      </c>
      <c r="O7" s="32" t="str">
        <f aca="false">octobre!O7</f>
        <v>sortie</v>
      </c>
      <c r="P7" s="32" t="str">
        <f aca="false">octobre!P7</f>
        <v>entrée</v>
      </c>
      <c r="Q7" s="32" t="str">
        <f aca="false">octobre!Q7</f>
        <v>sortie</v>
      </c>
      <c r="R7" s="32" t="str">
        <f aca="false">octobre!R7</f>
        <v>entrée</v>
      </c>
      <c r="S7" s="32" t="str">
        <f aca="false">octobre!S7</f>
        <v>sortie</v>
      </c>
      <c r="T7" s="47" t="str">
        <f aca="false">octobre!T7</f>
        <v>remarque</v>
      </c>
      <c r="U7" s="47" t="str">
        <f aca="false">octobre!U7</f>
        <v>erreur ext</v>
      </c>
      <c r="V7" s="47" t="str">
        <f aca="false">octobre!V7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octobre!AM7</f>
        <v>err nbre timbrages</v>
      </c>
      <c r="AN7" s="47" t="str">
        <f aca="false">octobre!AN7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octobre!A8</f>
        <v>totaux mensuels:</v>
      </c>
      <c r="B8" s="48"/>
      <c r="C8" s="49" t="n">
        <f aca="false">SUM(C9:C39)</f>
        <v>6.90277777777778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EDATE(octobre!B9,1)</f>
        <v>45962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45963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45964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45965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45966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45967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45968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45969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45970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45971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45972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45973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45974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45975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45976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45977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45978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45979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45980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45981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45982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45983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45984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45985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45986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45987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45988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45989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45990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45991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45992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41" activeCellId="0" sqref="L4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42" t="str">
        <f aca="false">"timbrage, "&amp;TEXT($B$9,"MMMM AAAA")</f>
        <v>timbrage, décembre 2025</v>
      </c>
      <c r="J1" s="42"/>
      <c r="K1" s="42"/>
      <c r="L1" s="42"/>
      <c r="M1" s="3"/>
      <c r="N1" s="3"/>
      <c r="O1" s="3"/>
      <c r="X1" s="28" t="str">
        <f aca="false">novembre!X1</f>
        <v>solde</v>
      </c>
      <c r="Y1" s="28" t="str">
        <f aca="false">novembre!Y1</f>
        <v>tot1</v>
      </c>
      <c r="Z1" s="28" t="str">
        <f aca="false">novembre!Z1</f>
        <v>tot2</v>
      </c>
      <c r="AA1" s="28" t="str">
        <f aca="false">novembre!AA1</f>
        <v>tot3</v>
      </c>
      <c r="AB1" s="28" t="str">
        <f aca="false">novembre!AB1</f>
        <v>tot4</v>
      </c>
      <c r="AC1" s="28" t="str">
        <f aca="false">novembre!AC1</f>
        <v>tot5</v>
      </c>
      <c r="AD1" s="28" t="str">
        <f aca="false">novembre!AD1</f>
        <v>tot6</v>
      </c>
      <c r="AE1" s="28" t="str">
        <f aca="false">novembre!AE1</f>
        <v>tot7</v>
      </c>
      <c r="AF1" s="28" t="str">
        <f aca="false">novembre!AF1</f>
        <v>tot8</v>
      </c>
      <c r="AG1" s="28" t="str">
        <f aca="false">novembre!AG1</f>
        <v>tot9</v>
      </c>
      <c r="AH1" s="28" t="str">
        <f aca="false">novembre!AH1</f>
        <v>tot10</v>
      </c>
      <c r="AI1" s="43" t="str">
        <f aca="false">novembre!AI1</f>
        <v>remarque</v>
      </c>
    </row>
    <row r="2" customFormat="false" ht="12.8" hidden="false" customHeight="false" outlineLevel="0" collapsed="false">
      <c r="A2" s="29" t="n">
        <f aca="false">novembre!A5</f>
        <v>-40.3263521631135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novembre!B3</f>
        <v>nb heures payées mois courant</v>
      </c>
      <c r="C3" s="2"/>
      <c r="E3" s="3"/>
      <c r="H3" s="3"/>
      <c r="I3" s="16" t="str">
        <f aca="false">novembre!I3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-40.3263521631135</v>
      </c>
      <c r="B5" s="1" t="str">
        <f aca="false">novembre!B5</f>
        <v>balance en fin de mois</v>
      </c>
      <c r="C5" s="2"/>
      <c r="E5" s="3"/>
      <c r="H5" s="3"/>
      <c r="I5" s="45" t="n">
        <f aca="false">MAX(novembre!I5,V8)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novembre!C7</f>
        <v>temps théorique</v>
      </c>
      <c r="D7" s="32" t="str">
        <f aca="false">novembre!D7</f>
        <v>balance</v>
      </c>
      <c r="E7" s="32" t="str">
        <f aca="false">novembre!E7</f>
        <v>temps présence</v>
      </c>
      <c r="F7" s="32" t="str">
        <f aca="false">novembre!F7</f>
        <v>vacan-ces (j)</v>
      </c>
      <c r="G7" s="32" t="str">
        <f aca="false">novembre!G7</f>
        <v>absence payée(j)</v>
      </c>
      <c r="H7" s="32" t="str">
        <f aca="false">novembre!H7</f>
        <v>entrée</v>
      </c>
      <c r="I7" s="32" t="str">
        <f aca="false">novembre!I7</f>
        <v>sortie</v>
      </c>
      <c r="J7" s="32" t="str">
        <f aca="false">novembre!J7</f>
        <v>entrée</v>
      </c>
      <c r="K7" s="32" t="str">
        <f aca="false">novembre!K7</f>
        <v>sortie</v>
      </c>
      <c r="L7" s="32" t="str">
        <f aca="false">novembre!L7</f>
        <v>entrée</v>
      </c>
      <c r="M7" s="32" t="str">
        <f aca="false">novembre!M7</f>
        <v>sortie</v>
      </c>
      <c r="N7" s="32" t="str">
        <f aca="false">novembre!N7</f>
        <v>entrée</v>
      </c>
      <c r="O7" s="32" t="str">
        <f aca="false">novembre!O7</f>
        <v>sortie</v>
      </c>
      <c r="P7" s="32" t="str">
        <f aca="false">novembre!P7</f>
        <v>entrée</v>
      </c>
      <c r="Q7" s="32" t="str">
        <f aca="false">novembre!Q7</f>
        <v>sortie</v>
      </c>
      <c r="R7" s="32" t="str">
        <f aca="false">novembre!R7</f>
        <v>entrée</v>
      </c>
      <c r="S7" s="32" t="str">
        <f aca="false">novembre!S7</f>
        <v>sortie</v>
      </c>
      <c r="T7" s="47" t="str">
        <f aca="false">novembre!T7</f>
        <v>remarque</v>
      </c>
      <c r="U7" s="47" t="str">
        <f aca="false">novembre!U7</f>
        <v>erreur ext</v>
      </c>
      <c r="V7" s="47" t="str">
        <f aca="false">novembre!V7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novembre!AM7</f>
        <v>err nbre timbrages</v>
      </c>
      <c r="AN7" s="47" t="str">
        <f aca="false">novembre!AN7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novembre!A8</f>
        <v>totaux mensuels:</v>
      </c>
      <c r="B8" s="48"/>
      <c r="C8" s="49" t="n">
        <f aca="false">SUM(C9:C39)</f>
        <v>7.93819444444444</v>
      </c>
      <c r="D8" s="49" t="n">
        <f aca="false">SUM(D9:D39)</f>
        <v>0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lundi</v>
      </c>
      <c r="B9" s="39" t="n">
        <f aca="false">EDATE(novembre!B9,1)</f>
        <v>45992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9" t="n">
        <f aca="false">B9+1</f>
        <v>45993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9" t="n">
        <f aca="false">B10+1</f>
        <v>45994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9" t="n">
        <f aca="false">B11+1</f>
        <v>45995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9" t="n">
        <f aca="false">B12+1</f>
        <v>45996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9" t="n">
        <f aca="false">B13+1</f>
        <v>45997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9" t="n">
        <f aca="false">B14+1</f>
        <v>45998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9" t="n">
        <f aca="false">B15+1</f>
        <v>45999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9" t="n">
        <f aca="false">B16+1</f>
        <v>46000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9" t="n">
        <f aca="false">B17+1</f>
        <v>46001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9" t="n">
        <f aca="false">B18+1</f>
        <v>46002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9" t="n">
        <f aca="false">B19+1</f>
        <v>46003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9" t="n">
        <f aca="false">B20+1</f>
        <v>46004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9" t="n">
        <f aca="false">B21+1</f>
        <v>46005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9" t="n">
        <f aca="false">B22+1</f>
        <v>46006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9" t="n">
        <f aca="false">B23+1</f>
        <v>46007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9" t="n">
        <f aca="false">B24+1</f>
        <v>46008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9" t="n">
        <f aca="false">B25+1</f>
        <v>46009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9" t="n">
        <f aca="false">B26+1</f>
        <v>46010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9" t="n">
        <f aca="false">B27+1</f>
        <v>46011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9" t="n">
        <f aca="false">B28+1</f>
        <v>46012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9" t="n">
        <f aca="false">B29+1</f>
        <v>46013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9" t="n">
        <f aca="false">B30+1</f>
        <v>46014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9" t="n">
        <f aca="false">B31+1</f>
        <v>46015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9" t="n">
        <f aca="false">B32+1</f>
        <v>46016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9" t="n">
        <f aca="false">B33+1</f>
        <v>46017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9" t="n">
        <f aca="false">B34+1</f>
        <v>46018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9" t="n">
        <f aca="false">B35+1</f>
        <v>46019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9" t="n">
        <f aca="false">B36+1</f>
        <v>46020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9" t="n">
        <f aca="false">B37+1</f>
        <v>46021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9" t="n">
        <f aca="false">B38+1</f>
        <v>46022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4" activeCellId="0" sqref="H3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4" t="s">
        <v>110</v>
      </c>
      <c r="Y1" s="28" t="s">
        <v>111</v>
      </c>
      <c r="Z1" s="28" t="s">
        <v>112</v>
      </c>
      <c r="AA1" s="28" t="s">
        <v>113</v>
      </c>
      <c r="AB1" s="28" t="s">
        <v>114</v>
      </c>
      <c r="AC1" s="28" t="s">
        <v>115</v>
      </c>
      <c r="AD1" s="28" t="s">
        <v>116</v>
      </c>
      <c r="AE1" s="28" t="s">
        <v>117</v>
      </c>
      <c r="AF1" s="28" t="s">
        <v>118</v>
      </c>
      <c r="AG1" s="28" t="s">
        <v>119</v>
      </c>
      <c r="AH1" s="28" t="s">
        <v>120</v>
      </c>
      <c r="AI1" s="5" t="s">
        <v>121</v>
      </c>
    </row>
    <row r="2" customFormat="false" ht="12.8" hidden="false" customHeight="false" outlineLevel="0" collapsed="false">
      <c r="A2" s="29" t="n">
        <f aca="false">init!$A$14</f>
        <v>0.0833333333333333</v>
      </c>
      <c r="B2" s="9" t="s">
        <v>122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9" t="s">
        <v>123</v>
      </c>
      <c r="C3" s="2"/>
      <c r="E3" s="3"/>
      <c r="H3" s="3"/>
      <c r="I3" s="16" t="str">
        <f aca="false">init!$A$11&amp;" "&amp;init!$A$10</f>
        <v>Meca Cerf</v>
      </c>
      <c r="J3" s="16"/>
      <c r="K3" s="3"/>
      <c r="L3" s="3"/>
      <c r="M3" s="3"/>
      <c r="N3" s="3"/>
      <c r="O3" s="3"/>
    </row>
    <row r="4" customFormat="false" ht="12.8" hidden="false" customHeight="false" outlineLevel="0" collapsed="false">
      <c r="A4" s="30" t="n">
        <f aca="false">init!$A$13</f>
        <v>22</v>
      </c>
      <c r="B4" s="9" t="s">
        <v>124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init!$A$14</f>
        <v>0.0833333333333333</v>
      </c>
      <c r="B5" s="9" t="s">
        <v>125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9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">
        <v>126</v>
      </c>
      <c r="D7" s="31" t="s">
        <v>127</v>
      </c>
      <c r="E7" s="31" t="s">
        <v>128</v>
      </c>
      <c r="F7" s="31" t="s">
        <v>129</v>
      </c>
      <c r="G7" s="31" t="s">
        <v>130</v>
      </c>
      <c r="H7" s="31" t="s">
        <v>131</v>
      </c>
      <c r="I7" s="31" t="s">
        <v>132</v>
      </c>
      <c r="J7" s="31" t="s">
        <v>131</v>
      </c>
      <c r="K7" s="31" t="s">
        <v>132</v>
      </c>
      <c r="L7" s="31" t="s">
        <v>131</v>
      </c>
      <c r="M7" s="31" t="s">
        <v>132</v>
      </c>
      <c r="N7" s="31" t="s">
        <v>131</v>
      </c>
      <c r="O7" s="31" t="s">
        <v>132</v>
      </c>
      <c r="P7" s="31" t="s">
        <v>131</v>
      </c>
      <c r="Q7" s="31" t="s">
        <v>132</v>
      </c>
      <c r="R7" s="31" t="s">
        <v>131</v>
      </c>
      <c r="S7" s="31" t="s">
        <v>132</v>
      </c>
      <c r="T7" s="33" t="s">
        <v>121</v>
      </c>
      <c r="U7" s="33" t="s">
        <v>133</v>
      </c>
      <c r="V7" s="33" t="s">
        <v>134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33" t="s">
        <v>135</v>
      </c>
      <c r="AN7" s="33" t="s">
        <v>136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2.8" hidden="false" customHeight="false" outlineLevel="0" collapsed="false">
      <c r="A8" s="35" t="s">
        <v>137</v>
      </c>
      <c r="B8" s="36"/>
      <c r="C8" s="37"/>
      <c r="D8" s="29"/>
      <c r="E8" s="38"/>
      <c r="F8" s="30"/>
      <c r="G8" s="30"/>
      <c r="H8" s="38"/>
      <c r="I8" s="38"/>
      <c r="J8" s="38"/>
      <c r="K8" s="38"/>
      <c r="L8" s="38"/>
      <c r="M8" s="38"/>
      <c r="N8" s="38"/>
      <c r="O8" s="38"/>
      <c r="P8" s="30"/>
      <c r="Q8" s="30"/>
      <c r="R8" s="30"/>
      <c r="S8" s="30"/>
      <c r="T8" s="17"/>
      <c r="U8" s="17"/>
      <c r="V8" s="17"/>
      <c r="W8" s="17"/>
      <c r="Y8" s="29" t="n">
        <f aca="false">SUM(janvier:décembre!Y8)</f>
        <v>0</v>
      </c>
      <c r="Z8" s="29" t="n">
        <f aca="false">SUM(janvier:décembre!Z8)</f>
        <v>0</v>
      </c>
      <c r="AA8" s="29" t="n">
        <f aca="false">SUM(janvier:décembre!AA8)</f>
        <v>0</v>
      </c>
      <c r="AB8" s="29" t="n">
        <f aca="false">SUM(janvier:décembre!AB8)</f>
        <v>0</v>
      </c>
      <c r="AC8" s="29" t="n">
        <f aca="false">SUM(janvier:décembre!AC8)</f>
        <v>0</v>
      </c>
      <c r="AD8" s="29" t="n">
        <f aca="false">SUM(janvier:décembre!AD8)</f>
        <v>0</v>
      </c>
      <c r="AE8" s="29" t="n">
        <f aca="false">SUM(janvier:décembre!AE8)</f>
        <v>0</v>
      </c>
      <c r="AF8" s="29" t="n">
        <f aca="false">SUM(janvier:décembre!AF8)</f>
        <v>0</v>
      </c>
      <c r="AG8" s="29" t="n">
        <f aca="false">SUM(janvier:décembre!AG8)</f>
        <v>0</v>
      </c>
      <c r="AH8" s="29" t="n">
        <f aca="false">SUM(janvier:décembre!AH8)</f>
        <v>0</v>
      </c>
      <c r="AI8" s="36"/>
      <c r="AJ8" s="36"/>
      <c r="AK8" s="36"/>
      <c r="AL8" s="36"/>
      <c r="AM8" s="17"/>
      <c r="AN8" s="17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DATE(init!A4-1,12,1)</f>
        <v>45627</v>
      </c>
      <c r="C9" s="2"/>
      <c r="D9" s="14"/>
      <c r="E9" s="2"/>
      <c r="F9" s="40"/>
      <c r="G9" s="40"/>
      <c r="H9" s="2"/>
      <c r="I9" s="2"/>
      <c r="J9" s="2"/>
      <c r="K9" s="2"/>
      <c r="L9" s="2"/>
      <c r="M9" s="2"/>
      <c r="N9" s="2"/>
      <c r="O9" s="2"/>
      <c r="P9" s="40"/>
      <c r="Q9" s="40"/>
      <c r="R9" s="40"/>
      <c r="S9" s="40"/>
    </row>
    <row r="10" customFormat="false" ht="12.8" hidden="false" customHeight="false" outlineLevel="0" collapsed="false">
      <c r="B10" s="41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sheetProtection sheet="true" objects="true" scenarios="true"/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8" activeCellId="0" sqref="G3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42" t="str">
        <f aca="false">"timbrage, "&amp;TEXT($B$9,"MMMM AAAA")</f>
        <v>timbrage, janvier 2025</v>
      </c>
      <c r="J1" s="42"/>
      <c r="K1" s="42"/>
      <c r="L1" s="42"/>
      <c r="M1" s="3"/>
      <c r="N1" s="3"/>
      <c r="O1" s="3"/>
      <c r="X1" s="28" t="str">
        <f aca="false">moisInit!X1</f>
        <v>solde</v>
      </c>
      <c r="Y1" s="28" t="str">
        <f aca="false">moisInit!Y1</f>
        <v>tot1</v>
      </c>
      <c r="Z1" s="28" t="str">
        <f aca="false">moisInit!Z1</f>
        <v>tot2</v>
      </c>
      <c r="AA1" s="28" t="str">
        <f aca="false">moisInit!AA1</f>
        <v>tot3</v>
      </c>
      <c r="AB1" s="28" t="str">
        <f aca="false">moisInit!AB1</f>
        <v>tot4</v>
      </c>
      <c r="AC1" s="28" t="str">
        <f aca="false">moisInit!AC1</f>
        <v>tot5</v>
      </c>
      <c r="AD1" s="28" t="str">
        <f aca="false">moisInit!AD1</f>
        <v>tot6</v>
      </c>
      <c r="AE1" s="28" t="str">
        <f aca="false">moisInit!AE1</f>
        <v>tot7</v>
      </c>
      <c r="AF1" s="28" t="str">
        <f aca="false">moisInit!AF1</f>
        <v>tot8</v>
      </c>
      <c r="AG1" s="28" t="str">
        <f aca="false">moisInit!AG1</f>
        <v>tot9</v>
      </c>
      <c r="AH1" s="28" t="str">
        <f aca="false">moisInit!AH1</f>
        <v>tot10</v>
      </c>
      <c r="AI1" s="43" t="str">
        <f aca="false">moisInit!AI1</f>
        <v>remarque</v>
      </c>
    </row>
    <row r="2" customFormat="false" ht="12.8" hidden="false" customHeight="false" outlineLevel="0" collapsed="false">
      <c r="A2" s="29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moisInit!B3</f>
        <v>nb heures payées mois courant</v>
      </c>
      <c r="C3" s="2"/>
      <c r="E3" s="3"/>
      <c r="H3" s="3"/>
      <c r="I3" s="16" t="str">
        <f aca="false">moisInit!I3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-0.00937500000002315</v>
      </c>
      <c r="B5" s="1" t="str">
        <f aca="false">moisInit!B5</f>
        <v>balance en fin de mois</v>
      </c>
      <c r="C5" s="2"/>
      <c r="E5" s="3"/>
      <c r="H5" s="3"/>
      <c r="I5" s="45" t="n">
        <f aca="false">MAX(moisInit!I5,V8)</f>
        <v>0</v>
      </c>
      <c r="J5" s="46" t="n">
        <f aca="false">IFERROR(VLOOKUP($I$5, init!$A$52:$B$59, 2, 0), "Erreur inconnue")</f>
        <v>0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moisInit!C7</f>
        <v>temps théorique</v>
      </c>
      <c r="D7" s="32" t="str">
        <f aca="false">moisInit!D7</f>
        <v>balance</v>
      </c>
      <c r="E7" s="32" t="str">
        <f aca="false">moisInit!E7</f>
        <v>temps présence</v>
      </c>
      <c r="F7" s="32" t="str">
        <f aca="false">moisInit!F7</f>
        <v>vacan-ces (j)</v>
      </c>
      <c r="G7" s="32" t="str">
        <f aca="false">moisInit!G7</f>
        <v>absence payée(j)</v>
      </c>
      <c r="H7" s="32" t="str">
        <f aca="false">moisInit!H7</f>
        <v>entrée</v>
      </c>
      <c r="I7" s="32" t="str">
        <f aca="false">moisInit!I7</f>
        <v>sortie</v>
      </c>
      <c r="J7" s="32" t="str">
        <f aca="false">moisInit!J7</f>
        <v>entrée</v>
      </c>
      <c r="K7" s="32" t="str">
        <f aca="false">moisInit!K7</f>
        <v>sortie</v>
      </c>
      <c r="L7" s="32" t="str">
        <f aca="false">moisInit!L7</f>
        <v>entrée</v>
      </c>
      <c r="M7" s="32" t="str">
        <f aca="false">moisInit!M7</f>
        <v>sortie</v>
      </c>
      <c r="N7" s="32" t="str">
        <f aca="false">moisInit!N7</f>
        <v>entrée</v>
      </c>
      <c r="O7" s="32" t="str">
        <f aca="false">moisInit!O7</f>
        <v>sortie</v>
      </c>
      <c r="P7" s="32" t="str">
        <f aca="false">moisInit!P7</f>
        <v>entrée</v>
      </c>
      <c r="Q7" s="32" t="str">
        <f aca="false">moisInit!Q7</f>
        <v>sortie</v>
      </c>
      <c r="R7" s="32" t="str">
        <f aca="false">moisInit!R7</f>
        <v>entrée</v>
      </c>
      <c r="S7" s="32" t="str">
        <f aca="false">moisInit!S7</f>
        <v>sortie</v>
      </c>
      <c r="T7" s="47" t="str">
        <f aca="false">moisInit!T7</f>
        <v>remarque</v>
      </c>
      <c r="U7" s="47" t="str">
        <f aca="false">moisInit!U7</f>
        <v>erreur ext</v>
      </c>
      <c r="V7" s="47" t="str">
        <f aca="false">moisInit!V7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moisInit!AM7</f>
        <v>err nbre timbrages</v>
      </c>
      <c r="AN7" s="47" t="str">
        <f aca="false">moisInit!AN7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moisInit!A8</f>
        <v>totaux mensuels:</v>
      </c>
      <c r="B8" s="48"/>
      <c r="C8" s="49" t="n">
        <f aca="false">SUM(C9:C39)</f>
        <v>7.0753472222222</v>
      </c>
      <c r="D8" s="49" t="n">
        <f aca="false">SUM(D9:D39)</f>
        <v>-0.0927083333333333</v>
      </c>
      <c r="E8" s="49" t="n">
        <f aca="false">SUM(E9:E39)</f>
        <v>6.98263888888887</v>
      </c>
      <c r="F8" s="50" t="n">
        <f aca="false">SUM(F9:F39)</f>
        <v>1.5</v>
      </c>
      <c r="G8" s="50" t="n">
        <f aca="false">SUM(G9:G39)</f>
        <v>1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mercredi</v>
      </c>
      <c r="B9" s="39" t="n">
        <f aca="false">EDATE(moisInit!B9,1)</f>
        <v>45658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0.00902777777777778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5"/>
      <c r="G9" s="55"/>
      <c r="H9" s="56" t="n">
        <v>0.322916666666667</v>
      </c>
      <c r="I9" s="56" t="n">
        <v>0.409722222222222</v>
      </c>
      <c r="J9" s="56" t="n">
        <v>0.416666666666667</v>
      </c>
      <c r="K9" s="56" t="n">
        <v>0.520833333333333</v>
      </c>
      <c r="L9" s="56" t="n">
        <v>0.552083333333333</v>
      </c>
      <c r="M9" s="56" t="n">
        <v>0.715277777777778</v>
      </c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0.354166666666667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9" t="n">
        <f aca="false">B9+1</f>
        <v>45659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0.0333333333333333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5"/>
      <c r="G10" s="55"/>
      <c r="H10" s="56" t="n">
        <v>0.322916666666667</v>
      </c>
      <c r="I10" s="56" t="n">
        <v>0.409722222222222</v>
      </c>
      <c r="J10" s="56" t="n">
        <v>0.416666666666667</v>
      </c>
      <c r="K10" s="56" t="n">
        <v>0.520833333333333</v>
      </c>
      <c r="L10" s="56" t="n">
        <v>0.552083333333333</v>
      </c>
      <c r="M10" s="56" t="n">
        <v>0.739583333333333</v>
      </c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0.378472222222222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9" t="n">
        <f aca="false">B10+1</f>
        <v>45660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9" t="n">
        <f aca="false">B11+1</f>
        <v>45661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9" t="n">
        <f aca="false">B12+1</f>
        <v>45662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9" t="n">
        <f aca="false">B13+1</f>
        <v>45663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9" t="n">
        <f aca="false">B14+1</f>
        <v>45664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9" t="n">
        <f aca="false">B15+1</f>
        <v>45665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-0.0465277777777778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5"/>
      <c r="G16" s="55"/>
      <c r="H16" s="56" t="n">
        <v>0</v>
      </c>
      <c r="I16" s="56" t="n">
        <v>0.0833333333333333</v>
      </c>
      <c r="J16" s="56" t="n">
        <v>0.520833333333333</v>
      </c>
      <c r="K16" s="56" t="n">
        <v>0.625</v>
      </c>
      <c r="L16" s="56" t="n">
        <v>0.645833333333333</v>
      </c>
      <c r="M16" s="56" t="n">
        <v>0.756944444444444</v>
      </c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0.298611111111111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9" t="n">
        <f aca="false">B16+1</f>
        <v>45666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0.00902777777777778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5"/>
      <c r="G17" s="55"/>
      <c r="H17" s="56" t="n">
        <v>0.322916666666667</v>
      </c>
      <c r="I17" s="56" t="n">
        <v>0.409722222222222</v>
      </c>
      <c r="J17" s="56" t="n">
        <v>0.416666666666667</v>
      </c>
      <c r="K17" s="56" t="n">
        <v>0.520833333333333</v>
      </c>
      <c r="L17" s="56" t="n">
        <v>0.552083333333333</v>
      </c>
      <c r="M17" s="56" t="n">
        <v>0.715277777777778</v>
      </c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0.354166666666667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9" t="n">
        <f aca="false">B17+1</f>
        <v>45667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9" t="n">
        <f aca="false">B18+1</f>
        <v>45668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9" t="n">
        <f aca="false">B19+1</f>
        <v>45669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9" t="n">
        <f aca="false">B20+1</f>
        <v>45670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0.0159722222222222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5"/>
      <c r="G21" s="55"/>
      <c r="H21" s="56" t="n">
        <v>0.322916666666667</v>
      </c>
      <c r="I21" s="56" t="n">
        <v>0.409722222222222</v>
      </c>
      <c r="J21" s="56" t="n">
        <v>0.416666666666667</v>
      </c>
      <c r="K21" s="56" t="n">
        <v>0.520833333333333</v>
      </c>
      <c r="L21" s="56" t="n">
        <v>0.552083333333333</v>
      </c>
      <c r="M21" s="56" t="n">
        <v>0.722222222222222</v>
      </c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0.361111111111111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9" t="n">
        <f aca="false">B21+1</f>
        <v>45671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0.0263888888888889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5"/>
      <c r="G22" s="55"/>
      <c r="H22" s="56" t="n">
        <v>0.3125</v>
      </c>
      <c r="I22" s="56" t="n">
        <v>0.409722222222222</v>
      </c>
      <c r="J22" s="56" t="n">
        <v>0.416666666666667</v>
      </c>
      <c r="K22" s="56" t="n">
        <v>0.520833333333333</v>
      </c>
      <c r="L22" s="56" t="n">
        <v>0.552083333333333</v>
      </c>
      <c r="M22" s="56" t="n">
        <v>0.722222222222222</v>
      </c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0.371527777777778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9" t="n">
        <f aca="false">B22+1</f>
        <v>45672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0.0159722222222222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5"/>
      <c r="G23" s="55"/>
      <c r="H23" s="56" t="n">
        <v>0.322916666666667</v>
      </c>
      <c r="I23" s="56" t="n">
        <v>0.409722222222222</v>
      </c>
      <c r="J23" s="56" t="n">
        <v>0.416666666666667</v>
      </c>
      <c r="K23" s="56" t="n">
        <v>0.520833333333333</v>
      </c>
      <c r="L23" s="56" t="n">
        <v>0.552083333333333</v>
      </c>
      <c r="M23" s="56" t="n">
        <v>0.722222222222222</v>
      </c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0.361111111111111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9" t="n">
        <f aca="false">B23+1</f>
        <v>45673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0.0159722222222222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5"/>
      <c r="G24" s="55"/>
      <c r="H24" s="56" t="n">
        <v>0.322916666666667</v>
      </c>
      <c r="I24" s="56" t="n">
        <v>0.409722222222222</v>
      </c>
      <c r="J24" s="56" t="n">
        <v>0.416666666666667</v>
      </c>
      <c r="K24" s="56" t="n">
        <v>0.520833333333333</v>
      </c>
      <c r="L24" s="56" t="n">
        <v>0.552083333333333</v>
      </c>
      <c r="M24" s="56" t="n">
        <v>0.722222222222222</v>
      </c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0.361111111111111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9" t="n">
        <f aca="false">B24+1</f>
        <v>45674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0.0159722222222222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5"/>
      <c r="G25" s="55"/>
      <c r="H25" s="56" t="n">
        <v>0.322916666666667</v>
      </c>
      <c r="I25" s="56" t="n">
        <v>0.409722222222222</v>
      </c>
      <c r="J25" s="56" t="n">
        <v>0.416666666666667</v>
      </c>
      <c r="K25" s="56" t="n">
        <v>0.520833333333333</v>
      </c>
      <c r="L25" s="56" t="n">
        <v>0.552083333333333</v>
      </c>
      <c r="M25" s="56" t="n">
        <v>0.722222222222222</v>
      </c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0.361111111111111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9" t="n">
        <f aca="false">B25+1</f>
        <v>45675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9" t="n">
        <f aca="false">B26+1</f>
        <v>45676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9" t="n">
        <f aca="false">B27+1</f>
        <v>45677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0.0159722222222222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5"/>
      <c r="G28" s="55"/>
      <c r="H28" s="56" t="n">
        <v>0.322916666666667</v>
      </c>
      <c r="I28" s="56" t="n">
        <v>0.409722222222222</v>
      </c>
      <c r="J28" s="56" t="n">
        <v>0.416666666666667</v>
      </c>
      <c r="K28" s="56" t="n">
        <v>0.520833333333333</v>
      </c>
      <c r="L28" s="56" t="n">
        <v>0.552083333333333</v>
      </c>
      <c r="M28" s="56" t="n">
        <v>0.722222222222222</v>
      </c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0.361111111111111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9" t="n">
        <f aca="false">B28+1</f>
        <v>45678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9" t="n">
        <f aca="false">B29+1</f>
        <v>45679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0.0159722222222222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5"/>
      <c r="G30" s="55"/>
      <c r="H30" s="56" t="n">
        <v>0.322916666666667</v>
      </c>
      <c r="I30" s="56" t="n">
        <v>0.409722222222222</v>
      </c>
      <c r="J30" s="56" t="n">
        <v>0.416666666666667</v>
      </c>
      <c r="K30" s="56" t="n">
        <v>0.520833333333333</v>
      </c>
      <c r="L30" s="56" t="n">
        <v>0.552083333333333</v>
      </c>
      <c r="M30" s="56" t="n">
        <v>0.722222222222222</v>
      </c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0.361111111111111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9" t="n">
        <f aca="false">B30+1</f>
        <v>45680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 t="n">
        <v>1</v>
      </c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-0.345138888888889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9" t="n">
        <f aca="false">B31+1</f>
        <v>45681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0.0184027777777778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5" t="n">
        <v>0.5</v>
      </c>
      <c r="G32" s="55"/>
      <c r="H32" s="56" t="n">
        <v>0.322916666666667</v>
      </c>
      <c r="I32" s="56" t="n">
        <v>0.409722222222222</v>
      </c>
      <c r="J32" s="56" t="n">
        <v>0.416666666666667</v>
      </c>
      <c r="K32" s="56" t="n">
        <v>0.520833333333333</v>
      </c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0.0184027777777778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9" t="n">
        <f aca="false">B32+1</f>
        <v>45682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9" t="n">
        <f aca="false">B33+1</f>
        <v>45683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9" t="n">
        <f aca="false">B34+1</f>
        <v>45684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0.0159722222222222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5"/>
      <c r="G35" s="55"/>
      <c r="H35" s="56" t="n">
        <v>0.322916666666667</v>
      </c>
      <c r="I35" s="56" t="n">
        <v>0.409722222222222</v>
      </c>
      <c r="J35" s="56" t="n">
        <v>0.416666666666667</v>
      </c>
      <c r="K35" s="56" t="n">
        <v>0.520833333333333</v>
      </c>
      <c r="L35" s="56" t="n">
        <v>0.552083333333333</v>
      </c>
      <c r="M35" s="56" t="n">
        <v>0.722222222222222</v>
      </c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0.361111111111111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9" t="n">
        <f aca="false">B35+1</f>
        <v>45685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0.0159722222222222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5"/>
      <c r="G36" s="55"/>
      <c r="H36" s="56" t="n">
        <v>0.322916666666667</v>
      </c>
      <c r="I36" s="56" t="n">
        <v>0.409722222222222</v>
      </c>
      <c r="J36" s="56" t="n">
        <v>0.416666666666667</v>
      </c>
      <c r="K36" s="56" t="n">
        <v>0.520833333333333</v>
      </c>
      <c r="L36" s="56" t="n">
        <v>0.552083333333333</v>
      </c>
      <c r="M36" s="56" t="n">
        <v>0.722222222222222</v>
      </c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0.361111111111111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9" t="n">
        <f aca="false">B36+1</f>
        <v>45686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0.0159722222222222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5"/>
      <c r="G37" s="55"/>
      <c r="H37" s="56" t="n">
        <v>0.322916666666667</v>
      </c>
      <c r="I37" s="56" t="n">
        <v>0.409722222222222</v>
      </c>
      <c r="J37" s="56" t="n">
        <v>0.416666666666667</v>
      </c>
      <c r="K37" s="56" t="n">
        <v>0.520833333333333</v>
      </c>
      <c r="L37" s="56" t="n">
        <v>0.552083333333333</v>
      </c>
      <c r="M37" s="56" t="n">
        <v>0.722222222222222</v>
      </c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0.361111111111111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9" t="n">
        <f aca="false">B37+1</f>
        <v>45687</v>
      </c>
      <c r="C38" s="14" t="n">
        <f aca="false">IF(MONTH(B38)&lt;&gt;MONTH($B$9),0,IF(OR(WEEKDAY(B38)=1,WEEKDAY(B38)=7),0,$A$1)-$A$1*F38-$A$1*$G38)</f>
        <v>-2.31481481481481E-014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 t="n">
        <v>1</v>
      </c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9" t="n">
        <f aca="false">B38+1</f>
        <v>45688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0.0298611111111111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5"/>
      <c r="G39" s="55"/>
      <c r="H39" s="56" t="n">
        <v>0.322916666666667</v>
      </c>
      <c r="I39" s="56" t="n">
        <v>0.409722222222222</v>
      </c>
      <c r="J39" s="56" t="n">
        <v>0.416666666666667</v>
      </c>
      <c r="K39" s="56" t="n">
        <v>0.520833333333333</v>
      </c>
      <c r="L39" s="56" t="n">
        <v>0.552083333333333</v>
      </c>
      <c r="M39" s="56" t="n">
        <v>0.736111111111111</v>
      </c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0.375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0" activeCellId="0" sqref="K4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42" t="str">
        <f aca="false">"timbrage, "&amp;TEXT($B$9,"MMMM AAAA")</f>
        <v>timbrage, février 2025</v>
      </c>
      <c r="J1" s="42"/>
      <c r="K1" s="42"/>
      <c r="L1" s="42"/>
      <c r="M1" s="3"/>
      <c r="N1" s="3"/>
      <c r="O1" s="3"/>
      <c r="X1" s="28" t="str">
        <f aca="false">janvier!X1</f>
        <v>solde</v>
      </c>
      <c r="Y1" s="28" t="str">
        <f aca="false">janvier!Y1</f>
        <v>tot1</v>
      </c>
      <c r="Z1" s="28" t="str">
        <f aca="false">janvier!Z1</f>
        <v>tot2</v>
      </c>
      <c r="AA1" s="28" t="str">
        <f aca="false">janvier!AA1</f>
        <v>tot3</v>
      </c>
      <c r="AB1" s="28" t="str">
        <f aca="false">janvier!AB1</f>
        <v>tot4</v>
      </c>
      <c r="AC1" s="28" t="str">
        <f aca="false">janvier!AC1</f>
        <v>tot5</v>
      </c>
      <c r="AD1" s="28" t="str">
        <f aca="false">janvier!AD1</f>
        <v>tot6</v>
      </c>
      <c r="AE1" s="28" t="str">
        <f aca="false">janvier!AE1</f>
        <v>tot7</v>
      </c>
      <c r="AF1" s="28" t="str">
        <f aca="false">janvier!AF1</f>
        <v>tot8</v>
      </c>
      <c r="AG1" s="28" t="str">
        <f aca="false">janvier!AG1</f>
        <v>tot9</v>
      </c>
      <c r="AH1" s="28" t="str">
        <f aca="false">janvier!AH1</f>
        <v>tot10</v>
      </c>
      <c r="AI1" s="43" t="str">
        <f aca="false">janvier!AI1</f>
        <v>remarque</v>
      </c>
    </row>
    <row r="2" customFormat="false" ht="12.8" hidden="false" customHeight="false" outlineLevel="0" collapsed="false">
      <c r="A2" s="29" t="n">
        <f aca="false">janvier!A5</f>
        <v>-0.00937500000002315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janvier!B3</f>
        <v>nb heures payées mois courant</v>
      </c>
      <c r="C3" s="2"/>
      <c r="E3" s="3"/>
      <c r="H3" s="3"/>
      <c r="I3" s="16" t="str">
        <f aca="false">janvier!I3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-4.08676882978015</v>
      </c>
      <c r="B5" s="1" t="str">
        <f aca="false">janvier!B5</f>
        <v>balance en fin de mois</v>
      </c>
      <c r="C5" s="2"/>
      <c r="E5" s="3"/>
      <c r="H5" s="3"/>
      <c r="I5" s="45" t="n">
        <f aca="false">MAX(janvier!I5,V8)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janvier!C7</f>
        <v>temps théorique</v>
      </c>
      <c r="D7" s="32" t="str">
        <f aca="false">janvier!D7</f>
        <v>balance</v>
      </c>
      <c r="E7" s="32" t="str">
        <f aca="false">janvier!E7</f>
        <v>temps présence</v>
      </c>
      <c r="F7" s="32" t="str">
        <f aca="false">janvier!F7</f>
        <v>vacan-ces (j)</v>
      </c>
      <c r="G7" s="32" t="str">
        <f aca="false">janvier!G7</f>
        <v>absence payée(j)</v>
      </c>
      <c r="H7" s="32" t="str">
        <f aca="false">janvier!H7</f>
        <v>entrée</v>
      </c>
      <c r="I7" s="32" t="str">
        <f aca="false">janvier!I7</f>
        <v>sortie</v>
      </c>
      <c r="J7" s="32" t="str">
        <f aca="false">janvier!J7</f>
        <v>entrée</v>
      </c>
      <c r="K7" s="32" t="str">
        <f aca="false">janvier!K7</f>
        <v>sortie</v>
      </c>
      <c r="L7" s="32" t="str">
        <f aca="false">janvier!L7</f>
        <v>entrée</v>
      </c>
      <c r="M7" s="32" t="str">
        <f aca="false">janvier!M7</f>
        <v>sortie</v>
      </c>
      <c r="N7" s="32" t="str">
        <f aca="false">janvier!N7</f>
        <v>entrée</v>
      </c>
      <c r="O7" s="32" t="str">
        <f aca="false">janvier!O7</f>
        <v>sortie</v>
      </c>
      <c r="P7" s="32" t="str">
        <f aca="false">janvier!P7</f>
        <v>entrée</v>
      </c>
      <c r="Q7" s="32" t="str">
        <f aca="false">janvier!Q7</f>
        <v>sortie</v>
      </c>
      <c r="R7" s="32" t="str">
        <f aca="false">janvier!R7</f>
        <v>entrée</v>
      </c>
      <c r="S7" s="32" t="str">
        <f aca="false">janvier!S7</f>
        <v>sortie</v>
      </c>
      <c r="T7" s="47" t="str">
        <f aca="false">janvier!T7</f>
        <v>remarque</v>
      </c>
      <c r="U7" s="47" t="str">
        <f aca="false">janvier!U7</f>
        <v>erreur ext</v>
      </c>
      <c r="V7" s="47" t="str">
        <f aca="false">janvier!V7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janvier!AM7</f>
        <v>err nbre timbrages</v>
      </c>
      <c r="AN7" s="47" t="str">
        <f aca="false">janvier!AN7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janvier!A8</f>
        <v>totaux mensuels:</v>
      </c>
      <c r="B8" s="48"/>
      <c r="C8" s="49" t="n">
        <f aca="false">SUM(C9:C39)</f>
        <v>6.73020833333334</v>
      </c>
      <c r="D8" s="49" t="n">
        <f aca="false">SUM(D9:D39)</f>
        <v>-4.07739382978009</v>
      </c>
      <c r="E8" s="49" t="n">
        <f aca="false">SUM(E9:E39)</f>
        <v>2.65281450355217</v>
      </c>
      <c r="F8" s="50" t="n">
        <f aca="false">SUM(F9:F39)</f>
        <v>0.5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110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EDATE(janvier!B9,1)</f>
        <v>45689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45690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45691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0.00902777777777778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5"/>
      <c r="G11" s="55"/>
      <c r="H11" s="56" t="n">
        <v>0.322916666666667</v>
      </c>
      <c r="I11" s="56" t="n">
        <v>0.409722222222222</v>
      </c>
      <c r="J11" s="56" t="n">
        <v>0.416666666666667</v>
      </c>
      <c r="K11" s="56" t="n">
        <v>0.520833333333333</v>
      </c>
      <c r="L11" s="56" t="n">
        <v>0.552083333333333</v>
      </c>
      <c r="M11" s="56" t="n">
        <v>0.715277777777778</v>
      </c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0.354166666666667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45692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0.00902777777777778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5"/>
      <c r="G12" s="55"/>
      <c r="H12" s="56" t="n">
        <v>0.322916666666667</v>
      </c>
      <c r="I12" s="56" t="n">
        <v>0.409722222222222</v>
      </c>
      <c r="J12" s="56" t="n">
        <v>0.416666666666667</v>
      </c>
      <c r="K12" s="56" t="n">
        <v>0.520833333333333</v>
      </c>
      <c r="L12" s="56" t="n">
        <v>0.552083333333333</v>
      </c>
      <c r="M12" s="56" t="n">
        <v>0.715277777777778</v>
      </c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0.354166666666667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45693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0.00902777777777778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5"/>
      <c r="G13" s="55"/>
      <c r="H13" s="56" t="n">
        <v>0.322916666666667</v>
      </c>
      <c r="I13" s="56" t="n">
        <v>0.409722222222222</v>
      </c>
      <c r="J13" s="56" t="n">
        <v>0.416666666666667</v>
      </c>
      <c r="K13" s="56" t="n">
        <v>0.520833333333333</v>
      </c>
      <c r="L13" s="56" t="n">
        <v>0.552083333333333</v>
      </c>
      <c r="M13" s="56" t="n">
        <v>0.715277777777778</v>
      </c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0.354166666666667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45694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0.00902777777777778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5"/>
      <c r="G14" s="55"/>
      <c r="H14" s="56" t="n">
        <v>0.322916666666667</v>
      </c>
      <c r="I14" s="56" t="n">
        <v>0.409722222222222</v>
      </c>
      <c r="J14" s="56" t="n">
        <v>0.416666666666667</v>
      </c>
      <c r="K14" s="56" t="n">
        <v>0.520833333333333</v>
      </c>
      <c r="L14" s="56" t="n">
        <v>0.552083333333333</v>
      </c>
      <c r="M14" s="56" t="n">
        <v>0.715277777777778</v>
      </c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0.354166666666667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45695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0.00208333333333333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5"/>
      <c r="G15" s="55"/>
      <c r="H15" s="56" t="n">
        <v>0.322916666666667</v>
      </c>
      <c r="I15" s="56" t="n">
        <v>0.409722222222222</v>
      </c>
      <c r="J15" s="56" t="n">
        <v>0.416666666666667</v>
      </c>
      <c r="K15" s="56" t="n">
        <v>0.520833333333333</v>
      </c>
      <c r="L15" s="56" t="n">
        <v>0.552083333333333</v>
      </c>
      <c r="M15" s="56" t="n">
        <v>0.625</v>
      </c>
      <c r="N15" s="56" t="n">
        <v>0.916666666666667</v>
      </c>
      <c r="O15" s="56" t="n">
        <v>1</v>
      </c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0.347222222222222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45696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0.0833333333333333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5"/>
      <c r="G16" s="55"/>
      <c r="H16" s="56" t="n">
        <v>0</v>
      </c>
      <c r="I16" s="56" t="n">
        <v>0.0833333333333333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0.0833333333333333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45697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45698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0.00902777777777778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5"/>
      <c r="G18" s="55"/>
      <c r="H18" s="56" t="n">
        <v>0.322916666666667</v>
      </c>
      <c r="I18" s="56" t="n">
        <v>0.409722222222222</v>
      </c>
      <c r="J18" s="56" t="n">
        <v>0.416666666666667</v>
      </c>
      <c r="K18" s="56" t="n">
        <v>0.520833333333333</v>
      </c>
      <c r="L18" s="56" t="n">
        <v>0.552083333333333</v>
      </c>
      <c r="M18" s="56" t="n">
        <v>0.715277777777778</v>
      </c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0.354166666666667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45699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0.106286725775463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0.451425614663286</v>
      </c>
      <c r="F19" s="55"/>
      <c r="G19" s="55"/>
      <c r="H19" s="56" t="n">
        <v>0.322916666666667</v>
      </c>
      <c r="I19" s="56" t="n">
        <v>0.409722222222222</v>
      </c>
      <c r="J19" s="56" t="n">
        <v>0.416666666666667</v>
      </c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110</v>
      </c>
      <c r="X19" s="14" t="n">
        <f aca="false">E19-SUM(Y19:AH19)-F19*$A$1</f>
        <v>0.451425614664352</v>
      </c>
      <c r="AM19" s="27" t="n">
        <f aca="false">IF(AND(currentDate&gt;$B19,NOT(ISEVEN(COUNTIF($H19:$S19,"&lt;&gt;")))),110,0)</f>
        <v>110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45700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45701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45702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45703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45704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45705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45706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45707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45708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45709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45710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45711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45712</v>
      </c>
      <c r="C32" s="14" t="n">
        <f aca="false">IF(MONTH(B32)&lt;&gt;MONTH($B$9),0,IF(OR(WEEKDAY(B32)=1,WEEKDAY(B32)=7),0,$A$1)-$A$1*F32-$A$1*$G32)</f>
        <v>0.172569444444444</v>
      </c>
      <c r="D32" s="14" t="n">
        <f aca="false">IF(currentDate&lt;B32,0,E32-C32)</f>
        <v>-0.172569444444444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 t="n">
        <v>0.5</v>
      </c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-0.172569444444444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45713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45714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45715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45716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45717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45718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45719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8" activeCellId="0" sqref="U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42" t="str">
        <f aca="false">"timbrage, "&amp;TEXT($B$9,"MMMM AAAA")</f>
        <v>timbrage, mars 2025</v>
      </c>
      <c r="J1" s="42"/>
      <c r="K1" s="42"/>
      <c r="L1" s="42"/>
      <c r="M1" s="3"/>
      <c r="N1" s="3"/>
      <c r="O1" s="3"/>
      <c r="X1" s="28" t="str">
        <f aca="false">février!X1</f>
        <v>solde</v>
      </c>
      <c r="Y1" s="28" t="str">
        <f aca="false">février!Y1</f>
        <v>tot1</v>
      </c>
      <c r="Z1" s="28" t="str">
        <f aca="false">février!Z1</f>
        <v>tot2</v>
      </c>
      <c r="AA1" s="28" t="str">
        <f aca="false">février!AA1</f>
        <v>tot3</v>
      </c>
      <c r="AB1" s="28" t="str">
        <f aca="false">février!AB1</f>
        <v>tot4</v>
      </c>
      <c r="AC1" s="28" t="str">
        <f aca="false">février!AC1</f>
        <v>tot5</v>
      </c>
      <c r="AD1" s="28" t="str">
        <f aca="false">février!AD1</f>
        <v>tot6</v>
      </c>
      <c r="AE1" s="28" t="str">
        <f aca="false">février!AE1</f>
        <v>tot7</v>
      </c>
      <c r="AF1" s="28" t="str">
        <f aca="false">février!AF1</f>
        <v>tot8</v>
      </c>
      <c r="AG1" s="28" t="str">
        <f aca="false">février!AG1</f>
        <v>tot9</v>
      </c>
      <c r="AH1" s="28" t="str">
        <f aca="false">février!AH1</f>
        <v>tot10</v>
      </c>
      <c r="AI1" s="43" t="str">
        <f aca="false">février!AI1</f>
        <v>remarque</v>
      </c>
    </row>
    <row r="2" customFormat="false" ht="12.8" hidden="false" customHeight="false" outlineLevel="0" collapsed="false">
      <c r="A2" s="29" t="n">
        <f aca="false">février!A5</f>
        <v>-4.08676882978015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février!B3</f>
        <v>nb heures payées mois courant</v>
      </c>
      <c r="C3" s="2"/>
      <c r="E3" s="3"/>
      <c r="H3" s="3"/>
      <c r="I3" s="16" t="str">
        <f aca="false">février!I3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-11.3346854964468</v>
      </c>
      <c r="B5" s="1" t="str">
        <f aca="false">février!B5</f>
        <v>balance en fin de mois</v>
      </c>
      <c r="C5" s="2"/>
      <c r="E5" s="3"/>
      <c r="H5" s="3"/>
      <c r="I5" s="45" t="n">
        <f aca="false">MAX(février!I5,V8)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février!C7</f>
        <v>temps théorique</v>
      </c>
      <c r="D7" s="32" t="str">
        <f aca="false">février!D7</f>
        <v>balance</v>
      </c>
      <c r="E7" s="32" t="str">
        <f aca="false">février!E7</f>
        <v>temps présence</v>
      </c>
      <c r="F7" s="32" t="str">
        <f aca="false">février!F7</f>
        <v>vacan-ces (j)</v>
      </c>
      <c r="G7" s="32" t="str">
        <f aca="false">février!G7</f>
        <v>absence payée(j)</v>
      </c>
      <c r="H7" s="32" t="str">
        <f aca="false">février!H7</f>
        <v>entrée</v>
      </c>
      <c r="I7" s="32" t="str">
        <f aca="false">février!I7</f>
        <v>sortie</v>
      </c>
      <c r="J7" s="32" t="str">
        <f aca="false">février!J7</f>
        <v>entrée</v>
      </c>
      <c r="K7" s="32" t="str">
        <f aca="false">février!K7</f>
        <v>sortie</v>
      </c>
      <c r="L7" s="32" t="str">
        <f aca="false">février!L7</f>
        <v>entrée</v>
      </c>
      <c r="M7" s="32" t="str">
        <f aca="false">février!M7</f>
        <v>sortie</v>
      </c>
      <c r="N7" s="32" t="str">
        <f aca="false">février!N7</f>
        <v>entrée</v>
      </c>
      <c r="O7" s="32" t="str">
        <f aca="false">février!O7</f>
        <v>sortie</v>
      </c>
      <c r="P7" s="32" t="str">
        <f aca="false">février!P7</f>
        <v>entrée</v>
      </c>
      <c r="Q7" s="32" t="str">
        <f aca="false">février!Q7</f>
        <v>sortie</v>
      </c>
      <c r="R7" s="32" t="str">
        <f aca="false">février!R7</f>
        <v>entrée</v>
      </c>
      <c r="S7" s="32" t="str">
        <f aca="false">février!S7</f>
        <v>sortie</v>
      </c>
      <c r="T7" s="47" t="str">
        <f aca="false">février!T7</f>
        <v>remarque</v>
      </c>
      <c r="U7" s="47" t="str">
        <f aca="false">février!U7</f>
        <v>erreur ext</v>
      </c>
      <c r="V7" s="47" t="str">
        <f aca="false">février!V7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février!AM7</f>
        <v>err nbre timbrages</v>
      </c>
      <c r="AN7" s="47" t="str">
        <f aca="false">février!AN7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février!A8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samedi</v>
      </c>
      <c r="B9" s="39" t="n">
        <f aca="false">EDATE(février!B9,1)</f>
        <v>45717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9" t="n">
        <f aca="false">B9+1</f>
        <v>45718</v>
      </c>
      <c r="C10" s="14" t="n">
        <f aca="false">IF(MONTH(B10)&lt;&gt;MONTH($B$9),0,IF(OR(WEEKDAY(B10)=1,WEEKDAY(B10)=7),0,$A$1)-$A$1*F10-$A$1*$G10)</f>
        <v>0</v>
      </c>
      <c r="D10" s="14" t="n">
        <f aca="false">IF(currentDate&lt;B10,0,E10-C10)</f>
        <v>0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9" t="n">
        <f aca="false">B10+1</f>
        <v>45719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9" t="n">
        <f aca="false">B11+1</f>
        <v>45720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9" t="n">
        <f aca="false">B12+1</f>
        <v>45721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9" t="n">
        <f aca="false">B13+1</f>
        <v>45722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9" t="n">
        <f aca="false">B14+1</f>
        <v>45723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9" t="n">
        <f aca="false">B15+1</f>
        <v>45724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9" t="n">
        <f aca="false">B16+1</f>
        <v>45725</v>
      </c>
      <c r="C17" s="14" t="n">
        <f aca="false">IF(MONTH(B17)&lt;&gt;MONTH($B$9),0,IF(OR(WEEKDAY(B17)=1,WEEKDAY(B17)=7),0,$A$1)-$A$1*F17-$A$1*$G17)</f>
        <v>0</v>
      </c>
      <c r="D17" s="14" t="n">
        <f aca="false">IF(currentDate&lt;B17,0,E17-C17)</f>
        <v>0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9" t="n">
        <f aca="false">B17+1</f>
        <v>45726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9" t="n">
        <f aca="false">B18+1</f>
        <v>45727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9" t="n">
        <f aca="false">B19+1</f>
        <v>45728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9" t="n">
        <f aca="false">B20+1</f>
        <v>45729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9" t="n">
        <f aca="false">B21+1</f>
        <v>45730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9" t="n">
        <f aca="false">B22+1</f>
        <v>45731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9" t="n">
        <f aca="false">B23+1</f>
        <v>45732</v>
      </c>
      <c r="C24" s="14" t="n">
        <f aca="false">IF(MONTH(B24)&lt;&gt;MONTH($B$9),0,IF(OR(WEEKDAY(B24)=1,WEEKDAY(B24)=7),0,$A$1)-$A$1*F24-$A$1*$G24)</f>
        <v>0</v>
      </c>
      <c r="D24" s="14" t="n">
        <f aca="false">IF(currentDate&lt;B24,0,E24-C24)</f>
        <v>0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9" t="n">
        <f aca="false">B24+1</f>
        <v>45733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9" t="n">
        <f aca="false">B25+1</f>
        <v>45734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9" t="n">
        <f aca="false">B26+1</f>
        <v>45735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9" t="n">
        <f aca="false">B27+1</f>
        <v>45736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9" t="n">
        <f aca="false">B28+1</f>
        <v>45737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9" t="n">
        <f aca="false">B29+1</f>
        <v>45738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9" t="n">
        <f aca="false">B30+1</f>
        <v>45739</v>
      </c>
      <c r="C31" s="14" t="n">
        <f aca="false">IF(MONTH(B31)&lt;&gt;MONTH($B$9),0,IF(OR(WEEKDAY(B31)=1,WEEKDAY(B31)=7),0,$A$1)-$A$1*F31-$A$1*$G31)</f>
        <v>0</v>
      </c>
      <c r="D31" s="14" t="n">
        <f aca="false">IF(currentDate&lt;B31,0,E31-C31)</f>
        <v>0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9" t="n">
        <f aca="false">B31+1</f>
        <v>45740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9" t="n">
        <f aca="false">B32+1</f>
        <v>45741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9" t="n">
        <f aca="false">B33+1</f>
        <v>45742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9" t="n">
        <f aca="false">B34+1</f>
        <v>45743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9" t="n">
        <f aca="false">B35+1</f>
        <v>45744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9" t="n">
        <f aca="false">B36+1</f>
        <v>45745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9" t="n">
        <f aca="false">B37+1</f>
        <v>45746</v>
      </c>
      <c r="C38" s="14" t="n">
        <f aca="false">IF(MONTH(B38)&lt;&gt;MONTH($B$9),0,IF(OR(WEEKDAY(B38)=1,WEEKDAY(B38)=7),0,$A$1)-$A$1*F38-$A$1*$G38)</f>
        <v>0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9" t="n">
        <f aca="false">B38+1</f>
        <v>45747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-0.345138888888889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6" activeCellId="0" sqref="M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42" t="str">
        <f aca="false">"timbrage, "&amp;TEXT($B$9,"MMMM AAAA")</f>
        <v>timbrage, avril 2025</v>
      </c>
      <c r="J1" s="42"/>
      <c r="K1" s="42"/>
      <c r="L1" s="42"/>
      <c r="M1" s="3"/>
      <c r="N1" s="3"/>
      <c r="O1" s="3"/>
      <c r="X1" s="28" t="str">
        <f aca="false">mars!X1</f>
        <v>solde</v>
      </c>
      <c r="Y1" s="28" t="str">
        <f aca="false">mars!Y1</f>
        <v>tot1</v>
      </c>
      <c r="Z1" s="28" t="str">
        <f aca="false">mars!Z1</f>
        <v>tot2</v>
      </c>
      <c r="AA1" s="28" t="str">
        <f aca="false">mars!AA1</f>
        <v>tot3</v>
      </c>
      <c r="AB1" s="28" t="str">
        <f aca="false">mars!AB1</f>
        <v>tot4</v>
      </c>
      <c r="AC1" s="28" t="str">
        <f aca="false">mars!AC1</f>
        <v>tot5</v>
      </c>
      <c r="AD1" s="28" t="str">
        <f aca="false">mars!AD1</f>
        <v>tot6</v>
      </c>
      <c r="AE1" s="28" t="str">
        <f aca="false">mars!AE1</f>
        <v>tot7</v>
      </c>
      <c r="AF1" s="28" t="str">
        <f aca="false">mars!AF1</f>
        <v>tot8</v>
      </c>
      <c r="AG1" s="28" t="str">
        <f aca="false">mars!AG1</f>
        <v>tot9</v>
      </c>
      <c r="AH1" s="28" t="str">
        <f aca="false">mars!AH1</f>
        <v>tot10</v>
      </c>
      <c r="AI1" s="43" t="str">
        <f aca="false">mars!AI1</f>
        <v>remarque</v>
      </c>
    </row>
    <row r="2" customFormat="false" ht="12.8" hidden="false" customHeight="false" outlineLevel="0" collapsed="false">
      <c r="A2" s="29" t="n">
        <f aca="false">mars!A5</f>
        <v>-11.3346854964468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mars!B3</f>
        <v>nb heures payées mois courant</v>
      </c>
      <c r="C3" s="2"/>
      <c r="E3" s="3"/>
      <c r="H3" s="3"/>
      <c r="I3" s="16" t="str">
        <f aca="false">mars!I3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-18.9277410520024</v>
      </c>
      <c r="B5" s="1" t="str">
        <f aca="false">mars!B5</f>
        <v>balance en fin de mois</v>
      </c>
      <c r="C5" s="2"/>
      <c r="E5" s="3"/>
      <c r="H5" s="3"/>
      <c r="I5" s="45" t="n">
        <f aca="false">MAX(mars!I5,V8)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mars!C7</f>
        <v>temps théorique</v>
      </c>
      <c r="D7" s="32" t="str">
        <f aca="false">mars!D7</f>
        <v>balance</v>
      </c>
      <c r="E7" s="32" t="str">
        <f aca="false">mars!E7</f>
        <v>temps présence</v>
      </c>
      <c r="F7" s="32" t="str">
        <f aca="false">mars!F7</f>
        <v>vacan-ces (j)</v>
      </c>
      <c r="G7" s="32" t="str">
        <f aca="false">mars!G7</f>
        <v>absence payée(j)</v>
      </c>
      <c r="H7" s="32" t="str">
        <f aca="false">mars!H7</f>
        <v>entrée</v>
      </c>
      <c r="I7" s="32" t="str">
        <f aca="false">mars!I7</f>
        <v>sortie</v>
      </c>
      <c r="J7" s="32" t="str">
        <f aca="false">mars!J7</f>
        <v>entrée</v>
      </c>
      <c r="K7" s="32" t="str">
        <f aca="false">mars!K7</f>
        <v>sortie</v>
      </c>
      <c r="L7" s="32" t="str">
        <f aca="false">mars!L7</f>
        <v>entrée</v>
      </c>
      <c r="M7" s="32" t="str">
        <f aca="false">mars!M7</f>
        <v>sortie</v>
      </c>
      <c r="N7" s="32" t="str">
        <f aca="false">mars!N7</f>
        <v>entrée</v>
      </c>
      <c r="O7" s="32" t="str">
        <f aca="false">mars!O7</f>
        <v>sortie</v>
      </c>
      <c r="P7" s="32" t="str">
        <f aca="false">mars!P7</f>
        <v>entrée</v>
      </c>
      <c r="Q7" s="32" t="str">
        <f aca="false">mars!Q7</f>
        <v>sortie</v>
      </c>
      <c r="R7" s="32" t="str">
        <f aca="false">mars!R7</f>
        <v>entrée</v>
      </c>
      <c r="S7" s="32" t="str">
        <f aca="false">mars!S7</f>
        <v>sortie</v>
      </c>
      <c r="T7" s="47" t="str">
        <f aca="false">mars!T7</f>
        <v>remarque</v>
      </c>
      <c r="U7" s="47" t="str">
        <f aca="false">mars!U7</f>
        <v>erreur ext</v>
      </c>
      <c r="V7" s="47" t="str">
        <f aca="false">mars!V7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mars!AM7</f>
        <v>err nbre timbrages</v>
      </c>
      <c r="AN7" s="47" t="str">
        <f aca="false">mars!AN7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mars!A8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EDATE(mars!B9,1)</f>
        <v>45748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45749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45750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45751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45752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45753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45754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45755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45756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45757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45758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45759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45760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45761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45762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45763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45764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45765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45766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45767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45768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45769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45770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45771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45772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45773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45774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45775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45776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45777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45778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42" t="str">
        <f aca="false">"timbrage, "&amp;TEXT($B$9,"MMMM AAAA")</f>
        <v>timbrage, mai 2025</v>
      </c>
      <c r="J1" s="42"/>
      <c r="K1" s="42"/>
      <c r="L1" s="42"/>
      <c r="M1" s="3"/>
      <c r="N1" s="3"/>
      <c r="O1" s="3"/>
      <c r="X1" s="28" t="str">
        <f aca="false">avril!X1</f>
        <v>solde</v>
      </c>
      <c r="Y1" s="28" t="str">
        <f aca="false">avril!Y1</f>
        <v>tot1</v>
      </c>
      <c r="Z1" s="28" t="str">
        <f aca="false">avril!Z1</f>
        <v>tot2</v>
      </c>
      <c r="AA1" s="28" t="str">
        <f aca="false">avril!AA1</f>
        <v>tot3</v>
      </c>
      <c r="AB1" s="28" t="str">
        <f aca="false">avril!AB1</f>
        <v>tot4</v>
      </c>
      <c r="AC1" s="28" t="str">
        <f aca="false">avril!AC1</f>
        <v>tot5</v>
      </c>
      <c r="AD1" s="28" t="str">
        <f aca="false">avril!AD1</f>
        <v>tot6</v>
      </c>
      <c r="AE1" s="28" t="str">
        <f aca="false">avril!AE1</f>
        <v>tot7</v>
      </c>
      <c r="AF1" s="28" t="str">
        <f aca="false">avril!AF1</f>
        <v>tot8</v>
      </c>
      <c r="AG1" s="28" t="str">
        <f aca="false">avril!AG1</f>
        <v>tot9</v>
      </c>
      <c r="AH1" s="28" t="str">
        <f aca="false">avril!AH1</f>
        <v>tot10</v>
      </c>
      <c r="AI1" s="43" t="str">
        <f aca="false">avril!AI1</f>
        <v>remarque</v>
      </c>
    </row>
    <row r="2" customFormat="false" ht="12.8" hidden="false" customHeight="false" outlineLevel="0" collapsed="false">
      <c r="A2" s="29" t="n">
        <f aca="false">avril!A5</f>
        <v>-18.9277410520024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avril!B3</f>
        <v>nb heures payées mois courant</v>
      </c>
      <c r="C3" s="2"/>
      <c r="E3" s="3"/>
      <c r="H3" s="3"/>
      <c r="I3" s="16" t="str">
        <f aca="false">avril!I3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-26.520796607558</v>
      </c>
      <c r="B5" s="1" t="str">
        <f aca="false">avril!B5</f>
        <v>balance en fin de mois</v>
      </c>
      <c r="C5" s="2"/>
      <c r="E5" s="3"/>
      <c r="H5" s="3"/>
      <c r="I5" s="45" t="n">
        <f aca="false">MAX(avril!I5,V8)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avril!C7</f>
        <v>temps théorique</v>
      </c>
      <c r="D7" s="32" t="str">
        <f aca="false">avril!D7</f>
        <v>balance</v>
      </c>
      <c r="E7" s="32" t="str">
        <f aca="false">avril!E7</f>
        <v>temps présence</v>
      </c>
      <c r="F7" s="32" t="str">
        <f aca="false">avril!F7</f>
        <v>vacan-ces (j)</v>
      </c>
      <c r="G7" s="32" t="str">
        <f aca="false">avril!G7</f>
        <v>absence payée(j)</v>
      </c>
      <c r="H7" s="32" t="str">
        <f aca="false">avril!H7</f>
        <v>entrée</v>
      </c>
      <c r="I7" s="32" t="str">
        <f aca="false">avril!I7</f>
        <v>sortie</v>
      </c>
      <c r="J7" s="32" t="str">
        <f aca="false">avril!J7</f>
        <v>entrée</v>
      </c>
      <c r="K7" s="32" t="str">
        <f aca="false">avril!K7</f>
        <v>sortie</v>
      </c>
      <c r="L7" s="32" t="str">
        <f aca="false">avril!L7</f>
        <v>entrée</v>
      </c>
      <c r="M7" s="32" t="str">
        <f aca="false">avril!M7</f>
        <v>sortie</v>
      </c>
      <c r="N7" s="32" t="str">
        <f aca="false">avril!N7</f>
        <v>entrée</v>
      </c>
      <c r="O7" s="32" t="str">
        <f aca="false">avril!O7</f>
        <v>sortie</v>
      </c>
      <c r="P7" s="32" t="str">
        <f aca="false">avril!P7</f>
        <v>entrée</v>
      </c>
      <c r="Q7" s="32" t="str">
        <f aca="false">avril!Q7</f>
        <v>sortie</v>
      </c>
      <c r="R7" s="32" t="str">
        <f aca="false">avril!R7</f>
        <v>entrée</v>
      </c>
      <c r="S7" s="32" t="str">
        <f aca="false">avril!S7</f>
        <v>sortie</v>
      </c>
      <c r="T7" s="47" t="str">
        <f aca="false">avril!T7</f>
        <v>remarque</v>
      </c>
      <c r="U7" s="47" t="str">
        <f aca="false">avril!U7</f>
        <v>erreur ext</v>
      </c>
      <c r="V7" s="47" t="str">
        <f aca="false">avril!V7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avril!AM7</f>
        <v>err nbre timbrages</v>
      </c>
      <c r="AN7" s="47" t="str">
        <f aca="false">avril!AN7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avril!A8</f>
        <v>totaux mensuels:</v>
      </c>
      <c r="B8" s="48"/>
      <c r="C8" s="49" t="n">
        <f aca="false">SUM(C9:C39)</f>
        <v>7.59305555555556</v>
      </c>
      <c r="D8" s="49" t="n">
        <f aca="false">SUM(D9:D39)</f>
        <v>-7.59305555555556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jeudi</v>
      </c>
      <c r="B9" s="39" t="n">
        <f aca="false">EDATE(avril!B9,1)</f>
        <v>45778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9" t="n">
        <f aca="false">B9+1</f>
        <v>45779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9" t="n">
        <f aca="false">B10+1</f>
        <v>45780</v>
      </c>
      <c r="C11" s="14" t="n">
        <f aca="false">IF(MONTH(B11)&lt;&gt;MONTH($B$9),0,IF(OR(WEEKDAY(B11)=1,WEEKDAY(B11)=7),0,$A$1)-$A$1*F11-$A$1*$G11)</f>
        <v>0</v>
      </c>
      <c r="D11" s="14" t="n">
        <f aca="false">IF(currentDate&lt;B11,0,E11-C11)</f>
        <v>0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9" t="n">
        <f aca="false">B11+1</f>
        <v>45781</v>
      </c>
      <c r="C12" s="14" t="n">
        <f aca="false">IF(MONTH(B12)&lt;&gt;MONTH($B$9),0,IF(OR(WEEKDAY(B12)=1,WEEKDAY(B12)=7),0,$A$1)-$A$1*F12-$A$1*$G12)</f>
        <v>0</v>
      </c>
      <c r="D12" s="14" t="n">
        <f aca="false">IF(currentDate&lt;B12,0,E12-C12)</f>
        <v>0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9" t="n">
        <f aca="false">B12+1</f>
        <v>45782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9" t="n">
        <f aca="false">B13+1</f>
        <v>45783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9" t="n">
        <f aca="false">B14+1</f>
        <v>45784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9" t="n">
        <f aca="false">B15+1</f>
        <v>45785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9" t="n">
        <f aca="false">B16+1</f>
        <v>45786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9" t="n">
        <f aca="false">B17+1</f>
        <v>45787</v>
      </c>
      <c r="C18" s="14" t="n">
        <f aca="false">IF(MONTH(B18)&lt;&gt;MONTH($B$9),0,IF(OR(WEEKDAY(B18)=1,WEEKDAY(B18)=7),0,$A$1)-$A$1*F18-$A$1*$G18)</f>
        <v>0</v>
      </c>
      <c r="D18" s="14" t="n">
        <f aca="false">IF(currentDate&lt;B18,0,E18-C18)</f>
        <v>0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9" t="n">
        <f aca="false">B18+1</f>
        <v>45788</v>
      </c>
      <c r="C19" s="14" t="n">
        <f aca="false">IF(MONTH(B19)&lt;&gt;MONTH($B$9),0,IF(OR(WEEKDAY(B19)=1,WEEKDAY(B19)=7),0,$A$1)-$A$1*F19-$A$1*$G19)</f>
        <v>0</v>
      </c>
      <c r="D19" s="14" t="n">
        <f aca="false">IF(currentDate&lt;B19,0,E19-C19)</f>
        <v>0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9" t="n">
        <f aca="false">B19+1</f>
        <v>45789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9" t="n">
        <f aca="false">B20+1</f>
        <v>45790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9" t="n">
        <f aca="false">B21+1</f>
        <v>45791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9" t="n">
        <f aca="false">B22+1</f>
        <v>45792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9" t="n">
        <f aca="false">B23+1</f>
        <v>45793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9" t="n">
        <f aca="false">B24+1</f>
        <v>45794</v>
      </c>
      <c r="C25" s="14" t="n">
        <f aca="false">IF(MONTH(B25)&lt;&gt;MONTH($B$9),0,IF(OR(WEEKDAY(B25)=1,WEEKDAY(B25)=7),0,$A$1)-$A$1*F25-$A$1*$G25)</f>
        <v>0</v>
      </c>
      <c r="D25" s="14" t="n">
        <f aca="false">IF(currentDate&lt;B25,0,E25-C25)</f>
        <v>0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9" t="n">
        <f aca="false">B25+1</f>
        <v>45795</v>
      </c>
      <c r="C26" s="14" t="n">
        <f aca="false">IF(MONTH(B26)&lt;&gt;MONTH($B$9),0,IF(OR(WEEKDAY(B26)=1,WEEKDAY(B26)=7),0,$A$1)-$A$1*F26-$A$1*$G26)</f>
        <v>0</v>
      </c>
      <c r="D26" s="14" t="n">
        <f aca="false">IF(currentDate&lt;B26,0,E26-C26)</f>
        <v>0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9" t="n">
        <f aca="false">B26+1</f>
        <v>45796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9" t="n">
        <f aca="false">B27+1</f>
        <v>45797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9" t="n">
        <f aca="false">B28+1</f>
        <v>45798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9" t="n">
        <f aca="false">B29+1</f>
        <v>45799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9" t="n">
        <f aca="false">B30+1</f>
        <v>45800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9" t="n">
        <f aca="false">B31+1</f>
        <v>45801</v>
      </c>
      <c r="C32" s="14" t="n">
        <f aca="false">IF(MONTH(B32)&lt;&gt;MONTH($B$9),0,IF(OR(WEEKDAY(B32)=1,WEEKDAY(B32)=7),0,$A$1)-$A$1*F32-$A$1*$G32)</f>
        <v>0</v>
      </c>
      <c r="D32" s="14" t="n">
        <f aca="false">IF(currentDate&lt;B32,0,E32-C32)</f>
        <v>0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9" t="n">
        <f aca="false">B32+1</f>
        <v>45802</v>
      </c>
      <c r="C33" s="14" t="n">
        <f aca="false">IF(MONTH(B33)&lt;&gt;MONTH($B$9),0,IF(OR(WEEKDAY(B33)=1,WEEKDAY(B33)=7),0,$A$1)-$A$1*F33-$A$1*$G33)</f>
        <v>0</v>
      </c>
      <c r="D33" s="14" t="n">
        <f aca="false">IF(currentDate&lt;B33,0,E33-C33)</f>
        <v>0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9" t="n">
        <f aca="false">B33+1</f>
        <v>45803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9" t="n">
        <f aca="false">B34+1</f>
        <v>45804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9" t="n">
        <f aca="false">B35+1</f>
        <v>45805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-0.345138888888889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9" t="n">
        <f aca="false">B36+1</f>
        <v>45806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-0.345138888888889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9" t="n">
        <f aca="false">B37+1</f>
        <v>45807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9" t="n">
        <f aca="false">B38+1</f>
        <v>45808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42" t="str">
        <f aca="false">"timbrage, "&amp;TEXT($B$9,"MMMM AAAA")</f>
        <v>timbrage, juin 2025</v>
      </c>
      <c r="J1" s="42"/>
      <c r="K1" s="42"/>
      <c r="L1" s="42"/>
      <c r="M1" s="3"/>
      <c r="N1" s="3"/>
      <c r="O1" s="3"/>
      <c r="X1" s="28" t="str">
        <f aca="false">mai!X1</f>
        <v>solde</v>
      </c>
      <c r="Y1" s="28" t="str">
        <f aca="false">mai!Y1</f>
        <v>tot1</v>
      </c>
      <c r="Z1" s="28" t="str">
        <f aca="false">mai!Z1</f>
        <v>tot2</v>
      </c>
      <c r="AA1" s="28" t="str">
        <f aca="false">mai!AA1</f>
        <v>tot3</v>
      </c>
      <c r="AB1" s="28" t="str">
        <f aca="false">mai!AB1</f>
        <v>tot4</v>
      </c>
      <c r="AC1" s="28" t="str">
        <f aca="false">mai!AC1</f>
        <v>tot5</v>
      </c>
      <c r="AD1" s="28" t="str">
        <f aca="false">mai!AD1</f>
        <v>tot6</v>
      </c>
      <c r="AE1" s="28" t="str">
        <f aca="false">mai!AE1</f>
        <v>tot7</v>
      </c>
      <c r="AF1" s="28" t="str">
        <f aca="false">mai!AF1</f>
        <v>tot8</v>
      </c>
      <c r="AG1" s="28" t="str">
        <f aca="false">mai!AG1</f>
        <v>tot9</v>
      </c>
      <c r="AH1" s="28" t="str">
        <f aca="false">mai!AH1</f>
        <v>tot10</v>
      </c>
      <c r="AI1" s="43" t="str">
        <f aca="false">mai!AI1</f>
        <v>remarque</v>
      </c>
    </row>
    <row r="2" customFormat="false" ht="12.8" hidden="false" customHeight="false" outlineLevel="0" collapsed="false">
      <c r="A2" s="29" t="n">
        <f aca="false">mai!A5</f>
        <v>-26.520796607558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mai!B3</f>
        <v>nb heures payées mois courant</v>
      </c>
      <c r="C3" s="2"/>
      <c r="E3" s="3"/>
      <c r="H3" s="3"/>
      <c r="I3" s="16" t="str">
        <f aca="false">mai!I3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-33.7687132742246</v>
      </c>
      <c r="B5" s="1" t="str">
        <f aca="false">mai!B5</f>
        <v>balance en fin de mois</v>
      </c>
      <c r="C5" s="2"/>
      <c r="E5" s="3"/>
      <c r="H5" s="3"/>
      <c r="I5" s="45" t="n">
        <f aca="false">MAX(mai!I5,V8)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mai!C7</f>
        <v>temps théorique</v>
      </c>
      <c r="D7" s="32" t="str">
        <f aca="false">mai!D7</f>
        <v>balance</v>
      </c>
      <c r="E7" s="32" t="str">
        <f aca="false">mai!E7</f>
        <v>temps présence</v>
      </c>
      <c r="F7" s="32" t="str">
        <f aca="false">mai!F7</f>
        <v>vacan-ces (j)</v>
      </c>
      <c r="G7" s="32" t="str">
        <f aca="false">mai!G7</f>
        <v>absence payée(j)</v>
      </c>
      <c r="H7" s="32" t="str">
        <f aca="false">mai!H7</f>
        <v>entrée</v>
      </c>
      <c r="I7" s="32" t="str">
        <f aca="false">mai!I7</f>
        <v>sortie</v>
      </c>
      <c r="J7" s="32" t="str">
        <f aca="false">mai!J7</f>
        <v>entrée</v>
      </c>
      <c r="K7" s="32" t="str">
        <f aca="false">mai!K7</f>
        <v>sortie</v>
      </c>
      <c r="L7" s="32" t="str">
        <f aca="false">mai!L7</f>
        <v>entrée</v>
      </c>
      <c r="M7" s="32" t="str">
        <f aca="false">mai!M7</f>
        <v>sortie</v>
      </c>
      <c r="N7" s="32" t="str">
        <f aca="false">mai!N7</f>
        <v>entrée</v>
      </c>
      <c r="O7" s="32" t="str">
        <f aca="false">mai!O7</f>
        <v>sortie</v>
      </c>
      <c r="P7" s="32" t="str">
        <f aca="false">mai!P7</f>
        <v>entrée</v>
      </c>
      <c r="Q7" s="32" t="str">
        <f aca="false">mai!Q7</f>
        <v>sortie</v>
      </c>
      <c r="R7" s="32" t="str">
        <f aca="false">mai!R7</f>
        <v>entrée</v>
      </c>
      <c r="S7" s="32" t="str">
        <f aca="false">mai!S7</f>
        <v>sortie</v>
      </c>
      <c r="T7" s="47" t="str">
        <f aca="false">mai!T7</f>
        <v>remarque</v>
      </c>
      <c r="U7" s="47" t="str">
        <f aca="false">mai!U7</f>
        <v>erreur ext</v>
      </c>
      <c r="V7" s="47" t="str">
        <f aca="false">mai!V7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mai!AM7</f>
        <v>err nbre timbrages</v>
      </c>
      <c r="AN7" s="47" t="str">
        <f aca="false">mai!AN7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mai!A8</f>
        <v>totaux mensuels:</v>
      </c>
      <c r="B8" s="48"/>
      <c r="C8" s="49" t="n">
        <f aca="false">SUM(C9:C39)</f>
        <v>7.24791666666667</v>
      </c>
      <c r="D8" s="49" t="n">
        <f aca="false">SUM(D9:D39)</f>
        <v>-7.24791666666667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dimanche</v>
      </c>
      <c r="B9" s="39" t="n">
        <f aca="false">EDATE(mai!B9,1)</f>
        <v>45809</v>
      </c>
      <c r="C9" s="14" t="n">
        <f aca="false">IF(MONTH(B9)&lt;&gt;MONTH($B$9),0,IF(OR(WEEKDAY(B9)=1,WEEKDAY(B9)=7),0,$A$1)-$A$1*F9-$A$1*$G9)</f>
        <v>0</v>
      </c>
      <c r="D9" s="14" t="n">
        <f aca="false">IF(currentDate&lt;B9,0,E9-C9)</f>
        <v>0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9" t="n">
        <f aca="false">B9+1</f>
        <v>45810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9" t="n">
        <f aca="false">B10+1</f>
        <v>45811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9" t="n">
        <f aca="false">B11+1</f>
        <v>45812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9" t="n">
        <f aca="false">B12+1</f>
        <v>45813</v>
      </c>
      <c r="C13" s="14" t="n">
        <f aca="false">IF(MONTH(B13)&lt;&gt;MONTH($B$9),0,IF(OR(WEEKDAY(B13)=1,WEEKDAY(B13)=7),0,$A$1)-$A$1*F13-$A$1*$G13)</f>
        <v>0.345138888888889</v>
      </c>
      <c r="D13" s="14" t="n">
        <f aca="false">IF(currentDate&lt;B13,0,E13-C13)</f>
        <v>-0.345138888888889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9" t="n">
        <f aca="false">B13+1</f>
        <v>45814</v>
      </c>
      <c r="C14" s="14" t="n">
        <f aca="false">IF(MONTH(B14)&lt;&gt;MONTH($B$9),0,IF(OR(WEEKDAY(B14)=1,WEEKDAY(B14)=7),0,$A$1)-$A$1*F14-$A$1*$G14)</f>
        <v>0.345138888888889</v>
      </c>
      <c r="D14" s="14" t="n">
        <f aca="false">IF(currentDate&lt;B14,0,E14-C14)</f>
        <v>-0.345138888888889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9" t="n">
        <f aca="false">B14+1</f>
        <v>45815</v>
      </c>
      <c r="C15" s="14" t="n">
        <f aca="false">IF(MONTH(B15)&lt;&gt;MONTH($B$9),0,IF(OR(WEEKDAY(B15)=1,WEEKDAY(B15)=7),0,$A$1)-$A$1*F15-$A$1*$G15)</f>
        <v>0</v>
      </c>
      <c r="D15" s="14" t="n">
        <f aca="false">IF(currentDate&lt;B15,0,E15-C15)</f>
        <v>0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9" t="n">
        <f aca="false">B15+1</f>
        <v>45816</v>
      </c>
      <c r="C16" s="14" t="n">
        <f aca="false">IF(MONTH(B16)&lt;&gt;MONTH($B$9),0,IF(OR(WEEKDAY(B16)=1,WEEKDAY(B16)=7),0,$A$1)-$A$1*F16-$A$1*$G16)</f>
        <v>0</v>
      </c>
      <c r="D16" s="14" t="n">
        <f aca="false">IF(currentDate&lt;B16,0,E16-C16)</f>
        <v>0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9" t="n">
        <f aca="false">B16+1</f>
        <v>45817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9" t="n">
        <f aca="false">B17+1</f>
        <v>45818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9" t="n">
        <f aca="false">B18+1</f>
        <v>45819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9" t="n">
        <f aca="false">B19+1</f>
        <v>45820</v>
      </c>
      <c r="C20" s="14" t="n">
        <f aca="false">IF(MONTH(B20)&lt;&gt;MONTH($B$9),0,IF(OR(WEEKDAY(B20)=1,WEEKDAY(B20)=7),0,$A$1)-$A$1*F20-$A$1*$G20)</f>
        <v>0.345138888888889</v>
      </c>
      <c r="D20" s="14" t="n">
        <f aca="false">IF(currentDate&lt;B20,0,E20-C20)</f>
        <v>-0.345138888888889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9" t="n">
        <f aca="false">B20+1</f>
        <v>45821</v>
      </c>
      <c r="C21" s="14" t="n">
        <f aca="false">IF(MONTH(B21)&lt;&gt;MONTH($B$9),0,IF(OR(WEEKDAY(B21)=1,WEEKDAY(B21)=7),0,$A$1)-$A$1*F21-$A$1*$G21)</f>
        <v>0.345138888888889</v>
      </c>
      <c r="D21" s="14" t="n">
        <f aca="false">IF(currentDate&lt;B21,0,E21-C21)</f>
        <v>-0.345138888888889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9" t="n">
        <f aca="false">B21+1</f>
        <v>45822</v>
      </c>
      <c r="C22" s="14" t="n">
        <f aca="false">IF(MONTH(B22)&lt;&gt;MONTH($B$9),0,IF(OR(WEEKDAY(B22)=1,WEEKDAY(B22)=7),0,$A$1)-$A$1*F22-$A$1*$G22)</f>
        <v>0</v>
      </c>
      <c r="D22" s="14" t="n">
        <f aca="false">IF(currentDate&lt;B22,0,E22-C22)</f>
        <v>0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9" t="n">
        <f aca="false">B22+1</f>
        <v>45823</v>
      </c>
      <c r="C23" s="14" t="n">
        <f aca="false">IF(MONTH(B23)&lt;&gt;MONTH($B$9),0,IF(OR(WEEKDAY(B23)=1,WEEKDAY(B23)=7),0,$A$1)-$A$1*F23-$A$1*$G23)</f>
        <v>0</v>
      </c>
      <c r="D23" s="14" t="n">
        <f aca="false">IF(currentDate&lt;B23,0,E23-C23)</f>
        <v>0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9" t="n">
        <f aca="false">B23+1</f>
        <v>45824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9" t="n">
        <f aca="false">B24+1</f>
        <v>45825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9" t="n">
        <f aca="false">B25+1</f>
        <v>45826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9" t="n">
        <f aca="false">B26+1</f>
        <v>45827</v>
      </c>
      <c r="C27" s="14" t="n">
        <f aca="false">IF(MONTH(B27)&lt;&gt;MONTH($B$9),0,IF(OR(WEEKDAY(B27)=1,WEEKDAY(B27)=7),0,$A$1)-$A$1*F27-$A$1*$G27)</f>
        <v>0.345138888888889</v>
      </c>
      <c r="D27" s="14" t="n">
        <f aca="false">IF(currentDate&lt;B27,0,E27-C27)</f>
        <v>-0.345138888888889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9" t="n">
        <f aca="false">B27+1</f>
        <v>45828</v>
      </c>
      <c r="C28" s="14" t="n">
        <f aca="false">IF(MONTH(B28)&lt;&gt;MONTH($B$9),0,IF(OR(WEEKDAY(B28)=1,WEEKDAY(B28)=7),0,$A$1)-$A$1*F28-$A$1*$G28)</f>
        <v>0.345138888888889</v>
      </c>
      <c r="D28" s="14" t="n">
        <f aca="false">IF(currentDate&lt;B28,0,E28-C28)</f>
        <v>-0.345138888888889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9" t="n">
        <f aca="false">B28+1</f>
        <v>45829</v>
      </c>
      <c r="C29" s="14" t="n">
        <f aca="false">IF(MONTH(B29)&lt;&gt;MONTH($B$9),0,IF(OR(WEEKDAY(B29)=1,WEEKDAY(B29)=7),0,$A$1)-$A$1*F29-$A$1*$G29)</f>
        <v>0</v>
      </c>
      <c r="D29" s="14" t="n">
        <f aca="false">IF(currentDate&lt;B29,0,E29-C29)</f>
        <v>0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9" t="n">
        <f aca="false">B29+1</f>
        <v>45830</v>
      </c>
      <c r="C30" s="14" t="n">
        <f aca="false">IF(MONTH(B30)&lt;&gt;MONTH($B$9),0,IF(OR(WEEKDAY(B30)=1,WEEKDAY(B30)=7),0,$A$1)-$A$1*F30-$A$1*$G30)</f>
        <v>0</v>
      </c>
      <c r="D30" s="14" t="n">
        <f aca="false">IF(currentDate&lt;B30,0,E30-C30)</f>
        <v>0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9" t="n">
        <f aca="false">B30+1</f>
        <v>45831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9" t="n">
        <f aca="false">B31+1</f>
        <v>45832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9" t="n">
        <f aca="false">B32+1</f>
        <v>45833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9" t="n">
        <f aca="false">B33+1</f>
        <v>45834</v>
      </c>
      <c r="C34" s="14" t="n">
        <f aca="false">IF(MONTH(B34)&lt;&gt;MONTH($B$9),0,IF(OR(WEEKDAY(B34)=1,WEEKDAY(B34)=7),0,$A$1)-$A$1*F34-$A$1*$G34)</f>
        <v>0.345138888888889</v>
      </c>
      <c r="D34" s="14" t="n">
        <f aca="false">IF(currentDate&lt;B34,0,E34-C34)</f>
        <v>-0.345138888888889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9" t="n">
        <f aca="false">B34+1</f>
        <v>45835</v>
      </c>
      <c r="C35" s="14" t="n">
        <f aca="false">IF(MONTH(B35)&lt;&gt;MONTH($B$9),0,IF(OR(WEEKDAY(B35)=1,WEEKDAY(B35)=7),0,$A$1)-$A$1*F35-$A$1*$G35)</f>
        <v>0.345138888888889</v>
      </c>
      <c r="D35" s="14" t="n">
        <f aca="false">IF(currentDate&lt;B35,0,E35-C35)</f>
        <v>-0.345138888888889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9" t="n">
        <f aca="false">B35+1</f>
        <v>45836</v>
      </c>
      <c r="C36" s="14" t="n">
        <f aca="false">IF(MONTH(B36)&lt;&gt;MONTH($B$9),0,IF(OR(WEEKDAY(B36)=1,WEEKDAY(B36)=7),0,$A$1)-$A$1*F36-$A$1*$G36)</f>
        <v>0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9" t="n">
        <f aca="false">B36+1</f>
        <v>45837</v>
      </c>
      <c r="C37" s="14" t="n">
        <f aca="false">IF(MONTH(B37)&lt;&gt;MONTH($B$9),0,IF(OR(WEEKDAY(B37)=1,WEEKDAY(B37)=7),0,$A$1)-$A$1*F37-$A$1*$G37)</f>
        <v>0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9" t="n">
        <f aca="false">B37+1</f>
        <v>45838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-0.345138888888889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9" t="n">
        <f aca="false">B38+1</f>
        <v>45839</v>
      </c>
      <c r="C39" s="14" t="n">
        <f aca="false">IF(MONTH(B39)&lt;&gt;MONTH($B$9),0,IF(OR(WEEKDAY(B39)=1,WEEKDAY(B39)=7),0,$A$1)-$A$1*F39-$A$1*$G39)</f>
        <v>0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U13" activeCellId="0" sqref="U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7" width="15.58"/>
    <col collapsed="false" customWidth="true" hidden="false" outlineLevel="0" max="22" min="21" style="27" width="9.04"/>
    <col collapsed="false" customWidth="true" hidden="false" outlineLevel="0" max="23" min="23" style="27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7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42" t="str">
        <f aca="false">"timbrage, "&amp;TEXT($B$9,"MMMM AAAA")</f>
        <v>timbrage, juillet 2025</v>
      </c>
      <c r="J1" s="42"/>
      <c r="K1" s="42"/>
      <c r="L1" s="42"/>
      <c r="M1" s="3"/>
      <c r="N1" s="3"/>
      <c r="O1" s="3"/>
      <c r="X1" s="28" t="str">
        <f aca="false">juin!X1</f>
        <v>solde</v>
      </c>
      <c r="Y1" s="28" t="str">
        <f aca="false">juin!Y1</f>
        <v>tot1</v>
      </c>
      <c r="Z1" s="28" t="str">
        <f aca="false">juin!Z1</f>
        <v>tot2</v>
      </c>
      <c r="AA1" s="28" t="str">
        <f aca="false">juin!AA1</f>
        <v>tot3</v>
      </c>
      <c r="AB1" s="28" t="str">
        <f aca="false">juin!AB1</f>
        <v>tot4</v>
      </c>
      <c r="AC1" s="28" t="str">
        <f aca="false">juin!AC1</f>
        <v>tot5</v>
      </c>
      <c r="AD1" s="28" t="str">
        <f aca="false">juin!AD1</f>
        <v>tot6</v>
      </c>
      <c r="AE1" s="28" t="str">
        <f aca="false">juin!AE1</f>
        <v>tot7</v>
      </c>
      <c r="AF1" s="28" t="str">
        <f aca="false">juin!AF1</f>
        <v>tot8</v>
      </c>
      <c r="AG1" s="28" t="str">
        <f aca="false">juin!AG1</f>
        <v>tot9</v>
      </c>
      <c r="AH1" s="28" t="str">
        <f aca="false">juin!AH1</f>
        <v>tot10</v>
      </c>
      <c r="AI1" s="43" t="str">
        <f aca="false">juin!AI1</f>
        <v>remarque</v>
      </c>
    </row>
    <row r="2" customFormat="false" ht="12.8" hidden="false" customHeight="false" outlineLevel="0" collapsed="false">
      <c r="A2" s="29" t="n">
        <f aca="false">juin!A5</f>
        <v>-33.7687132742246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9" t="n">
        <v>0</v>
      </c>
      <c r="B3" s="1" t="str">
        <f aca="false">juin!B3</f>
        <v>nb heures payées mois courant</v>
      </c>
      <c r="C3" s="2"/>
      <c r="E3" s="3"/>
      <c r="H3" s="3"/>
      <c r="I3" s="16" t="str">
        <f aca="false">juin!I3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4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9" t="n">
        <f aca="false">A2-A3+D8</f>
        <v>-40.3263521631135</v>
      </c>
      <c r="B5" s="1" t="str">
        <f aca="false">juin!B5</f>
        <v>balance en fin de mois</v>
      </c>
      <c r="C5" s="2"/>
      <c r="E5" s="3"/>
      <c r="H5" s="3"/>
      <c r="I5" s="45" t="n">
        <f aca="false">MAX(juin!I5,V8)</f>
        <v>110</v>
      </c>
      <c r="J5" s="46" t="str">
        <f aca="false">IFERROR(VLOOKUP($I$5, init!$A$52:$B$59, 2, 0), "Erreur inconnue")</f>
        <v>timbrage manquant</v>
      </c>
      <c r="K5" s="46"/>
      <c r="L5" s="46"/>
      <c r="M5" s="46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31"/>
      <c r="B7" s="31"/>
      <c r="C7" s="32" t="str">
        <f aca="false">juin!C7</f>
        <v>temps théorique</v>
      </c>
      <c r="D7" s="32" t="str">
        <f aca="false">juin!D7</f>
        <v>balance</v>
      </c>
      <c r="E7" s="32" t="str">
        <f aca="false">juin!E7</f>
        <v>temps présence</v>
      </c>
      <c r="F7" s="32" t="str">
        <f aca="false">juin!F7</f>
        <v>vacan-ces (j)</v>
      </c>
      <c r="G7" s="32" t="str">
        <f aca="false">juin!G7</f>
        <v>absence payée(j)</v>
      </c>
      <c r="H7" s="32" t="str">
        <f aca="false">juin!H7</f>
        <v>entrée</v>
      </c>
      <c r="I7" s="32" t="str">
        <f aca="false">juin!I7</f>
        <v>sortie</v>
      </c>
      <c r="J7" s="32" t="str">
        <f aca="false">juin!J7</f>
        <v>entrée</v>
      </c>
      <c r="K7" s="32" t="str">
        <f aca="false">juin!K7</f>
        <v>sortie</v>
      </c>
      <c r="L7" s="32" t="str">
        <f aca="false">juin!L7</f>
        <v>entrée</v>
      </c>
      <c r="M7" s="32" t="str">
        <f aca="false">juin!M7</f>
        <v>sortie</v>
      </c>
      <c r="N7" s="32" t="str">
        <f aca="false">juin!N7</f>
        <v>entrée</v>
      </c>
      <c r="O7" s="32" t="str">
        <f aca="false">juin!O7</f>
        <v>sortie</v>
      </c>
      <c r="P7" s="32" t="str">
        <f aca="false">juin!P7</f>
        <v>entrée</v>
      </c>
      <c r="Q7" s="32" t="str">
        <f aca="false">juin!Q7</f>
        <v>sortie</v>
      </c>
      <c r="R7" s="32" t="str">
        <f aca="false">juin!R7</f>
        <v>entrée</v>
      </c>
      <c r="S7" s="32" t="str">
        <f aca="false">juin!S7</f>
        <v>sortie</v>
      </c>
      <c r="T7" s="47" t="str">
        <f aca="false">juin!T7</f>
        <v>remarque</v>
      </c>
      <c r="U7" s="47" t="str">
        <f aca="false">juin!U7</f>
        <v>erreur ext</v>
      </c>
      <c r="V7" s="47" t="str">
        <f aca="false">juin!V7</f>
        <v>erreur int</v>
      </c>
      <c r="W7" s="33"/>
      <c r="X7" s="32"/>
      <c r="Y7" s="32"/>
      <c r="Z7" s="34"/>
      <c r="AA7" s="32"/>
      <c r="AB7" s="32"/>
      <c r="AC7" s="32"/>
      <c r="AD7" s="32"/>
      <c r="AE7" s="32"/>
      <c r="AF7" s="32"/>
      <c r="AG7" s="32"/>
      <c r="AH7" s="32"/>
      <c r="AI7" s="31"/>
      <c r="AJ7" s="31"/>
      <c r="AK7" s="31"/>
      <c r="AL7" s="31"/>
      <c r="AM7" s="47" t="str">
        <f aca="false">juin!AM7</f>
        <v>err nbre timbrages</v>
      </c>
      <c r="AN7" s="47" t="str">
        <f aca="false">juin!AN7</f>
        <v>err saisie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31"/>
      <c r="JI7" s="31"/>
      <c r="JJ7" s="31"/>
      <c r="JK7" s="31"/>
      <c r="JL7" s="31"/>
      <c r="JM7" s="31"/>
      <c r="JN7" s="31"/>
      <c r="JO7" s="31"/>
      <c r="JP7" s="31"/>
      <c r="JQ7" s="31"/>
      <c r="JR7" s="31"/>
      <c r="JS7" s="31"/>
      <c r="JT7" s="31"/>
      <c r="JU7" s="31"/>
      <c r="JV7" s="31"/>
      <c r="JW7" s="31"/>
      <c r="JX7" s="31"/>
      <c r="JY7" s="31"/>
      <c r="JZ7" s="31"/>
      <c r="KA7" s="31"/>
      <c r="KB7" s="31"/>
      <c r="KC7" s="31"/>
      <c r="KD7" s="31"/>
      <c r="KE7" s="31"/>
      <c r="KF7" s="31"/>
      <c r="KG7" s="31"/>
      <c r="KH7" s="31"/>
      <c r="KI7" s="31"/>
      <c r="KJ7" s="31"/>
      <c r="KK7" s="31"/>
      <c r="KL7" s="31"/>
      <c r="KM7" s="31"/>
      <c r="KN7" s="31"/>
      <c r="KO7" s="31"/>
      <c r="KP7" s="31"/>
      <c r="KQ7" s="31"/>
      <c r="KR7" s="31"/>
      <c r="KS7" s="31"/>
      <c r="KT7" s="31"/>
      <c r="KU7" s="31"/>
      <c r="KV7" s="31"/>
      <c r="KW7" s="31"/>
      <c r="KX7" s="31"/>
      <c r="KY7" s="31"/>
      <c r="KZ7" s="31"/>
      <c r="LA7" s="31"/>
      <c r="LB7" s="31"/>
      <c r="LC7" s="31"/>
      <c r="LD7" s="31"/>
      <c r="LE7" s="31"/>
      <c r="LF7" s="31"/>
      <c r="LG7" s="31"/>
      <c r="LH7" s="31"/>
      <c r="LI7" s="31"/>
      <c r="LJ7" s="31"/>
      <c r="LK7" s="31"/>
      <c r="LL7" s="31"/>
      <c r="LM7" s="31"/>
      <c r="LN7" s="31"/>
      <c r="LO7" s="31"/>
      <c r="LP7" s="31"/>
      <c r="LQ7" s="31"/>
      <c r="LR7" s="31"/>
      <c r="LS7" s="31"/>
      <c r="LT7" s="31"/>
      <c r="LU7" s="31"/>
      <c r="LV7" s="31"/>
      <c r="LW7" s="31"/>
      <c r="LX7" s="31"/>
      <c r="LY7" s="31"/>
      <c r="LZ7" s="31"/>
      <c r="MA7" s="31"/>
      <c r="MB7" s="31"/>
      <c r="MC7" s="31"/>
      <c r="MD7" s="31"/>
      <c r="ME7" s="31"/>
      <c r="MF7" s="31"/>
      <c r="MG7" s="31"/>
      <c r="MH7" s="31"/>
      <c r="MI7" s="31"/>
      <c r="MJ7" s="31"/>
      <c r="MK7" s="31"/>
      <c r="ML7" s="31"/>
      <c r="MM7" s="31"/>
      <c r="MN7" s="31"/>
      <c r="MO7" s="31"/>
      <c r="MP7" s="31"/>
      <c r="MQ7" s="31"/>
      <c r="MR7" s="31"/>
      <c r="MS7" s="31"/>
      <c r="MT7" s="31"/>
      <c r="MU7" s="31"/>
      <c r="MV7" s="31"/>
      <c r="MW7" s="31"/>
      <c r="MX7" s="31"/>
      <c r="MY7" s="31"/>
      <c r="MZ7" s="31"/>
      <c r="NA7" s="31"/>
      <c r="NB7" s="31"/>
      <c r="NC7" s="31"/>
      <c r="ND7" s="31"/>
      <c r="NE7" s="31"/>
      <c r="NF7" s="31"/>
      <c r="NG7" s="31"/>
      <c r="NH7" s="31"/>
      <c r="NI7" s="31"/>
      <c r="NJ7" s="31"/>
      <c r="NK7" s="31"/>
      <c r="NL7" s="31"/>
      <c r="NM7" s="31"/>
      <c r="NN7" s="31"/>
      <c r="NO7" s="31"/>
      <c r="NP7" s="31"/>
      <c r="NQ7" s="31"/>
      <c r="NR7" s="31"/>
      <c r="NS7" s="31"/>
      <c r="NT7" s="31"/>
      <c r="NU7" s="31"/>
      <c r="NV7" s="31"/>
      <c r="NW7" s="31"/>
      <c r="NX7" s="31"/>
      <c r="NY7" s="31"/>
      <c r="NZ7" s="31"/>
      <c r="OA7" s="31"/>
      <c r="OB7" s="31"/>
      <c r="OC7" s="31"/>
      <c r="OD7" s="31"/>
      <c r="OE7" s="31"/>
      <c r="OF7" s="31"/>
      <c r="OG7" s="31"/>
      <c r="OH7" s="31"/>
      <c r="OI7" s="31"/>
      <c r="OJ7" s="31"/>
      <c r="OK7" s="31"/>
      <c r="OL7" s="31"/>
      <c r="OM7" s="31"/>
      <c r="ON7" s="31"/>
      <c r="OO7" s="31"/>
      <c r="OP7" s="31"/>
      <c r="OQ7" s="31"/>
      <c r="OR7" s="31"/>
      <c r="OS7" s="31"/>
      <c r="OT7" s="31"/>
      <c r="OU7" s="31"/>
      <c r="OV7" s="31"/>
      <c r="OW7" s="31"/>
      <c r="OX7" s="31"/>
      <c r="OY7" s="31"/>
      <c r="OZ7" s="31"/>
      <c r="PA7" s="31"/>
      <c r="PB7" s="31"/>
      <c r="PC7" s="31"/>
      <c r="PD7" s="31"/>
      <c r="PE7" s="31"/>
      <c r="PF7" s="31"/>
      <c r="PG7" s="31"/>
      <c r="PH7" s="31"/>
      <c r="PI7" s="31"/>
      <c r="PJ7" s="31"/>
      <c r="PK7" s="31"/>
      <c r="PL7" s="31"/>
      <c r="PM7" s="31"/>
      <c r="PN7" s="31"/>
      <c r="PO7" s="31"/>
      <c r="PP7" s="31"/>
      <c r="PQ7" s="31"/>
      <c r="PR7" s="31"/>
      <c r="PS7" s="31"/>
      <c r="PT7" s="31"/>
      <c r="PU7" s="31"/>
      <c r="PV7" s="31"/>
      <c r="PW7" s="31"/>
      <c r="PX7" s="31"/>
      <c r="PY7" s="31"/>
      <c r="PZ7" s="31"/>
      <c r="QA7" s="31"/>
      <c r="QB7" s="31"/>
      <c r="QC7" s="31"/>
      <c r="QD7" s="31"/>
      <c r="QE7" s="31"/>
      <c r="QF7" s="31"/>
      <c r="QG7" s="31"/>
      <c r="QH7" s="31"/>
      <c r="QI7" s="31"/>
      <c r="QJ7" s="31"/>
      <c r="QK7" s="31"/>
      <c r="QL7" s="31"/>
      <c r="QM7" s="31"/>
      <c r="QN7" s="31"/>
      <c r="QO7" s="31"/>
      <c r="QP7" s="31"/>
      <c r="QQ7" s="31"/>
      <c r="QR7" s="31"/>
      <c r="QS7" s="31"/>
      <c r="QT7" s="31"/>
      <c r="QU7" s="31"/>
      <c r="QV7" s="31"/>
      <c r="QW7" s="31"/>
      <c r="QX7" s="31"/>
      <c r="QY7" s="31"/>
      <c r="QZ7" s="31"/>
      <c r="RA7" s="31"/>
      <c r="RB7" s="31"/>
      <c r="RC7" s="31"/>
      <c r="RD7" s="31"/>
      <c r="RE7" s="31"/>
      <c r="RF7" s="31"/>
      <c r="RG7" s="31"/>
      <c r="RH7" s="31"/>
      <c r="RI7" s="31"/>
      <c r="RJ7" s="31"/>
      <c r="RK7" s="31"/>
      <c r="RL7" s="31"/>
      <c r="RM7" s="31"/>
      <c r="RN7" s="31"/>
      <c r="RO7" s="31"/>
      <c r="RP7" s="31"/>
      <c r="RQ7" s="31"/>
      <c r="RR7" s="31"/>
      <c r="RS7" s="31"/>
      <c r="RT7" s="31"/>
      <c r="RU7" s="31"/>
      <c r="RV7" s="31"/>
      <c r="RW7" s="31"/>
      <c r="RX7" s="31"/>
      <c r="RY7" s="31"/>
      <c r="RZ7" s="31"/>
      <c r="SA7" s="31"/>
      <c r="SB7" s="31"/>
      <c r="SC7" s="31"/>
      <c r="SD7" s="31"/>
      <c r="SE7" s="31"/>
      <c r="SF7" s="31"/>
      <c r="SG7" s="31"/>
      <c r="SH7" s="31"/>
      <c r="SI7" s="31"/>
      <c r="SJ7" s="31"/>
      <c r="SK7" s="31"/>
      <c r="SL7" s="31"/>
      <c r="SM7" s="31"/>
      <c r="SN7" s="31"/>
      <c r="SO7" s="31"/>
      <c r="SP7" s="31"/>
      <c r="SQ7" s="31"/>
      <c r="SR7" s="31"/>
      <c r="SS7" s="31"/>
      <c r="ST7" s="31"/>
      <c r="SU7" s="31"/>
      <c r="SV7" s="31"/>
      <c r="SW7" s="31"/>
      <c r="SX7" s="31"/>
      <c r="SY7" s="31"/>
      <c r="SZ7" s="31"/>
      <c r="TA7" s="31"/>
      <c r="TB7" s="31"/>
      <c r="TC7" s="31"/>
      <c r="TD7" s="31"/>
      <c r="TE7" s="31"/>
      <c r="TF7" s="31"/>
      <c r="TG7" s="31"/>
      <c r="TH7" s="31"/>
      <c r="TI7" s="31"/>
      <c r="TJ7" s="31"/>
      <c r="TK7" s="31"/>
      <c r="TL7" s="31"/>
      <c r="TM7" s="31"/>
      <c r="TN7" s="31"/>
      <c r="TO7" s="31"/>
      <c r="TP7" s="31"/>
      <c r="TQ7" s="31"/>
      <c r="TR7" s="31"/>
      <c r="TS7" s="31"/>
      <c r="TT7" s="31"/>
      <c r="TU7" s="31"/>
      <c r="TV7" s="31"/>
      <c r="TW7" s="31"/>
      <c r="TX7" s="31"/>
      <c r="TY7" s="31"/>
      <c r="TZ7" s="31"/>
      <c r="UA7" s="31"/>
      <c r="UB7" s="31"/>
      <c r="UC7" s="31"/>
      <c r="UD7" s="31"/>
      <c r="UE7" s="31"/>
      <c r="UF7" s="31"/>
      <c r="UG7" s="31"/>
      <c r="UH7" s="31"/>
      <c r="UI7" s="31"/>
      <c r="UJ7" s="31"/>
      <c r="UK7" s="31"/>
      <c r="UL7" s="31"/>
      <c r="UM7" s="31"/>
      <c r="UN7" s="31"/>
      <c r="UO7" s="31"/>
      <c r="UP7" s="31"/>
      <c r="UQ7" s="31"/>
      <c r="UR7" s="31"/>
      <c r="US7" s="31"/>
      <c r="UT7" s="31"/>
      <c r="UU7" s="31"/>
      <c r="UV7" s="31"/>
      <c r="UW7" s="31"/>
      <c r="UX7" s="31"/>
      <c r="UY7" s="31"/>
      <c r="UZ7" s="31"/>
      <c r="VA7" s="31"/>
      <c r="VB7" s="31"/>
      <c r="VC7" s="31"/>
      <c r="VD7" s="31"/>
      <c r="VE7" s="31"/>
      <c r="VF7" s="31"/>
      <c r="VG7" s="31"/>
      <c r="VH7" s="31"/>
      <c r="VI7" s="31"/>
      <c r="VJ7" s="31"/>
      <c r="VK7" s="31"/>
      <c r="VL7" s="31"/>
      <c r="VM7" s="31"/>
      <c r="VN7" s="31"/>
      <c r="VO7" s="31"/>
      <c r="VP7" s="31"/>
      <c r="VQ7" s="31"/>
      <c r="VR7" s="31"/>
      <c r="VS7" s="31"/>
      <c r="VT7" s="31"/>
      <c r="VU7" s="31"/>
      <c r="VV7" s="31"/>
      <c r="VW7" s="31"/>
      <c r="VX7" s="31"/>
      <c r="VY7" s="31"/>
      <c r="VZ7" s="31"/>
      <c r="WA7" s="31"/>
      <c r="WB7" s="31"/>
      <c r="WC7" s="31"/>
      <c r="WD7" s="31"/>
      <c r="WE7" s="31"/>
      <c r="WF7" s="31"/>
      <c r="WG7" s="31"/>
      <c r="WH7" s="31"/>
      <c r="WI7" s="31"/>
      <c r="WJ7" s="31"/>
      <c r="WK7" s="31"/>
      <c r="WL7" s="31"/>
      <c r="WM7" s="31"/>
      <c r="WN7" s="31"/>
      <c r="WO7" s="31"/>
      <c r="WP7" s="31"/>
      <c r="WQ7" s="31"/>
      <c r="WR7" s="31"/>
      <c r="WS7" s="31"/>
      <c r="WT7" s="31"/>
      <c r="WU7" s="31"/>
      <c r="WV7" s="31"/>
      <c r="WW7" s="31"/>
      <c r="WX7" s="31"/>
      <c r="WY7" s="31"/>
      <c r="WZ7" s="31"/>
      <c r="XA7" s="31"/>
      <c r="XB7" s="31"/>
      <c r="XC7" s="31"/>
      <c r="XD7" s="31"/>
      <c r="XE7" s="31"/>
      <c r="XF7" s="31"/>
      <c r="XG7" s="31"/>
      <c r="XH7" s="31"/>
      <c r="XI7" s="31"/>
      <c r="XJ7" s="31"/>
      <c r="XK7" s="31"/>
      <c r="XL7" s="31"/>
      <c r="XM7" s="31"/>
      <c r="XN7" s="31"/>
      <c r="XO7" s="31"/>
      <c r="XP7" s="31"/>
      <c r="XQ7" s="31"/>
      <c r="XR7" s="31"/>
      <c r="XS7" s="31"/>
      <c r="XT7" s="31"/>
      <c r="XU7" s="31"/>
      <c r="XV7" s="31"/>
      <c r="XW7" s="31"/>
      <c r="XX7" s="31"/>
      <c r="XY7" s="31"/>
      <c r="XZ7" s="31"/>
      <c r="YA7" s="31"/>
      <c r="YB7" s="31"/>
      <c r="YC7" s="31"/>
      <c r="YD7" s="31"/>
      <c r="YE7" s="31"/>
      <c r="YF7" s="31"/>
      <c r="YG7" s="31"/>
      <c r="YH7" s="31"/>
      <c r="YI7" s="31"/>
      <c r="YJ7" s="31"/>
      <c r="YK7" s="31"/>
      <c r="YL7" s="31"/>
      <c r="YM7" s="31"/>
      <c r="YN7" s="31"/>
      <c r="YO7" s="31"/>
      <c r="YP7" s="31"/>
      <c r="YQ7" s="31"/>
      <c r="YR7" s="31"/>
      <c r="YS7" s="31"/>
      <c r="YT7" s="31"/>
      <c r="YU7" s="31"/>
      <c r="YV7" s="31"/>
      <c r="YW7" s="31"/>
      <c r="YX7" s="31"/>
      <c r="YY7" s="31"/>
      <c r="YZ7" s="31"/>
      <c r="ZA7" s="31"/>
      <c r="ZB7" s="31"/>
      <c r="ZC7" s="31"/>
      <c r="ZD7" s="31"/>
      <c r="ZE7" s="31"/>
      <c r="ZF7" s="31"/>
      <c r="ZG7" s="31"/>
      <c r="ZH7" s="31"/>
      <c r="ZI7" s="31"/>
      <c r="ZJ7" s="31"/>
      <c r="ZK7" s="31"/>
      <c r="ZL7" s="31"/>
      <c r="ZM7" s="31"/>
      <c r="ZN7" s="31"/>
      <c r="ZO7" s="31"/>
      <c r="ZP7" s="31"/>
      <c r="ZQ7" s="31"/>
      <c r="ZR7" s="31"/>
      <c r="ZS7" s="31"/>
      <c r="ZT7" s="31"/>
      <c r="ZU7" s="31"/>
      <c r="ZV7" s="31"/>
      <c r="ZW7" s="31"/>
      <c r="ZX7" s="31"/>
      <c r="ZY7" s="31"/>
      <c r="ZZ7" s="31"/>
      <c r="AAA7" s="31"/>
      <c r="AAB7" s="31"/>
      <c r="AAC7" s="31"/>
      <c r="AAD7" s="31"/>
      <c r="AAE7" s="31"/>
      <c r="AAF7" s="31"/>
      <c r="AAG7" s="31"/>
      <c r="AAH7" s="31"/>
      <c r="AAI7" s="31"/>
      <c r="AAJ7" s="31"/>
      <c r="AAK7" s="31"/>
      <c r="AAL7" s="31"/>
      <c r="AAM7" s="31"/>
      <c r="AAN7" s="31"/>
      <c r="AAO7" s="31"/>
      <c r="AAP7" s="31"/>
      <c r="AAQ7" s="31"/>
      <c r="AAR7" s="31"/>
      <c r="AAS7" s="31"/>
      <c r="AAT7" s="31"/>
      <c r="AAU7" s="31"/>
      <c r="AAV7" s="31"/>
      <c r="AAW7" s="31"/>
      <c r="AAX7" s="31"/>
      <c r="AAY7" s="31"/>
      <c r="AAZ7" s="31"/>
      <c r="ABA7" s="31"/>
      <c r="ABB7" s="31"/>
      <c r="ABC7" s="31"/>
      <c r="ABD7" s="31"/>
      <c r="ABE7" s="31"/>
      <c r="ABF7" s="31"/>
      <c r="ABG7" s="31"/>
      <c r="ABH7" s="31"/>
      <c r="ABI7" s="31"/>
      <c r="ABJ7" s="31"/>
      <c r="ABK7" s="31"/>
      <c r="ABL7" s="31"/>
      <c r="ABM7" s="31"/>
      <c r="ABN7" s="31"/>
      <c r="ABO7" s="31"/>
      <c r="ABP7" s="31"/>
      <c r="ABQ7" s="31"/>
      <c r="ABR7" s="31"/>
      <c r="ABS7" s="31"/>
      <c r="ABT7" s="31"/>
      <c r="ABU7" s="31"/>
      <c r="ABV7" s="31"/>
      <c r="ABW7" s="31"/>
      <c r="ABX7" s="31"/>
      <c r="ABY7" s="31"/>
      <c r="ABZ7" s="31"/>
      <c r="ACA7" s="31"/>
      <c r="ACB7" s="31"/>
      <c r="ACC7" s="31"/>
      <c r="ACD7" s="31"/>
      <c r="ACE7" s="31"/>
      <c r="ACF7" s="31"/>
      <c r="ACG7" s="31"/>
      <c r="ACH7" s="31"/>
      <c r="ACI7" s="31"/>
      <c r="ACJ7" s="31"/>
      <c r="ACK7" s="31"/>
      <c r="ACL7" s="31"/>
      <c r="ACM7" s="31"/>
      <c r="ACN7" s="31"/>
      <c r="ACO7" s="31"/>
      <c r="ACP7" s="31"/>
      <c r="ACQ7" s="31"/>
      <c r="ACR7" s="31"/>
      <c r="ACS7" s="31"/>
      <c r="ACT7" s="31"/>
      <c r="ACU7" s="31"/>
      <c r="ACV7" s="31"/>
      <c r="ACW7" s="31"/>
      <c r="ACX7" s="31"/>
      <c r="ACY7" s="31"/>
      <c r="ACZ7" s="31"/>
      <c r="ADA7" s="31"/>
      <c r="ADB7" s="31"/>
      <c r="ADC7" s="31"/>
      <c r="ADD7" s="31"/>
      <c r="ADE7" s="31"/>
      <c r="ADF7" s="31"/>
      <c r="ADG7" s="31"/>
      <c r="ADH7" s="31"/>
      <c r="ADI7" s="31"/>
      <c r="ADJ7" s="31"/>
      <c r="ADK7" s="31"/>
      <c r="ADL7" s="31"/>
      <c r="ADM7" s="31"/>
      <c r="ADN7" s="31"/>
      <c r="ADO7" s="31"/>
      <c r="ADP7" s="31"/>
      <c r="ADQ7" s="31"/>
      <c r="ADR7" s="31"/>
      <c r="ADS7" s="31"/>
      <c r="ADT7" s="31"/>
      <c r="ADU7" s="31"/>
      <c r="ADV7" s="31"/>
      <c r="ADW7" s="31"/>
      <c r="ADX7" s="31"/>
      <c r="ADY7" s="31"/>
      <c r="ADZ7" s="31"/>
      <c r="AEA7" s="31"/>
      <c r="AEB7" s="31"/>
      <c r="AEC7" s="31"/>
      <c r="AED7" s="31"/>
      <c r="AEE7" s="31"/>
      <c r="AEF7" s="31"/>
      <c r="AEG7" s="31"/>
      <c r="AEH7" s="31"/>
      <c r="AEI7" s="31"/>
      <c r="AEJ7" s="31"/>
      <c r="AEK7" s="31"/>
      <c r="AEL7" s="31"/>
      <c r="AEM7" s="31"/>
      <c r="AEN7" s="31"/>
      <c r="AEO7" s="31"/>
      <c r="AEP7" s="31"/>
      <c r="AEQ7" s="31"/>
      <c r="AER7" s="31"/>
      <c r="AES7" s="31"/>
      <c r="AET7" s="31"/>
      <c r="AEU7" s="31"/>
      <c r="AEV7" s="31"/>
      <c r="AEW7" s="31"/>
      <c r="AEX7" s="31"/>
      <c r="AEY7" s="31"/>
      <c r="AEZ7" s="31"/>
      <c r="AFA7" s="31"/>
      <c r="AFB7" s="31"/>
      <c r="AFC7" s="31"/>
      <c r="AFD7" s="31"/>
      <c r="AFE7" s="31"/>
      <c r="AFF7" s="31"/>
      <c r="AFG7" s="31"/>
      <c r="AFH7" s="31"/>
      <c r="AFI7" s="31"/>
      <c r="AFJ7" s="31"/>
      <c r="AFK7" s="31"/>
      <c r="AFL7" s="31"/>
      <c r="AFM7" s="31"/>
      <c r="AFN7" s="31"/>
      <c r="AFO7" s="31"/>
      <c r="AFP7" s="31"/>
      <c r="AFQ7" s="31"/>
      <c r="AFR7" s="31"/>
      <c r="AFS7" s="31"/>
      <c r="AFT7" s="31"/>
      <c r="AFU7" s="31"/>
      <c r="AFV7" s="31"/>
      <c r="AFW7" s="31"/>
      <c r="AFX7" s="31"/>
      <c r="AFY7" s="31"/>
      <c r="AFZ7" s="31"/>
      <c r="AGA7" s="31"/>
      <c r="AGB7" s="31"/>
      <c r="AGC7" s="31"/>
      <c r="AGD7" s="31"/>
      <c r="AGE7" s="31"/>
      <c r="AGF7" s="31"/>
      <c r="AGG7" s="31"/>
      <c r="AGH7" s="31"/>
      <c r="AGI7" s="31"/>
      <c r="AGJ7" s="31"/>
      <c r="AGK7" s="31"/>
      <c r="AGL7" s="31"/>
      <c r="AGM7" s="31"/>
      <c r="AGN7" s="31"/>
      <c r="AGO7" s="31"/>
      <c r="AGP7" s="31"/>
      <c r="AGQ7" s="31"/>
      <c r="AGR7" s="31"/>
      <c r="AGS7" s="31"/>
      <c r="AGT7" s="31"/>
      <c r="AGU7" s="31"/>
      <c r="AGV7" s="31"/>
      <c r="AGW7" s="31"/>
      <c r="AGX7" s="31"/>
      <c r="AGY7" s="31"/>
      <c r="AGZ7" s="31"/>
      <c r="AHA7" s="31"/>
      <c r="AHB7" s="31"/>
      <c r="AHC7" s="31"/>
      <c r="AHD7" s="31"/>
      <c r="AHE7" s="31"/>
      <c r="AHF7" s="31"/>
      <c r="AHG7" s="31"/>
      <c r="AHH7" s="31"/>
      <c r="AHI7" s="31"/>
      <c r="AHJ7" s="31"/>
      <c r="AHK7" s="31"/>
      <c r="AHL7" s="31"/>
      <c r="AHM7" s="31"/>
      <c r="AHN7" s="31"/>
      <c r="AHO7" s="31"/>
      <c r="AHP7" s="31"/>
      <c r="AHQ7" s="31"/>
      <c r="AHR7" s="31"/>
      <c r="AHS7" s="31"/>
      <c r="AHT7" s="31"/>
      <c r="AHU7" s="31"/>
      <c r="AHV7" s="31"/>
      <c r="AHW7" s="31"/>
      <c r="AHX7" s="31"/>
      <c r="AHY7" s="31"/>
      <c r="AHZ7" s="31"/>
      <c r="AIA7" s="31"/>
      <c r="AIB7" s="31"/>
      <c r="AIC7" s="31"/>
      <c r="AID7" s="31"/>
      <c r="AIE7" s="31"/>
      <c r="AIF7" s="31"/>
      <c r="AIG7" s="31"/>
      <c r="AIH7" s="31"/>
      <c r="AII7" s="31"/>
      <c r="AIJ7" s="31"/>
      <c r="AIK7" s="31"/>
      <c r="AIL7" s="31"/>
      <c r="AIM7" s="31"/>
      <c r="AIN7" s="31"/>
      <c r="AIO7" s="31"/>
      <c r="AIP7" s="31"/>
      <c r="AIQ7" s="31"/>
      <c r="AIR7" s="31"/>
      <c r="AIS7" s="31"/>
      <c r="AIT7" s="31"/>
      <c r="AIU7" s="31"/>
      <c r="AIV7" s="31"/>
      <c r="AIW7" s="31"/>
      <c r="AIX7" s="31"/>
      <c r="AIY7" s="31"/>
      <c r="AIZ7" s="31"/>
      <c r="AJA7" s="31"/>
      <c r="AJB7" s="31"/>
      <c r="AJC7" s="31"/>
      <c r="AJD7" s="31"/>
      <c r="AJE7" s="31"/>
      <c r="AJF7" s="31"/>
      <c r="AJG7" s="31"/>
      <c r="AJH7" s="31"/>
      <c r="AJI7" s="31"/>
      <c r="AJJ7" s="31"/>
      <c r="AJK7" s="31"/>
      <c r="AJL7" s="31"/>
      <c r="AJM7" s="31"/>
      <c r="AJN7" s="31"/>
      <c r="AJO7" s="31"/>
      <c r="AJP7" s="31"/>
      <c r="AJQ7" s="31"/>
      <c r="AJR7" s="31"/>
      <c r="AJS7" s="31"/>
      <c r="AJT7" s="31"/>
      <c r="AJU7" s="31"/>
      <c r="AJV7" s="31"/>
      <c r="AJW7" s="31"/>
      <c r="AJX7" s="31"/>
      <c r="AJY7" s="31"/>
      <c r="AJZ7" s="31"/>
      <c r="AKA7" s="31"/>
      <c r="AKB7" s="31"/>
      <c r="AKC7" s="31"/>
      <c r="AKD7" s="31"/>
      <c r="AKE7" s="31"/>
      <c r="AKF7" s="31"/>
      <c r="AKG7" s="31"/>
      <c r="AKH7" s="31"/>
      <c r="AKI7" s="31"/>
      <c r="AKJ7" s="31"/>
      <c r="AKK7" s="31"/>
      <c r="AKL7" s="31"/>
      <c r="AKM7" s="31"/>
      <c r="AKN7" s="31"/>
      <c r="AKO7" s="31"/>
      <c r="AKP7" s="31"/>
      <c r="AKQ7" s="31"/>
      <c r="AKR7" s="31"/>
      <c r="AKS7" s="31"/>
      <c r="AKT7" s="31"/>
      <c r="AKU7" s="31"/>
      <c r="AKV7" s="31"/>
      <c r="AKW7" s="31"/>
      <c r="AKX7" s="31"/>
      <c r="AKY7" s="31"/>
      <c r="AKZ7" s="31"/>
      <c r="ALA7" s="31"/>
      <c r="ALB7" s="31"/>
      <c r="ALC7" s="31"/>
      <c r="ALD7" s="31"/>
      <c r="ALE7" s="31"/>
      <c r="ALF7" s="31"/>
      <c r="ALG7" s="31"/>
      <c r="ALH7" s="31"/>
      <c r="ALI7" s="31"/>
      <c r="ALJ7" s="31"/>
      <c r="ALK7" s="31"/>
      <c r="ALL7" s="31"/>
      <c r="ALM7" s="31"/>
      <c r="ALN7" s="31"/>
      <c r="ALO7" s="31"/>
      <c r="ALP7" s="31"/>
      <c r="ALQ7" s="31"/>
      <c r="ALR7" s="31"/>
      <c r="ALS7" s="31"/>
      <c r="ALT7" s="31"/>
      <c r="ALU7" s="31"/>
      <c r="ALV7" s="31"/>
      <c r="ALW7" s="31"/>
      <c r="ALX7" s="31"/>
      <c r="ALY7" s="31"/>
      <c r="ALZ7" s="31"/>
      <c r="AMA7" s="31"/>
      <c r="AMB7" s="31"/>
      <c r="AMC7" s="31"/>
      <c r="AMD7" s="31"/>
      <c r="AME7" s="31"/>
      <c r="AMF7" s="31"/>
      <c r="AMG7" s="31"/>
      <c r="AMH7" s="31"/>
      <c r="AMI7" s="31"/>
      <c r="AMJ7" s="31"/>
      <c r="AMK7" s="31"/>
      <c r="AML7" s="31"/>
      <c r="AMM7" s="31"/>
      <c r="AMN7" s="31"/>
      <c r="AMO7" s="23"/>
      <c r="AMP7" s="23"/>
      <c r="AMQ7" s="23"/>
      <c r="AMR7" s="23"/>
    </row>
    <row r="8" customFormat="false" ht="19.85" hidden="false" customHeight="true" outlineLevel="0" collapsed="false">
      <c r="A8" s="48" t="str">
        <f aca="false">juin!A8</f>
        <v>totaux mensuels:</v>
      </c>
      <c r="B8" s="48"/>
      <c r="C8" s="49" t="n">
        <f aca="false">SUM(C9:C39)</f>
        <v>7.93819444444444</v>
      </c>
      <c r="D8" s="49" t="n">
        <f aca="false">SUM(D9:D39)</f>
        <v>-6.55763888888889</v>
      </c>
      <c r="E8" s="49" t="n">
        <f aca="false">SUM(E9:E39)</f>
        <v>0</v>
      </c>
      <c r="F8" s="50" t="n">
        <f aca="false">SUM(F9:F39)</f>
        <v>0</v>
      </c>
      <c r="G8" s="50" t="n">
        <f aca="false">SUM(G9:G39)</f>
        <v>0</v>
      </c>
      <c r="H8" s="51"/>
      <c r="I8" s="51"/>
      <c r="J8" s="51"/>
      <c r="K8" s="51"/>
      <c r="L8" s="51"/>
      <c r="M8" s="51"/>
      <c r="N8" s="51"/>
      <c r="O8" s="51"/>
      <c r="P8" s="50"/>
      <c r="Q8" s="50"/>
      <c r="R8" s="50"/>
      <c r="S8" s="50"/>
      <c r="T8" s="52"/>
      <c r="U8" s="52" t="n">
        <f aca="false">MAX(U$9:U$39)</f>
        <v>0</v>
      </c>
      <c r="V8" s="52" t="n">
        <f aca="false">MAX(U8,MAX(V$9:V$39))</f>
        <v>0</v>
      </c>
      <c r="W8" s="52"/>
      <c r="X8" s="53"/>
      <c r="Y8" s="49" t="n">
        <f aca="false">SUM(Y9:Y39)</f>
        <v>0</v>
      </c>
      <c r="Z8" s="49" t="n">
        <f aca="false">SUM(Z9:Z39)</f>
        <v>0</v>
      </c>
      <c r="AA8" s="49" t="n">
        <f aca="false">SUM(AA9:AA39)</f>
        <v>0</v>
      </c>
      <c r="AB8" s="49" t="n">
        <f aca="false">SUM(AB9:AB39)</f>
        <v>0</v>
      </c>
      <c r="AC8" s="49" t="n">
        <f aca="false">SUM(AC9:AC39)</f>
        <v>0</v>
      </c>
      <c r="AD8" s="49" t="n">
        <f aca="false">SUM(AD9:AD39)</f>
        <v>0</v>
      </c>
      <c r="AE8" s="49" t="n">
        <f aca="false">SUM(AE9:AE39)</f>
        <v>0</v>
      </c>
      <c r="AF8" s="49" t="n">
        <f aca="false">SUM(AF9:AF39)</f>
        <v>0</v>
      </c>
      <c r="AG8" s="49" t="n">
        <f aca="false">SUM(AG9:AG39)</f>
        <v>0</v>
      </c>
      <c r="AH8" s="49" t="n">
        <f aca="false">SUM(AH9:AH39)</f>
        <v>0</v>
      </c>
      <c r="AI8" s="48"/>
      <c r="AJ8" s="48"/>
      <c r="AK8" s="48"/>
      <c r="AL8" s="48"/>
      <c r="AM8" s="52"/>
      <c r="AN8" s="52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  <c r="HG8" s="48"/>
      <c r="HH8" s="48"/>
      <c r="HI8" s="48"/>
      <c r="HJ8" s="48"/>
      <c r="HK8" s="48"/>
      <c r="HL8" s="48"/>
      <c r="HM8" s="48"/>
      <c r="HN8" s="48"/>
      <c r="HO8" s="48"/>
      <c r="HP8" s="48"/>
      <c r="HQ8" s="48"/>
      <c r="HR8" s="48"/>
      <c r="HS8" s="48"/>
      <c r="HT8" s="48"/>
      <c r="HU8" s="48"/>
      <c r="HV8" s="48"/>
      <c r="HW8" s="48"/>
      <c r="HX8" s="48"/>
      <c r="HY8" s="48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  <c r="IW8" s="48"/>
      <c r="IX8" s="48"/>
      <c r="IY8" s="48"/>
      <c r="IZ8" s="48"/>
      <c r="JA8" s="48"/>
      <c r="JB8" s="48"/>
      <c r="JC8" s="48"/>
      <c r="JD8" s="48"/>
      <c r="JE8" s="54"/>
      <c r="JF8" s="54"/>
      <c r="JG8" s="54"/>
      <c r="JH8" s="54"/>
      <c r="JI8" s="54"/>
      <c r="JJ8" s="54"/>
      <c r="JK8" s="54"/>
      <c r="JL8" s="54"/>
      <c r="JM8" s="54"/>
      <c r="JN8" s="54"/>
      <c r="JO8" s="54"/>
      <c r="JP8" s="54"/>
      <c r="JQ8" s="54"/>
      <c r="JR8" s="54"/>
      <c r="JS8" s="54"/>
      <c r="JT8" s="54"/>
      <c r="JU8" s="54"/>
      <c r="JV8" s="54"/>
      <c r="JW8" s="54"/>
      <c r="JX8" s="54"/>
      <c r="JY8" s="54"/>
      <c r="JZ8" s="54"/>
      <c r="KA8" s="54"/>
      <c r="KB8" s="54"/>
      <c r="KC8" s="54"/>
      <c r="KD8" s="54"/>
      <c r="KE8" s="54"/>
      <c r="KF8" s="54"/>
      <c r="KG8" s="54"/>
      <c r="KH8" s="54"/>
      <c r="KI8" s="54"/>
      <c r="KJ8" s="54"/>
      <c r="KK8" s="54"/>
      <c r="KL8" s="54"/>
      <c r="KM8" s="54"/>
      <c r="KN8" s="54"/>
      <c r="KO8" s="54"/>
      <c r="KP8" s="54"/>
      <c r="KQ8" s="54"/>
      <c r="KR8" s="54"/>
      <c r="KS8" s="54"/>
      <c r="KT8" s="54"/>
      <c r="KU8" s="54"/>
      <c r="KV8" s="54"/>
      <c r="KW8" s="54"/>
      <c r="KX8" s="54"/>
      <c r="KY8" s="54"/>
      <c r="KZ8" s="54"/>
      <c r="LA8" s="54"/>
      <c r="LB8" s="54"/>
      <c r="LC8" s="54"/>
      <c r="LD8" s="54"/>
      <c r="LE8" s="54"/>
      <c r="LF8" s="54"/>
      <c r="LG8" s="54"/>
      <c r="LH8" s="54"/>
      <c r="LI8" s="54"/>
      <c r="LJ8" s="54"/>
      <c r="LK8" s="54"/>
      <c r="LL8" s="54"/>
      <c r="LM8" s="54"/>
      <c r="LN8" s="54"/>
      <c r="LO8" s="54"/>
      <c r="LP8" s="54"/>
      <c r="LQ8" s="54"/>
      <c r="LR8" s="54"/>
      <c r="LS8" s="54"/>
      <c r="LT8" s="54"/>
      <c r="LU8" s="54"/>
      <c r="LV8" s="54"/>
      <c r="LW8" s="54"/>
      <c r="LX8" s="54"/>
      <c r="LY8" s="54"/>
      <c r="LZ8" s="54"/>
      <c r="MA8" s="54"/>
      <c r="MB8" s="54"/>
      <c r="MC8" s="54"/>
      <c r="MD8" s="54"/>
      <c r="ME8" s="54"/>
      <c r="MF8" s="54"/>
      <c r="MG8" s="54"/>
      <c r="MH8" s="54"/>
      <c r="MI8" s="54"/>
      <c r="MJ8" s="54"/>
      <c r="MK8" s="54"/>
      <c r="ML8" s="54"/>
      <c r="MM8" s="54"/>
      <c r="MN8" s="54"/>
      <c r="MO8" s="54"/>
      <c r="MP8" s="54"/>
      <c r="MQ8" s="54"/>
      <c r="MR8" s="54"/>
      <c r="MS8" s="54"/>
      <c r="MT8" s="54"/>
      <c r="MU8" s="54"/>
      <c r="MV8" s="54"/>
      <c r="MW8" s="54"/>
      <c r="MX8" s="54"/>
      <c r="MY8" s="54"/>
      <c r="MZ8" s="54"/>
      <c r="NA8" s="54"/>
      <c r="NB8" s="54"/>
      <c r="NC8" s="54"/>
      <c r="ND8" s="54"/>
      <c r="NE8" s="54"/>
      <c r="NF8" s="54"/>
      <c r="NG8" s="54"/>
      <c r="NH8" s="54"/>
      <c r="NI8" s="54"/>
      <c r="NJ8" s="54"/>
      <c r="NK8" s="54"/>
      <c r="NL8" s="54"/>
      <c r="NM8" s="54"/>
      <c r="NN8" s="54"/>
      <c r="NO8" s="54"/>
      <c r="NP8" s="54"/>
      <c r="NQ8" s="54"/>
      <c r="NR8" s="54"/>
      <c r="NS8" s="54"/>
      <c r="NT8" s="54"/>
      <c r="NU8" s="54"/>
      <c r="NV8" s="54"/>
      <c r="NW8" s="54"/>
      <c r="NX8" s="54"/>
      <c r="NY8" s="54"/>
      <c r="NZ8" s="54"/>
      <c r="OA8" s="54"/>
      <c r="OB8" s="54"/>
      <c r="OC8" s="54"/>
      <c r="OD8" s="54"/>
      <c r="OE8" s="54"/>
      <c r="OF8" s="54"/>
      <c r="OG8" s="54"/>
      <c r="OH8" s="54"/>
      <c r="OI8" s="54"/>
      <c r="OJ8" s="54"/>
      <c r="OK8" s="54"/>
      <c r="OL8" s="54"/>
      <c r="OM8" s="54"/>
      <c r="ON8" s="54"/>
      <c r="OO8" s="54"/>
      <c r="OP8" s="54"/>
      <c r="OQ8" s="54"/>
      <c r="OR8" s="54"/>
      <c r="OS8" s="54"/>
      <c r="OT8" s="54"/>
      <c r="OU8" s="54"/>
      <c r="OV8" s="54"/>
      <c r="OW8" s="54"/>
      <c r="OX8" s="54"/>
      <c r="OY8" s="54"/>
      <c r="OZ8" s="54"/>
      <c r="PA8" s="54"/>
      <c r="PB8" s="54"/>
      <c r="PC8" s="54"/>
      <c r="PD8" s="54"/>
      <c r="PE8" s="54"/>
      <c r="PF8" s="54"/>
      <c r="PG8" s="54"/>
      <c r="PH8" s="54"/>
      <c r="PI8" s="54"/>
      <c r="PJ8" s="54"/>
      <c r="PK8" s="54"/>
      <c r="PL8" s="54"/>
      <c r="PM8" s="54"/>
      <c r="PN8" s="54"/>
      <c r="PO8" s="54"/>
      <c r="PP8" s="54"/>
      <c r="PQ8" s="54"/>
      <c r="PR8" s="54"/>
      <c r="PS8" s="54"/>
      <c r="PT8" s="54"/>
      <c r="PU8" s="54"/>
      <c r="PV8" s="54"/>
      <c r="PW8" s="54"/>
      <c r="PX8" s="54"/>
      <c r="PY8" s="54"/>
      <c r="PZ8" s="54"/>
      <c r="QA8" s="54"/>
      <c r="QB8" s="54"/>
      <c r="QC8" s="54"/>
      <c r="QD8" s="54"/>
      <c r="QE8" s="54"/>
      <c r="QF8" s="54"/>
      <c r="QG8" s="54"/>
      <c r="QH8" s="54"/>
      <c r="QI8" s="54"/>
      <c r="QJ8" s="54"/>
      <c r="QK8" s="54"/>
      <c r="QL8" s="54"/>
      <c r="QM8" s="54"/>
      <c r="QN8" s="54"/>
      <c r="QO8" s="54"/>
      <c r="QP8" s="54"/>
      <c r="QQ8" s="54"/>
      <c r="QR8" s="54"/>
      <c r="QS8" s="54"/>
      <c r="QT8" s="54"/>
      <c r="QU8" s="54"/>
      <c r="QV8" s="54"/>
      <c r="QW8" s="54"/>
      <c r="QX8" s="54"/>
      <c r="QY8" s="54"/>
      <c r="QZ8" s="54"/>
      <c r="RA8" s="54"/>
      <c r="RB8" s="54"/>
      <c r="RC8" s="54"/>
      <c r="RD8" s="54"/>
      <c r="RE8" s="54"/>
      <c r="RF8" s="54"/>
      <c r="RG8" s="54"/>
      <c r="RH8" s="54"/>
      <c r="RI8" s="54"/>
      <c r="RJ8" s="54"/>
      <c r="RK8" s="54"/>
      <c r="RL8" s="54"/>
      <c r="RM8" s="54"/>
      <c r="RN8" s="54"/>
      <c r="RO8" s="54"/>
      <c r="RP8" s="54"/>
      <c r="RQ8" s="54"/>
      <c r="RR8" s="54"/>
      <c r="RS8" s="54"/>
      <c r="RT8" s="54"/>
      <c r="RU8" s="54"/>
      <c r="RV8" s="54"/>
      <c r="RW8" s="54"/>
      <c r="RX8" s="54"/>
      <c r="RY8" s="54"/>
      <c r="RZ8" s="54"/>
      <c r="SA8" s="54"/>
      <c r="SB8" s="54"/>
      <c r="SC8" s="54"/>
      <c r="SD8" s="54"/>
      <c r="SE8" s="54"/>
      <c r="SF8" s="54"/>
      <c r="SG8" s="54"/>
      <c r="SH8" s="54"/>
      <c r="SI8" s="54"/>
      <c r="SJ8" s="54"/>
      <c r="SK8" s="54"/>
      <c r="SL8" s="54"/>
      <c r="SM8" s="54"/>
      <c r="SN8" s="54"/>
      <c r="SO8" s="54"/>
      <c r="SP8" s="54"/>
      <c r="SQ8" s="54"/>
      <c r="SR8" s="54"/>
      <c r="SS8" s="54"/>
      <c r="ST8" s="54"/>
      <c r="SU8" s="54"/>
      <c r="SV8" s="54"/>
      <c r="SW8" s="54"/>
      <c r="SX8" s="54"/>
      <c r="SY8" s="54"/>
      <c r="SZ8" s="54"/>
      <c r="TA8" s="54"/>
      <c r="TB8" s="54"/>
      <c r="TC8" s="54"/>
      <c r="TD8" s="54"/>
      <c r="TE8" s="54"/>
      <c r="TF8" s="54"/>
      <c r="TG8" s="54"/>
      <c r="TH8" s="54"/>
      <c r="TI8" s="54"/>
      <c r="TJ8" s="54"/>
      <c r="TK8" s="54"/>
      <c r="TL8" s="54"/>
      <c r="TM8" s="54"/>
      <c r="TN8" s="54"/>
      <c r="TO8" s="54"/>
      <c r="TP8" s="54"/>
      <c r="TQ8" s="54"/>
      <c r="TR8" s="54"/>
      <c r="TS8" s="54"/>
      <c r="TT8" s="54"/>
      <c r="TU8" s="54"/>
      <c r="TV8" s="54"/>
      <c r="TW8" s="54"/>
      <c r="TX8" s="54"/>
      <c r="TY8" s="54"/>
      <c r="TZ8" s="54"/>
      <c r="UA8" s="54"/>
      <c r="UB8" s="54"/>
      <c r="UC8" s="54"/>
      <c r="UD8" s="54"/>
      <c r="UE8" s="54"/>
      <c r="UF8" s="54"/>
      <c r="UG8" s="54"/>
      <c r="UH8" s="54"/>
      <c r="UI8" s="54"/>
      <c r="UJ8" s="54"/>
      <c r="UK8" s="54"/>
      <c r="UL8" s="54"/>
      <c r="UM8" s="54"/>
      <c r="UN8" s="54"/>
      <c r="UO8" s="54"/>
      <c r="UP8" s="54"/>
      <c r="UQ8" s="54"/>
      <c r="UR8" s="54"/>
      <c r="US8" s="54"/>
      <c r="UT8" s="54"/>
      <c r="UU8" s="54"/>
      <c r="UV8" s="54"/>
      <c r="UW8" s="54"/>
      <c r="UX8" s="54"/>
      <c r="UY8" s="54"/>
      <c r="UZ8" s="54"/>
      <c r="VA8" s="54"/>
      <c r="VB8" s="54"/>
      <c r="VC8" s="54"/>
      <c r="VD8" s="54"/>
      <c r="VE8" s="54"/>
      <c r="VF8" s="54"/>
      <c r="VG8" s="54"/>
      <c r="VH8" s="54"/>
      <c r="VI8" s="54"/>
      <c r="VJ8" s="54"/>
      <c r="VK8" s="54"/>
      <c r="VL8" s="54"/>
      <c r="VM8" s="54"/>
      <c r="VN8" s="54"/>
      <c r="VO8" s="54"/>
      <c r="VP8" s="54"/>
      <c r="VQ8" s="54"/>
      <c r="VR8" s="54"/>
      <c r="VS8" s="54"/>
      <c r="VT8" s="54"/>
      <c r="VU8" s="54"/>
      <c r="VV8" s="54"/>
      <c r="VW8" s="54"/>
      <c r="VX8" s="54"/>
      <c r="VY8" s="54"/>
      <c r="VZ8" s="54"/>
      <c r="WA8" s="54"/>
      <c r="WB8" s="54"/>
      <c r="WC8" s="54"/>
      <c r="WD8" s="54"/>
      <c r="WE8" s="54"/>
      <c r="WF8" s="54"/>
      <c r="WG8" s="54"/>
      <c r="WH8" s="54"/>
      <c r="WI8" s="54"/>
      <c r="WJ8" s="54"/>
      <c r="WK8" s="54"/>
      <c r="WL8" s="54"/>
      <c r="WM8" s="54"/>
      <c r="WN8" s="54"/>
      <c r="WO8" s="54"/>
      <c r="WP8" s="54"/>
      <c r="WQ8" s="54"/>
      <c r="WR8" s="54"/>
      <c r="WS8" s="54"/>
      <c r="WT8" s="54"/>
      <c r="WU8" s="54"/>
      <c r="WV8" s="54"/>
      <c r="WW8" s="54"/>
      <c r="WX8" s="54"/>
      <c r="WY8" s="54"/>
      <c r="WZ8" s="54"/>
      <c r="XA8" s="54"/>
      <c r="XB8" s="54"/>
      <c r="XC8" s="54"/>
      <c r="XD8" s="54"/>
      <c r="XE8" s="54"/>
      <c r="XF8" s="54"/>
      <c r="XG8" s="54"/>
      <c r="XH8" s="54"/>
      <c r="XI8" s="54"/>
      <c r="XJ8" s="54"/>
      <c r="XK8" s="54"/>
      <c r="XL8" s="54"/>
      <c r="XM8" s="54"/>
      <c r="XN8" s="54"/>
      <c r="XO8" s="54"/>
      <c r="XP8" s="54"/>
      <c r="XQ8" s="54"/>
      <c r="XR8" s="54"/>
      <c r="XS8" s="54"/>
      <c r="XT8" s="54"/>
      <c r="XU8" s="54"/>
      <c r="XV8" s="54"/>
      <c r="XW8" s="54"/>
      <c r="XX8" s="54"/>
      <c r="XY8" s="54"/>
      <c r="XZ8" s="54"/>
      <c r="YA8" s="54"/>
      <c r="YB8" s="54"/>
      <c r="YC8" s="54"/>
      <c r="YD8" s="54"/>
      <c r="YE8" s="54"/>
      <c r="YF8" s="54"/>
      <c r="YG8" s="54"/>
      <c r="YH8" s="54"/>
      <c r="YI8" s="54"/>
      <c r="YJ8" s="54"/>
      <c r="YK8" s="54"/>
      <c r="YL8" s="54"/>
      <c r="YM8" s="54"/>
      <c r="YN8" s="54"/>
      <c r="YO8" s="54"/>
      <c r="YP8" s="54"/>
      <c r="YQ8" s="54"/>
      <c r="YR8" s="54"/>
      <c r="YS8" s="54"/>
      <c r="YT8" s="54"/>
      <c r="YU8" s="54"/>
      <c r="YV8" s="54"/>
      <c r="YW8" s="54"/>
      <c r="YX8" s="54"/>
      <c r="YY8" s="54"/>
      <c r="YZ8" s="54"/>
      <c r="ZA8" s="54"/>
      <c r="ZB8" s="54"/>
      <c r="ZC8" s="54"/>
      <c r="ZD8" s="54"/>
      <c r="ZE8" s="54"/>
      <c r="ZF8" s="54"/>
      <c r="ZG8" s="54"/>
      <c r="ZH8" s="54"/>
      <c r="ZI8" s="54"/>
      <c r="ZJ8" s="54"/>
      <c r="ZK8" s="54"/>
      <c r="ZL8" s="54"/>
      <c r="ZM8" s="54"/>
      <c r="ZN8" s="54"/>
      <c r="ZO8" s="54"/>
      <c r="ZP8" s="54"/>
      <c r="ZQ8" s="54"/>
      <c r="ZR8" s="54"/>
      <c r="ZS8" s="54"/>
      <c r="ZT8" s="54"/>
      <c r="ZU8" s="54"/>
      <c r="ZV8" s="54"/>
      <c r="ZW8" s="54"/>
      <c r="ZX8" s="54"/>
      <c r="ZY8" s="54"/>
      <c r="ZZ8" s="54"/>
      <c r="AAA8" s="54"/>
      <c r="AAB8" s="54"/>
      <c r="AAC8" s="54"/>
      <c r="AAD8" s="54"/>
      <c r="AAE8" s="54"/>
      <c r="AAF8" s="54"/>
      <c r="AAG8" s="54"/>
      <c r="AAH8" s="54"/>
      <c r="AAI8" s="54"/>
      <c r="AAJ8" s="54"/>
      <c r="AAK8" s="54"/>
      <c r="AAL8" s="54"/>
      <c r="AAM8" s="54"/>
      <c r="AAN8" s="54"/>
      <c r="AAO8" s="54"/>
      <c r="AAP8" s="54"/>
      <c r="AAQ8" s="54"/>
      <c r="AAR8" s="54"/>
      <c r="AAS8" s="54"/>
      <c r="AAT8" s="54"/>
      <c r="AAU8" s="54"/>
      <c r="AAV8" s="54"/>
      <c r="AAW8" s="54"/>
      <c r="AAX8" s="54"/>
      <c r="AAY8" s="54"/>
      <c r="AAZ8" s="54"/>
      <c r="ABA8" s="54"/>
      <c r="ABB8" s="54"/>
      <c r="ABC8" s="54"/>
      <c r="ABD8" s="54"/>
      <c r="ABE8" s="54"/>
      <c r="ABF8" s="54"/>
      <c r="ABG8" s="54"/>
      <c r="ABH8" s="54"/>
      <c r="ABI8" s="54"/>
      <c r="ABJ8" s="54"/>
      <c r="ABK8" s="54"/>
      <c r="ABL8" s="54"/>
      <c r="ABM8" s="54"/>
      <c r="ABN8" s="54"/>
      <c r="ABO8" s="54"/>
      <c r="ABP8" s="54"/>
      <c r="ABQ8" s="54"/>
      <c r="ABR8" s="54"/>
      <c r="ABS8" s="54"/>
      <c r="ABT8" s="54"/>
      <c r="ABU8" s="54"/>
      <c r="ABV8" s="54"/>
      <c r="ABW8" s="54"/>
      <c r="ABX8" s="54"/>
      <c r="ABY8" s="54"/>
      <c r="ABZ8" s="54"/>
      <c r="ACA8" s="54"/>
      <c r="ACB8" s="54"/>
      <c r="ACC8" s="54"/>
      <c r="ACD8" s="54"/>
      <c r="ACE8" s="54"/>
      <c r="ACF8" s="54"/>
      <c r="ACG8" s="54"/>
      <c r="ACH8" s="54"/>
      <c r="ACI8" s="54"/>
      <c r="ACJ8" s="54"/>
      <c r="ACK8" s="54"/>
      <c r="ACL8" s="54"/>
      <c r="ACM8" s="54"/>
      <c r="ACN8" s="54"/>
      <c r="ACO8" s="54"/>
      <c r="ACP8" s="54"/>
      <c r="ACQ8" s="54"/>
      <c r="ACR8" s="54"/>
      <c r="ACS8" s="54"/>
      <c r="ACT8" s="54"/>
      <c r="ACU8" s="54"/>
      <c r="ACV8" s="54"/>
      <c r="ACW8" s="54"/>
      <c r="ACX8" s="54"/>
      <c r="ACY8" s="54"/>
      <c r="ACZ8" s="54"/>
      <c r="ADA8" s="54"/>
      <c r="ADB8" s="54"/>
      <c r="ADC8" s="54"/>
      <c r="ADD8" s="54"/>
      <c r="ADE8" s="54"/>
      <c r="ADF8" s="54"/>
      <c r="ADG8" s="54"/>
      <c r="ADH8" s="54"/>
      <c r="ADI8" s="54"/>
      <c r="ADJ8" s="54"/>
      <c r="ADK8" s="54"/>
      <c r="ADL8" s="54"/>
      <c r="ADM8" s="54"/>
      <c r="ADN8" s="54"/>
      <c r="ADO8" s="54"/>
      <c r="ADP8" s="54"/>
      <c r="ADQ8" s="54"/>
      <c r="ADR8" s="54"/>
      <c r="ADS8" s="54"/>
      <c r="ADT8" s="54"/>
      <c r="ADU8" s="54"/>
      <c r="ADV8" s="54"/>
      <c r="ADW8" s="54"/>
      <c r="ADX8" s="54"/>
      <c r="ADY8" s="54"/>
      <c r="ADZ8" s="54"/>
      <c r="AEA8" s="54"/>
      <c r="AEB8" s="54"/>
      <c r="AEC8" s="54"/>
      <c r="AED8" s="54"/>
      <c r="AEE8" s="54"/>
      <c r="AEF8" s="54"/>
      <c r="AEG8" s="54"/>
      <c r="AEH8" s="54"/>
      <c r="AEI8" s="54"/>
      <c r="AEJ8" s="54"/>
      <c r="AEK8" s="54"/>
      <c r="AEL8" s="54"/>
      <c r="AEM8" s="54"/>
      <c r="AEN8" s="54"/>
      <c r="AEO8" s="54"/>
      <c r="AEP8" s="54"/>
      <c r="AEQ8" s="54"/>
      <c r="AER8" s="54"/>
      <c r="AES8" s="54"/>
      <c r="AET8" s="54"/>
      <c r="AEU8" s="54"/>
      <c r="AEV8" s="54"/>
      <c r="AEW8" s="54"/>
      <c r="AEX8" s="54"/>
      <c r="AEY8" s="54"/>
      <c r="AEZ8" s="54"/>
      <c r="AFA8" s="54"/>
      <c r="AFB8" s="54"/>
      <c r="AFC8" s="54"/>
      <c r="AFD8" s="54"/>
      <c r="AFE8" s="54"/>
      <c r="AFF8" s="54"/>
      <c r="AFG8" s="54"/>
      <c r="AFH8" s="54"/>
      <c r="AFI8" s="54"/>
      <c r="AFJ8" s="54"/>
      <c r="AFK8" s="54"/>
      <c r="AFL8" s="54"/>
      <c r="AFM8" s="54"/>
      <c r="AFN8" s="54"/>
      <c r="AFO8" s="54"/>
      <c r="AFP8" s="54"/>
      <c r="AFQ8" s="54"/>
      <c r="AFR8" s="54"/>
      <c r="AFS8" s="54"/>
      <c r="AFT8" s="54"/>
      <c r="AFU8" s="54"/>
      <c r="AFV8" s="54"/>
      <c r="AFW8" s="54"/>
      <c r="AFX8" s="54"/>
      <c r="AFY8" s="54"/>
      <c r="AFZ8" s="54"/>
      <c r="AGA8" s="54"/>
      <c r="AGB8" s="54"/>
      <c r="AGC8" s="54"/>
      <c r="AGD8" s="54"/>
      <c r="AGE8" s="54"/>
      <c r="AGF8" s="54"/>
      <c r="AGG8" s="54"/>
      <c r="AGH8" s="54"/>
      <c r="AGI8" s="54"/>
      <c r="AGJ8" s="54"/>
      <c r="AGK8" s="54"/>
      <c r="AGL8" s="54"/>
      <c r="AGM8" s="54"/>
      <c r="AGN8" s="54"/>
      <c r="AGO8" s="54"/>
      <c r="AGP8" s="54"/>
      <c r="AGQ8" s="54"/>
      <c r="AGR8" s="54"/>
      <c r="AGS8" s="54"/>
      <c r="AGT8" s="54"/>
      <c r="AGU8" s="54"/>
      <c r="AGV8" s="54"/>
      <c r="AGW8" s="54"/>
      <c r="AGX8" s="54"/>
      <c r="AGY8" s="54"/>
      <c r="AGZ8" s="54"/>
      <c r="AHA8" s="54"/>
      <c r="AHB8" s="54"/>
      <c r="AHC8" s="54"/>
      <c r="AHD8" s="54"/>
      <c r="AHE8" s="54"/>
      <c r="AHF8" s="54"/>
      <c r="AHG8" s="54"/>
      <c r="AHH8" s="54"/>
      <c r="AHI8" s="54"/>
      <c r="AHJ8" s="54"/>
      <c r="AHK8" s="54"/>
      <c r="AHL8" s="54"/>
      <c r="AHM8" s="54"/>
      <c r="AHN8" s="54"/>
      <c r="AHO8" s="54"/>
      <c r="AHP8" s="54"/>
      <c r="AHQ8" s="54"/>
      <c r="AHR8" s="54"/>
      <c r="AHS8" s="54"/>
      <c r="AHT8" s="54"/>
      <c r="AHU8" s="54"/>
      <c r="AHV8" s="54"/>
      <c r="AHW8" s="54"/>
      <c r="AHX8" s="54"/>
      <c r="AHY8" s="54"/>
      <c r="AHZ8" s="54"/>
      <c r="AIA8" s="54"/>
      <c r="AIB8" s="54"/>
      <c r="AIC8" s="54"/>
      <c r="AID8" s="54"/>
      <c r="AIE8" s="54"/>
      <c r="AIF8" s="54"/>
      <c r="AIG8" s="54"/>
      <c r="AIH8" s="54"/>
      <c r="AII8" s="54"/>
      <c r="AIJ8" s="54"/>
      <c r="AIK8" s="54"/>
      <c r="AIL8" s="54"/>
      <c r="AIM8" s="54"/>
      <c r="AIN8" s="54"/>
      <c r="AIO8" s="54"/>
      <c r="AIP8" s="54"/>
      <c r="AIQ8" s="54"/>
      <c r="AIR8" s="54"/>
      <c r="AIS8" s="54"/>
      <c r="AIT8" s="54"/>
      <c r="AIU8" s="54"/>
      <c r="AIV8" s="54"/>
      <c r="AIW8" s="54"/>
      <c r="AIX8" s="54"/>
      <c r="AIY8" s="54"/>
      <c r="AIZ8" s="54"/>
      <c r="AJA8" s="54"/>
      <c r="AJB8" s="54"/>
      <c r="AJC8" s="54"/>
      <c r="AJD8" s="54"/>
      <c r="AJE8" s="54"/>
      <c r="AJF8" s="54"/>
      <c r="AJG8" s="54"/>
      <c r="AJH8" s="54"/>
      <c r="AJI8" s="54"/>
      <c r="AJJ8" s="54"/>
      <c r="AJK8" s="54"/>
      <c r="AJL8" s="54"/>
      <c r="AJM8" s="54"/>
      <c r="AJN8" s="54"/>
      <c r="AJO8" s="54"/>
      <c r="AJP8" s="54"/>
      <c r="AJQ8" s="54"/>
      <c r="AJR8" s="54"/>
      <c r="AJS8" s="54"/>
      <c r="AJT8" s="54"/>
      <c r="AJU8" s="54"/>
      <c r="AJV8" s="54"/>
      <c r="AJW8" s="54"/>
      <c r="AJX8" s="54"/>
      <c r="AJY8" s="54"/>
      <c r="AJZ8" s="54"/>
      <c r="AKA8" s="54"/>
      <c r="AKB8" s="54"/>
      <c r="AKC8" s="54"/>
      <c r="AKD8" s="54"/>
      <c r="AKE8" s="54"/>
      <c r="AKF8" s="54"/>
      <c r="AKG8" s="54"/>
      <c r="AKH8" s="54"/>
      <c r="AKI8" s="54"/>
      <c r="AKJ8" s="54"/>
      <c r="AKK8" s="54"/>
      <c r="AKL8" s="54"/>
      <c r="AKM8" s="54"/>
      <c r="AKN8" s="54"/>
      <c r="AKO8" s="54"/>
      <c r="AKP8" s="54"/>
      <c r="AKQ8" s="54"/>
      <c r="AKR8" s="54"/>
      <c r="AKS8" s="54"/>
      <c r="AKT8" s="54"/>
      <c r="AKU8" s="54"/>
      <c r="AKV8" s="54"/>
      <c r="AKW8" s="54"/>
      <c r="AKX8" s="54"/>
      <c r="AKY8" s="54"/>
      <c r="AKZ8" s="54"/>
      <c r="ALA8" s="54"/>
      <c r="ALB8" s="54"/>
      <c r="ALC8" s="54"/>
      <c r="ALD8" s="54"/>
      <c r="ALE8" s="54"/>
      <c r="ALF8" s="54"/>
      <c r="ALG8" s="54"/>
      <c r="ALH8" s="54"/>
      <c r="ALI8" s="54"/>
      <c r="ALJ8" s="54"/>
      <c r="ALK8" s="54"/>
      <c r="ALL8" s="54"/>
      <c r="ALM8" s="54"/>
      <c r="ALN8" s="54"/>
      <c r="ALO8" s="54"/>
      <c r="ALP8" s="54"/>
      <c r="ALQ8" s="54"/>
      <c r="ALR8" s="54"/>
      <c r="ALS8" s="54"/>
      <c r="ALT8" s="54"/>
      <c r="ALU8" s="54"/>
      <c r="ALV8" s="54"/>
      <c r="ALW8" s="54"/>
      <c r="ALX8" s="54"/>
      <c r="ALY8" s="54"/>
      <c r="ALZ8" s="54"/>
      <c r="AMA8" s="54"/>
      <c r="AMB8" s="54"/>
      <c r="AMC8" s="54"/>
      <c r="AMD8" s="54"/>
      <c r="AME8" s="54"/>
      <c r="AMF8" s="54"/>
      <c r="AMG8" s="54"/>
      <c r="AMH8" s="54"/>
      <c r="AMI8" s="54"/>
      <c r="AMJ8" s="54"/>
      <c r="AMK8" s="54"/>
      <c r="AML8" s="54"/>
      <c r="AMM8" s="54"/>
      <c r="AMN8" s="54"/>
      <c r="AMO8" s="54"/>
      <c r="AMP8" s="54"/>
      <c r="AMQ8" s="54"/>
      <c r="AMR8" s="54"/>
    </row>
    <row r="9" customFormat="false" ht="12.8" hidden="false" customHeight="false" outlineLevel="0" collapsed="false">
      <c r="A9" s="1" t="str">
        <f aca="false">TEXT(B9,"jjjj")</f>
        <v>mardi</v>
      </c>
      <c r="B9" s="39" t="n">
        <f aca="false">EDATE(juin!B9,1)</f>
        <v>45839</v>
      </c>
      <c r="C9" s="14" t="n">
        <f aca="false">IF(MONTH(B9)&lt;&gt;MONTH($B$9),0,IF(OR(WEEKDAY(B9)=1,WEEKDAY(B9)=7),0,$A$1)-$A$1*F9-$A$1*$G9)</f>
        <v>0.345138888888889</v>
      </c>
      <c r="D9" s="14" t="n">
        <f aca="false">IF(currentDate&lt;B9,0,E9-C9)</f>
        <v>-0.345138888888889</v>
      </c>
      <c r="E9" s="14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5"/>
      <c r="G9" s="55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7"/>
      <c r="U9" s="58"/>
      <c r="V9" s="59" t="n">
        <f aca="false">MAX(AM9,AN9)</f>
        <v>0</v>
      </c>
      <c r="X9" s="14" t="n">
        <f aca="false">E9-SUM(Y9:AH9)-F9*$A$1</f>
        <v>0</v>
      </c>
      <c r="AM9" s="27" t="n">
        <f aca="false">IF(AND(currentDate&gt;$B9,NOT(ISEVEN(COUNTIF($H9:$S9,"&lt;&gt;")))),110,0)</f>
        <v>0</v>
      </c>
      <c r="AN9" s="27" t="n">
        <f aca="false">IF(SUMPRODUCT(($H9:$S9&lt;&gt;"")*(NOT(ISNUMBER($H9:$S9))))=1,120,0)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9" t="n">
        <f aca="false">B9+1</f>
        <v>45840</v>
      </c>
      <c r="C10" s="14" t="n">
        <f aca="false">IF(MONTH(B10)&lt;&gt;MONTH($B$9),0,IF(OR(WEEKDAY(B10)=1,WEEKDAY(B10)=7),0,$A$1)-$A$1*F10-$A$1*$G10)</f>
        <v>0.345138888888889</v>
      </c>
      <c r="D10" s="14" t="n">
        <f aca="false">IF(currentDate&lt;B10,0,E10-C10)</f>
        <v>-0.345138888888889</v>
      </c>
      <c r="E10" s="14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5"/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7"/>
      <c r="U10" s="58"/>
      <c r="V10" s="59" t="n">
        <f aca="false">MAX(AM10,AN10)</f>
        <v>0</v>
      </c>
      <c r="X10" s="14" t="n">
        <f aca="false">E10-SUM(Y10:AH10)-F10*$A$1</f>
        <v>0</v>
      </c>
      <c r="AM10" s="27" t="n">
        <f aca="false">IF(AND(currentDate&gt;$B10,NOT(ISEVEN(COUNTIF($H10:$S10,"&lt;&gt;")))),110,0)</f>
        <v>0</v>
      </c>
      <c r="AN10" s="27" t="n">
        <f aca="false">IF(SUMPRODUCT(($H10:$S10&lt;&gt;"")*(NOT(ISNUMBER($H10:$S10))))=1,120,0)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9" t="n">
        <f aca="false">B10+1</f>
        <v>45841</v>
      </c>
      <c r="C11" s="14" t="n">
        <f aca="false">IF(MONTH(B11)&lt;&gt;MONTH($B$9),0,IF(OR(WEEKDAY(B11)=1,WEEKDAY(B11)=7),0,$A$1)-$A$1*F11-$A$1*$G11)</f>
        <v>0.345138888888889</v>
      </c>
      <c r="D11" s="14" t="n">
        <f aca="false">IF(currentDate&lt;B11,0,E11-C11)</f>
        <v>-0.345138888888889</v>
      </c>
      <c r="E11" s="14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5"/>
      <c r="G11" s="55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7"/>
      <c r="U11" s="58"/>
      <c r="V11" s="59" t="n">
        <f aca="false">MAX(AM11,AN11)</f>
        <v>0</v>
      </c>
      <c r="X11" s="14" t="n">
        <f aca="false">E11-SUM(Y11:AH11)-F11*$A$1</f>
        <v>0</v>
      </c>
      <c r="AM11" s="27" t="n">
        <f aca="false">IF(AND(currentDate&gt;$B11,NOT(ISEVEN(COUNTIF($H11:$S11,"&lt;&gt;")))),110,0)</f>
        <v>0</v>
      </c>
      <c r="AN11" s="27" t="n">
        <f aca="false">IF(SUMPRODUCT(($H11:$S11&lt;&gt;"")*(NOT(ISNUMBER($H11:$S11))))=1,120,0)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9" t="n">
        <f aca="false">B11+1</f>
        <v>45842</v>
      </c>
      <c r="C12" s="14" t="n">
        <f aca="false">IF(MONTH(B12)&lt;&gt;MONTH($B$9),0,IF(OR(WEEKDAY(B12)=1,WEEKDAY(B12)=7),0,$A$1)-$A$1*F12-$A$1*$G12)</f>
        <v>0.345138888888889</v>
      </c>
      <c r="D12" s="14" t="n">
        <f aca="false">IF(currentDate&lt;B12,0,E12-C12)</f>
        <v>-0.345138888888889</v>
      </c>
      <c r="E12" s="14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5"/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7"/>
      <c r="U12" s="58"/>
      <c r="V12" s="59" t="n">
        <f aca="false">MAX(AM12,AN12)</f>
        <v>0</v>
      </c>
      <c r="X12" s="14" t="n">
        <f aca="false">E12-SUM(Y12:AH12)-F12*$A$1</f>
        <v>0</v>
      </c>
      <c r="AM12" s="27" t="n">
        <f aca="false">IF(AND(currentDate&gt;$B12,NOT(ISEVEN(COUNTIF($H12:$S12,"&lt;&gt;")))),110,0)</f>
        <v>0</v>
      </c>
      <c r="AN12" s="27" t="n">
        <f aca="false">IF(SUMPRODUCT(($H12:$S12&lt;&gt;"")*(NOT(ISNUMBER($H12:$S12))))=1,120,0)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9" t="n">
        <f aca="false">B12+1</f>
        <v>45843</v>
      </c>
      <c r="C13" s="14" t="n">
        <f aca="false">IF(MONTH(B13)&lt;&gt;MONTH($B$9),0,IF(OR(WEEKDAY(B13)=1,WEEKDAY(B13)=7),0,$A$1)-$A$1*F13-$A$1*$G13)</f>
        <v>0</v>
      </c>
      <c r="D13" s="14" t="n">
        <f aca="false">IF(currentDate&lt;B13,0,E13-C13)</f>
        <v>0</v>
      </c>
      <c r="E13" s="14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5"/>
      <c r="G13" s="55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7"/>
      <c r="U13" s="58"/>
      <c r="V13" s="59" t="n">
        <f aca="false">MAX(AM13,AN13)</f>
        <v>0</v>
      </c>
      <c r="X13" s="14" t="n">
        <f aca="false">E13-SUM(Y13:AH13)-F13*$A$1</f>
        <v>0</v>
      </c>
      <c r="AM13" s="27" t="n">
        <f aca="false">IF(AND(currentDate&gt;$B13,NOT(ISEVEN(COUNTIF($H13:$S13,"&lt;&gt;")))),110,0)</f>
        <v>0</v>
      </c>
      <c r="AN13" s="27" t="n">
        <f aca="false">IF(SUMPRODUCT(($H13:$S13&lt;&gt;"")*(NOT(ISNUMBER($H13:$S13))))=1,120,0)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9" t="n">
        <f aca="false">B13+1</f>
        <v>45844</v>
      </c>
      <c r="C14" s="14" t="n">
        <f aca="false">IF(MONTH(B14)&lt;&gt;MONTH($B$9),0,IF(OR(WEEKDAY(B14)=1,WEEKDAY(B14)=7),0,$A$1)-$A$1*F14-$A$1*$G14)</f>
        <v>0</v>
      </c>
      <c r="D14" s="14" t="n">
        <f aca="false">IF(currentDate&lt;B14,0,E14-C14)</f>
        <v>0</v>
      </c>
      <c r="E14" s="14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5"/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7"/>
      <c r="U14" s="58"/>
      <c r="V14" s="59" t="n">
        <f aca="false">MAX(AM14,AN14)</f>
        <v>0</v>
      </c>
      <c r="X14" s="14" t="n">
        <f aca="false">E14-SUM(Y14:AH14)-F14*$A$1</f>
        <v>0</v>
      </c>
      <c r="AI14" s="60"/>
      <c r="AM14" s="27" t="n">
        <f aca="false">IF(AND(currentDate&gt;$B14,NOT(ISEVEN(COUNTIF($H14:$S14,"&lt;&gt;")))),110,0)</f>
        <v>0</v>
      </c>
      <c r="AN14" s="27" t="n">
        <f aca="false">IF(SUMPRODUCT(($H14:$S14&lt;&gt;"")*(NOT(ISNUMBER($H14:$S14))))=1,120,0)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9" t="n">
        <f aca="false">B14+1</f>
        <v>45845</v>
      </c>
      <c r="C15" s="14" t="n">
        <f aca="false">IF(MONTH(B15)&lt;&gt;MONTH($B$9),0,IF(OR(WEEKDAY(B15)=1,WEEKDAY(B15)=7),0,$A$1)-$A$1*F15-$A$1*$G15)</f>
        <v>0.345138888888889</v>
      </c>
      <c r="D15" s="14" t="n">
        <f aca="false">IF(currentDate&lt;B15,0,E15-C15)</f>
        <v>-0.345138888888889</v>
      </c>
      <c r="E15" s="14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5"/>
      <c r="G15" s="55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7"/>
      <c r="U15" s="58"/>
      <c r="V15" s="59" t="n">
        <f aca="false">MAX(AM15,AN15)</f>
        <v>0</v>
      </c>
      <c r="X15" s="14" t="n">
        <f aca="false">E15-SUM(Y15:AH15)-F15*$A$1</f>
        <v>0</v>
      </c>
      <c r="AM15" s="27" t="n">
        <f aca="false">IF(AND(currentDate&gt;$B15,NOT(ISEVEN(COUNTIF($H15:$S15,"&lt;&gt;")))),110,0)</f>
        <v>0</v>
      </c>
      <c r="AN15" s="27" t="n">
        <f aca="false">IF(SUMPRODUCT(($H15:$S15&lt;&gt;"")*(NOT(ISNUMBER($H15:$S15))))=1,120,0)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9" t="n">
        <f aca="false">B15+1</f>
        <v>45846</v>
      </c>
      <c r="C16" s="14" t="n">
        <f aca="false">IF(MONTH(B16)&lt;&gt;MONTH($B$9),0,IF(OR(WEEKDAY(B16)=1,WEEKDAY(B16)=7),0,$A$1)-$A$1*F16-$A$1*$G16)</f>
        <v>0.345138888888889</v>
      </c>
      <c r="D16" s="14" t="n">
        <f aca="false">IF(currentDate&lt;B16,0,E16-C16)</f>
        <v>-0.345138888888889</v>
      </c>
      <c r="E16" s="14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5"/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7"/>
      <c r="U16" s="58"/>
      <c r="V16" s="59" t="n">
        <f aca="false">MAX(AM16,AN16)</f>
        <v>0</v>
      </c>
      <c r="X16" s="14" t="n">
        <f aca="false">E16-SUM(Y16:AH16)-F16*$A$1</f>
        <v>0</v>
      </c>
      <c r="AM16" s="27" t="n">
        <f aca="false">IF(AND(currentDate&gt;$B16,NOT(ISEVEN(COUNTIF($H16:$S16,"&lt;&gt;")))),110,0)</f>
        <v>0</v>
      </c>
      <c r="AN16" s="27" t="n">
        <f aca="false">IF(SUMPRODUCT(($H16:$S16&lt;&gt;"")*(NOT(ISNUMBER($H16:$S16))))=1,120,0)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9" t="n">
        <f aca="false">B16+1</f>
        <v>45847</v>
      </c>
      <c r="C17" s="14" t="n">
        <f aca="false">IF(MONTH(B17)&lt;&gt;MONTH($B$9),0,IF(OR(WEEKDAY(B17)=1,WEEKDAY(B17)=7),0,$A$1)-$A$1*F17-$A$1*$G17)</f>
        <v>0.345138888888889</v>
      </c>
      <c r="D17" s="14" t="n">
        <f aca="false">IF(currentDate&lt;B17,0,E17-C17)</f>
        <v>-0.345138888888889</v>
      </c>
      <c r="E17" s="14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5"/>
      <c r="G17" s="55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7"/>
      <c r="U17" s="58"/>
      <c r="V17" s="59" t="n">
        <f aca="false">MAX(AM17,AN17)</f>
        <v>0</v>
      </c>
      <c r="X17" s="14" t="n">
        <f aca="false">E17-SUM(Y17:AH17)-F17*$A$1</f>
        <v>0</v>
      </c>
      <c r="AM17" s="27" t="n">
        <f aca="false">IF(AND(currentDate&gt;$B17,NOT(ISEVEN(COUNTIF($H17:$S17,"&lt;&gt;")))),110,0)</f>
        <v>0</v>
      </c>
      <c r="AN17" s="27" t="n">
        <f aca="false">IF(SUMPRODUCT(($H17:$S17&lt;&gt;"")*(NOT(ISNUMBER($H17:$S17))))=1,120,0)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9" t="n">
        <f aca="false">B17+1</f>
        <v>45848</v>
      </c>
      <c r="C18" s="14" t="n">
        <f aca="false">IF(MONTH(B18)&lt;&gt;MONTH($B$9),0,IF(OR(WEEKDAY(B18)=1,WEEKDAY(B18)=7),0,$A$1)-$A$1*F18-$A$1*$G18)</f>
        <v>0.345138888888889</v>
      </c>
      <c r="D18" s="14" t="n">
        <f aca="false">IF(currentDate&lt;B18,0,E18-C18)</f>
        <v>-0.345138888888889</v>
      </c>
      <c r="E18" s="14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5"/>
      <c r="G18" s="55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7"/>
      <c r="U18" s="58"/>
      <c r="V18" s="59" t="n">
        <f aca="false">MAX(AM18,AN18)</f>
        <v>0</v>
      </c>
      <c r="X18" s="14" t="n">
        <f aca="false">E18-SUM(Y18:AH18)-F18*$A$1</f>
        <v>0</v>
      </c>
      <c r="AM18" s="27" t="n">
        <f aca="false">IF(AND(currentDate&gt;$B18,NOT(ISEVEN(COUNTIF($H18:$S18,"&lt;&gt;")))),110,0)</f>
        <v>0</v>
      </c>
      <c r="AN18" s="27" t="n">
        <f aca="false">IF(SUMPRODUCT(($H18:$S18&lt;&gt;"")*(NOT(ISNUMBER($H18:$S18))))=1,120,0)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9" t="n">
        <f aca="false">B18+1</f>
        <v>45849</v>
      </c>
      <c r="C19" s="14" t="n">
        <f aca="false">IF(MONTH(B19)&lt;&gt;MONTH($B$9),0,IF(OR(WEEKDAY(B19)=1,WEEKDAY(B19)=7),0,$A$1)-$A$1*F19-$A$1*$G19)</f>
        <v>0.345138888888889</v>
      </c>
      <c r="D19" s="14" t="n">
        <f aca="false">IF(currentDate&lt;B19,0,E19-C19)</f>
        <v>-0.345138888888889</v>
      </c>
      <c r="E19" s="14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5"/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7"/>
      <c r="U19" s="58"/>
      <c r="V19" s="59" t="n">
        <f aca="false">MAX(AM19,AN19)</f>
        <v>0</v>
      </c>
      <c r="X19" s="14" t="n">
        <f aca="false">E19-SUM(Y19:AH19)-F19*$A$1</f>
        <v>0</v>
      </c>
      <c r="AM19" s="27" t="n">
        <f aca="false">IF(AND(currentDate&gt;$B19,NOT(ISEVEN(COUNTIF($H19:$S19,"&lt;&gt;")))),110,0)</f>
        <v>0</v>
      </c>
      <c r="AN19" s="27" t="n">
        <f aca="false">IF(SUMPRODUCT(($H19:$S19&lt;&gt;"")*(NOT(ISNUMBER($H19:$S19))))=1,120,0)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9" t="n">
        <f aca="false">B19+1</f>
        <v>45850</v>
      </c>
      <c r="C20" s="14" t="n">
        <f aca="false">IF(MONTH(B20)&lt;&gt;MONTH($B$9),0,IF(OR(WEEKDAY(B20)=1,WEEKDAY(B20)=7),0,$A$1)-$A$1*F20-$A$1*$G20)</f>
        <v>0</v>
      </c>
      <c r="D20" s="14" t="n">
        <f aca="false">IF(currentDate&lt;B20,0,E20-C20)</f>
        <v>0</v>
      </c>
      <c r="E20" s="14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5"/>
      <c r="G20" s="55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7"/>
      <c r="U20" s="58"/>
      <c r="V20" s="59" t="n">
        <f aca="false">MAX(AM20,AN20)</f>
        <v>0</v>
      </c>
      <c r="X20" s="14" t="n">
        <f aca="false">E20-SUM(Y20:AH20)-F20*$A$1</f>
        <v>0</v>
      </c>
      <c r="AM20" s="27" t="n">
        <f aca="false">IF(AND(currentDate&gt;$B20,NOT(ISEVEN(COUNTIF($H20:$S20,"&lt;&gt;")))),110,0)</f>
        <v>0</v>
      </c>
      <c r="AN20" s="27" t="n">
        <f aca="false">IF(SUMPRODUCT(($H20:$S20&lt;&gt;"")*(NOT(ISNUMBER($H20:$S20))))=1,120,0)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9" t="n">
        <f aca="false">B20+1</f>
        <v>45851</v>
      </c>
      <c r="C21" s="14" t="n">
        <f aca="false">IF(MONTH(B21)&lt;&gt;MONTH($B$9),0,IF(OR(WEEKDAY(B21)=1,WEEKDAY(B21)=7),0,$A$1)-$A$1*F21-$A$1*$G21)</f>
        <v>0</v>
      </c>
      <c r="D21" s="14" t="n">
        <f aca="false">IF(currentDate&lt;B21,0,E21-C21)</f>
        <v>0</v>
      </c>
      <c r="E21" s="14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5"/>
      <c r="G21" s="55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7"/>
      <c r="U21" s="58"/>
      <c r="V21" s="59" t="n">
        <f aca="false">MAX(AM21,AN21)</f>
        <v>0</v>
      </c>
      <c r="X21" s="14" t="n">
        <f aca="false">E21-SUM(Y21:AH21)-F21*$A$1</f>
        <v>0</v>
      </c>
      <c r="AM21" s="27" t="n">
        <f aca="false">IF(AND(currentDate&gt;$B21,NOT(ISEVEN(COUNTIF($H21:$S21,"&lt;&gt;")))),110,0)</f>
        <v>0</v>
      </c>
      <c r="AN21" s="27" t="n">
        <f aca="false">IF(SUMPRODUCT(($H21:$S21&lt;&gt;"")*(NOT(ISNUMBER($H21:$S21))))=1,120,0)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9" t="n">
        <f aca="false">B21+1</f>
        <v>45852</v>
      </c>
      <c r="C22" s="14" t="n">
        <f aca="false">IF(MONTH(B22)&lt;&gt;MONTH($B$9),0,IF(OR(WEEKDAY(B22)=1,WEEKDAY(B22)=7),0,$A$1)-$A$1*F22-$A$1*$G22)</f>
        <v>0.345138888888889</v>
      </c>
      <c r="D22" s="14" t="n">
        <f aca="false">IF(currentDate&lt;B22,0,E22-C22)</f>
        <v>-0.345138888888889</v>
      </c>
      <c r="E22" s="14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5"/>
      <c r="G22" s="55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7"/>
      <c r="U22" s="58"/>
      <c r="V22" s="59" t="n">
        <f aca="false">MAX(AM22,AN22)</f>
        <v>0</v>
      </c>
      <c r="X22" s="14" t="n">
        <f aca="false">E22-SUM(Y22:AH22)-F22*$A$1</f>
        <v>0</v>
      </c>
      <c r="AM22" s="27" t="n">
        <f aca="false">IF(AND(currentDate&gt;$B22,NOT(ISEVEN(COUNTIF($H22:$S22,"&lt;&gt;")))),110,0)</f>
        <v>0</v>
      </c>
      <c r="AN22" s="27" t="n">
        <f aca="false">IF(SUMPRODUCT(($H22:$S22&lt;&gt;"")*(NOT(ISNUMBER($H22:$S22))))=1,120,0)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9" t="n">
        <f aca="false">B22+1</f>
        <v>45853</v>
      </c>
      <c r="C23" s="14" t="n">
        <f aca="false">IF(MONTH(B23)&lt;&gt;MONTH($B$9),0,IF(OR(WEEKDAY(B23)=1,WEEKDAY(B23)=7),0,$A$1)-$A$1*F23-$A$1*$G23)</f>
        <v>0.345138888888889</v>
      </c>
      <c r="D23" s="14" t="n">
        <f aca="false">IF(currentDate&lt;B23,0,E23-C23)</f>
        <v>-0.345138888888889</v>
      </c>
      <c r="E23" s="14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5"/>
      <c r="G23" s="55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7"/>
      <c r="U23" s="58"/>
      <c r="V23" s="59" t="n">
        <f aca="false">MAX(AM23,AN23)</f>
        <v>0</v>
      </c>
      <c r="X23" s="14" t="n">
        <f aca="false">E23-SUM(Y23:AH23)-F23*$A$1</f>
        <v>0</v>
      </c>
      <c r="AM23" s="27" t="n">
        <f aca="false">IF(AND(currentDate&gt;$B23,NOT(ISEVEN(COUNTIF($H23:$S23,"&lt;&gt;")))),110,0)</f>
        <v>0</v>
      </c>
      <c r="AN23" s="27" t="n">
        <f aca="false">IF(SUMPRODUCT(($H23:$S23&lt;&gt;"")*(NOT(ISNUMBER($H23:$S23))))=1,120,0)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9" t="n">
        <f aca="false">B23+1</f>
        <v>45854</v>
      </c>
      <c r="C24" s="14" t="n">
        <f aca="false">IF(MONTH(B24)&lt;&gt;MONTH($B$9),0,IF(OR(WEEKDAY(B24)=1,WEEKDAY(B24)=7),0,$A$1)-$A$1*F24-$A$1*$G24)</f>
        <v>0.345138888888889</v>
      </c>
      <c r="D24" s="14" t="n">
        <f aca="false">IF(currentDate&lt;B24,0,E24-C24)</f>
        <v>-0.345138888888889</v>
      </c>
      <c r="E24" s="14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5"/>
      <c r="G24" s="55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7"/>
      <c r="U24" s="58"/>
      <c r="V24" s="59" t="n">
        <f aca="false">MAX(AM24,AN24)</f>
        <v>0</v>
      </c>
      <c r="X24" s="14" t="n">
        <f aca="false">E24-SUM(Y24:AH24)-F24*$A$1</f>
        <v>0</v>
      </c>
      <c r="AM24" s="27" t="n">
        <f aca="false">IF(AND(currentDate&gt;$B24,NOT(ISEVEN(COUNTIF($H24:$S24,"&lt;&gt;")))),110,0)</f>
        <v>0</v>
      </c>
      <c r="AN24" s="27" t="n">
        <f aca="false">IF(SUMPRODUCT(($H24:$S24&lt;&gt;"")*(NOT(ISNUMBER($H24:$S24))))=1,120,0)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9" t="n">
        <f aca="false">B24+1</f>
        <v>45855</v>
      </c>
      <c r="C25" s="14" t="n">
        <f aca="false">IF(MONTH(B25)&lt;&gt;MONTH($B$9),0,IF(OR(WEEKDAY(B25)=1,WEEKDAY(B25)=7),0,$A$1)-$A$1*F25-$A$1*$G25)</f>
        <v>0.345138888888889</v>
      </c>
      <c r="D25" s="14" t="n">
        <f aca="false">IF(currentDate&lt;B25,0,E25-C25)</f>
        <v>-0.345138888888889</v>
      </c>
      <c r="E25" s="14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5"/>
      <c r="G25" s="55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7"/>
      <c r="U25" s="58"/>
      <c r="V25" s="59" t="n">
        <f aca="false">MAX(AM25,AN25)</f>
        <v>0</v>
      </c>
      <c r="X25" s="14" t="n">
        <f aca="false">E25-SUM(Y25:AH25)-F25*$A$1</f>
        <v>0</v>
      </c>
      <c r="AM25" s="27" t="n">
        <f aca="false">IF(AND(currentDate&gt;$B25,NOT(ISEVEN(COUNTIF($H25:$S25,"&lt;&gt;")))),110,0)</f>
        <v>0</v>
      </c>
      <c r="AN25" s="27" t="n">
        <f aca="false">IF(SUMPRODUCT(($H25:$S25&lt;&gt;"")*(NOT(ISNUMBER($H25:$S25))))=1,120,0)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9" t="n">
        <f aca="false">B25+1</f>
        <v>45856</v>
      </c>
      <c r="C26" s="14" t="n">
        <f aca="false">IF(MONTH(B26)&lt;&gt;MONTH($B$9),0,IF(OR(WEEKDAY(B26)=1,WEEKDAY(B26)=7),0,$A$1)-$A$1*F26-$A$1*$G26)</f>
        <v>0.345138888888889</v>
      </c>
      <c r="D26" s="14" t="n">
        <f aca="false">IF(currentDate&lt;B26,0,E26-C26)</f>
        <v>-0.345138888888889</v>
      </c>
      <c r="E26" s="14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5"/>
      <c r="G26" s="55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7"/>
      <c r="U26" s="58"/>
      <c r="V26" s="59" t="n">
        <f aca="false">MAX(AM26,AN26)</f>
        <v>0</v>
      </c>
      <c r="X26" s="14" t="n">
        <f aca="false">E26-SUM(Y26:AH26)-F26*$A$1</f>
        <v>0</v>
      </c>
      <c r="AM26" s="27" t="n">
        <f aca="false">IF(AND(currentDate&gt;$B26,NOT(ISEVEN(COUNTIF($H26:$S26,"&lt;&gt;")))),110,0)</f>
        <v>0</v>
      </c>
      <c r="AN26" s="27" t="n">
        <f aca="false">IF(SUMPRODUCT(($H26:$S26&lt;&gt;"")*(NOT(ISNUMBER($H26:$S26))))=1,120,0)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9" t="n">
        <f aca="false">B26+1</f>
        <v>45857</v>
      </c>
      <c r="C27" s="14" t="n">
        <f aca="false">IF(MONTH(B27)&lt;&gt;MONTH($B$9),0,IF(OR(WEEKDAY(B27)=1,WEEKDAY(B27)=7),0,$A$1)-$A$1*F27-$A$1*$G27)</f>
        <v>0</v>
      </c>
      <c r="D27" s="14" t="n">
        <f aca="false">IF(currentDate&lt;B27,0,E27-C27)</f>
        <v>0</v>
      </c>
      <c r="E27" s="14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5"/>
      <c r="G27" s="55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7"/>
      <c r="U27" s="58"/>
      <c r="V27" s="59" t="n">
        <f aca="false">MAX(AM27,AN27)</f>
        <v>0</v>
      </c>
      <c r="X27" s="14" t="n">
        <f aca="false">E27-SUM(Y27:AH27)-F27*$A$1</f>
        <v>0</v>
      </c>
      <c r="AM27" s="27" t="n">
        <f aca="false">IF(AND(currentDate&gt;$B27,NOT(ISEVEN(COUNTIF($H27:$S27,"&lt;&gt;")))),110,0)</f>
        <v>0</v>
      </c>
      <c r="AN27" s="27" t="n">
        <f aca="false">IF(SUMPRODUCT(($H27:$S27&lt;&gt;"")*(NOT(ISNUMBER($H27:$S27))))=1,120,0)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9" t="n">
        <f aca="false">B27+1</f>
        <v>45858</v>
      </c>
      <c r="C28" s="14" t="n">
        <f aca="false">IF(MONTH(B28)&lt;&gt;MONTH($B$9),0,IF(OR(WEEKDAY(B28)=1,WEEKDAY(B28)=7),0,$A$1)-$A$1*F28-$A$1*$G28)</f>
        <v>0</v>
      </c>
      <c r="D28" s="14" t="n">
        <f aca="false">IF(currentDate&lt;B28,0,E28-C28)</f>
        <v>0</v>
      </c>
      <c r="E28" s="14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5"/>
      <c r="G28" s="55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7"/>
      <c r="U28" s="58"/>
      <c r="V28" s="59" t="n">
        <f aca="false">MAX(AM28,AN28)</f>
        <v>0</v>
      </c>
      <c r="X28" s="14" t="n">
        <f aca="false">E28-SUM(Y28:AH28)-F28*$A$1</f>
        <v>0</v>
      </c>
      <c r="AM28" s="27" t="n">
        <f aca="false">IF(AND(currentDate&gt;$B28,NOT(ISEVEN(COUNTIF($H28:$S28,"&lt;&gt;")))),110,0)</f>
        <v>0</v>
      </c>
      <c r="AN28" s="27" t="n">
        <f aca="false">IF(SUMPRODUCT(($H28:$S28&lt;&gt;"")*(NOT(ISNUMBER($H28:$S28))))=1,120,0)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9" t="n">
        <f aca="false">B28+1</f>
        <v>45859</v>
      </c>
      <c r="C29" s="14" t="n">
        <f aca="false">IF(MONTH(B29)&lt;&gt;MONTH($B$9),0,IF(OR(WEEKDAY(B29)=1,WEEKDAY(B29)=7),0,$A$1)-$A$1*F29-$A$1*$G29)</f>
        <v>0.345138888888889</v>
      </c>
      <c r="D29" s="14" t="n">
        <f aca="false">IF(currentDate&lt;B29,0,E29-C29)</f>
        <v>-0.345138888888889</v>
      </c>
      <c r="E29" s="14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5"/>
      <c r="G29" s="55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7"/>
      <c r="U29" s="58"/>
      <c r="V29" s="59" t="n">
        <f aca="false">MAX(AM29,AN29)</f>
        <v>0</v>
      </c>
      <c r="X29" s="14" t="n">
        <f aca="false">E29-SUM(Y29:AH29)-F29*$A$1</f>
        <v>0</v>
      </c>
      <c r="AM29" s="27" t="n">
        <f aca="false">IF(AND(currentDate&gt;$B29,NOT(ISEVEN(COUNTIF($H29:$S29,"&lt;&gt;")))),110,0)</f>
        <v>0</v>
      </c>
      <c r="AN29" s="27" t="n">
        <f aca="false">IF(SUMPRODUCT(($H29:$S29&lt;&gt;"")*(NOT(ISNUMBER($H29:$S29))))=1,120,0)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9" t="n">
        <f aca="false">B29+1</f>
        <v>45860</v>
      </c>
      <c r="C30" s="14" t="n">
        <f aca="false">IF(MONTH(B30)&lt;&gt;MONTH($B$9),0,IF(OR(WEEKDAY(B30)=1,WEEKDAY(B30)=7),0,$A$1)-$A$1*F30-$A$1*$G30)</f>
        <v>0.345138888888889</v>
      </c>
      <c r="D30" s="14" t="n">
        <f aca="false">IF(currentDate&lt;B30,0,E30-C30)</f>
        <v>-0.345138888888889</v>
      </c>
      <c r="E30" s="14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5"/>
      <c r="G30" s="55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7"/>
      <c r="U30" s="58"/>
      <c r="V30" s="59" t="n">
        <f aca="false">MAX(AM30,AN30)</f>
        <v>0</v>
      </c>
      <c r="X30" s="14" t="n">
        <f aca="false">E30-SUM(Y30:AH30)-F30*$A$1</f>
        <v>0</v>
      </c>
      <c r="AM30" s="27" t="n">
        <f aca="false">IF(AND(currentDate&gt;$B30,NOT(ISEVEN(COUNTIF($H30:$S30,"&lt;&gt;")))),110,0)</f>
        <v>0</v>
      </c>
      <c r="AN30" s="27" t="n">
        <f aca="false">IF(SUMPRODUCT(($H30:$S30&lt;&gt;"")*(NOT(ISNUMBER($H30:$S30))))=1,120,0)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9" t="n">
        <f aca="false">B30+1</f>
        <v>45861</v>
      </c>
      <c r="C31" s="14" t="n">
        <f aca="false">IF(MONTH(B31)&lt;&gt;MONTH($B$9),0,IF(OR(WEEKDAY(B31)=1,WEEKDAY(B31)=7),0,$A$1)-$A$1*F31-$A$1*$G31)</f>
        <v>0.345138888888889</v>
      </c>
      <c r="D31" s="14" t="n">
        <f aca="false">IF(currentDate&lt;B31,0,E31-C31)</f>
        <v>-0.345138888888889</v>
      </c>
      <c r="E31" s="14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5"/>
      <c r="G31" s="55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7"/>
      <c r="U31" s="58"/>
      <c r="V31" s="59" t="n">
        <f aca="false">MAX(AM31,AN31)</f>
        <v>0</v>
      </c>
      <c r="X31" s="14" t="n">
        <f aca="false">E31-SUM(Y31:AH31)-F31*$A$1</f>
        <v>0</v>
      </c>
      <c r="AM31" s="27" t="n">
        <f aca="false">IF(AND(currentDate&gt;$B31,NOT(ISEVEN(COUNTIF($H31:$S31,"&lt;&gt;")))),110,0)</f>
        <v>0</v>
      </c>
      <c r="AN31" s="27" t="n">
        <f aca="false">IF(SUMPRODUCT(($H31:$S31&lt;&gt;"")*(NOT(ISNUMBER($H31:$S31))))=1,120,0)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9" t="n">
        <f aca="false">B31+1</f>
        <v>45862</v>
      </c>
      <c r="C32" s="14" t="n">
        <f aca="false">IF(MONTH(B32)&lt;&gt;MONTH($B$9),0,IF(OR(WEEKDAY(B32)=1,WEEKDAY(B32)=7),0,$A$1)-$A$1*F32-$A$1*$G32)</f>
        <v>0.345138888888889</v>
      </c>
      <c r="D32" s="14" t="n">
        <f aca="false">IF(currentDate&lt;B32,0,E32-C32)</f>
        <v>-0.345138888888889</v>
      </c>
      <c r="E32" s="14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5"/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7"/>
      <c r="U32" s="58"/>
      <c r="V32" s="59" t="n">
        <f aca="false">MAX(AM32,AN32)</f>
        <v>0</v>
      </c>
      <c r="X32" s="14" t="n">
        <f aca="false">E32-SUM(Y32:AH32)-F32*$A$1</f>
        <v>0</v>
      </c>
      <c r="AM32" s="27" t="n">
        <f aca="false">IF(AND(currentDate&gt;$B32,NOT(ISEVEN(COUNTIF($H32:$S32,"&lt;&gt;")))),110,0)</f>
        <v>0</v>
      </c>
      <c r="AN32" s="27" t="n">
        <f aca="false">IF(SUMPRODUCT(($H32:$S32&lt;&gt;"")*(NOT(ISNUMBER($H32:$S32))))=1,120,0)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9" t="n">
        <f aca="false">B32+1</f>
        <v>45863</v>
      </c>
      <c r="C33" s="14" t="n">
        <f aca="false">IF(MONTH(B33)&lt;&gt;MONTH($B$9),0,IF(OR(WEEKDAY(B33)=1,WEEKDAY(B33)=7),0,$A$1)-$A$1*F33-$A$1*$G33)</f>
        <v>0.345138888888889</v>
      </c>
      <c r="D33" s="14" t="n">
        <f aca="false">IF(currentDate&lt;B33,0,E33-C33)</f>
        <v>-0.345138888888889</v>
      </c>
      <c r="E33" s="14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5"/>
      <c r="G33" s="55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7"/>
      <c r="U33" s="58"/>
      <c r="V33" s="59" t="n">
        <f aca="false">MAX(AM33,AN33)</f>
        <v>0</v>
      </c>
      <c r="X33" s="14" t="n">
        <f aca="false">E33-SUM(Y33:AH33)-F33*$A$1</f>
        <v>0</v>
      </c>
      <c r="AM33" s="27" t="n">
        <f aca="false">IF(AND(currentDate&gt;$B33,NOT(ISEVEN(COUNTIF($H33:$S33,"&lt;&gt;")))),110,0)</f>
        <v>0</v>
      </c>
      <c r="AN33" s="27" t="n">
        <f aca="false">IF(SUMPRODUCT(($H33:$S33&lt;&gt;"")*(NOT(ISNUMBER($H33:$S33))))=1,120,0)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9" t="n">
        <f aca="false">B33+1</f>
        <v>45864</v>
      </c>
      <c r="C34" s="14" t="n">
        <f aca="false">IF(MONTH(B34)&lt;&gt;MONTH($B$9),0,IF(OR(WEEKDAY(B34)=1,WEEKDAY(B34)=7),0,$A$1)-$A$1*F34-$A$1*$G34)</f>
        <v>0</v>
      </c>
      <c r="D34" s="14" t="n">
        <f aca="false">IF(currentDate&lt;B34,0,E34-C34)</f>
        <v>0</v>
      </c>
      <c r="E34" s="14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5"/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7"/>
      <c r="U34" s="58"/>
      <c r="V34" s="59" t="n">
        <f aca="false">MAX(AM34,AN34)</f>
        <v>0</v>
      </c>
      <c r="X34" s="14" t="n">
        <f aca="false">E34-SUM(Y34:AH34)-F34*$A$1</f>
        <v>0</v>
      </c>
      <c r="AM34" s="27" t="n">
        <f aca="false">IF(AND(currentDate&gt;$B34,NOT(ISEVEN(COUNTIF($H34:$S34,"&lt;&gt;")))),110,0)</f>
        <v>0</v>
      </c>
      <c r="AN34" s="27" t="n">
        <f aca="false">IF(SUMPRODUCT(($H34:$S34&lt;&gt;"")*(NOT(ISNUMBER($H34:$S34))))=1,120,0)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9" t="n">
        <f aca="false">B34+1</f>
        <v>45865</v>
      </c>
      <c r="C35" s="14" t="n">
        <f aca="false">IF(MONTH(B35)&lt;&gt;MONTH($B$9),0,IF(OR(WEEKDAY(B35)=1,WEEKDAY(B35)=7),0,$A$1)-$A$1*F35-$A$1*$G35)</f>
        <v>0</v>
      </c>
      <c r="D35" s="14" t="n">
        <f aca="false">IF(currentDate&lt;B35,0,E35-C35)</f>
        <v>0</v>
      </c>
      <c r="E35" s="14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5"/>
      <c r="G35" s="55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7"/>
      <c r="U35" s="58"/>
      <c r="V35" s="59" t="n">
        <f aca="false">MAX(AM35,AN35)</f>
        <v>0</v>
      </c>
      <c r="X35" s="14" t="n">
        <f aca="false">E35-SUM(Y35:AH35)-F35*$A$1</f>
        <v>0</v>
      </c>
      <c r="AM35" s="27" t="n">
        <f aca="false">IF(AND(currentDate&gt;$B35,NOT(ISEVEN(COUNTIF($H35:$S35,"&lt;&gt;")))),110,0)</f>
        <v>0</v>
      </c>
      <c r="AN35" s="27" t="n">
        <f aca="false">IF(SUMPRODUCT(($H35:$S35&lt;&gt;"")*(NOT(ISNUMBER($H35:$S35))))=1,120,0)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9" t="n">
        <f aca="false">B35+1</f>
        <v>45866</v>
      </c>
      <c r="C36" s="14" t="n">
        <f aca="false">IF(MONTH(B36)&lt;&gt;MONTH($B$9),0,IF(OR(WEEKDAY(B36)=1,WEEKDAY(B36)=7),0,$A$1)-$A$1*F36-$A$1*$G36)</f>
        <v>0.345138888888889</v>
      </c>
      <c r="D36" s="14" t="n">
        <f aca="false">IF(currentDate&lt;B36,0,E36-C36)</f>
        <v>0</v>
      </c>
      <c r="E36" s="14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5"/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7"/>
      <c r="U36" s="58"/>
      <c r="V36" s="59" t="n">
        <f aca="false">MAX(AM36,AN36)</f>
        <v>0</v>
      </c>
      <c r="X36" s="14" t="n">
        <f aca="false">E36-SUM(Y36:AH36)-F36*$A$1</f>
        <v>0</v>
      </c>
      <c r="AM36" s="27" t="n">
        <f aca="false">IF(AND(currentDate&gt;$B36,NOT(ISEVEN(COUNTIF($H36:$S36,"&lt;&gt;")))),110,0)</f>
        <v>0</v>
      </c>
      <c r="AN36" s="27" t="n">
        <f aca="false">IF(SUMPRODUCT(($H36:$S36&lt;&gt;"")*(NOT(ISNUMBER($H36:$S36))))=1,120,0)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9" t="n">
        <f aca="false">B36+1</f>
        <v>45867</v>
      </c>
      <c r="C37" s="14" t="n">
        <f aca="false">IF(MONTH(B37)&lt;&gt;MONTH($B$9),0,IF(OR(WEEKDAY(B37)=1,WEEKDAY(B37)=7),0,$A$1)-$A$1*F37-$A$1*$G37)</f>
        <v>0.345138888888889</v>
      </c>
      <c r="D37" s="14" t="n">
        <f aca="false">IF(currentDate&lt;B37,0,E37-C37)</f>
        <v>0</v>
      </c>
      <c r="E37" s="14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5"/>
      <c r="G37" s="55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7"/>
      <c r="U37" s="58"/>
      <c r="V37" s="59" t="n">
        <f aca="false">MAX(AM37,AN37)</f>
        <v>0</v>
      </c>
      <c r="X37" s="14" t="n">
        <f aca="false">E37-SUM(Y37:AH37)-F37*$A$1</f>
        <v>0</v>
      </c>
      <c r="AM37" s="27" t="n">
        <f aca="false">IF(AND(currentDate&gt;$B37,NOT(ISEVEN(COUNTIF($H37:$S37,"&lt;&gt;")))),110,0)</f>
        <v>0</v>
      </c>
      <c r="AN37" s="27" t="n">
        <f aca="false">IF(SUMPRODUCT(($H37:$S37&lt;&gt;"")*(NOT(ISNUMBER($H37:$S37))))=1,120,0)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9" t="n">
        <f aca="false">B37+1</f>
        <v>45868</v>
      </c>
      <c r="C38" s="14" t="n">
        <f aca="false">IF(MONTH(B38)&lt;&gt;MONTH($B$9),0,IF(OR(WEEKDAY(B38)=1,WEEKDAY(B38)=7),0,$A$1)-$A$1*F38-$A$1*$G38)</f>
        <v>0.345138888888889</v>
      </c>
      <c r="D38" s="14" t="n">
        <f aca="false">IF(currentDate&lt;B38,0,E38-C38)</f>
        <v>0</v>
      </c>
      <c r="E38" s="14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5"/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7"/>
      <c r="U38" s="58"/>
      <c r="V38" s="59" t="n">
        <f aca="false">MAX(AM38,AN38)</f>
        <v>0</v>
      </c>
      <c r="X38" s="14" t="n">
        <f aca="false">E38-SUM(Y38:AH38)-F38*$A$1</f>
        <v>0</v>
      </c>
      <c r="AM38" s="27" t="n">
        <f aca="false">IF(AND(currentDate&gt;$B38,NOT(ISEVEN(COUNTIF($H38:$S38,"&lt;&gt;")))),110,0)</f>
        <v>0</v>
      </c>
      <c r="AN38" s="27" t="n">
        <f aca="false">IF(SUMPRODUCT(($H38:$S38&lt;&gt;"")*(NOT(ISNUMBER($H38:$S38))))=1,120,0)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9" t="n">
        <f aca="false">B38+1</f>
        <v>45869</v>
      </c>
      <c r="C39" s="14" t="n">
        <f aca="false">IF(MONTH(B39)&lt;&gt;MONTH($B$9),0,IF(OR(WEEKDAY(B39)=1,WEEKDAY(B39)=7),0,$A$1)-$A$1*F39-$A$1*$G39)</f>
        <v>0.345138888888889</v>
      </c>
      <c r="D39" s="14" t="n">
        <f aca="false">IF(currentDate&lt;B39,0,E39-C39)</f>
        <v>0</v>
      </c>
      <c r="E39" s="14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5"/>
      <c r="G39" s="55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7"/>
      <c r="U39" s="58"/>
      <c r="V39" s="59" t="n">
        <f aca="false">MAX(AM39,AN39)</f>
        <v>0</v>
      </c>
      <c r="X39" s="14" t="n">
        <f aca="false">E39-SUM(Y39:AH39)-F39*$A$1</f>
        <v>0</v>
      </c>
      <c r="AM39" s="27" t="n">
        <f aca="false">IF(AND(currentDate&gt;$B39,NOT(ISEVEN(COUNTIF($H39:$S39,"&lt;&gt;")))),110,0)</f>
        <v>0</v>
      </c>
      <c r="AN39" s="27" t="n">
        <f aca="false">IF(SUMPRODUCT(($H39:$S39&lt;&gt;"")*(NOT(ISNUMBER($H39:$S39))))=1,120,0)</f>
        <v>0</v>
      </c>
    </row>
    <row r="40" customFormat="false" ht="12.8" hidden="false" customHeight="false" outlineLevel="0" collapsed="false">
      <c r="C40" s="2"/>
      <c r="D40" s="14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(($V9&gt;0)    AND ($V9&lt;100))    OR (($U9&gt;0)    AND ($U9&lt;100))</formula>
    </cfRule>
    <cfRule type="expression" priority="3" aboveAverage="0" equalAverage="0" bottom="0" percent="0" rank="0" text="" dxfId="1">
      <formula>($V9&gt;=100)    OR ($U9&gt;=100)</formula>
    </cfRule>
  </conditionalFormatting>
  <conditionalFormatting sqref="A9:X39">
    <cfRule type="expression" priority="4" aboveAverage="0" equalAverage="0" bottom="0" percent="0" rank="0" text="" dxfId="2">
      <formula>MONTH($B9)&lt;&gt;MONTH($B$9)</formula>
    </cfRule>
  </conditionalFormatting>
  <conditionalFormatting sqref="J5">
    <cfRule type="expression" priority="5" aboveAverage="0" equalAverage="0" bottom="0" percent="0" rank="0" text="" dxfId="0">
      <formula>(I5&gt;0)     AND (I5&lt;100)</formula>
    </cfRule>
  </conditionalFormatting>
  <conditionalFormatting sqref="J5">
    <cfRule type="expression" priority="6" aboveAverage="0" equalAverage="0" bottom="0" percent="0" rank="0" text="" dxfId="1">
      <formula>I5&gt;=100</formula>
    </cfRule>
  </conditionalFormatting>
  <dataValidations count="3">
    <dataValidation allowBlank="true" errorStyle="stop" operator="between" showDropDown="false" showErrorMessage="true" showInputMessage="false" sqref="F9:G39" type="decimal">
      <formula1>0</formula1>
      <formula2>1</formula2>
    </dataValidation>
    <dataValidation allowBlank="true" errorStyle="stop" operator="greaterThanOrEqual" showDropDown="false" showErrorMessage="true" showInputMessage="false" sqref="U9:U39" type="whole">
      <formula1>0</formula1>
      <formula2>0</formula2>
    </dataValidation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128187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2025-07-25T18:45:06Z</dcterms:modified>
  <cp:revision>1081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