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BaseStats" sheetId="1" r:id="rId1"/>
    <sheet name="ScaledStats" sheetId="2" r:id="rId2"/>
    <sheet name="Graph" sheetId="3" r:id="rId3"/>
  </sheets>
  <calcPr calcId="152511"/>
</workbook>
</file>

<file path=xl/calcChain.xml><?xml version="1.0" encoding="utf-8"?>
<calcChain xmlns="http://schemas.openxmlformats.org/spreadsheetml/2006/main">
  <c r="H8" i="3" l="1"/>
  <c r="H9" i="3"/>
  <c r="H7" i="3"/>
  <c r="B2" i="3"/>
  <c r="L8" i="3"/>
  <c r="L9" i="3"/>
  <c r="L7" i="3"/>
  <c r="L10" i="3" l="1"/>
  <c r="H10" i="3"/>
  <c r="L11" i="3" l="1"/>
  <c r="H11" i="3"/>
  <c r="I11" i="3" s="1"/>
  <c r="I9" i="3"/>
  <c r="I10" i="3"/>
  <c r="I8" i="3"/>
  <c r="I7" i="3"/>
  <c r="B5" i="3"/>
  <c r="B11" i="3" s="1"/>
  <c r="C11" i="3" s="1"/>
  <c r="B3" i="3"/>
  <c r="H12" i="3" l="1"/>
  <c r="I12" i="3" s="1"/>
  <c r="L12" i="3"/>
  <c r="D11" i="3"/>
  <c r="E11" i="3" s="1"/>
  <c r="D8" i="3"/>
  <c r="E8" i="3" s="1"/>
  <c r="D12" i="3"/>
  <c r="E12" i="3" s="1"/>
  <c r="D7" i="3"/>
  <c r="D10" i="3"/>
  <c r="E10" i="3" s="1"/>
  <c r="D9" i="3"/>
  <c r="E9" i="3" s="1"/>
  <c r="D13" i="3"/>
  <c r="E13" i="3" s="1"/>
  <c r="B10" i="3"/>
  <c r="C10" i="3" s="1"/>
  <c r="B13" i="3"/>
  <c r="C13" i="3" s="1"/>
  <c r="B9" i="3"/>
  <c r="C9" i="3" s="1"/>
  <c r="B7" i="3"/>
  <c r="C7" i="3" s="1"/>
  <c r="B12" i="3"/>
  <c r="C12" i="3" s="1"/>
  <c r="B8" i="3"/>
  <c r="C8" i="3" s="1"/>
  <c r="M19" i="1"/>
  <c r="M18" i="1"/>
  <c r="M17" i="1"/>
  <c r="M16" i="1"/>
  <c r="M15" i="1"/>
  <c r="M14" i="1"/>
  <c r="M13" i="1"/>
  <c r="M12" i="1"/>
  <c r="M11" i="1"/>
  <c r="M9" i="1"/>
  <c r="M8" i="1"/>
  <c r="M6" i="1"/>
  <c r="F11" i="3" l="1"/>
  <c r="H13" i="3"/>
  <c r="I13" i="3" s="1"/>
  <c r="L13" i="3"/>
  <c r="F7" i="3"/>
  <c r="E7" i="3"/>
  <c r="F10" i="3"/>
  <c r="F13" i="3"/>
  <c r="F9" i="3"/>
  <c r="F12" i="3"/>
  <c r="F8" i="3"/>
  <c r="J11" i="3"/>
  <c r="U5" i="1"/>
  <c r="U4" i="1"/>
  <c r="L14" i="3" l="1"/>
  <c r="H14" i="3"/>
  <c r="I14" i="3" s="1"/>
  <c r="B14" i="3"/>
  <c r="C14" i="3" s="1"/>
  <c r="D14" i="3"/>
  <c r="J12" i="3"/>
  <c r="J7" i="3"/>
  <c r="J13" i="3"/>
  <c r="J8" i="3"/>
  <c r="J10" i="3"/>
  <c r="J9" i="3"/>
  <c r="S19" i="1"/>
  <c r="U19" i="1" s="1"/>
  <c r="S18" i="1"/>
  <c r="U18" i="1" s="1"/>
  <c r="S17" i="1"/>
  <c r="U17" i="1" s="1"/>
  <c r="S16" i="1"/>
  <c r="U16" i="1" s="1"/>
  <c r="S15" i="1"/>
  <c r="U15" i="1" s="1"/>
  <c r="S14" i="1"/>
  <c r="U14" i="1" s="1"/>
  <c r="S13" i="1"/>
  <c r="U13" i="1" s="1"/>
  <c r="S12" i="1"/>
  <c r="U12" i="1" s="1"/>
  <c r="S11" i="1"/>
  <c r="U11" i="1" s="1"/>
  <c r="S10" i="1"/>
  <c r="U10" i="1" s="1"/>
  <c r="S9" i="1"/>
  <c r="U9" i="1" s="1"/>
  <c r="S8" i="1"/>
  <c r="U8" i="1" s="1"/>
  <c r="S7" i="1"/>
  <c r="U7" i="1" s="1"/>
  <c r="S6" i="1"/>
  <c r="U6" i="1" s="1"/>
  <c r="S5" i="1"/>
  <c r="S4" i="1"/>
  <c r="S3" i="1"/>
  <c r="U3" i="1" s="1"/>
  <c r="L15" i="3" l="1"/>
  <c r="H15" i="3"/>
  <c r="I15" i="3" s="1"/>
  <c r="D15" i="3"/>
  <c r="B15" i="3"/>
  <c r="C15" i="3" s="1"/>
  <c r="E14" i="3"/>
  <c r="F14" i="3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5" i="1"/>
  <c r="W4" i="1"/>
  <c r="W3" i="1"/>
  <c r="W6" i="1"/>
  <c r="J14" i="3" l="1"/>
  <c r="E15" i="3"/>
  <c r="F15" i="3"/>
  <c r="H16" i="3"/>
  <c r="I16" i="3" s="1"/>
  <c r="L16" i="3"/>
  <c r="D16" i="3"/>
  <c r="B16" i="3"/>
  <c r="C16" i="3" s="1"/>
  <c r="J15" i="3" l="1"/>
  <c r="E16" i="3"/>
  <c r="F16" i="3"/>
  <c r="H17" i="3"/>
  <c r="I17" i="3" s="1"/>
  <c r="L17" i="3"/>
  <c r="D17" i="3"/>
  <c r="B17" i="3"/>
  <c r="C17" i="3" s="1"/>
  <c r="E17" i="3" l="1"/>
  <c r="F17" i="3"/>
  <c r="J16" i="3"/>
  <c r="L18" i="3"/>
  <c r="H18" i="3"/>
  <c r="I18" i="3" s="1"/>
  <c r="D18" i="3"/>
  <c r="B18" i="3"/>
  <c r="C18" i="3" s="1"/>
  <c r="E18" i="3" l="1"/>
  <c r="F18" i="3"/>
  <c r="L19" i="3"/>
  <c r="H19" i="3"/>
  <c r="I19" i="3" s="1"/>
  <c r="D19" i="3"/>
  <c r="B19" i="3"/>
  <c r="C19" i="3" s="1"/>
  <c r="J17" i="3"/>
  <c r="E19" i="3" l="1"/>
  <c r="F19" i="3"/>
  <c r="J18" i="3"/>
  <c r="H20" i="3"/>
  <c r="I20" i="3" s="1"/>
  <c r="L20" i="3"/>
  <c r="D20" i="3"/>
  <c r="B20" i="3"/>
  <c r="C20" i="3" s="1"/>
  <c r="J19" i="3" l="1"/>
  <c r="E20" i="3"/>
  <c r="F20" i="3"/>
  <c r="H21" i="3"/>
  <c r="I21" i="3" s="1"/>
  <c r="L21" i="3"/>
  <c r="B21" i="3"/>
  <c r="C21" i="3" s="1"/>
  <c r="D21" i="3"/>
  <c r="L22" i="3" l="1"/>
  <c r="H22" i="3"/>
  <c r="I22" i="3" s="1"/>
  <c r="D22" i="3"/>
  <c r="B22" i="3"/>
  <c r="C22" i="3" s="1"/>
  <c r="E21" i="3"/>
  <c r="F21" i="3"/>
  <c r="J20" i="3"/>
  <c r="E22" i="3" l="1"/>
  <c r="F22" i="3"/>
  <c r="L23" i="3"/>
  <c r="H23" i="3"/>
  <c r="I23" i="3" s="1"/>
  <c r="D23" i="3"/>
  <c r="B23" i="3"/>
  <c r="C23" i="3" s="1"/>
  <c r="J21" i="3"/>
  <c r="H24" i="3" l="1"/>
  <c r="I24" i="3" s="1"/>
  <c r="L24" i="3"/>
  <c r="D24" i="3"/>
  <c r="B24" i="3"/>
  <c r="C24" i="3" s="1"/>
  <c r="E23" i="3"/>
  <c r="F23" i="3"/>
  <c r="J22" i="3"/>
  <c r="J23" i="3" l="1"/>
  <c r="E24" i="3"/>
  <c r="F24" i="3"/>
  <c r="H25" i="3"/>
  <c r="I25" i="3" s="1"/>
  <c r="L25" i="3"/>
  <c r="D25" i="3"/>
  <c r="B25" i="3"/>
  <c r="C25" i="3" s="1"/>
  <c r="J24" i="3" l="1"/>
  <c r="E25" i="3"/>
  <c r="F25" i="3"/>
  <c r="L26" i="3"/>
  <c r="H26" i="3"/>
  <c r="I26" i="3" s="1"/>
  <c r="D26" i="3"/>
  <c r="B26" i="3"/>
  <c r="C26" i="3" s="1"/>
  <c r="J25" i="3" l="1"/>
  <c r="E26" i="3"/>
  <c r="F26" i="3"/>
  <c r="L27" i="3"/>
  <c r="H27" i="3"/>
  <c r="I27" i="3" s="1"/>
  <c r="D27" i="3"/>
  <c r="B27" i="3"/>
  <c r="C27" i="3" s="1"/>
  <c r="E27" i="3" l="1"/>
  <c r="F27" i="3"/>
  <c r="J26" i="3"/>
  <c r="H28" i="3"/>
  <c r="I28" i="3" s="1"/>
  <c r="L28" i="3"/>
  <c r="B28" i="3"/>
  <c r="C28" i="3" s="1"/>
  <c r="D28" i="3"/>
  <c r="J27" i="3" l="1"/>
  <c r="E28" i="3"/>
  <c r="F28" i="3"/>
  <c r="H29" i="3"/>
  <c r="I29" i="3" s="1"/>
  <c r="L29" i="3"/>
  <c r="D29" i="3"/>
  <c r="B29" i="3"/>
  <c r="C29" i="3" s="1"/>
  <c r="E29" i="3" l="1"/>
  <c r="F29" i="3"/>
  <c r="J28" i="3"/>
  <c r="L30" i="3"/>
  <c r="H30" i="3"/>
  <c r="I30" i="3" s="1"/>
  <c r="B30" i="3"/>
  <c r="C30" i="3" s="1"/>
  <c r="D30" i="3"/>
  <c r="J29" i="3" l="1"/>
  <c r="L31" i="3"/>
  <c r="H31" i="3"/>
  <c r="I31" i="3" s="1"/>
  <c r="D31" i="3"/>
  <c r="B31" i="3"/>
  <c r="C31" i="3" s="1"/>
  <c r="E30" i="3"/>
  <c r="F30" i="3"/>
  <c r="H32" i="3" l="1"/>
  <c r="I32" i="3" s="1"/>
  <c r="L32" i="3"/>
  <c r="D32" i="3"/>
  <c r="B32" i="3"/>
  <c r="C32" i="3" s="1"/>
  <c r="E31" i="3"/>
  <c r="F31" i="3"/>
  <c r="J30" i="3"/>
  <c r="E32" i="3" l="1"/>
  <c r="F32" i="3"/>
  <c r="J31" i="3"/>
  <c r="H33" i="3"/>
  <c r="I33" i="3" s="1"/>
  <c r="L33" i="3"/>
  <c r="D33" i="3"/>
  <c r="B33" i="3"/>
  <c r="C33" i="3" s="1"/>
  <c r="J32" i="3" l="1"/>
  <c r="E33" i="3"/>
  <c r="F33" i="3"/>
  <c r="L34" i="3"/>
  <c r="H34" i="3"/>
  <c r="I34" i="3" s="1"/>
  <c r="B34" i="3"/>
  <c r="C34" i="3" s="1"/>
  <c r="D34" i="3"/>
  <c r="J33" i="3" l="1"/>
  <c r="L35" i="3"/>
  <c r="H35" i="3"/>
  <c r="I35" i="3" s="1"/>
  <c r="D35" i="3"/>
  <c r="B35" i="3"/>
  <c r="C35" i="3" s="1"/>
  <c r="E34" i="3"/>
  <c r="F34" i="3"/>
  <c r="H36" i="3" l="1"/>
  <c r="I36" i="3" s="1"/>
  <c r="L36" i="3"/>
  <c r="B36" i="3"/>
  <c r="C36" i="3" s="1"/>
  <c r="D36" i="3"/>
  <c r="E35" i="3"/>
  <c r="F35" i="3"/>
  <c r="J34" i="3"/>
  <c r="J35" i="3" l="1"/>
  <c r="E36" i="3"/>
  <c r="F36" i="3"/>
  <c r="H37" i="3"/>
  <c r="I37" i="3" s="1"/>
  <c r="L37" i="3"/>
  <c r="D37" i="3"/>
  <c r="B37" i="3"/>
  <c r="C37" i="3" s="1"/>
  <c r="J36" i="3" l="1"/>
  <c r="E37" i="3"/>
  <c r="F37" i="3"/>
  <c r="L38" i="3"/>
  <c r="H38" i="3"/>
  <c r="I38" i="3" s="1"/>
  <c r="D38" i="3"/>
  <c r="B38" i="3"/>
  <c r="C38" i="3" s="1"/>
  <c r="E38" i="3" l="1"/>
  <c r="F38" i="3"/>
  <c r="L39" i="3"/>
  <c r="H39" i="3"/>
  <c r="I39" i="3" s="1"/>
  <c r="D39" i="3"/>
  <c r="B39" i="3"/>
  <c r="C39" i="3" s="1"/>
  <c r="J37" i="3"/>
  <c r="H40" i="3" l="1"/>
  <c r="I40" i="3" s="1"/>
  <c r="L40" i="3"/>
  <c r="D40" i="3"/>
  <c r="B40" i="3"/>
  <c r="C40" i="3" s="1"/>
  <c r="E39" i="3"/>
  <c r="F39" i="3"/>
  <c r="J38" i="3"/>
  <c r="E40" i="3" l="1"/>
  <c r="F40" i="3"/>
  <c r="J39" i="3"/>
  <c r="H41" i="3"/>
  <c r="I41" i="3" s="1"/>
  <c r="L41" i="3"/>
  <c r="D41" i="3"/>
  <c r="B41" i="3"/>
  <c r="C41" i="3" s="1"/>
  <c r="E41" i="3" l="1"/>
  <c r="F41" i="3"/>
  <c r="J40" i="3"/>
  <c r="L42" i="3"/>
  <c r="H42" i="3"/>
  <c r="I42" i="3" s="1"/>
  <c r="B42" i="3"/>
  <c r="C42" i="3" s="1"/>
  <c r="D42" i="3"/>
  <c r="L43" i="3" l="1"/>
  <c r="H43" i="3"/>
  <c r="I43" i="3" s="1"/>
  <c r="B43" i="3"/>
  <c r="C43" i="3" s="1"/>
  <c r="D43" i="3"/>
  <c r="J41" i="3"/>
  <c r="E42" i="3"/>
  <c r="F42" i="3"/>
  <c r="H44" i="3" l="1"/>
  <c r="I44" i="3" s="1"/>
  <c r="L44" i="3"/>
  <c r="D44" i="3"/>
  <c r="B44" i="3"/>
  <c r="C44" i="3" s="1"/>
  <c r="J42" i="3"/>
  <c r="E43" i="3"/>
  <c r="F43" i="3"/>
  <c r="E44" i="3" l="1"/>
  <c r="F44" i="3"/>
  <c r="J43" i="3"/>
  <c r="H45" i="3"/>
  <c r="I45" i="3" s="1"/>
  <c r="L45" i="3"/>
  <c r="B45" i="3"/>
  <c r="C45" i="3" s="1"/>
  <c r="D45" i="3"/>
  <c r="J44" i="3" l="1"/>
  <c r="E45" i="3"/>
  <c r="F45" i="3"/>
  <c r="L46" i="3"/>
  <c r="H46" i="3"/>
  <c r="I46" i="3" s="1"/>
  <c r="B46" i="3"/>
  <c r="C46" i="3" s="1"/>
  <c r="D46" i="3"/>
  <c r="J45" i="3" l="1"/>
  <c r="L47" i="3"/>
  <c r="H47" i="3"/>
  <c r="I47" i="3" s="1"/>
  <c r="D47" i="3"/>
  <c r="B47" i="3"/>
  <c r="C47" i="3" s="1"/>
  <c r="E46" i="3"/>
  <c r="F46" i="3"/>
  <c r="H48" i="3" l="1"/>
  <c r="I48" i="3" s="1"/>
  <c r="L48" i="3"/>
  <c r="D48" i="3"/>
  <c r="B48" i="3"/>
  <c r="C48" i="3" s="1"/>
  <c r="E47" i="3"/>
  <c r="F47" i="3"/>
  <c r="J47" i="3" s="1"/>
  <c r="J46" i="3"/>
  <c r="E48" i="3" l="1"/>
  <c r="F48" i="3"/>
  <c r="H49" i="3"/>
  <c r="I49" i="3" s="1"/>
  <c r="L49" i="3"/>
  <c r="D49" i="3"/>
  <c r="B49" i="3"/>
  <c r="C49" i="3" s="1"/>
  <c r="L50" i="3" l="1"/>
  <c r="H50" i="3"/>
  <c r="I50" i="3" s="1"/>
  <c r="D50" i="3"/>
  <c r="B50" i="3"/>
  <c r="C50" i="3" s="1"/>
  <c r="J48" i="3"/>
  <c r="E49" i="3"/>
  <c r="F49" i="3"/>
  <c r="E50" i="3" l="1"/>
  <c r="F50" i="3"/>
  <c r="L51" i="3"/>
  <c r="H51" i="3"/>
  <c r="I51" i="3" s="1"/>
  <c r="B51" i="3"/>
  <c r="C51" i="3" s="1"/>
  <c r="D51" i="3"/>
  <c r="J49" i="3"/>
  <c r="H52" i="3" l="1"/>
  <c r="I52" i="3" s="1"/>
  <c r="L52" i="3"/>
  <c r="B52" i="3"/>
  <c r="C52" i="3" s="1"/>
  <c r="D52" i="3"/>
  <c r="E51" i="3"/>
  <c r="F51" i="3"/>
  <c r="J50" i="3"/>
  <c r="J51" i="3" l="1"/>
  <c r="E52" i="3"/>
  <c r="F52" i="3"/>
  <c r="H53" i="3"/>
  <c r="I53" i="3" s="1"/>
  <c r="L53" i="3"/>
  <c r="B53" i="3"/>
  <c r="C53" i="3" s="1"/>
  <c r="D53" i="3"/>
  <c r="J52" i="3" l="1"/>
  <c r="E53" i="3"/>
  <c r="F53" i="3"/>
  <c r="L54" i="3"/>
  <c r="H54" i="3"/>
  <c r="I54" i="3" s="1"/>
  <c r="B54" i="3"/>
  <c r="C54" i="3" s="1"/>
  <c r="D54" i="3"/>
  <c r="J53" i="3" l="1"/>
  <c r="L55" i="3"/>
  <c r="H55" i="3"/>
  <c r="I55" i="3" s="1"/>
  <c r="D55" i="3"/>
  <c r="B55" i="3"/>
  <c r="C55" i="3" s="1"/>
  <c r="E54" i="3"/>
  <c r="F54" i="3"/>
  <c r="H56" i="3" l="1"/>
  <c r="I56" i="3" s="1"/>
  <c r="L56" i="3"/>
  <c r="D56" i="3"/>
  <c r="B56" i="3"/>
  <c r="C56" i="3" s="1"/>
  <c r="E55" i="3"/>
  <c r="F55" i="3"/>
  <c r="J54" i="3"/>
  <c r="E56" i="3" l="1"/>
  <c r="F56" i="3"/>
  <c r="J55" i="3"/>
  <c r="H57" i="3"/>
  <c r="I57" i="3" s="1"/>
  <c r="L57" i="3"/>
  <c r="D57" i="3"/>
  <c r="B57" i="3"/>
  <c r="C57" i="3" s="1"/>
  <c r="E57" i="3" l="1"/>
  <c r="F57" i="3"/>
  <c r="J56" i="3"/>
  <c r="L58" i="3"/>
  <c r="H58" i="3"/>
  <c r="I58" i="3" s="1"/>
  <c r="B58" i="3"/>
  <c r="C58" i="3" s="1"/>
  <c r="D58" i="3"/>
  <c r="L59" i="3" l="1"/>
  <c r="H59" i="3"/>
  <c r="I59" i="3" s="1"/>
  <c r="B59" i="3"/>
  <c r="C59" i="3" s="1"/>
  <c r="D59" i="3"/>
  <c r="J57" i="3"/>
  <c r="E58" i="3"/>
  <c r="F58" i="3"/>
  <c r="H60" i="3" l="1"/>
  <c r="I60" i="3" s="1"/>
  <c r="L60" i="3"/>
  <c r="D60" i="3"/>
  <c r="B60" i="3"/>
  <c r="C60" i="3" s="1"/>
  <c r="J58" i="3"/>
  <c r="E59" i="3"/>
  <c r="F59" i="3"/>
  <c r="E60" i="3" l="1"/>
  <c r="F60" i="3"/>
  <c r="J59" i="3"/>
  <c r="H61" i="3"/>
  <c r="I61" i="3" s="1"/>
  <c r="L61" i="3"/>
  <c r="D61" i="3"/>
  <c r="B61" i="3"/>
  <c r="C61" i="3" s="1"/>
  <c r="E61" i="3" l="1"/>
  <c r="F61" i="3"/>
  <c r="J60" i="3"/>
  <c r="L62" i="3"/>
  <c r="H62" i="3"/>
  <c r="I62" i="3" s="1"/>
  <c r="D62" i="3"/>
  <c r="B62" i="3"/>
  <c r="C62" i="3" s="1"/>
  <c r="J61" i="3" l="1"/>
  <c r="E62" i="3"/>
  <c r="F62" i="3"/>
  <c r="L63" i="3"/>
  <c r="H63" i="3"/>
  <c r="I63" i="3" s="1"/>
  <c r="D63" i="3"/>
  <c r="B63" i="3"/>
  <c r="C63" i="3" s="1"/>
  <c r="J62" i="3" l="1"/>
  <c r="E63" i="3"/>
  <c r="F63" i="3"/>
  <c r="H64" i="3"/>
  <c r="I64" i="3" s="1"/>
  <c r="L64" i="3"/>
  <c r="D64" i="3"/>
  <c r="B64" i="3"/>
  <c r="C64" i="3" s="1"/>
  <c r="E64" i="3" l="1"/>
  <c r="F64" i="3"/>
  <c r="J63" i="3"/>
  <c r="H65" i="3"/>
  <c r="I65" i="3" s="1"/>
  <c r="L65" i="3"/>
  <c r="D65" i="3"/>
  <c r="B65" i="3"/>
  <c r="C65" i="3" s="1"/>
  <c r="E65" i="3" l="1"/>
  <c r="F65" i="3"/>
  <c r="J64" i="3"/>
  <c r="L66" i="3"/>
  <c r="H66" i="3"/>
  <c r="I66" i="3" s="1"/>
  <c r="D66" i="3"/>
  <c r="B66" i="3"/>
  <c r="C66" i="3" s="1"/>
  <c r="J65" i="3" l="1"/>
  <c r="E66" i="3"/>
  <c r="F66" i="3"/>
  <c r="L67" i="3"/>
  <c r="H67" i="3"/>
  <c r="I67" i="3" s="1"/>
  <c r="D67" i="3"/>
  <c r="B67" i="3"/>
  <c r="C67" i="3" s="1"/>
  <c r="J66" i="3" l="1"/>
  <c r="E67" i="3"/>
  <c r="F67" i="3"/>
  <c r="H68" i="3"/>
  <c r="I68" i="3" s="1"/>
  <c r="L68" i="3"/>
  <c r="B68" i="3"/>
  <c r="C68" i="3" s="1"/>
  <c r="D68" i="3"/>
  <c r="J67" i="3" l="1"/>
  <c r="E68" i="3"/>
  <c r="F68" i="3"/>
  <c r="H69" i="3"/>
  <c r="I69" i="3" s="1"/>
  <c r="L69" i="3"/>
  <c r="D69" i="3"/>
  <c r="B69" i="3"/>
  <c r="C69" i="3" s="1"/>
  <c r="E69" i="3" l="1"/>
  <c r="F69" i="3"/>
  <c r="J68" i="3"/>
  <c r="L70" i="3"/>
  <c r="H70" i="3"/>
  <c r="I70" i="3" s="1"/>
  <c r="D70" i="3"/>
  <c r="B70" i="3"/>
  <c r="C70" i="3" s="1"/>
  <c r="E70" i="3" l="1"/>
  <c r="F70" i="3"/>
  <c r="J69" i="3"/>
  <c r="L71" i="3"/>
  <c r="H71" i="3"/>
  <c r="I71" i="3" s="1"/>
  <c r="D71" i="3"/>
  <c r="B71" i="3"/>
  <c r="C71" i="3" s="1"/>
  <c r="E71" i="3" l="1"/>
  <c r="F71" i="3"/>
  <c r="J70" i="3"/>
  <c r="H72" i="3"/>
  <c r="I72" i="3" s="1"/>
  <c r="L72" i="3"/>
  <c r="D72" i="3"/>
  <c r="B72" i="3"/>
  <c r="C72" i="3" s="1"/>
  <c r="E72" i="3" l="1"/>
  <c r="F72" i="3"/>
  <c r="J71" i="3"/>
  <c r="H73" i="3"/>
  <c r="I73" i="3" s="1"/>
  <c r="L73" i="3"/>
  <c r="D73" i="3"/>
  <c r="B73" i="3"/>
  <c r="C73" i="3" s="1"/>
  <c r="J72" i="3" l="1"/>
  <c r="E73" i="3"/>
  <c r="F73" i="3"/>
  <c r="L74" i="3"/>
  <c r="H74" i="3"/>
  <c r="I74" i="3" s="1"/>
  <c r="B74" i="3"/>
  <c r="C74" i="3" s="1"/>
  <c r="D74" i="3"/>
  <c r="J73" i="3" l="1"/>
  <c r="L75" i="3"/>
  <c r="H75" i="3"/>
  <c r="I75" i="3" s="1"/>
  <c r="B75" i="3"/>
  <c r="C75" i="3" s="1"/>
  <c r="D75" i="3"/>
  <c r="E74" i="3"/>
  <c r="F74" i="3"/>
  <c r="H76" i="3" l="1"/>
  <c r="I76" i="3" s="1"/>
  <c r="L76" i="3"/>
  <c r="B76" i="3"/>
  <c r="C76" i="3" s="1"/>
  <c r="D76" i="3"/>
  <c r="E75" i="3"/>
  <c r="F75" i="3"/>
  <c r="J74" i="3"/>
  <c r="J75" i="3" l="1"/>
  <c r="E76" i="3"/>
  <c r="F76" i="3"/>
  <c r="H77" i="3"/>
  <c r="I77" i="3" s="1"/>
  <c r="L77" i="3"/>
  <c r="B77" i="3"/>
  <c r="C77" i="3" s="1"/>
  <c r="D77" i="3"/>
  <c r="J76" i="3" l="1"/>
  <c r="E77" i="3"/>
  <c r="F77" i="3"/>
  <c r="L78" i="3"/>
  <c r="H78" i="3"/>
  <c r="I78" i="3" s="1"/>
  <c r="D78" i="3"/>
  <c r="B78" i="3"/>
  <c r="C78" i="3" s="1"/>
  <c r="J77" i="3" l="1"/>
  <c r="E78" i="3"/>
  <c r="F78" i="3"/>
  <c r="L79" i="3"/>
  <c r="H79" i="3"/>
  <c r="I79" i="3" s="1"/>
  <c r="D79" i="3"/>
  <c r="B79" i="3"/>
  <c r="C79" i="3" s="1"/>
  <c r="E79" i="3" l="1"/>
  <c r="F79" i="3"/>
  <c r="J78" i="3"/>
  <c r="H80" i="3"/>
  <c r="I80" i="3" s="1"/>
  <c r="L80" i="3"/>
  <c r="D80" i="3"/>
  <c r="B80" i="3"/>
  <c r="C80" i="3" s="1"/>
  <c r="E80" i="3" l="1"/>
  <c r="F80" i="3"/>
  <c r="J79" i="3"/>
  <c r="H81" i="3"/>
  <c r="I81" i="3" s="1"/>
  <c r="L81" i="3"/>
  <c r="D81" i="3"/>
  <c r="B81" i="3"/>
  <c r="C81" i="3" s="1"/>
  <c r="J80" i="3" l="1"/>
  <c r="E81" i="3"/>
  <c r="F81" i="3"/>
  <c r="L82" i="3"/>
  <c r="H82" i="3"/>
  <c r="I82" i="3" s="1"/>
  <c r="B82" i="3"/>
  <c r="C82" i="3" s="1"/>
  <c r="D82" i="3"/>
  <c r="J81" i="3" l="1"/>
  <c r="L83" i="3"/>
  <c r="H83" i="3"/>
  <c r="I83" i="3" s="1"/>
  <c r="B83" i="3"/>
  <c r="C83" i="3" s="1"/>
  <c r="D83" i="3"/>
  <c r="E82" i="3"/>
  <c r="F82" i="3"/>
  <c r="E83" i="3" l="1"/>
  <c r="F83" i="3"/>
  <c r="J82" i="3"/>
  <c r="E5" i="3"/>
  <c r="H84" i="3"/>
  <c r="I84" i="3" s="1"/>
  <c r="L84" i="3"/>
  <c r="B84" i="3"/>
  <c r="C84" i="3" s="1"/>
  <c r="D84" i="3"/>
  <c r="E84" i="3" l="1"/>
  <c r="F84" i="3"/>
  <c r="H85" i="3"/>
  <c r="I85" i="3" s="1"/>
  <c r="L85" i="3"/>
  <c r="D85" i="3"/>
  <c r="B85" i="3"/>
  <c r="C85" i="3" s="1"/>
  <c r="J83" i="3"/>
  <c r="L86" i="3" l="1"/>
  <c r="H86" i="3"/>
  <c r="I86" i="3" s="1"/>
  <c r="D86" i="3"/>
  <c r="B86" i="3"/>
  <c r="C86" i="3" s="1"/>
  <c r="J84" i="3"/>
  <c r="E85" i="3"/>
  <c r="F85" i="3"/>
  <c r="E86" i="3" l="1"/>
  <c r="F86" i="3"/>
  <c r="L87" i="3"/>
  <c r="H87" i="3"/>
  <c r="I87" i="3" s="1"/>
  <c r="D87" i="3"/>
  <c r="B87" i="3"/>
  <c r="C87" i="3" s="1"/>
  <c r="J85" i="3"/>
  <c r="J86" i="3" l="1"/>
  <c r="E87" i="3"/>
  <c r="F87" i="3"/>
  <c r="H88" i="3"/>
  <c r="I88" i="3" s="1"/>
  <c r="L88" i="3"/>
  <c r="D88" i="3"/>
  <c r="B88" i="3"/>
  <c r="C88" i="3" s="1"/>
  <c r="J87" i="3" l="1"/>
  <c r="E88" i="3"/>
  <c r="F88" i="3"/>
  <c r="H89" i="3"/>
  <c r="I89" i="3" s="1"/>
  <c r="L89" i="3"/>
  <c r="D89" i="3"/>
  <c r="B89" i="3"/>
  <c r="C89" i="3" s="1"/>
  <c r="J88" i="3" l="1"/>
  <c r="E89" i="3"/>
  <c r="F89" i="3"/>
  <c r="L90" i="3"/>
  <c r="H90" i="3"/>
  <c r="I90" i="3" s="1"/>
  <c r="B90" i="3"/>
  <c r="C90" i="3" s="1"/>
  <c r="D90" i="3"/>
  <c r="J89" i="3" l="1"/>
  <c r="L91" i="3"/>
  <c r="H91" i="3"/>
  <c r="I91" i="3" s="1"/>
  <c r="B91" i="3"/>
  <c r="C91" i="3" s="1"/>
  <c r="D91" i="3"/>
  <c r="E90" i="3"/>
  <c r="F90" i="3"/>
  <c r="H92" i="3" l="1"/>
  <c r="I92" i="3" s="1"/>
  <c r="L92" i="3"/>
  <c r="D92" i="3"/>
  <c r="B92" i="3"/>
  <c r="C92" i="3" s="1"/>
  <c r="E91" i="3"/>
  <c r="F91" i="3"/>
  <c r="J90" i="3"/>
  <c r="E92" i="3" l="1"/>
  <c r="F92" i="3"/>
  <c r="J91" i="3"/>
  <c r="H93" i="3"/>
  <c r="I93" i="3" s="1"/>
  <c r="L93" i="3"/>
  <c r="D93" i="3"/>
  <c r="B93" i="3"/>
  <c r="C93" i="3" s="1"/>
  <c r="E93" i="3" l="1"/>
  <c r="F93" i="3"/>
  <c r="J92" i="3"/>
  <c r="L94" i="3"/>
  <c r="H94" i="3"/>
  <c r="I94" i="3" s="1"/>
  <c r="B94" i="3"/>
  <c r="C94" i="3" s="1"/>
  <c r="D94" i="3"/>
  <c r="J93" i="3" l="1"/>
  <c r="L95" i="3"/>
  <c r="H95" i="3"/>
  <c r="I95" i="3" s="1"/>
  <c r="D95" i="3"/>
  <c r="B95" i="3"/>
  <c r="C95" i="3" s="1"/>
  <c r="E94" i="3"/>
  <c r="F94" i="3"/>
  <c r="E95" i="3" l="1"/>
  <c r="F95" i="3"/>
  <c r="J94" i="3"/>
  <c r="H96" i="3"/>
  <c r="I96" i="3" s="1"/>
  <c r="L96" i="3"/>
  <c r="D96" i="3"/>
  <c r="B96" i="3"/>
  <c r="C96" i="3" s="1"/>
  <c r="E96" i="3" l="1"/>
  <c r="F96" i="3"/>
  <c r="J95" i="3"/>
  <c r="H97" i="3"/>
  <c r="I97" i="3" s="1"/>
  <c r="L97" i="3"/>
  <c r="D97" i="3"/>
  <c r="B97" i="3"/>
  <c r="C97" i="3" s="1"/>
  <c r="E97" i="3" l="1"/>
  <c r="F97" i="3"/>
  <c r="J96" i="3"/>
  <c r="L98" i="3"/>
  <c r="H98" i="3"/>
  <c r="I98" i="3" s="1"/>
  <c r="B98" i="3"/>
  <c r="C98" i="3" s="1"/>
  <c r="D98" i="3"/>
  <c r="J97" i="3" l="1"/>
  <c r="L99" i="3"/>
  <c r="H99" i="3"/>
  <c r="I99" i="3" s="1"/>
  <c r="D99" i="3"/>
  <c r="B99" i="3"/>
  <c r="C99" i="3" s="1"/>
  <c r="E98" i="3"/>
  <c r="F98" i="3"/>
  <c r="E99" i="3" l="1"/>
  <c r="F99" i="3"/>
  <c r="J98" i="3"/>
  <c r="H100" i="3"/>
  <c r="I100" i="3" s="1"/>
  <c r="L100" i="3"/>
  <c r="B100" i="3"/>
  <c r="C100" i="3" s="1"/>
  <c r="D100" i="3"/>
  <c r="J99" i="3" l="1"/>
  <c r="E100" i="3"/>
  <c r="F100" i="3"/>
  <c r="H101" i="3"/>
  <c r="I101" i="3" s="1"/>
  <c r="L101" i="3"/>
  <c r="B101" i="3"/>
  <c r="C101" i="3" s="1"/>
  <c r="D101" i="3"/>
  <c r="J100" i="3" l="1"/>
  <c r="E101" i="3"/>
  <c r="F101" i="3"/>
  <c r="L102" i="3"/>
  <c r="H102" i="3"/>
  <c r="I102" i="3" s="1"/>
  <c r="D102" i="3"/>
  <c r="B102" i="3"/>
  <c r="C102" i="3" s="1"/>
  <c r="E102" i="3" l="1"/>
  <c r="F102" i="3"/>
  <c r="L103" i="3"/>
  <c r="H103" i="3"/>
  <c r="I103" i="3" s="1"/>
  <c r="D103" i="3"/>
  <c r="B103" i="3"/>
  <c r="C103" i="3" s="1"/>
  <c r="J101" i="3"/>
  <c r="H104" i="3" l="1"/>
  <c r="I104" i="3" s="1"/>
  <c r="L104" i="3"/>
  <c r="D104" i="3"/>
  <c r="B104" i="3"/>
  <c r="C104" i="3" s="1"/>
  <c r="E103" i="3"/>
  <c r="F103" i="3"/>
  <c r="J102" i="3"/>
  <c r="E104" i="3" l="1"/>
  <c r="F104" i="3"/>
  <c r="J103" i="3"/>
  <c r="H105" i="3"/>
  <c r="I105" i="3" s="1"/>
  <c r="L105" i="3"/>
  <c r="D105" i="3"/>
  <c r="B105" i="3"/>
  <c r="C105" i="3" s="1"/>
  <c r="E105" i="3" l="1"/>
  <c r="F105" i="3"/>
  <c r="J104" i="3"/>
  <c r="L106" i="3"/>
  <c r="H106" i="3"/>
  <c r="I106" i="3" s="1"/>
  <c r="D106" i="3"/>
  <c r="B106" i="3"/>
  <c r="C106" i="3" s="1"/>
  <c r="J105" i="3" l="1"/>
  <c r="E106" i="3"/>
  <c r="F106" i="3"/>
  <c r="L107" i="3"/>
  <c r="H107" i="3"/>
  <c r="I107" i="3" s="1"/>
  <c r="B107" i="3"/>
  <c r="C107" i="3" s="1"/>
  <c r="D107" i="3"/>
  <c r="J106" i="3" l="1"/>
  <c r="E107" i="3"/>
  <c r="F107" i="3"/>
  <c r="J107" i="3" l="1"/>
  <c r="E1" i="3" s="1"/>
  <c r="F1" i="3" s="1"/>
  <c r="F108" i="3"/>
  <c r="G47" i="3" l="1"/>
  <c r="G13" i="3"/>
  <c r="G9" i="3"/>
  <c r="G108" i="3"/>
  <c r="G8" i="3"/>
  <c r="G10" i="3"/>
  <c r="G11" i="3"/>
  <c r="G12" i="3"/>
  <c r="G14" i="3"/>
  <c r="G7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E4" i="3"/>
  <c r="E2" i="3"/>
  <c r="E3" i="3"/>
</calcChain>
</file>

<file path=xl/sharedStrings.xml><?xml version="1.0" encoding="utf-8"?>
<sst xmlns="http://schemas.openxmlformats.org/spreadsheetml/2006/main" count="91" uniqueCount="67">
  <si>
    <t>Repulsor</t>
  </si>
  <si>
    <t>RepulsorGimbal</t>
  </si>
  <si>
    <t>RepulsorSurface</t>
  </si>
  <si>
    <t>mass</t>
  </si>
  <si>
    <t>cost</t>
  </si>
  <si>
    <t>Screw</t>
  </si>
  <si>
    <t>Skid</t>
  </si>
  <si>
    <t>Track - Inverting</t>
  </si>
  <si>
    <t>Track - Long</t>
  </si>
  <si>
    <t>Track - Medium</t>
  </si>
  <si>
    <t>Track - Mole</t>
  </si>
  <si>
    <t>Track - Simple</t>
  </si>
  <si>
    <t>Track - Small</t>
  </si>
  <si>
    <t>Track - Surface</t>
  </si>
  <si>
    <t>Track - Tiny</t>
  </si>
  <si>
    <t>Wheel - Large</t>
  </si>
  <si>
    <t>Wheel - Medium</t>
  </si>
  <si>
    <t>Wheel - Small</t>
  </si>
  <si>
    <t>Wheel - Tiny</t>
  </si>
  <si>
    <t>wRadius</t>
  </si>
  <si>
    <t>wMass</t>
  </si>
  <si>
    <t>maxLoad</t>
  </si>
  <si>
    <t>rollingResistance</t>
  </si>
  <si>
    <t>minLoad</t>
  </si>
  <si>
    <t>wTravel</t>
  </si>
  <si>
    <t>Part Stats</t>
  </si>
  <si>
    <t>Motor Stats</t>
  </si>
  <si>
    <t>load</t>
  </si>
  <si>
    <t>NA</t>
  </si>
  <si>
    <t>mTorque</t>
  </si>
  <si>
    <t>mRPM</t>
  </si>
  <si>
    <t>gear</t>
  </si>
  <si>
    <t>Brakes</t>
  </si>
  <si>
    <t>Steering</t>
  </si>
  <si>
    <t>sAngle</t>
  </si>
  <si>
    <t>bTorque</t>
  </si>
  <si>
    <t>tank</t>
  </si>
  <si>
    <t>none</t>
  </si>
  <si>
    <t>Notes</t>
  </si>
  <si>
    <t>m/s</t>
  </si>
  <si>
    <t>kN</t>
  </si>
  <si>
    <t>b-kN</t>
  </si>
  <si>
    <t>max m/s</t>
  </si>
  <si>
    <t>max rpm</t>
  </si>
  <si>
    <t>EC/s</t>
  </si>
  <si>
    <t>mEff</t>
  </si>
  <si>
    <t>mPwr</t>
  </si>
  <si>
    <t>m/s @ mLoad</t>
  </si>
  <si>
    <t>t for 1g</t>
  </si>
  <si>
    <t>Read Row</t>
  </si>
  <si>
    <t>in pwr</t>
  </si>
  <si>
    <t>trq</t>
  </si>
  <si>
    <t>rpm</t>
  </si>
  <si>
    <t>rpm %</t>
  </si>
  <si>
    <t>pwr use %</t>
  </si>
  <si>
    <t>pwr in</t>
  </si>
  <si>
    <t>trq %</t>
  </si>
  <si>
    <t>power kw</t>
  </si>
  <si>
    <t>trk out (kn/m)</t>
  </si>
  <si>
    <t>pwr %</t>
  </si>
  <si>
    <t>pwr fct</t>
  </si>
  <si>
    <t>Peak efficiency</t>
  </si>
  <si>
    <t>Trq at peak</t>
  </si>
  <si>
    <t>rpm at peak</t>
  </si>
  <si>
    <t>80% eff input</t>
  </si>
  <si>
    <t>eff %</t>
  </si>
  <si>
    <t>pwr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</si>
</sst>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2" fontId="0" fillId="3" borderId="9" xfId="0" applyNumberFormat="1" applyFill="1" applyBorder="1" applyAlignment="1">
      <alignment horizontal="right"/>
    </xf>
    <xf numFmtId="2" fontId="0" fillId="3" borderId="10" xfId="0" applyNumberFormat="1" applyFill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3" borderId="12" xfId="0" applyNumberFormat="1" applyFill="1" applyBorder="1" applyAlignment="1">
      <alignment horizontal="right"/>
    </xf>
    <xf numFmtId="2" fontId="0" fillId="3" borderId="13" xfId="0" applyNumberFormat="1" applyFill="1" applyBorder="1" applyAlignment="1">
      <alignment horizontal="right"/>
    </xf>
    <xf numFmtId="2" fontId="0" fillId="0" borderId="13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2" fontId="0" fillId="2" borderId="14" xfId="0" applyNumberFormat="1" applyFill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3" borderId="14" xfId="0" applyNumberFormat="1" applyFill="1" applyBorder="1" applyAlignment="1">
      <alignment horizontal="right"/>
    </xf>
    <xf numFmtId="2" fontId="0" fillId="3" borderId="15" xfId="0" applyNumberFormat="1" applyFill="1" applyBorder="1" applyAlignment="1">
      <alignment horizontal="right"/>
    </xf>
    <xf numFmtId="2" fontId="0" fillId="3" borderId="16" xfId="0" applyNumberFormat="1" applyFill="1" applyBorder="1" applyAlignment="1">
      <alignment horizontal="right"/>
    </xf>
    <xf numFmtId="2" fontId="0" fillId="0" borderId="16" xfId="0" applyNumberFormat="1" applyBorder="1" applyAlignment="1">
      <alignment horizontal="right"/>
    </xf>
    <xf numFmtId="2" fontId="0" fillId="3" borderId="17" xfId="0" applyNumberFormat="1" applyFill="1" applyBorder="1" applyAlignment="1">
      <alignment horizontal="right"/>
    </xf>
    <xf numFmtId="2" fontId="0" fillId="0" borderId="15" xfId="0" applyNumberFormat="1" applyBorder="1" applyAlignment="1">
      <alignment horizontal="right"/>
    </xf>
    <xf numFmtId="2" fontId="0" fillId="2" borderId="16" xfId="0" applyNumberFormat="1" applyFill="1" applyBorder="1" applyAlignment="1">
      <alignment horizontal="right"/>
    </xf>
    <xf numFmtId="2" fontId="0" fillId="2" borderId="17" xfId="0" applyNumberFormat="1" applyFill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0" fillId="0" borderId="19" xfId="0" applyFill="1" applyBorder="1"/>
    <xf numFmtId="0" fontId="0" fillId="2" borderId="20" xfId="0" applyFill="1" applyBorder="1"/>
    <xf numFmtId="0" fontId="0" fillId="0" borderId="18" xfId="0" applyFill="1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2" fontId="0" fillId="0" borderId="24" xfId="0" applyNumberFormat="1" applyBorder="1" applyAlignment="1">
      <alignment horizontal="right"/>
    </xf>
    <xf numFmtId="2" fontId="0" fillId="0" borderId="25" xfId="0" applyNumberFormat="1" applyBorder="1" applyAlignment="1">
      <alignment horizontal="right"/>
    </xf>
    <xf numFmtId="2" fontId="0" fillId="3" borderId="25" xfId="0" applyNumberFormat="1" applyFill="1" applyBorder="1" applyAlignment="1">
      <alignment horizontal="right"/>
    </xf>
    <xf numFmtId="0" fontId="0" fillId="2" borderId="23" xfId="0" applyFill="1" applyBorder="1"/>
    <xf numFmtId="2" fontId="0" fillId="2" borderId="25" xfId="0" applyNumberFormat="1" applyFill="1" applyBorder="1" applyAlignment="1">
      <alignment horizontal="right"/>
    </xf>
    <xf numFmtId="2" fontId="0" fillId="2" borderId="26" xfId="0" applyNumberFormat="1" applyFill="1" applyBorder="1" applyAlignment="1">
      <alignment horizontal="right"/>
    </xf>
    <xf numFmtId="0" fontId="0" fillId="0" borderId="21" xfId="0" applyFill="1" applyBorder="1"/>
    <xf numFmtId="2" fontId="0" fillId="0" borderId="13" xfId="0" applyNumberFormat="1" applyFill="1" applyBorder="1" applyAlignment="1">
      <alignment horizontal="right"/>
    </xf>
    <xf numFmtId="2" fontId="0" fillId="0" borderId="16" xfId="0" applyNumberFormat="1" applyFill="1" applyBorder="1" applyAlignment="1">
      <alignment horizontal="right"/>
    </xf>
    <xf numFmtId="2" fontId="0" fillId="3" borderId="24" xfId="0" applyNumberFormat="1" applyFill="1" applyBorder="1" applyAlignment="1">
      <alignment horizontal="right"/>
    </xf>
    <xf numFmtId="2" fontId="0" fillId="3" borderId="11" xfId="0" applyNumberFormat="1" applyFill="1" applyBorder="1" applyAlignment="1">
      <alignment horizontal="right"/>
    </xf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Graph!$C$7:$C$107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1"/>
        </c:ser>
        <c:ser>
          <c:idx val="0"/>
          <c:order val="1"/>
          <c:tx>
            <c:v>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Graph!$E$7:$E$107</c:f>
              <c:numCache>
                <c:formatCode>0.00</c:formatCode>
                <c:ptCount val="101"/>
                <c:pt idx="0">
                  <c:v>1.0000000000000002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0.92999999999999994</c:v>
                </c:pt>
                <c:pt idx="8">
                  <c:v>0.91999999999999993</c:v>
                </c:pt>
                <c:pt idx="9">
                  <c:v>0.91</c:v>
                </c:pt>
                <c:pt idx="10">
                  <c:v>0.89999999999999991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0.80999999999999994</c:v>
                </c:pt>
                <c:pt idx="20">
                  <c:v>0.80000000000000016</c:v>
                </c:pt>
                <c:pt idx="21">
                  <c:v>0.78999999999999992</c:v>
                </c:pt>
                <c:pt idx="22">
                  <c:v>0.77999999999999992</c:v>
                </c:pt>
                <c:pt idx="23">
                  <c:v>0.77000000000000013</c:v>
                </c:pt>
                <c:pt idx="24">
                  <c:v>0.7599999999999999</c:v>
                </c:pt>
                <c:pt idx="25">
                  <c:v>0.75000000000000011</c:v>
                </c:pt>
                <c:pt idx="26">
                  <c:v>0.7400000000000001</c:v>
                </c:pt>
                <c:pt idx="27">
                  <c:v>0.72999999999999987</c:v>
                </c:pt>
                <c:pt idx="28">
                  <c:v>0.72000000000000008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0.55999999999999994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0.52999999999999992</c:v>
                </c:pt>
                <c:pt idx="48">
                  <c:v>0.52</c:v>
                </c:pt>
                <c:pt idx="49">
                  <c:v>0.51</c:v>
                </c:pt>
                <c:pt idx="50">
                  <c:v>0.50000000000000011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0.45999999999999996</c:v>
                </c:pt>
                <c:pt idx="55">
                  <c:v>0.44999999999999996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0.40000000000000008</c:v>
                </c:pt>
                <c:pt idx="61">
                  <c:v>0.38999999999999996</c:v>
                </c:pt>
                <c:pt idx="62">
                  <c:v>0.37999999999999995</c:v>
                </c:pt>
                <c:pt idx="63">
                  <c:v>0.37000000000000005</c:v>
                </c:pt>
                <c:pt idx="64">
                  <c:v>0.36000000000000004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0.27999999999999997</c:v>
                </c:pt>
                <c:pt idx="73">
                  <c:v>0.27</c:v>
                </c:pt>
                <c:pt idx="74">
                  <c:v>0.26</c:v>
                </c:pt>
                <c:pt idx="75">
                  <c:v>0.25000000000000006</c:v>
                </c:pt>
                <c:pt idx="76">
                  <c:v>0.24</c:v>
                </c:pt>
                <c:pt idx="77">
                  <c:v>0.22999999999999998</c:v>
                </c:pt>
                <c:pt idx="78">
                  <c:v>0.22</c:v>
                </c:pt>
                <c:pt idx="79">
                  <c:v>0.21</c:v>
                </c:pt>
                <c:pt idx="80">
                  <c:v>0.20000000000000004</c:v>
                </c:pt>
                <c:pt idx="81">
                  <c:v>0.18999999999999997</c:v>
                </c:pt>
                <c:pt idx="82">
                  <c:v>0.18000000000000002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0.13999999999999999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0.10000000000000002</c:v>
                </c:pt>
                <c:pt idx="91">
                  <c:v>9.0000000000000011E-2</c:v>
                </c:pt>
                <c:pt idx="92">
                  <c:v>0.08</c:v>
                </c:pt>
                <c:pt idx="93">
                  <c:v>6.9999999999999993E-2</c:v>
                </c:pt>
                <c:pt idx="94">
                  <c:v>0.06</c:v>
                </c:pt>
                <c:pt idx="95">
                  <c:v>5.000000000000001E-2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Power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Graph!$G$7:$G$107</c:f>
              <c:numCache>
                <c:formatCode>General</c:formatCode>
                <c:ptCount val="101"/>
                <c:pt idx="0">
                  <c:v>0</c:v>
                </c:pt>
                <c:pt idx="1">
                  <c:v>3.9599999999999989E-2</c:v>
                </c:pt>
                <c:pt idx="2">
                  <c:v>7.8399999999999984E-2</c:v>
                </c:pt>
                <c:pt idx="3">
                  <c:v>0.11639999999999998</c:v>
                </c:pt>
                <c:pt idx="4">
                  <c:v>0.15359999999999993</c:v>
                </c:pt>
                <c:pt idx="5">
                  <c:v>0.19</c:v>
                </c:pt>
                <c:pt idx="6">
                  <c:v>0.22559999999999994</c:v>
                </c:pt>
                <c:pt idx="7">
                  <c:v>0.26039999999999996</c:v>
                </c:pt>
                <c:pt idx="8">
                  <c:v>0.29439999999999988</c:v>
                </c:pt>
                <c:pt idx="9">
                  <c:v>0.32759999999999989</c:v>
                </c:pt>
                <c:pt idx="10">
                  <c:v>0.35999999999999982</c:v>
                </c:pt>
                <c:pt idx="11">
                  <c:v>0.39159999999999989</c:v>
                </c:pt>
                <c:pt idx="12">
                  <c:v>0.42239999999999994</c:v>
                </c:pt>
                <c:pt idx="13">
                  <c:v>0.45239999999999991</c:v>
                </c:pt>
                <c:pt idx="14">
                  <c:v>0.48159999999999992</c:v>
                </c:pt>
                <c:pt idx="15">
                  <c:v>0.5099999999999999</c:v>
                </c:pt>
                <c:pt idx="16">
                  <c:v>0.53759999999999986</c:v>
                </c:pt>
                <c:pt idx="17">
                  <c:v>0.5643999999999999</c:v>
                </c:pt>
                <c:pt idx="18">
                  <c:v>0.59039999999999981</c:v>
                </c:pt>
                <c:pt idx="19">
                  <c:v>0.61559999999999981</c:v>
                </c:pt>
                <c:pt idx="20">
                  <c:v>0.6399999999999999</c:v>
                </c:pt>
                <c:pt idx="21">
                  <c:v>0.66359999999999997</c:v>
                </c:pt>
                <c:pt idx="22">
                  <c:v>0.68639999999999968</c:v>
                </c:pt>
                <c:pt idx="23">
                  <c:v>0.70839999999999992</c:v>
                </c:pt>
                <c:pt idx="24">
                  <c:v>0.72959999999999969</c:v>
                </c:pt>
                <c:pt idx="25">
                  <c:v>0.74999999999999978</c:v>
                </c:pt>
                <c:pt idx="26">
                  <c:v>0.76959999999999984</c:v>
                </c:pt>
                <c:pt idx="27">
                  <c:v>0.78839999999999977</c:v>
                </c:pt>
                <c:pt idx="28">
                  <c:v>0.80640000000000001</c:v>
                </c:pt>
                <c:pt idx="29">
                  <c:v>0.82359999999999967</c:v>
                </c:pt>
                <c:pt idx="30">
                  <c:v>0.84</c:v>
                </c:pt>
                <c:pt idx="31">
                  <c:v>0.85559999999999981</c:v>
                </c:pt>
                <c:pt idx="32">
                  <c:v>0.87039999999999962</c:v>
                </c:pt>
                <c:pt idx="33">
                  <c:v>0.88439999999999974</c:v>
                </c:pt>
                <c:pt idx="34">
                  <c:v>0.89759999999999995</c:v>
                </c:pt>
                <c:pt idx="35">
                  <c:v>0.90999999999999992</c:v>
                </c:pt>
                <c:pt idx="36">
                  <c:v>0.92159999999999964</c:v>
                </c:pt>
                <c:pt idx="37">
                  <c:v>0.93239999999999978</c:v>
                </c:pt>
                <c:pt idx="38">
                  <c:v>0.94239999999999979</c:v>
                </c:pt>
                <c:pt idx="39">
                  <c:v>0.95159999999999978</c:v>
                </c:pt>
                <c:pt idx="40">
                  <c:v>0.95999999999999974</c:v>
                </c:pt>
                <c:pt idx="41">
                  <c:v>0.96759999999999979</c:v>
                </c:pt>
                <c:pt idx="42">
                  <c:v>0.97439999999999971</c:v>
                </c:pt>
                <c:pt idx="43">
                  <c:v>0.98039999999999983</c:v>
                </c:pt>
                <c:pt idx="44">
                  <c:v>0.9855999999999997</c:v>
                </c:pt>
                <c:pt idx="45">
                  <c:v>0.98999999999999977</c:v>
                </c:pt>
                <c:pt idx="46">
                  <c:v>0.99359999999999982</c:v>
                </c:pt>
                <c:pt idx="47">
                  <c:v>0.99639999999999984</c:v>
                </c:pt>
                <c:pt idx="48">
                  <c:v>0.99839999999999984</c:v>
                </c:pt>
                <c:pt idx="49">
                  <c:v>0.99959999999999971</c:v>
                </c:pt>
                <c:pt idx="50">
                  <c:v>1</c:v>
                </c:pt>
                <c:pt idx="51">
                  <c:v>0.99959999999999971</c:v>
                </c:pt>
                <c:pt idx="52">
                  <c:v>0.99839999999999973</c:v>
                </c:pt>
                <c:pt idx="53">
                  <c:v>0.99639999999999984</c:v>
                </c:pt>
                <c:pt idx="54">
                  <c:v>0.99359999999999959</c:v>
                </c:pt>
                <c:pt idx="55">
                  <c:v>0.98999999999999955</c:v>
                </c:pt>
                <c:pt idx="56">
                  <c:v>0.98560000000000003</c:v>
                </c:pt>
                <c:pt idx="57">
                  <c:v>0.98039999999999994</c:v>
                </c:pt>
                <c:pt idx="58">
                  <c:v>0.97439999999999971</c:v>
                </c:pt>
                <c:pt idx="59">
                  <c:v>0.96759999999999979</c:v>
                </c:pt>
                <c:pt idx="60">
                  <c:v>0.96</c:v>
                </c:pt>
                <c:pt idx="61">
                  <c:v>0.95159999999999967</c:v>
                </c:pt>
                <c:pt idx="62">
                  <c:v>0.94239999999999968</c:v>
                </c:pt>
                <c:pt idx="63">
                  <c:v>0.93239999999999978</c:v>
                </c:pt>
                <c:pt idx="64">
                  <c:v>0.92159999999999975</c:v>
                </c:pt>
                <c:pt idx="65">
                  <c:v>0.90999999999999981</c:v>
                </c:pt>
                <c:pt idx="66">
                  <c:v>0.89759999999999995</c:v>
                </c:pt>
                <c:pt idx="67">
                  <c:v>0.88439999999999974</c:v>
                </c:pt>
                <c:pt idx="68">
                  <c:v>0.87039999999999984</c:v>
                </c:pt>
                <c:pt idx="69">
                  <c:v>0.85559999999999992</c:v>
                </c:pt>
                <c:pt idx="70">
                  <c:v>0.84</c:v>
                </c:pt>
                <c:pt idx="71">
                  <c:v>0.82359999999999978</c:v>
                </c:pt>
                <c:pt idx="72">
                  <c:v>0.80639999999999967</c:v>
                </c:pt>
                <c:pt idx="73">
                  <c:v>0.78839999999999977</c:v>
                </c:pt>
                <c:pt idx="74">
                  <c:v>0.76959999999999984</c:v>
                </c:pt>
                <c:pt idx="75">
                  <c:v>0.74999999999999989</c:v>
                </c:pt>
                <c:pt idx="76">
                  <c:v>0.7295999999999998</c:v>
                </c:pt>
                <c:pt idx="77">
                  <c:v>0.7083999999999997</c:v>
                </c:pt>
                <c:pt idx="78">
                  <c:v>0.6863999999999999</c:v>
                </c:pt>
                <c:pt idx="79">
                  <c:v>0.66359999999999997</c:v>
                </c:pt>
                <c:pt idx="80">
                  <c:v>0.6399999999999999</c:v>
                </c:pt>
                <c:pt idx="81">
                  <c:v>0.61559999999999981</c:v>
                </c:pt>
                <c:pt idx="82">
                  <c:v>0.59039999999999992</c:v>
                </c:pt>
                <c:pt idx="83">
                  <c:v>0.5643999999999999</c:v>
                </c:pt>
                <c:pt idx="84">
                  <c:v>0.53759999999999986</c:v>
                </c:pt>
                <c:pt idx="85">
                  <c:v>0.5099999999999999</c:v>
                </c:pt>
                <c:pt idx="86">
                  <c:v>0.48159999999999986</c:v>
                </c:pt>
                <c:pt idx="87">
                  <c:v>0.45239999999999991</c:v>
                </c:pt>
                <c:pt idx="88">
                  <c:v>0.42239999999999989</c:v>
                </c:pt>
                <c:pt idx="89">
                  <c:v>0.39159999999999989</c:v>
                </c:pt>
                <c:pt idx="90">
                  <c:v>0.36</c:v>
                </c:pt>
                <c:pt idx="91">
                  <c:v>0.32759999999999989</c:v>
                </c:pt>
                <c:pt idx="92">
                  <c:v>0.29439999999999988</c:v>
                </c:pt>
                <c:pt idx="93">
                  <c:v>0.26039999999999991</c:v>
                </c:pt>
                <c:pt idx="94">
                  <c:v>0.22559999999999994</c:v>
                </c:pt>
                <c:pt idx="95">
                  <c:v>0.19</c:v>
                </c:pt>
                <c:pt idx="96">
                  <c:v>0.15359999999999993</c:v>
                </c:pt>
                <c:pt idx="97">
                  <c:v>0.11639999999999998</c:v>
                </c:pt>
                <c:pt idx="98">
                  <c:v>7.8399999999999984E-2</c:v>
                </c:pt>
                <c:pt idx="99">
                  <c:v>3.9599999999999989E-2</c:v>
                </c:pt>
                <c:pt idx="100">
                  <c:v>0</c:v>
                </c:pt>
              </c:numCache>
            </c:numRef>
          </c:yVal>
          <c:smooth val="1"/>
        </c:ser>
        <c:ser>
          <c:idx val="4"/>
          <c:order val="3"/>
          <c:tx>
            <c:v>Efficiency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Graph!$J$7:$J$107</c:f>
              <c:numCache>
                <c:formatCode>General</c:formatCode>
                <c:ptCount val="101"/>
                <c:pt idx="0">
                  <c:v>0</c:v>
                </c:pt>
                <c:pt idx="1">
                  <c:v>1.2723766992711145E-2</c:v>
                </c:pt>
                <c:pt idx="2">
                  <c:v>2.543443277248485E-2</c:v>
                </c:pt>
                <c:pt idx="3">
                  <c:v>3.8131613001113486E-2</c:v>
                </c:pt>
                <c:pt idx="4">
                  <c:v>5.0814908158630677E-2</c:v>
                </c:pt>
                <c:pt idx="5">
                  <c:v>6.3483902786215823E-2</c:v>
                </c:pt>
                <c:pt idx="6">
                  <c:v>7.6138164683335369E-2</c:v>
                </c:pt>
                <c:pt idx="7">
                  <c:v>8.8777244055861612E-2</c:v>
                </c:pt>
                <c:pt idx="8">
                  <c:v>0.10140067261163985</c:v>
                </c:pt>
                <c:pt idx="9">
                  <c:v>0.11400796259968342</c:v>
                </c:pt>
                <c:pt idx="10">
                  <c:v>0.12659860578885371</c:v>
                </c:pt>
                <c:pt idx="11">
                  <c:v>0.1391720723815317</c:v>
                </c:pt>
                <c:pt idx="12">
                  <c:v>0.15172780985740122</c:v>
                </c:pt>
                <c:pt idx="13">
                  <c:v>0.16426524174204246</c:v>
                </c:pt>
                <c:pt idx="14">
                  <c:v>0.17678376629456727</c:v>
                </c:pt>
                <c:pt idx="15">
                  <c:v>0.18928275510801892</c:v>
                </c:pt>
                <c:pt idx="16">
                  <c:v>0.20176155161569517</c:v>
                </c:pt>
                <c:pt idx="17">
                  <c:v>0.2142194694959329</c:v>
                </c:pt>
                <c:pt idx="18">
                  <c:v>0.2266557909672095</c:v>
                </c:pt>
                <c:pt idx="19">
                  <c:v>0.23906976496466212</c:v>
                </c:pt>
                <c:pt idx="20">
                  <c:v>0.25146060518828567</c:v>
                </c:pt>
                <c:pt idx="21">
                  <c:v>0.26382748801215367</c:v>
                </c:pt>
                <c:pt idx="22">
                  <c:v>0.27616955024297518</c:v>
                </c:pt>
                <c:pt idx="23">
                  <c:v>0.28848588671516928</c:v>
                </c:pt>
                <c:pt idx="24">
                  <c:v>0.30077554770837162</c:v>
                </c:pt>
                <c:pt idx="25">
                  <c:v>0.31303753617189245</c:v>
                </c:pt>
                <c:pt idx="26">
                  <c:v>0.32527080473907027</c:v>
                </c:pt>
                <c:pt idx="27">
                  <c:v>0.33747425251273527</c:v>
                </c:pt>
                <c:pt idx="28">
                  <c:v>0.34964672160104132</c:v>
                </c:pt>
                <c:pt idx="29">
                  <c:v>0.3617869933807546</c:v>
                </c:pt>
                <c:pt idx="30">
                  <c:v>0.37389378446265198</c:v>
                </c:pt>
                <c:pt idx="31">
                  <c:v>0.38596574233094594</c:v>
                </c:pt>
                <c:pt idx="32">
                  <c:v>0.39800144062559684</c:v>
                </c:pt>
                <c:pt idx="33">
                  <c:v>0.40999937403291375</c:v>
                </c:pt>
                <c:pt idx="34">
                  <c:v>0.42195795274597075</c:v>
                </c:pt>
                <c:pt idx="35">
                  <c:v>0.43387549645197881</c:v>
                </c:pt>
                <c:pt idx="36">
                  <c:v>0.44575022779880891</c:v>
                </c:pt>
                <c:pt idx="37">
                  <c:v>0.45758026528725315</c:v>
                </c:pt>
                <c:pt idx="38">
                  <c:v>0.46936361552926131</c:v>
                </c:pt>
                <c:pt idx="39">
                  <c:v>0.48109816480517725</c:v>
                </c:pt>
                <c:pt idx="40">
                  <c:v>0.49278166984478544</c:v>
                </c:pt>
                <c:pt idx="41">
                  <c:v>0.50441174774761977</c:v>
                </c:pt>
                <c:pt idx="42">
                  <c:v>0.51598586494729382</c:v>
                </c:pt>
                <c:pt idx="43">
                  <c:v>0.5275013251123789</c:v>
                </c:pt>
                <c:pt idx="44">
                  <c:v>0.53895525586231519</c:v>
                </c:pt>
                <c:pt idx="45">
                  <c:v>0.55034459416071579</c:v>
                </c:pt>
                <c:pt idx="46">
                  <c:v>0.56166607022983805</c:v>
                </c:pt>
                <c:pt idx="47">
                  <c:v>0.5729161898085543</c:v>
                </c:pt>
                <c:pt idx="48">
                  <c:v>0.58409121455131929</c:v>
                </c:pt>
                <c:pt idx="49">
                  <c:v>0.59518714033685194</c:v>
                </c:pt>
                <c:pt idx="50">
                  <c:v>0.60619967322176016</c:v>
                </c:pt>
                <c:pt idx="51">
                  <c:v>0.61712420273530044</c:v>
                </c:pt>
                <c:pt idx="52">
                  <c:v>0.62795577216584519</c:v>
                </c:pt>
                <c:pt idx="53">
                  <c:v>0.63868904543612259</c:v>
                </c:pt>
                <c:pt idx="54">
                  <c:v>0.64931827010143495</c:v>
                </c:pt>
                <c:pt idx="55">
                  <c:v>0.65983723593091026</c:v>
                </c:pt>
                <c:pt idx="56">
                  <c:v>0.67023922844416139</c:v>
                </c:pt>
                <c:pt idx="57">
                  <c:v>0.68051697667169497</c:v>
                </c:pt>
                <c:pt idx="58">
                  <c:v>0.69066259428357113</c:v>
                </c:pt>
                <c:pt idx="59">
                  <c:v>0.70066751308287112</c:v>
                </c:pt>
                <c:pt idx="60">
                  <c:v>0.71052240768317942</c:v>
                </c:pt>
                <c:pt idx="61">
                  <c:v>0.72021710997588362</c:v>
                </c:pt>
                <c:pt idx="62">
                  <c:v>0.72974051173527477</c:v>
                </c:pt>
                <c:pt idx="63">
                  <c:v>0.73908045339672157</c:v>
                </c:pt>
                <c:pt idx="64">
                  <c:v>0.74822359666228655</c:v>
                </c:pt>
                <c:pt idx="65">
                  <c:v>0.75715527812208083</c:v>
                </c:pt>
                <c:pt idx="66">
                  <c:v>0.76585934050676197</c:v>
                </c:pt>
                <c:pt idx="67">
                  <c:v>0.77431793747894173</c:v>
                </c:pt>
                <c:pt idx="68">
                  <c:v>0.78251130699269889</c:v>
                </c:pt>
                <c:pt idx="69">
                  <c:v>0.79041750715379511</c:v>
                </c:pt>
                <c:pt idx="70">
                  <c:v>0.79801210713670523</c:v>
                </c:pt>
                <c:pt idx="71">
                  <c:v>0.80526782397651853</c:v>
                </c:pt>
                <c:pt idx="72">
                  <c:v>0.81215409384545645</c:v>
                </c:pt>
                <c:pt idx="73">
                  <c:v>0.8186365635994084</c:v>
                </c:pt>
                <c:pt idx="74">
                  <c:v>0.82467648474249122</c:v>
                </c:pt>
                <c:pt idx="75">
                  <c:v>0.83022998723849761</c:v>
                </c:pt>
                <c:pt idx="76">
                  <c:v>0.83524720442756473</c:v>
                </c:pt>
                <c:pt idx="77">
                  <c:v>0.83967121217096707</c:v>
                </c:pt>
                <c:pt idx="78">
                  <c:v>0.84343673452584345</c:v>
                </c:pt>
                <c:pt idx="79">
                  <c:v>0.84646855372236041</c:v>
                </c:pt>
                <c:pt idx="80">
                  <c:v>0.84867954251046407</c:v>
                </c:pt>
                <c:pt idx="81">
                  <c:v>0.8499682099285929</c:v>
                </c:pt>
                <c:pt idx="82">
                  <c:v>0.85021561408061841</c:v>
                </c:pt>
                <c:pt idx="83">
                  <c:v>0.84928144289522312</c:v>
                </c:pt>
                <c:pt idx="84">
                  <c:v>0.84699898896093839</c:v>
                </c:pt>
                <c:pt idx="85">
                  <c:v>0.84316863639026618</c:v>
                </c:pt>
                <c:pt idx="86">
                  <c:v>0.83754931900213025</c:v>
                </c:pt>
                <c:pt idx="87">
                  <c:v>0.82984717225879046</c:v>
                </c:pt>
                <c:pt idx="88">
                  <c:v>0.81970024105888695</c:v>
                </c:pt>
                <c:pt idx="89">
                  <c:v>0.80665754574538295</c:v>
                </c:pt>
                <c:pt idx="90">
                  <c:v>0.79014991888905284</c:v>
                </c:pt>
                <c:pt idx="91">
                  <c:v>0.76944857415063128</c:v>
                </c:pt>
                <c:pt idx="92">
                  <c:v>0.74360493248535819</c:v>
                </c:pt>
                <c:pt idx="93">
                  <c:v>0.71136100709138861</c:v>
                </c:pt>
                <c:pt idx="94">
                  <c:v>0.67101204949892768</c:v>
                </c:pt>
                <c:pt idx="95">
                  <c:v>0.62018889644995445</c:v>
                </c:pt>
                <c:pt idx="96">
                  <c:v>0.55549933691593945</c:v>
                </c:pt>
                <c:pt idx="97">
                  <c:v>0.47190907045327068</c:v>
                </c:pt>
                <c:pt idx="98">
                  <c:v>0.36161128333054521</c:v>
                </c:pt>
                <c:pt idx="99">
                  <c:v>0.2118132975845444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61632"/>
        <c:axId val="233768296"/>
      </c:scatterChart>
      <c:valAx>
        <c:axId val="2337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68296"/>
        <c:crosses val="autoZero"/>
        <c:crossBetween val="midCat"/>
      </c:valAx>
      <c:valAx>
        <c:axId val="2337682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61632"/>
        <c:crosses val="max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276227</xdr:colOff>
      <xdr:row>3</xdr:row>
      <xdr:rowOff>33337</xdr:rowOff>
    </xdr:from>
    <xdr:to>
      <xdr:col>21</xdr:col>
      <xdr:colOff>385765</xdr:colOff>
      <xdr:row>33</xdr:row>
      <xdr:rowOff>104775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P11" sqref="P11"/>
    </sheetView>
  </sheetViews>
  <sheetFormatPr defaultRowHeight="15" x14ac:dyDescent="0.25"/>
  <cols>
    <col min="1" max="1" width="16" bestFit="1" customWidth="1"/>
    <col min="2" max="2" width="5.42578125" bestFit="1" customWidth="1"/>
    <col min="3" max="3" width="4.5703125" bestFit="1" customWidth="1"/>
    <col min="4" max="4" width="8.42578125" bestFit="1" customWidth="1"/>
    <col min="5" max="5" width="7" bestFit="1" customWidth="1"/>
    <col min="6" max="6" width="8" bestFit="1" customWidth="1"/>
    <col min="7" max="7" width="8.5703125" bestFit="1" customWidth="1"/>
    <col min="8" max="8" width="5.5703125" bestFit="1" customWidth="1"/>
    <col min="9" max="9" width="8.85546875" bestFit="1" customWidth="1"/>
    <col min="10" max="10" width="8.7109375" bestFit="1" customWidth="1"/>
    <col min="11" max="11" width="8.7109375" customWidth="1"/>
    <col min="12" max="12" width="16.28515625" bestFit="1" customWidth="1"/>
    <col min="13" max="13" width="9" bestFit="1" customWidth="1"/>
    <col min="14" max="14" width="6.140625" bestFit="1" customWidth="1"/>
    <col min="15" max="15" width="8.5703125" bestFit="1" customWidth="1"/>
    <col min="16" max="16" width="7.5703125" customWidth="1"/>
    <col min="17" max="17" width="4.85546875" bestFit="1" customWidth="1"/>
    <col min="18" max="18" width="6.5703125" bestFit="1" customWidth="1"/>
    <col min="19" max="19" width="7.5703125" bestFit="1" customWidth="1"/>
    <col min="20" max="20" width="7.7109375" bestFit="1" customWidth="1"/>
    <col min="21" max="21" width="13.140625" bestFit="1" customWidth="1"/>
    <col min="22" max="22" width="8.42578125" bestFit="1" customWidth="1"/>
    <col min="23" max="23" width="7" bestFit="1" customWidth="1"/>
    <col min="24" max="24" width="8.42578125" bestFit="1" customWidth="1"/>
    <col min="25" max="25" width="70.42578125" customWidth="1"/>
  </cols>
  <sheetData>
    <row r="1" spans="1:26" ht="15.75" thickBot="1" x14ac:dyDescent="0.3">
      <c r="B1" s="49" t="s">
        <v>25</v>
      </c>
      <c r="C1" s="50"/>
      <c r="D1" s="50"/>
      <c r="E1" s="50"/>
      <c r="F1" s="50"/>
      <c r="G1" s="50"/>
      <c r="H1" s="50"/>
      <c r="I1" s="50"/>
      <c r="J1" s="50"/>
      <c r="K1" s="50"/>
      <c r="L1" s="51"/>
      <c r="M1" s="54" t="s">
        <v>26</v>
      </c>
      <c r="N1" s="55"/>
      <c r="O1" s="55"/>
      <c r="P1" s="55"/>
      <c r="Q1" s="55"/>
      <c r="R1" s="55"/>
      <c r="S1" s="55"/>
      <c r="T1" s="55"/>
      <c r="U1" s="56"/>
      <c r="V1" s="49" t="s">
        <v>32</v>
      </c>
      <c r="W1" s="51"/>
      <c r="X1" s="3" t="s">
        <v>33</v>
      </c>
      <c r="Y1" s="52" t="s">
        <v>38</v>
      </c>
    </row>
    <row r="2" spans="1:26" ht="16.5" thickTop="1" thickBot="1" x14ac:dyDescent="0.3">
      <c r="B2" s="31" t="s">
        <v>3</v>
      </c>
      <c r="C2" s="32" t="s">
        <v>4</v>
      </c>
      <c r="D2" s="32" t="s">
        <v>19</v>
      </c>
      <c r="E2" s="32" t="s">
        <v>20</v>
      </c>
      <c r="F2" s="32" t="s">
        <v>24</v>
      </c>
      <c r="G2" s="32" t="s">
        <v>23</v>
      </c>
      <c r="H2" s="32" t="s">
        <v>27</v>
      </c>
      <c r="I2" s="32" t="s">
        <v>21</v>
      </c>
      <c r="J2" s="32" t="s">
        <v>42</v>
      </c>
      <c r="K2" s="36" t="s">
        <v>43</v>
      </c>
      <c r="L2" s="33" t="s">
        <v>22</v>
      </c>
      <c r="M2" s="31" t="s">
        <v>29</v>
      </c>
      <c r="N2" s="43" t="s">
        <v>45</v>
      </c>
      <c r="O2" s="32" t="s">
        <v>30</v>
      </c>
      <c r="P2" s="32" t="s">
        <v>46</v>
      </c>
      <c r="Q2" s="32" t="s">
        <v>31</v>
      </c>
      <c r="R2" s="34" t="s">
        <v>39</v>
      </c>
      <c r="S2" s="40" t="s">
        <v>40</v>
      </c>
      <c r="T2" s="40" t="s">
        <v>44</v>
      </c>
      <c r="U2" s="29" t="s">
        <v>47</v>
      </c>
      <c r="V2" s="28" t="s">
        <v>35</v>
      </c>
      <c r="W2" s="29" t="s">
        <v>41</v>
      </c>
      <c r="X2" s="30" t="s">
        <v>34</v>
      </c>
      <c r="Y2" s="53"/>
      <c r="Z2" t="s">
        <v>48</v>
      </c>
    </row>
    <row r="3" spans="1:26" x14ac:dyDescent="0.25">
      <c r="A3" t="s">
        <v>0</v>
      </c>
      <c r="B3" s="4"/>
      <c r="C3" s="5"/>
      <c r="D3" s="6">
        <v>0.2</v>
      </c>
      <c r="E3" s="6">
        <v>0.1</v>
      </c>
      <c r="F3" s="6">
        <v>3.5</v>
      </c>
      <c r="G3" s="6">
        <v>0.5</v>
      </c>
      <c r="H3" s="6">
        <v>2</v>
      </c>
      <c r="I3" s="6">
        <v>10</v>
      </c>
      <c r="J3" s="6" t="s">
        <v>28</v>
      </c>
      <c r="K3" s="37" t="s">
        <v>28</v>
      </c>
      <c r="L3" s="7" t="s">
        <v>28</v>
      </c>
      <c r="M3" s="4">
        <v>0</v>
      </c>
      <c r="N3" s="5">
        <v>0.15</v>
      </c>
      <c r="O3" s="5">
        <v>0</v>
      </c>
      <c r="P3" s="5">
        <v>1</v>
      </c>
      <c r="Q3" s="5">
        <v>8</v>
      </c>
      <c r="R3" s="5">
        <f>IFERROR(O3/Q3/60*D3*2*PI(), 0)</f>
        <v>0</v>
      </c>
      <c r="S3" s="46">
        <f>IFERROR(M3*Q3/D3, 0)</f>
        <v>0</v>
      </c>
      <c r="T3" s="46">
        <v>6.666666666666667</v>
      </c>
      <c r="U3" s="47">
        <f>IFERROR(S3/I3,0)</f>
        <v>0</v>
      </c>
      <c r="V3" s="8">
        <v>0</v>
      </c>
      <c r="W3" s="9">
        <f t="shared" ref="W3:W19" si="0">V3*D3</f>
        <v>0</v>
      </c>
      <c r="X3" s="10" t="s">
        <v>37</v>
      </c>
      <c r="Y3" s="35"/>
    </row>
    <row r="4" spans="1:26" x14ac:dyDescent="0.25">
      <c r="A4" t="s">
        <v>1</v>
      </c>
      <c r="B4" s="11"/>
      <c r="C4" s="12"/>
      <c r="D4" s="13">
        <v>0.2</v>
      </c>
      <c r="E4" s="13">
        <v>0.1</v>
      </c>
      <c r="F4" s="13">
        <v>3.5</v>
      </c>
      <c r="G4" s="13">
        <v>0.5</v>
      </c>
      <c r="H4" s="13">
        <v>2</v>
      </c>
      <c r="I4" s="13">
        <v>10</v>
      </c>
      <c r="J4" s="13" t="s">
        <v>28</v>
      </c>
      <c r="K4" s="38" t="s">
        <v>28</v>
      </c>
      <c r="L4" s="14" t="s">
        <v>28</v>
      </c>
      <c r="M4" s="11">
        <v>0</v>
      </c>
      <c r="N4" s="12">
        <v>0.15</v>
      </c>
      <c r="O4" s="12">
        <v>0</v>
      </c>
      <c r="P4" s="12">
        <v>1</v>
      </c>
      <c r="Q4" s="12">
        <v>8</v>
      </c>
      <c r="R4" s="12">
        <f t="shared" ref="R4:R19" si="1">IFERROR(O4/Q4/60*D4*2*PI(), 0)</f>
        <v>0</v>
      </c>
      <c r="S4" s="39">
        <f t="shared" ref="S4:S19" si="2">IFERROR(M4*Q4/D4, 0)</f>
        <v>0</v>
      </c>
      <c r="T4" s="39">
        <v>6.666666666666667</v>
      </c>
      <c r="U4" s="19">
        <f t="shared" ref="U4:U19" si="3">IFERROR(S4/I4,0)</f>
        <v>0</v>
      </c>
      <c r="V4" s="15">
        <v>0</v>
      </c>
      <c r="W4" s="17">
        <f t="shared" si="0"/>
        <v>0</v>
      </c>
      <c r="X4" s="18" t="s">
        <v>37</v>
      </c>
      <c r="Y4" s="1"/>
    </row>
    <row r="5" spans="1:26" x14ac:dyDescent="0.25">
      <c r="A5" t="s">
        <v>2</v>
      </c>
      <c r="B5" s="11"/>
      <c r="C5" s="12"/>
      <c r="D5" s="13">
        <v>0.2</v>
      </c>
      <c r="E5" s="13">
        <v>0.1</v>
      </c>
      <c r="F5" s="13">
        <v>0.75</v>
      </c>
      <c r="G5" s="13">
        <v>0.5</v>
      </c>
      <c r="H5" s="13">
        <v>2</v>
      </c>
      <c r="I5" s="13">
        <v>10</v>
      </c>
      <c r="J5" s="13" t="s">
        <v>28</v>
      </c>
      <c r="K5" s="38" t="s">
        <v>28</v>
      </c>
      <c r="L5" s="14" t="s">
        <v>28</v>
      </c>
      <c r="M5" s="11">
        <v>0</v>
      </c>
      <c r="N5" s="12">
        <v>0.15</v>
      </c>
      <c r="O5" s="12">
        <v>0</v>
      </c>
      <c r="P5" s="12">
        <v>1</v>
      </c>
      <c r="Q5" s="12">
        <v>8</v>
      </c>
      <c r="R5" s="12">
        <f t="shared" si="1"/>
        <v>0</v>
      </c>
      <c r="S5" s="39">
        <f t="shared" si="2"/>
        <v>0</v>
      </c>
      <c r="T5" s="39">
        <v>6.666666666666667</v>
      </c>
      <c r="U5" s="19">
        <f t="shared" si="3"/>
        <v>0</v>
      </c>
      <c r="V5" s="15">
        <v>0</v>
      </c>
      <c r="W5" s="17">
        <f t="shared" si="0"/>
        <v>0</v>
      </c>
      <c r="X5" s="18" t="s">
        <v>37</v>
      </c>
      <c r="Y5" s="1"/>
    </row>
    <row r="6" spans="1:26" x14ac:dyDescent="0.25">
      <c r="A6" t="s">
        <v>5</v>
      </c>
      <c r="B6" s="11"/>
      <c r="C6" s="12"/>
      <c r="D6" s="13">
        <v>0.375</v>
      </c>
      <c r="E6" s="13">
        <v>0.04</v>
      </c>
      <c r="F6" s="13">
        <v>0.15</v>
      </c>
      <c r="G6" s="13">
        <v>0.1</v>
      </c>
      <c r="H6" s="13">
        <v>0.1</v>
      </c>
      <c r="I6" s="13">
        <v>10</v>
      </c>
      <c r="J6" s="12">
        <f>K6*D6*2*PI()/60</f>
        <v>15.707963267948966</v>
      </c>
      <c r="K6" s="39">
        <v>400</v>
      </c>
      <c r="L6" s="19"/>
      <c r="M6" s="15">
        <f>(10*I6)/Q6*D6</f>
        <v>4.6875</v>
      </c>
      <c r="N6" s="44">
        <v>0.15</v>
      </c>
      <c r="O6" s="13">
        <v>2500</v>
      </c>
      <c r="P6" s="13">
        <v>1</v>
      </c>
      <c r="Q6" s="13">
        <v>8</v>
      </c>
      <c r="R6" s="16">
        <f t="shared" si="1"/>
        <v>12.271846303085129</v>
      </c>
      <c r="S6" s="41">
        <f t="shared" si="2"/>
        <v>100</v>
      </c>
      <c r="T6" s="41">
        <v>6.666666666666667</v>
      </c>
      <c r="U6" s="17">
        <f t="shared" si="3"/>
        <v>10</v>
      </c>
      <c r="V6" s="15">
        <v>0</v>
      </c>
      <c r="W6" s="17">
        <f t="shared" si="0"/>
        <v>0</v>
      </c>
      <c r="X6" s="18" t="s">
        <v>36</v>
      </c>
      <c r="Y6" s="1"/>
    </row>
    <row r="7" spans="1:26" x14ac:dyDescent="0.25">
      <c r="A7" t="s">
        <v>6</v>
      </c>
      <c r="B7" s="11"/>
      <c r="C7" s="12"/>
      <c r="D7" s="13">
        <v>0.09</v>
      </c>
      <c r="E7" s="13">
        <v>0.04</v>
      </c>
      <c r="F7" s="13">
        <v>0.15</v>
      </c>
      <c r="G7" s="13">
        <v>0.1</v>
      </c>
      <c r="H7" s="13">
        <v>0.1</v>
      </c>
      <c r="I7" s="13">
        <v>2.5</v>
      </c>
      <c r="J7" s="12">
        <f t="shared" ref="J7:J19" si="4">K7*D7*2*PI()/60</f>
        <v>3.7699111843077517</v>
      </c>
      <c r="K7" s="39">
        <v>400</v>
      </c>
      <c r="L7" s="19"/>
      <c r="M7" s="11">
        <v>0</v>
      </c>
      <c r="N7" s="12">
        <v>0.15</v>
      </c>
      <c r="O7" s="12">
        <v>0</v>
      </c>
      <c r="P7" s="12">
        <v>1</v>
      </c>
      <c r="Q7" s="12">
        <v>0</v>
      </c>
      <c r="R7" s="12">
        <f t="shared" si="1"/>
        <v>0</v>
      </c>
      <c r="S7" s="39">
        <f t="shared" si="2"/>
        <v>0</v>
      </c>
      <c r="T7" s="39">
        <v>6.666666666666667</v>
      </c>
      <c r="U7" s="19">
        <f t="shared" si="3"/>
        <v>0</v>
      </c>
      <c r="V7" s="15">
        <v>0</v>
      </c>
      <c r="W7" s="17">
        <f t="shared" si="0"/>
        <v>0</v>
      </c>
      <c r="X7" s="18" t="s">
        <v>37</v>
      </c>
      <c r="Y7" s="1"/>
    </row>
    <row r="8" spans="1:26" x14ac:dyDescent="0.25">
      <c r="A8" t="s">
        <v>7</v>
      </c>
      <c r="B8" s="11"/>
      <c r="C8" s="12"/>
      <c r="D8" s="13">
        <v>0.25</v>
      </c>
      <c r="E8" s="13">
        <v>0.04</v>
      </c>
      <c r="F8" s="13">
        <v>0.05</v>
      </c>
      <c r="G8" s="13">
        <v>0.1</v>
      </c>
      <c r="H8" s="13">
        <v>0.1</v>
      </c>
      <c r="I8" s="13">
        <v>5</v>
      </c>
      <c r="J8" s="12">
        <f t="shared" si="4"/>
        <v>10.471975511965978</v>
      </c>
      <c r="K8" s="39">
        <v>400</v>
      </c>
      <c r="L8" s="19"/>
      <c r="M8" s="15">
        <f t="shared" ref="M8:M19" si="5">(10*I8)/Q8*D8</f>
        <v>1.5625</v>
      </c>
      <c r="N8" s="44">
        <v>0.15</v>
      </c>
      <c r="O8" s="13">
        <v>2500</v>
      </c>
      <c r="P8" s="13">
        <v>1</v>
      </c>
      <c r="Q8" s="13">
        <v>8</v>
      </c>
      <c r="R8" s="16">
        <f t="shared" si="1"/>
        <v>8.1812308687234196</v>
      </c>
      <c r="S8" s="41">
        <f t="shared" si="2"/>
        <v>50</v>
      </c>
      <c r="T8" s="41">
        <v>6.666666666666667</v>
      </c>
      <c r="U8" s="17">
        <f t="shared" si="3"/>
        <v>10</v>
      </c>
      <c r="V8" s="15">
        <v>70</v>
      </c>
      <c r="W8" s="17">
        <f t="shared" si="0"/>
        <v>17.5</v>
      </c>
      <c r="X8" s="18" t="s">
        <v>36</v>
      </c>
      <c r="Y8" s="1"/>
    </row>
    <row r="9" spans="1:26" x14ac:dyDescent="0.25">
      <c r="A9" t="s">
        <v>8</v>
      </c>
      <c r="B9" s="11"/>
      <c r="C9" s="12"/>
      <c r="D9" s="13">
        <v>0.25</v>
      </c>
      <c r="E9" s="13">
        <v>0.04</v>
      </c>
      <c r="F9" s="13">
        <v>0.17499999999999999</v>
      </c>
      <c r="G9" s="13">
        <v>0.1</v>
      </c>
      <c r="H9" s="13">
        <v>0.1</v>
      </c>
      <c r="I9" s="13">
        <v>2.5</v>
      </c>
      <c r="J9" s="12">
        <f t="shared" si="4"/>
        <v>10.471975511965978</v>
      </c>
      <c r="K9" s="39">
        <v>400</v>
      </c>
      <c r="L9" s="19"/>
      <c r="M9" s="15">
        <f t="shared" si="5"/>
        <v>0.78125</v>
      </c>
      <c r="N9" s="44">
        <v>0.15</v>
      </c>
      <c r="O9" s="13">
        <v>2500</v>
      </c>
      <c r="P9" s="13">
        <v>1</v>
      </c>
      <c r="Q9" s="13">
        <v>8</v>
      </c>
      <c r="R9" s="16">
        <f t="shared" si="1"/>
        <v>8.1812308687234196</v>
      </c>
      <c r="S9" s="41">
        <f t="shared" si="2"/>
        <v>25</v>
      </c>
      <c r="T9" s="41">
        <v>6.666666666666667</v>
      </c>
      <c r="U9" s="17">
        <f t="shared" si="3"/>
        <v>10</v>
      </c>
      <c r="V9" s="15">
        <v>70</v>
      </c>
      <c r="W9" s="17">
        <f t="shared" si="0"/>
        <v>17.5</v>
      </c>
      <c r="X9" s="18" t="s">
        <v>36</v>
      </c>
      <c r="Y9" s="1"/>
    </row>
    <row r="10" spans="1:26" x14ac:dyDescent="0.25">
      <c r="A10" t="s">
        <v>9</v>
      </c>
      <c r="B10" s="11"/>
      <c r="C10" s="12"/>
      <c r="D10" s="13">
        <v>0.3</v>
      </c>
      <c r="E10" s="13">
        <v>0.04</v>
      </c>
      <c r="F10" s="13">
        <v>0.125</v>
      </c>
      <c r="G10" s="13">
        <v>0.1</v>
      </c>
      <c r="H10" s="13">
        <v>1</v>
      </c>
      <c r="I10" s="13">
        <v>5</v>
      </c>
      <c r="J10" s="12">
        <f t="shared" si="4"/>
        <v>12.566370614359171</v>
      </c>
      <c r="K10" s="39">
        <v>400</v>
      </c>
      <c r="L10" s="19"/>
      <c r="M10" s="15">
        <v>1.4</v>
      </c>
      <c r="N10" s="44">
        <v>0.15</v>
      </c>
      <c r="O10" s="13">
        <v>2500</v>
      </c>
      <c r="P10" s="13">
        <v>0.39</v>
      </c>
      <c r="Q10" s="13">
        <v>8</v>
      </c>
      <c r="R10" s="16">
        <f t="shared" si="1"/>
        <v>9.8174770424681022</v>
      </c>
      <c r="S10" s="41">
        <f t="shared" si="2"/>
        <v>37.333333333333336</v>
      </c>
      <c r="T10" s="41">
        <v>6.666666666666667</v>
      </c>
      <c r="U10" s="17">
        <f t="shared" si="3"/>
        <v>7.4666666666666668</v>
      </c>
      <c r="V10" s="15">
        <v>12</v>
      </c>
      <c r="W10" s="17">
        <f t="shared" si="0"/>
        <v>3.5999999999999996</v>
      </c>
      <c r="X10" s="18" t="s">
        <v>36</v>
      </c>
      <c r="Y10" s="1"/>
    </row>
    <row r="11" spans="1:26" x14ac:dyDescent="0.25">
      <c r="A11" t="s">
        <v>10</v>
      </c>
      <c r="B11" s="11"/>
      <c r="C11" s="12"/>
      <c r="D11" s="13">
        <v>1.3</v>
      </c>
      <c r="E11" s="13">
        <v>0.2</v>
      </c>
      <c r="F11" s="13">
        <v>0.35</v>
      </c>
      <c r="G11" s="13">
        <v>1</v>
      </c>
      <c r="H11" s="13">
        <v>3</v>
      </c>
      <c r="I11" s="13">
        <v>20</v>
      </c>
      <c r="J11" s="12">
        <f t="shared" si="4"/>
        <v>54.454272662223076</v>
      </c>
      <c r="K11" s="39">
        <v>400</v>
      </c>
      <c r="L11" s="19"/>
      <c r="M11" s="15">
        <f t="shared" si="5"/>
        <v>32.5</v>
      </c>
      <c r="N11" s="44">
        <v>0.15</v>
      </c>
      <c r="O11" s="13">
        <v>2500</v>
      </c>
      <c r="P11" s="13">
        <v>9</v>
      </c>
      <c r="Q11" s="13">
        <v>8</v>
      </c>
      <c r="R11" s="16">
        <f t="shared" si="1"/>
        <v>42.542400517361777</v>
      </c>
      <c r="S11" s="41">
        <f t="shared" si="2"/>
        <v>200</v>
      </c>
      <c r="T11" s="41">
        <v>6.666666666666667</v>
      </c>
      <c r="U11" s="17">
        <f t="shared" si="3"/>
        <v>10</v>
      </c>
      <c r="V11" s="15">
        <v>100</v>
      </c>
      <c r="W11" s="17">
        <f t="shared" si="0"/>
        <v>130</v>
      </c>
      <c r="X11" s="18" t="s">
        <v>36</v>
      </c>
      <c r="Y11" s="1"/>
    </row>
    <row r="12" spans="1:26" x14ac:dyDescent="0.25">
      <c r="A12" t="s">
        <v>11</v>
      </c>
      <c r="B12" s="11"/>
      <c r="C12" s="12"/>
      <c r="D12" s="13">
        <v>0.13</v>
      </c>
      <c r="E12" s="13">
        <v>0.04</v>
      </c>
      <c r="F12" s="13">
        <v>0.05</v>
      </c>
      <c r="G12" s="13">
        <v>0.1</v>
      </c>
      <c r="H12" s="13">
        <v>0.1</v>
      </c>
      <c r="I12" s="13">
        <v>2.5</v>
      </c>
      <c r="J12" s="12">
        <f t="shared" si="4"/>
        <v>5.4454272662223087</v>
      </c>
      <c r="K12" s="39">
        <v>400</v>
      </c>
      <c r="L12" s="19"/>
      <c r="M12" s="15">
        <f t="shared" si="5"/>
        <v>0.40625</v>
      </c>
      <c r="N12" s="44">
        <v>0.15</v>
      </c>
      <c r="O12" s="13">
        <v>2500</v>
      </c>
      <c r="P12" s="13">
        <v>1</v>
      </c>
      <c r="Q12" s="13">
        <v>8</v>
      </c>
      <c r="R12" s="16">
        <f t="shared" si="1"/>
        <v>4.2542400517361783</v>
      </c>
      <c r="S12" s="41">
        <f t="shared" si="2"/>
        <v>25</v>
      </c>
      <c r="T12" s="41">
        <v>6.666666666666667</v>
      </c>
      <c r="U12" s="17">
        <f t="shared" si="3"/>
        <v>10</v>
      </c>
      <c r="V12" s="15">
        <v>50</v>
      </c>
      <c r="W12" s="17">
        <f t="shared" si="0"/>
        <v>6.5</v>
      </c>
      <c r="X12" s="18" t="s">
        <v>36</v>
      </c>
      <c r="Y12" s="1"/>
    </row>
    <row r="13" spans="1:26" x14ac:dyDescent="0.25">
      <c r="A13" t="s">
        <v>12</v>
      </c>
      <c r="B13" s="11"/>
      <c r="C13" s="12"/>
      <c r="D13" s="13">
        <v>0.14000000000000001</v>
      </c>
      <c r="E13" s="13">
        <v>0.04</v>
      </c>
      <c r="F13" s="13">
        <v>7.0000000000000007E-2</v>
      </c>
      <c r="G13" s="13">
        <v>0.1</v>
      </c>
      <c r="H13" s="13">
        <v>0.1</v>
      </c>
      <c r="I13" s="13">
        <v>5</v>
      </c>
      <c r="J13" s="12">
        <f t="shared" si="4"/>
        <v>5.8643062867009483</v>
      </c>
      <c r="K13" s="39">
        <v>400</v>
      </c>
      <c r="L13" s="19"/>
      <c r="M13" s="15">
        <f t="shared" si="5"/>
        <v>0.87500000000000011</v>
      </c>
      <c r="N13" s="44">
        <v>0.15</v>
      </c>
      <c r="O13" s="13">
        <v>2500</v>
      </c>
      <c r="P13" s="13">
        <v>1</v>
      </c>
      <c r="Q13" s="13">
        <v>8</v>
      </c>
      <c r="R13" s="16">
        <f t="shared" si="1"/>
        <v>4.5814892864851151</v>
      </c>
      <c r="S13" s="41">
        <f t="shared" si="2"/>
        <v>50</v>
      </c>
      <c r="T13" s="41">
        <v>6.666666666666667</v>
      </c>
      <c r="U13" s="17">
        <f t="shared" si="3"/>
        <v>10</v>
      </c>
      <c r="V13" s="15">
        <v>50</v>
      </c>
      <c r="W13" s="17">
        <f t="shared" si="0"/>
        <v>7.0000000000000009</v>
      </c>
      <c r="X13" s="18" t="s">
        <v>36</v>
      </c>
      <c r="Y13" s="1"/>
    </row>
    <row r="14" spans="1:26" x14ac:dyDescent="0.25">
      <c r="A14" t="s">
        <v>13</v>
      </c>
      <c r="B14" s="11"/>
      <c r="C14" s="12"/>
      <c r="D14" s="13">
        <v>0.16</v>
      </c>
      <c r="E14" s="13">
        <v>0.04</v>
      </c>
      <c r="F14" s="13">
        <v>0.1</v>
      </c>
      <c r="G14" s="13">
        <v>0.1</v>
      </c>
      <c r="H14" s="13">
        <v>0.1</v>
      </c>
      <c r="I14" s="13">
        <v>5</v>
      </c>
      <c r="J14" s="12">
        <f t="shared" si="4"/>
        <v>6.702064327658225</v>
      </c>
      <c r="K14" s="39">
        <v>400</v>
      </c>
      <c r="L14" s="19"/>
      <c r="M14" s="15">
        <f t="shared" si="5"/>
        <v>1</v>
      </c>
      <c r="N14" s="44">
        <v>0.15</v>
      </c>
      <c r="O14" s="13">
        <v>2500</v>
      </c>
      <c r="P14" s="13">
        <v>1</v>
      </c>
      <c r="Q14" s="13">
        <v>8</v>
      </c>
      <c r="R14" s="16">
        <f t="shared" si="1"/>
        <v>5.2359877559829879</v>
      </c>
      <c r="S14" s="41">
        <f t="shared" si="2"/>
        <v>50</v>
      </c>
      <c r="T14" s="41">
        <v>6.666666666666667</v>
      </c>
      <c r="U14" s="17">
        <f t="shared" si="3"/>
        <v>10</v>
      </c>
      <c r="V14" s="15">
        <v>12</v>
      </c>
      <c r="W14" s="17">
        <f t="shared" si="0"/>
        <v>1.92</v>
      </c>
      <c r="X14" s="18" t="s">
        <v>36</v>
      </c>
      <c r="Y14" s="1"/>
    </row>
    <row r="15" spans="1:26" x14ac:dyDescent="0.25">
      <c r="A15" t="s">
        <v>14</v>
      </c>
      <c r="B15" s="11"/>
      <c r="C15" s="12"/>
      <c r="D15" s="13">
        <v>0.22</v>
      </c>
      <c r="E15" s="13">
        <v>0.04</v>
      </c>
      <c r="F15" s="13">
        <v>0.14000000000000001</v>
      </c>
      <c r="G15" s="13">
        <v>0.1</v>
      </c>
      <c r="H15" s="13">
        <v>0.1</v>
      </c>
      <c r="I15" s="13">
        <v>2.5</v>
      </c>
      <c r="J15" s="12">
        <f t="shared" si="4"/>
        <v>9.2153384505300586</v>
      </c>
      <c r="K15" s="39">
        <v>400</v>
      </c>
      <c r="L15" s="19"/>
      <c r="M15" s="15">
        <f t="shared" si="5"/>
        <v>0.6875</v>
      </c>
      <c r="N15" s="44">
        <v>0.15</v>
      </c>
      <c r="O15" s="13">
        <v>2500</v>
      </c>
      <c r="P15" s="13">
        <v>1</v>
      </c>
      <c r="Q15" s="13">
        <v>8</v>
      </c>
      <c r="R15" s="16">
        <f t="shared" si="1"/>
        <v>7.1994831644766091</v>
      </c>
      <c r="S15" s="41">
        <f t="shared" si="2"/>
        <v>25</v>
      </c>
      <c r="T15" s="41">
        <v>6.666666666666667</v>
      </c>
      <c r="U15" s="17">
        <f t="shared" si="3"/>
        <v>10</v>
      </c>
      <c r="V15" s="15">
        <v>12</v>
      </c>
      <c r="W15" s="17">
        <f t="shared" si="0"/>
        <v>2.64</v>
      </c>
      <c r="X15" s="18" t="s">
        <v>36</v>
      </c>
      <c r="Y15" s="1"/>
    </row>
    <row r="16" spans="1:26" x14ac:dyDescent="0.25">
      <c r="A16" t="s">
        <v>15</v>
      </c>
      <c r="B16" s="11"/>
      <c r="C16" s="12"/>
      <c r="D16" s="13">
        <v>1.38</v>
      </c>
      <c r="E16" s="13">
        <v>0.25</v>
      </c>
      <c r="F16" s="13">
        <v>0.35</v>
      </c>
      <c r="G16" s="13">
        <v>1</v>
      </c>
      <c r="H16" s="13">
        <v>10</v>
      </c>
      <c r="I16" s="13">
        <v>20</v>
      </c>
      <c r="J16" s="12">
        <f t="shared" si="4"/>
        <v>57.805304826052193</v>
      </c>
      <c r="K16" s="39">
        <v>400</v>
      </c>
      <c r="L16" s="19"/>
      <c r="M16" s="15">
        <f t="shared" si="5"/>
        <v>34.5</v>
      </c>
      <c r="N16" s="44">
        <v>0.15</v>
      </c>
      <c r="O16" s="13">
        <v>2500</v>
      </c>
      <c r="P16" s="13">
        <v>1</v>
      </c>
      <c r="Q16" s="13">
        <v>8</v>
      </c>
      <c r="R16" s="16">
        <f t="shared" si="1"/>
        <v>45.160394395353272</v>
      </c>
      <c r="S16" s="41">
        <f t="shared" si="2"/>
        <v>200.00000000000003</v>
      </c>
      <c r="T16" s="41">
        <v>6.666666666666667</v>
      </c>
      <c r="U16" s="17">
        <f t="shared" si="3"/>
        <v>10.000000000000002</v>
      </c>
      <c r="V16" s="15">
        <v>100</v>
      </c>
      <c r="W16" s="17">
        <f t="shared" si="0"/>
        <v>138</v>
      </c>
      <c r="X16" s="18">
        <v>40</v>
      </c>
      <c r="Y16" s="1"/>
    </row>
    <row r="17" spans="1:25" x14ac:dyDescent="0.25">
      <c r="A17" t="s">
        <v>16</v>
      </c>
      <c r="B17" s="11"/>
      <c r="C17" s="12"/>
      <c r="D17" s="13">
        <v>0.52</v>
      </c>
      <c r="E17" s="13">
        <v>0.08</v>
      </c>
      <c r="F17" s="13">
        <v>0.68</v>
      </c>
      <c r="G17" s="13">
        <v>0.5</v>
      </c>
      <c r="H17" s="13">
        <v>2</v>
      </c>
      <c r="I17" s="13">
        <v>10</v>
      </c>
      <c r="J17" s="12">
        <f t="shared" si="4"/>
        <v>21.781709064889235</v>
      </c>
      <c r="K17" s="39">
        <v>400</v>
      </c>
      <c r="L17" s="19"/>
      <c r="M17" s="15">
        <f t="shared" si="5"/>
        <v>6.5</v>
      </c>
      <c r="N17" s="44">
        <v>0.15</v>
      </c>
      <c r="O17" s="13">
        <v>2500</v>
      </c>
      <c r="P17" s="13">
        <v>1</v>
      </c>
      <c r="Q17" s="13">
        <v>8</v>
      </c>
      <c r="R17" s="16">
        <f t="shared" si="1"/>
        <v>17.016960206944713</v>
      </c>
      <c r="S17" s="41">
        <f t="shared" si="2"/>
        <v>100</v>
      </c>
      <c r="T17" s="41">
        <v>6.666666666666667</v>
      </c>
      <c r="U17" s="17">
        <f t="shared" si="3"/>
        <v>10</v>
      </c>
      <c r="V17" s="15">
        <v>80</v>
      </c>
      <c r="W17" s="17">
        <f t="shared" si="0"/>
        <v>41.6</v>
      </c>
      <c r="X17" s="18">
        <v>20</v>
      </c>
      <c r="Y17" s="1"/>
    </row>
    <row r="18" spans="1:25" x14ac:dyDescent="0.25">
      <c r="A18" t="s">
        <v>17</v>
      </c>
      <c r="B18" s="11"/>
      <c r="C18" s="12"/>
      <c r="D18" s="13">
        <v>0.34399999999999997</v>
      </c>
      <c r="E18" s="13">
        <v>0.04</v>
      </c>
      <c r="F18" s="13">
        <v>0.21</v>
      </c>
      <c r="G18" s="13">
        <v>0.1</v>
      </c>
      <c r="H18" s="13">
        <v>1</v>
      </c>
      <c r="I18" s="13">
        <v>5</v>
      </c>
      <c r="J18" s="12">
        <f t="shared" si="4"/>
        <v>14.409438304465185</v>
      </c>
      <c r="K18" s="39">
        <v>400</v>
      </c>
      <c r="L18" s="19"/>
      <c r="M18" s="15">
        <f t="shared" si="5"/>
        <v>2.15</v>
      </c>
      <c r="N18" s="44">
        <v>0.15</v>
      </c>
      <c r="O18" s="13">
        <v>2500</v>
      </c>
      <c r="P18" s="13">
        <v>1</v>
      </c>
      <c r="Q18" s="13">
        <v>8</v>
      </c>
      <c r="R18" s="16">
        <f t="shared" si="1"/>
        <v>11.257373675363425</v>
      </c>
      <c r="S18" s="41">
        <f t="shared" si="2"/>
        <v>50</v>
      </c>
      <c r="T18" s="41">
        <v>6.666666666666667</v>
      </c>
      <c r="U18" s="17">
        <f t="shared" si="3"/>
        <v>10</v>
      </c>
      <c r="V18" s="15">
        <v>12</v>
      </c>
      <c r="W18" s="17">
        <f t="shared" si="0"/>
        <v>4.1280000000000001</v>
      </c>
      <c r="X18" s="18">
        <v>40</v>
      </c>
      <c r="Y18" s="1"/>
    </row>
    <row r="19" spans="1:25" ht="15.75" thickBot="1" x14ac:dyDescent="0.3">
      <c r="A19" t="s">
        <v>18</v>
      </c>
      <c r="B19" s="20"/>
      <c r="C19" s="21"/>
      <c r="D19" s="22">
        <v>0.21</v>
      </c>
      <c r="E19" s="22">
        <v>0.04</v>
      </c>
      <c r="F19" s="22">
        <v>0.1</v>
      </c>
      <c r="G19" s="22">
        <v>0.1</v>
      </c>
      <c r="H19" s="22">
        <v>0.5</v>
      </c>
      <c r="I19" s="22">
        <v>2</v>
      </c>
      <c r="J19" s="21">
        <f t="shared" si="4"/>
        <v>8.7964594300514207</v>
      </c>
      <c r="K19" s="21">
        <v>400</v>
      </c>
      <c r="L19" s="23"/>
      <c r="M19" s="24">
        <f t="shared" si="5"/>
        <v>0.52500000000000002</v>
      </c>
      <c r="N19" s="45">
        <v>0.15</v>
      </c>
      <c r="O19" s="22">
        <v>2500</v>
      </c>
      <c r="P19" s="22">
        <v>1</v>
      </c>
      <c r="Q19" s="22">
        <v>8</v>
      </c>
      <c r="R19" s="25">
        <f t="shared" si="1"/>
        <v>6.8722339297276722</v>
      </c>
      <c r="S19" s="42">
        <f t="shared" si="2"/>
        <v>20</v>
      </c>
      <c r="T19" s="42">
        <v>6.666666666666667</v>
      </c>
      <c r="U19" s="26">
        <f t="shared" si="3"/>
        <v>10</v>
      </c>
      <c r="V19" s="24">
        <v>80</v>
      </c>
      <c r="W19" s="26">
        <f t="shared" si="0"/>
        <v>16.8</v>
      </c>
      <c r="X19" s="27" t="s">
        <v>36</v>
      </c>
      <c r="Y19" s="2"/>
    </row>
  </sheetData>
  <mergeCells count="4">
    <mergeCell ref="B1:L1"/>
    <mergeCell ref="V1:W1"/>
    <mergeCell ref="Y1:Y2"/>
    <mergeCell ref="M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zoomScaleNormal="100" workbookViewId="0">
      <selection activeCell="H18" sqref="H18"/>
    </sheetView>
  </sheetViews>
  <sheetFormatPr defaultRowHeight="15" x14ac:dyDescent="0.25"/>
  <cols>
    <col min="1" max="1" width="9.7109375" bestFit="1" customWidth="1"/>
    <col min="2" max="2" width="11.7109375" bestFit="1" customWidth="1"/>
    <col min="3" max="3" width="6.5703125" bestFit="1" customWidth="1"/>
    <col min="4" max="4" width="14.5703125" bestFit="1" customWidth="1"/>
    <col min="5" max="5" width="9.140625" bestFit="1" customWidth="1"/>
    <col min="6" max="6" width="13.7109375" bestFit="1" customWidth="1"/>
    <col min="7" max="7" width="12.42578125" bestFit="1" customWidth="1"/>
    <col min="8" max="8" width="12.7109375" bestFit="1" customWidth="1"/>
    <col min="9" max="9" width="8.28515625" bestFit="1" customWidth="1"/>
    <col min="10" max="10" width="12" bestFit="1" customWidth="1"/>
  </cols>
  <sheetData>
    <row r="1" spans="1:12" x14ac:dyDescent="0.25">
      <c r="A1" t="s">
        <v>49</v>
      </c>
      <c r="B1" t="s">
        <v>9</v>
      </c>
      <c r="D1" t="s">
        <v>61</v>
      </c>
      <c r="E1">
        <f>LARGE(J7:J107,1)</f>
        <v>0.85021561408061841</v>
      </c>
      <c r="F1">
        <f>VLOOKUP(E1, J7:L107,3,FALSE)</f>
        <v>82</v>
      </c>
    </row>
    <row r="2" spans="1:12" x14ac:dyDescent="0.25">
      <c r="A2" t="s">
        <v>50</v>
      </c>
      <c r="B2">
        <f>VLOOKUP(B1, BaseStats!$A$3:$X$19, 16,FALSE)</f>
        <v>0.39</v>
      </c>
      <c r="D2" t="s">
        <v>62</v>
      </c>
      <c r="E2">
        <f>VLOOKUP(F1, A7:J107, 4,FALSE)</f>
        <v>0.252</v>
      </c>
    </row>
    <row r="3" spans="1:12" x14ac:dyDescent="0.25">
      <c r="A3" t="s">
        <v>51</v>
      </c>
      <c r="B3">
        <f>VLOOKUP(B1, BaseStats!$A$3:$X$19, 13,FALSE)</f>
        <v>1.4</v>
      </c>
      <c r="D3" t="s">
        <v>63</v>
      </c>
      <c r="E3">
        <f>VLOOKUP(F1, A7:J107, 2,FALSE)</f>
        <v>2050</v>
      </c>
    </row>
    <row r="4" spans="1:12" x14ac:dyDescent="0.25">
      <c r="A4" t="s">
        <v>60</v>
      </c>
      <c r="B4">
        <v>0.05</v>
      </c>
      <c r="D4" t="s">
        <v>66</v>
      </c>
      <c r="E4">
        <f>VLOOKUP(F1, A7:J107, 8,FALSE)</f>
        <v>0.22100000000000009</v>
      </c>
    </row>
    <row r="5" spans="1:12" x14ac:dyDescent="0.25">
      <c r="A5" t="s">
        <v>43</v>
      </c>
      <c r="B5">
        <f>VLOOKUP(B1, BaseStats!$A$3:$X$19, 15,FALSE)</f>
        <v>2500</v>
      </c>
      <c r="D5" t="s">
        <v>64</v>
      </c>
      <c r="E5">
        <f>1/0.8 * F82 * H82</f>
        <v>3.34540524740575E-2</v>
      </c>
    </row>
    <row r="6" spans="1:12" x14ac:dyDescent="0.25">
      <c r="A6" t="s">
        <v>53</v>
      </c>
      <c r="B6" t="s">
        <v>52</v>
      </c>
      <c r="C6" t="s">
        <v>53</v>
      </c>
      <c r="D6" t="s">
        <v>58</v>
      </c>
      <c r="E6" t="s">
        <v>56</v>
      </c>
      <c r="F6" t="s">
        <v>57</v>
      </c>
      <c r="G6" t="s">
        <v>59</v>
      </c>
      <c r="H6" t="s">
        <v>54</v>
      </c>
      <c r="I6" t="s">
        <v>55</v>
      </c>
      <c r="J6" t="s">
        <v>65</v>
      </c>
      <c r="L6" t="s">
        <v>53</v>
      </c>
    </row>
    <row r="7" spans="1:12" x14ac:dyDescent="0.25">
      <c r="A7">
        <v>0</v>
      </c>
      <c r="B7">
        <f>A7*0.01*$B$5</f>
        <v>0</v>
      </c>
      <c r="C7">
        <f>B7/$B$5</f>
        <v>0</v>
      </c>
      <c r="D7" s="48">
        <f>(100-A7)*$B$3*0.01</f>
        <v>1.4000000000000001</v>
      </c>
      <c r="E7" s="48">
        <f>D7/$B$3</f>
        <v>1.0000000000000002</v>
      </c>
      <c r="F7">
        <f>C7*D7</f>
        <v>0</v>
      </c>
      <c r="G7">
        <f>F7/$F$108</f>
        <v>0</v>
      </c>
      <c r="H7">
        <f xml:space="preserve"> $B$4 + 1 - (A7 * (1-$B$4)*0.01 + $B$4)</f>
        <v>1</v>
      </c>
      <c r="I7">
        <f>H7*$B$2</f>
        <v>0.39</v>
      </c>
      <c r="J7">
        <f>F7/I7</f>
        <v>0</v>
      </c>
      <c r="L7">
        <f>A7</f>
        <v>0</v>
      </c>
    </row>
    <row r="8" spans="1:12" x14ac:dyDescent="0.25">
      <c r="A8">
        <v>1</v>
      </c>
      <c r="B8">
        <f t="shared" ref="B8:B71" si="0">A8*0.01*$B$5</f>
        <v>25</v>
      </c>
      <c r="C8">
        <f t="shared" ref="C8:C71" si="1">B8/$B$5</f>
        <v>0.01</v>
      </c>
      <c r="D8" s="48">
        <f t="shared" ref="D8:D71" si="2">(100-A8)*$B$3*0.01</f>
        <v>1.3859999999999999</v>
      </c>
      <c r="E8" s="48">
        <f t="shared" ref="E8:E71" si="3">D8/$B$3</f>
        <v>0.99</v>
      </c>
      <c r="F8">
        <f t="shared" ref="F8:F71" si="4">D8*B8/5252*0.745</f>
        <v>4.9151275704493527E-3</v>
      </c>
      <c r="G8">
        <f t="shared" ref="G8:G71" si="5">F8/$F$108</f>
        <v>3.9599999999999989E-2</v>
      </c>
      <c r="H8">
        <f t="shared" ref="H8:H71" si="6" xml:space="preserve"> $B$4 + 1 - (A8 * (1-$B$4)*0.01 + $B$4)</f>
        <v>0.99050000000000005</v>
      </c>
      <c r="I8">
        <f t="shared" ref="I8:I71" si="7">H8*$B$2</f>
        <v>0.38629500000000005</v>
      </c>
      <c r="J8">
        <f t="shared" ref="J8:J71" si="8">F8/I8</f>
        <v>1.2723766992711145E-2</v>
      </c>
      <c r="L8">
        <f t="shared" ref="L8:L71" si="9">A8</f>
        <v>1</v>
      </c>
    </row>
    <row r="9" spans="1:12" x14ac:dyDescent="0.25">
      <c r="A9">
        <v>2</v>
      </c>
      <c r="B9">
        <f t="shared" si="0"/>
        <v>50</v>
      </c>
      <c r="C9">
        <f t="shared" si="1"/>
        <v>0.02</v>
      </c>
      <c r="D9" s="48">
        <f t="shared" si="2"/>
        <v>1.3719999999999999</v>
      </c>
      <c r="E9" s="48">
        <f t="shared" si="3"/>
        <v>0.98</v>
      </c>
      <c r="F9">
        <f t="shared" si="4"/>
        <v>9.7309596344249804E-3</v>
      </c>
      <c r="G9">
        <f t="shared" si="5"/>
        <v>7.8399999999999984E-2</v>
      </c>
      <c r="H9">
        <f t="shared" si="6"/>
        <v>0.98100000000000009</v>
      </c>
      <c r="I9">
        <f t="shared" si="7"/>
        <v>0.38259000000000004</v>
      </c>
      <c r="J9">
        <f t="shared" si="8"/>
        <v>2.543443277248485E-2</v>
      </c>
      <c r="L9">
        <f t="shared" si="9"/>
        <v>2</v>
      </c>
    </row>
    <row r="10" spans="1:12" x14ac:dyDescent="0.25">
      <c r="A10">
        <v>3</v>
      </c>
      <c r="B10">
        <f t="shared" si="0"/>
        <v>75</v>
      </c>
      <c r="C10">
        <f t="shared" si="1"/>
        <v>0.03</v>
      </c>
      <c r="D10" s="48">
        <f t="shared" si="2"/>
        <v>1.3579999999999999</v>
      </c>
      <c r="E10" s="48">
        <f t="shared" si="3"/>
        <v>0.97</v>
      </c>
      <c r="F10">
        <f t="shared" si="4"/>
        <v>1.4447496191926885E-2</v>
      </c>
      <c r="G10">
        <f t="shared" si="5"/>
        <v>0.11639999999999998</v>
      </c>
      <c r="H10">
        <f t="shared" si="6"/>
        <v>0.97150000000000003</v>
      </c>
      <c r="I10">
        <f t="shared" si="7"/>
        <v>0.37888500000000003</v>
      </c>
      <c r="J10">
        <f t="shared" si="8"/>
        <v>3.8131613001113486E-2</v>
      </c>
      <c r="L10">
        <f t="shared" si="9"/>
        <v>3</v>
      </c>
    </row>
    <row r="11" spans="1:12" x14ac:dyDescent="0.25">
      <c r="A11">
        <v>4</v>
      </c>
      <c r="B11">
        <f t="shared" si="0"/>
        <v>100</v>
      </c>
      <c r="C11">
        <f t="shared" si="1"/>
        <v>0.04</v>
      </c>
      <c r="D11" s="48">
        <f t="shared" si="2"/>
        <v>1.3439999999999999</v>
      </c>
      <c r="E11" s="48">
        <f t="shared" si="3"/>
        <v>0.96</v>
      </c>
      <c r="F11">
        <f t="shared" si="4"/>
        <v>1.9064737242955061E-2</v>
      </c>
      <c r="G11">
        <f t="shared" si="5"/>
        <v>0.15359999999999993</v>
      </c>
      <c r="H11">
        <f t="shared" si="6"/>
        <v>0.96200000000000008</v>
      </c>
      <c r="I11">
        <f t="shared" si="7"/>
        <v>0.37518000000000007</v>
      </c>
      <c r="J11">
        <f t="shared" si="8"/>
        <v>5.0814908158630677E-2</v>
      </c>
      <c r="L11">
        <f t="shared" si="9"/>
        <v>4</v>
      </c>
    </row>
    <row r="12" spans="1:12" x14ac:dyDescent="0.25">
      <c r="A12">
        <v>5</v>
      </c>
      <c r="B12">
        <f t="shared" si="0"/>
        <v>125</v>
      </c>
      <c r="C12">
        <f t="shared" si="1"/>
        <v>0.05</v>
      </c>
      <c r="D12" s="48">
        <f t="shared" si="2"/>
        <v>1.33</v>
      </c>
      <c r="E12" s="48">
        <f t="shared" si="3"/>
        <v>0.95000000000000007</v>
      </c>
      <c r="F12">
        <f t="shared" si="4"/>
        <v>2.3582682787509524E-2</v>
      </c>
      <c r="G12">
        <f t="shared" si="5"/>
        <v>0.19</v>
      </c>
      <c r="H12">
        <f t="shared" si="6"/>
        <v>0.95250000000000001</v>
      </c>
      <c r="I12">
        <f t="shared" si="7"/>
        <v>0.371475</v>
      </c>
      <c r="J12">
        <f t="shared" si="8"/>
        <v>6.3483902786215823E-2</v>
      </c>
      <c r="L12">
        <f t="shared" si="9"/>
        <v>5</v>
      </c>
    </row>
    <row r="13" spans="1:12" x14ac:dyDescent="0.25">
      <c r="A13">
        <v>6</v>
      </c>
      <c r="B13">
        <f t="shared" si="0"/>
        <v>150</v>
      </c>
      <c r="C13">
        <f t="shared" si="1"/>
        <v>0.06</v>
      </c>
      <c r="D13" s="48">
        <f t="shared" si="2"/>
        <v>1.3160000000000001</v>
      </c>
      <c r="E13" s="48">
        <f t="shared" si="3"/>
        <v>0.94000000000000006</v>
      </c>
      <c r="F13">
        <f t="shared" si="4"/>
        <v>2.8001332825590249E-2</v>
      </c>
      <c r="G13">
        <f t="shared" si="5"/>
        <v>0.22559999999999994</v>
      </c>
      <c r="H13">
        <f t="shared" si="6"/>
        <v>0.94300000000000006</v>
      </c>
      <c r="I13">
        <f t="shared" si="7"/>
        <v>0.36777000000000004</v>
      </c>
      <c r="J13">
        <f t="shared" si="8"/>
        <v>7.6138164683335369E-2</v>
      </c>
      <c r="L13">
        <f t="shared" si="9"/>
        <v>6</v>
      </c>
    </row>
    <row r="14" spans="1:12" x14ac:dyDescent="0.25">
      <c r="A14">
        <v>7</v>
      </c>
      <c r="B14">
        <f t="shared" si="0"/>
        <v>175.00000000000003</v>
      </c>
      <c r="C14">
        <f t="shared" si="1"/>
        <v>7.0000000000000007E-2</v>
      </c>
      <c r="D14" s="48">
        <f t="shared" si="2"/>
        <v>1.3019999999999998</v>
      </c>
      <c r="E14" s="48">
        <f t="shared" si="3"/>
        <v>0.92999999999999994</v>
      </c>
      <c r="F14">
        <f t="shared" si="4"/>
        <v>3.2320687357197259E-2</v>
      </c>
      <c r="G14">
        <f t="shared" si="5"/>
        <v>0.26039999999999996</v>
      </c>
      <c r="H14">
        <f t="shared" si="6"/>
        <v>0.9335</v>
      </c>
      <c r="I14">
        <f t="shared" si="7"/>
        <v>0.36406500000000003</v>
      </c>
      <c r="J14">
        <f t="shared" si="8"/>
        <v>8.8777244055861612E-2</v>
      </c>
      <c r="L14">
        <f t="shared" si="9"/>
        <v>7</v>
      </c>
    </row>
    <row r="15" spans="1:12" x14ac:dyDescent="0.25">
      <c r="A15">
        <v>8</v>
      </c>
      <c r="B15">
        <f t="shared" si="0"/>
        <v>200</v>
      </c>
      <c r="C15">
        <f t="shared" si="1"/>
        <v>0.08</v>
      </c>
      <c r="D15" s="48">
        <f t="shared" si="2"/>
        <v>1.2879999999999998</v>
      </c>
      <c r="E15" s="48">
        <f t="shared" si="3"/>
        <v>0.91999999999999993</v>
      </c>
      <c r="F15">
        <f t="shared" si="4"/>
        <v>3.6540746382330534E-2</v>
      </c>
      <c r="G15">
        <f t="shared" si="5"/>
        <v>0.29439999999999988</v>
      </c>
      <c r="H15">
        <f t="shared" si="6"/>
        <v>0.92400000000000004</v>
      </c>
      <c r="I15">
        <f t="shared" si="7"/>
        <v>0.36036000000000001</v>
      </c>
      <c r="J15">
        <f t="shared" si="8"/>
        <v>0.10140067261163985</v>
      </c>
      <c r="L15">
        <f t="shared" si="9"/>
        <v>8</v>
      </c>
    </row>
    <row r="16" spans="1:12" x14ac:dyDescent="0.25">
      <c r="A16">
        <v>9</v>
      </c>
      <c r="B16">
        <f t="shared" si="0"/>
        <v>225</v>
      </c>
      <c r="C16">
        <f t="shared" si="1"/>
        <v>0.09</v>
      </c>
      <c r="D16" s="48">
        <f t="shared" si="2"/>
        <v>1.274</v>
      </c>
      <c r="E16" s="48">
        <f t="shared" si="3"/>
        <v>0.91</v>
      </c>
      <c r="F16">
        <f t="shared" si="4"/>
        <v>4.0661509900990093E-2</v>
      </c>
      <c r="G16">
        <f t="shared" si="5"/>
        <v>0.32759999999999989</v>
      </c>
      <c r="H16">
        <f t="shared" si="6"/>
        <v>0.91450000000000009</v>
      </c>
      <c r="I16">
        <f t="shared" si="7"/>
        <v>0.35665500000000006</v>
      </c>
      <c r="J16">
        <f t="shared" si="8"/>
        <v>0.11400796259968342</v>
      </c>
      <c r="L16">
        <f t="shared" si="9"/>
        <v>9</v>
      </c>
    </row>
    <row r="17" spans="1:12" x14ac:dyDescent="0.25">
      <c r="A17">
        <v>10</v>
      </c>
      <c r="B17">
        <f t="shared" si="0"/>
        <v>250</v>
      </c>
      <c r="C17">
        <f t="shared" si="1"/>
        <v>0.1</v>
      </c>
      <c r="D17" s="48">
        <f t="shared" si="2"/>
        <v>1.2599999999999998</v>
      </c>
      <c r="E17" s="48">
        <f t="shared" si="3"/>
        <v>0.89999999999999991</v>
      </c>
      <c r="F17">
        <f t="shared" si="4"/>
        <v>4.4682977913175922E-2</v>
      </c>
      <c r="G17">
        <f t="shared" si="5"/>
        <v>0.35999999999999982</v>
      </c>
      <c r="H17">
        <f t="shared" si="6"/>
        <v>0.90500000000000003</v>
      </c>
      <c r="I17">
        <f t="shared" si="7"/>
        <v>0.35295000000000004</v>
      </c>
      <c r="J17">
        <f t="shared" si="8"/>
        <v>0.12659860578885371</v>
      </c>
      <c r="L17">
        <f t="shared" si="9"/>
        <v>10</v>
      </c>
    </row>
    <row r="18" spans="1:12" x14ac:dyDescent="0.25">
      <c r="A18">
        <v>11</v>
      </c>
      <c r="B18">
        <f t="shared" si="0"/>
        <v>275</v>
      </c>
      <c r="C18">
        <f t="shared" si="1"/>
        <v>0.11</v>
      </c>
      <c r="D18" s="48">
        <f t="shared" si="2"/>
        <v>1.246</v>
      </c>
      <c r="E18" s="48">
        <f t="shared" si="3"/>
        <v>0.89</v>
      </c>
      <c r="F18">
        <f t="shared" si="4"/>
        <v>4.8605150418888042E-2</v>
      </c>
      <c r="G18">
        <f t="shared" si="5"/>
        <v>0.39159999999999989</v>
      </c>
      <c r="H18">
        <f t="shared" si="6"/>
        <v>0.89550000000000007</v>
      </c>
      <c r="I18">
        <f t="shared" si="7"/>
        <v>0.34924500000000003</v>
      </c>
      <c r="J18">
        <f t="shared" si="8"/>
        <v>0.1391720723815317</v>
      </c>
      <c r="L18">
        <f t="shared" si="9"/>
        <v>11</v>
      </c>
    </row>
    <row r="19" spans="1:12" x14ac:dyDescent="0.25">
      <c r="A19">
        <v>12</v>
      </c>
      <c r="B19">
        <f t="shared" si="0"/>
        <v>300</v>
      </c>
      <c r="C19">
        <f t="shared" si="1"/>
        <v>0.12</v>
      </c>
      <c r="D19" s="48">
        <f t="shared" si="2"/>
        <v>1.232</v>
      </c>
      <c r="E19" s="48">
        <f t="shared" si="3"/>
        <v>0.88</v>
      </c>
      <c r="F19">
        <f t="shared" si="4"/>
        <v>5.2428027418126431E-2</v>
      </c>
      <c r="G19">
        <f t="shared" si="5"/>
        <v>0.42239999999999994</v>
      </c>
      <c r="H19">
        <f t="shared" si="6"/>
        <v>0.88600000000000012</v>
      </c>
      <c r="I19">
        <f t="shared" si="7"/>
        <v>0.34554000000000007</v>
      </c>
      <c r="J19">
        <f t="shared" si="8"/>
        <v>0.15172780985740122</v>
      </c>
      <c r="L19">
        <f t="shared" si="9"/>
        <v>12</v>
      </c>
    </row>
    <row r="20" spans="1:12" x14ac:dyDescent="0.25">
      <c r="A20">
        <v>13</v>
      </c>
      <c r="B20">
        <f t="shared" si="0"/>
        <v>325</v>
      </c>
      <c r="C20">
        <f t="shared" si="1"/>
        <v>0.13</v>
      </c>
      <c r="D20" s="48">
        <f t="shared" si="2"/>
        <v>1.218</v>
      </c>
      <c r="E20" s="48">
        <f t="shared" si="3"/>
        <v>0.87</v>
      </c>
      <c r="F20">
        <f t="shared" si="4"/>
        <v>5.615160891089109E-2</v>
      </c>
      <c r="G20">
        <f t="shared" si="5"/>
        <v>0.45239999999999991</v>
      </c>
      <c r="H20">
        <f t="shared" si="6"/>
        <v>0.87650000000000006</v>
      </c>
      <c r="I20">
        <f t="shared" si="7"/>
        <v>0.34183500000000006</v>
      </c>
      <c r="J20">
        <f t="shared" si="8"/>
        <v>0.16426524174204246</v>
      </c>
      <c r="L20">
        <f t="shared" si="9"/>
        <v>13</v>
      </c>
    </row>
    <row r="21" spans="1:12" x14ac:dyDescent="0.25">
      <c r="A21">
        <v>14</v>
      </c>
      <c r="B21">
        <f t="shared" si="0"/>
        <v>350.00000000000006</v>
      </c>
      <c r="C21">
        <f t="shared" si="1"/>
        <v>0.14000000000000001</v>
      </c>
      <c r="D21" s="48">
        <f t="shared" si="2"/>
        <v>1.204</v>
      </c>
      <c r="E21" s="48">
        <f t="shared" si="3"/>
        <v>0.86</v>
      </c>
      <c r="F21">
        <f t="shared" si="4"/>
        <v>5.9775894897182026E-2</v>
      </c>
      <c r="G21">
        <f t="shared" si="5"/>
        <v>0.48159999999999992</v>
      </c>
      <c r="H21">
        <f t="shared" si="6"/>
        <v>0.86699999999999999</v>
      </c>
      <c r="I21">
        <f t="shared" si="7"/>
        <v>0.33812999999999999</v>
      </c>
      <c r="J21">
        <f t="shared" si="8"/>
        <v>0.17678376629456727</v>
      </c>
      <c r="L21">
        <f t="shared" si="9"/>
        <v>14</v>
      </c>
    </row>
    <row r="22" spans="1:12" x14ac:dyDescent="0.25">
      <c r="A22">
        <v>15</v>
      </c>
      <c r="B22">
        <f t="shared" si="0"/>
        <v>375</v>
      </c>
      <c r="C22">
        <f t="shared" si="1"/>
        <v>0.15</v>
      </c>
      <c r="D22" s="48">
        <f t="shared" si="2"/>
        <v>1.19</v>
      </c>
      <c r="E22" s="48">
        <f t="shared" si="3"/>
        <v>0.85</v>
      </c>
      <c r="F22">
        <f t="shared" si="4"/>
        <v>6.3300885376999239E-2</v>
      </c>
      <c r="G22">
        <f t="shared" si="5"/>
        <v>0.5099999999999999</v>
      </c>
      <c r="H22">
        <f t="shared" si="6"/>
        <v>0.85750000000000004</v>
      </c>
      <c r="I22">
        <f t="shared" si="7"/>
        <v>0.33442500000000003</v>
      </c>
      <c r="J22">
        <f t="shared" si="8"/>
        <v>0.18928275510801892</v>
      </c>
      <c r="L22">
        <f t="shared" si="9"/>
        <v>15</v>
      </c>
    </row>
    <row r="23" spans="1:12" x14ac:dyDescent="0.25">
      <c r="A23">
        <v>16</v>
      </c>
      <c r="B23">
        <f t="shared" si="0"/>
        <v>400</v>
      </c>
      <c r="C23">
        <f t="shared" si="1"/>
        <v>0.16</v>
      </c>
      <c r="D23" s="48">
        <f t="shared" si="2"/>
        <v>1.1759999999999999</v>
      </c>
      <c r="E23" s="48">
        <f t="shared" si="3"/>
        <v>0.84</v>
      </c>
      <c r="F23">
        <f t="shared" si="4"/>
        <v>6.6726580350342721E-2</v>
      </c>
      <c r="G23">
        <f t="shared" si="5"/>
        <v>0.53759999999999986</v>
      </c>
      <c r="H23">
        <f t="shared" si="6"/>
        <v>0.84800000000000009</v>
      </c>
      <c r="I23">
        <f t="shared" si="7"/>
        <v>0.33072000000000007</v>
      </c>
      <c r="J23">
        <f t="shared" si="8"/>
        <v>0.20176155161569517</v>
      </c>
      <c r="L23">
        <f t="shared" si="9"/>
        <v>16</v>
      </c>
    </row>
    <row r="24" spans="1:12" x14ac:dyDescent="0.25">
      <c r="A24">
        <v>17</v>
      </c>
      <c r="B24">
        <f t="shared" si="0"/>
        <v>425.00000000000006</v>
      </c>
      <c r="C24">
        <f t="shared" si="1"/>
        <v>0.17</v>
      </c>
      <c r="D24" s="48">
        <f t="shared" si="2"/>
        <v>1.1619999999999999</v>
      </c>
      <c r="E24" s="48">
        <f t="shared" si="3"/>
        <v>0.83</v>
      </c>
      <c r="F24">
        <f t="shared" si="4"/>
        <v>7.0052979817212493E-2</v>
      </c>
      <c r="G24">
        <f t="shared" si="5"/>
        <v>0.5643999999999999</v>
      </c>
      <c r="H24">
        <f t="shared" si="6"/>
        <v>0.83850000000000002</v>
      </c>
      <c r="I24">
        <f t="shared" si="7"/>
        <v>0.327015</v>
      </c>
      <c r="J24">
        <f t="shared" si="8"/>
        <v>0.2142194694959329</v>
      </c>
      <c r="L24">
        <f t="shared" si="9"/>
        <v>17</v>
      </c>
    </row>
    <row r="25" spans="1:12" x14ac:dyDescent="0.25">
      <c r="A25">
        <v>18</v>
      </c>
      <c r="B25">
        <f t="shared" si="0"/>
        <v>450</v>
      </c>
      <c r="C25">
        <f t="shared" si="1"/>
        <v>0.18</v>
      </c>
      <c r="D25" s="48">
        <f t="shared" si="2"/>
        <v>1.1479999999999999</v>
      </c>
      <c r="E25" s="48">
        <f t="shared" si="3"/>
        <v>0.82</v>
      </c>
      <c r="F25">
        <f t="shared" si="4"/>
        <v>7.3280083777608515E-2</v>
      </c>
      <c r="G25">
        <f t="shared" si="5"/>
        <v>0.59039999999999981</v>
      </c>
      <c r="H25">
        <f t="shared" si="6"/>
        <v>0.82900000000000007</v>
      </c>
      <c r="I25">
        <f t="shared" si="7"/>
        <v>0.32331000000000004</v>
      </c>
      <c r="J25">
        <f t="shared" si="8"/>
        <v>0.2266557909672095</v>
      </c>
      <c r="L25">
        <f t="shared" si="9"/>
        <v>18</v>
      </c>
    </row>
    <row r="26" spans="1:12" x14ac:dyDescent="0.25">
      <c r="A26">
        <v>19</v>
      </c>
      <c r="B26">
        <f t="shared" si="0"/>
        <v>475</v>
      </c>
      <c r="C26">
        <f t="shared" si="1"/>
        <v>0.19</v>
      </c>
      <c r="D26" s="48">
        <f t="shared" si="2"/>
        <v>1.1339999999999999</v>
      </c>
      <c r="E26" s="48">
        <f t="shared" si="3"/>
        <v>0.80999999999999994</v>
      </c>
      <c r="F26">
        <f t="shared" si="4"/>
        <v>7.6407892231530841E-2</v>
      </c>
      <c r="G26">
        <f t="shared" si="5"/>
        <v>0.61559999999999981</v>
      </c>
      <c r="H26">
        <f t="shared" si="6"/>
        <v>0.81950000000000001</v>
      </c>
      <c r="I26">
        <f t="shared" si="7"/>
        <v>0.31960500000000003</v>
      </c>
      <c r="J26">
        <f t="shared" si="8"/>
        <v>0.23906976496466212</v>
      </c>
      <c r="L26">
        <f t="shared" si="9"/>
        <v>19</v>
      </c>
    </row>
    <row r="27" spans="1:12" x14ac:dyDescent="0.25">
      <c r="A27">
        <v>20</v>
      </c>
      <c r="B27">
        <f t="shared" si="0"/>
        <v>500</v>
      </c>
      <c r="C27">
        <f t="shared" si="1"/>
        <v>0.2</v>
      </c>
      <c r="D27" s="48">
        <f t="shared" si="2"/>
        <v>1.1200000000000001</v>
      </c>
      <c r="E27" s="48">
        <f t="shared" si="3"/>
        <v>0.80000000000000016</v>
      </c>
      <c r="F27">
        <f t="shared" si="4"/>
        <v>7.9436405178979444E-2</v>
      </c>
      <c r="G27">
        <f t="shared" si="5"/>
        <v>0.6399999999999999</v>
      </c>
      <c r="H27">
        <f t="shared" si="6"/>
        <v>0.81</v>
      </c>
      <c r="I27">
        <f t="shared" si="7"/>
        <v>0.31590000000000001</v>
      </c>
      <c r="J27">
        <f t="shared" si="8"/>
        <v>0.25146060518828567</v>
      </c>
      <c r="L27">
        <f t="shared" si="9"/>
        <v>20</v>
      </c>
    </row>
    <row r="28" spans="1:12" x14ac:dyDescent="0.25">
      <c r="A28">
        <v>21</v>
      </c>
      <c r="B28">
        <f t="shared" si="0"/>
        <v>525</v>
      </c>
      <c r="C28">
        <f t="shared" si="1"/>
        <v>0.21</v>
      </c>
      <c r="D28" s="48">
        <f t="shared" si="2"/>
        <v>1.1059999999999999</v>
      </c>
      <c r="E28" s="48">
        <f t="shared" si="3"/>
        <v>0.78999999999999992</v>
      </c>
      <c r="F28">
        <f t="shared" si="4"/>
        <v>8.236562261995431E-2</v>
      </c>
      <c r="G28">
        <f t="shared" si="5"/>
        <v>0.66359999999999997</v>
      </c>
      <c r="H28">
        <f t="shared" si="6"/>
        <v>0.80049999999999999</v>
      </c>
      <c r="I28">
        <f t="shared" si="7"/>
        <v>0.312195</v>
      </c>
      <c r="J28">
        <f t="shared" si="8"/>
        <v>0.26382748801215367</v>
      </c>
      <c r="L28">
        <f t="shared" si="9"/>
        <v>21</v>
      </c>
    </row>
    <row r="29" spans="1:12" x14ac:dyDescent="0.25">
      <c r="A29">
        <v>22</v>
      </c>
      <c r="B29">
        <f t="shared" si="0"/>
        <v>550</v>
      </c>
      <c r="C29">
        <f t="shared" si="1"/>
        <v>0.22</v>
      </c>
      <c r="D29" s="48">
        <f t="shared" si="2"/>
        <v>1.0919999999999999</v>
      </c>
      <c r="E29" s="48">
        <f t="shared" si="3"/>
        <v>0.77999999999999992</v>
      </c>
      <c r="F29">
        <f t="shared" si="4"/>
        <v>8.5195544554455424E-2</v>
      </c>
      <c r="G29">
        <f t="shared" si="5"/>
        <v>0.68639999999999968</v>
      </c>
      <c r="H29">
        <f t="shared" si="6"/>
        <v>0.79100000000000004</v>
      </c>
      <c r="I29">
        <f t="shared" si="7"/>
        <v>0.30849000000000004</v>
      </c>
      <c r="J29">
        <f t="shared" si="8"/>
        <v>0.27616955024297518</v>
      </c>
      <c r="L29">
        <f t="shared" si="9"/>
        <v>22</v>
      </c>
    </row>
    <row r="30" spans="1:12" x14ac:dyDescent="0.25">
      <c r="A30">
        <v>23</v>
      </c>
      <c r="B30">
        <f t="shared" si="0"/>
        <v>575</v>
      </c>
      <c r="C30">
        <f t="shared" si="1"/>
        <v>0.23</v>
      </c>
      <c r="D30" s="48">
        <f t="shared" si="2"/>
        <v>1.0780000000000001</v>
      </c>
      <c r="E30" s="48">
        <f t="shared" si="3"/>
        <v>0.77000000000000013</v>
      </c>
      <c r="F30">
        <f t="shared" si="4"/>
        <v>8.7926170982482871E-2</v>
      </c>
      <c r="G30">
        <f t="shared" si="5"/>
        <v>0.70839999999999992</v>
      </c>
      <c r="H30">
        <f t="shared" si="6"/>
        <v>0.78150000000000008</v>
      </c>
      <c r="I30">
        <f t="shared" si="7"/>
        <v>0.30478500000000003</v>
      </c>
      <c r="J30">
        <f t="shared" si="8"/>
        <v>0.28848588671516928</v>
      </c>
      <c r="L30">
        <f t="shared" si="9"/>
        <v>23</v>
      </c>
    </row>
    <row r="31" spans="1:12" x14ac:dyDescent="0.25">
      <c r="A31">
        <v>24</v>
      </c>
      <c r="B31">
        <f t="shared" si="0"/>
        <v>600</v>
      </c>
      <c r="C31">
        <f t="shared" si="1"/>
        <v>0.24</v>
      </c>
      <c r="D31" s="48">
        <f t="shared" si="2"/>
        <v>1.0639999999999998</v>
      </c>
      <c r="E31" s="48">
        <f t="shared" si="3"/>
        <v>0.7599999999999999</v>
      </c>
      <c r="F31">
        <f t="shared" si="4"/>
        <v>9.0557501904036539E-2</v>
      </c>
      <c r="G31">
        <f t="shared" si="5"/>
        <v>0.72959999999999969</v>
      </c>
      <c r="H31">
        <f t="shared" si="6"/>
        <v>0.77200000000000002</v>
      </c>
      <c r="I31">
        <f t="shared" si="7"/>
        <v>0.30108000000000001</v>
      </c>
      <c r="J31">
        <f t="shared" si="8"/>
        <v>0.30077554770837162</v>
      </c>
      <c r="L31">
        <f t="shared" si="9"/>
        <v>24</v>
      </c>
    </row>
    <row r="32" spans="1:12" x14ac:dyDescent="0.25">
      <c r="A32">
        <v>25</v>
      </c>
      <c r="B32">
        <f t="shared" si="0"/>
        <v>625</v>
      </c>
      <c r="C32">
        <f t="shared" si="1"/>
        <v>0.25</v>
      </c>
      <c r="D32" s="48">
        <f t="shared" si="2"/>
        <v>1.05</v>
      </c>
      <c r="E32" s="48">
        <f t="shared" si="3"/>
        <v>0.75000000000000011</v>
      </c>
      <c r="F32">
        <f t="shared" si="4"/>
        <v>9.3089537319116525E-2</v>
      </c>
      <c r="G32">
        <f t="shared" si="5"/>
        <v>0.74999999999999978</v>
      </c>
      <c r="H32">
        <f t="shared" si="6"/>
        <v>0.76249999999999996</v>
      </c>
      <c r="I32">
        <f t="shared" si="7"/>
        <v>0.297375</v>
      </c>
      <c r="J32">
        <f t="shared" si="8"/>
        <v>0.31303753617189245</v>
      </c>
      <c r="L32">
        <f t="shared" si="9"/>
        <v>25</v>
      </c>
    </row>
    <row r="33" spans="1:12" x14ac:dyDescent="0.25">
      <c r="A33">
        <v>26</v>
      </c>
      <c r="B33">
        <f t="shared" si="0"/>
        <v>650</v>
      </c>
      <c r="C33">
        <f t="shared" si="1"/>
        <v>0.26</v>
      </c>
      <c r="D33" s="48">
        <f t="shared" si="2"/>
        <v>1.036</v>
      </c>
      <c r="E33" s="48">
        <f t="shared" si="3"/>
        <v>0.7400000000000001</v>
      </c>
      <c r="F33">
        <f t="shared" si="4"/>
        <v>9.5522277227722774E-2</v>
      </c>
      <c r="G33">
        <f t="shared" si="5"/>
        <v>0.76959999999999984</v>
      </c>
      <c r="H33">
        <f t="shared" si="6"/>
        <v>0.75300000000000011</v>
      </c>
      <c r="I33">
        <f t="shared" si="7"/>
        <v>0.29367000000000004</v>
      </c>
      <c r="J33">
        <f t="shared" si="8"/>
        <v>0.32527080473907027</v>
      </c>
      <c r="L33">
        <f t="shared" si="9"/>
        <v>26</v>
      </c>
    </row>
    <row r="34" spans="1:12" x14ac:dyDescent="0.25">
      <c r="A34">
        <v>27</v>
      </c>
      <c r="B34">
        <f t="shared" si="0"/>
        <v>675</v>
      </c>
      <c r="C34">
        <f t="shared" si="1"/>
        <v>0.27</v>
      </c>
      <c r="D34" s="48">
        <f t="shared" si="2"/>
        <v>1.0219999999999998</v>
      </c>
      <c r="E34" s="48">
        <f t="shared" si="3"/>
        <v>0.72999999999999987</v>
      </c>
      <c r="F34">
        <f t="shared" si="4"/>
        <v>9.7855721629855286E-2</v>
      </c>
      <c r="G34">
        <f t="shared" si="5"/>
        <v>0.78839999999999977</v>
      </c>
      <c r="H34">
        <f t="shared" si="6"/>
        <v>0.74350000000000005</v>
      </c>
      <c r="I34">
        <f t="shared" si="7"/>
        <v>0.28996500000000003</v>
      </c>
      <c r="J34">
        <f t="shared" si="8"/>
        <v>0.33747425251273527</v>
      </c>
      <c r="L34">
        <f t="shared" si="9"/>
        <v>27</v>
      </c>
    </row>
    <row r="35" spans="1:12" x14ac:dyDescent="0.25">
      <c r="A35">
        <v>28</v>
      </c>
      <c r="B35">
        <f t="shared" si="0"/>
        <v>700.00000000000011</v>
      </c>
      <c r="C35">
        <f t="shared" si="1"/>
        <v>0.28000000000000003</v>
      </c>
      <c r="D35" s="48">
        <f t="shared" si="2"/>
        <v>1.008</v>
      </c>
      <c r="E35" s="48">
        <f t="shared" si="3"/>
        <v>0.72000000000000008</v>
      </c>
      <c r="F35">
        <f t="shared" si="4"/>
        <v>0.10008987052551412</v>
      </c>
      <c r="G35">
        <f t="shared" si="5"/>
        <v>0.80640000000000001</v>
      </c>
      <c r="H35">
        <f t="shared" si="6"/>
        <v>0.7340000000000001</v>
      </c>
      <c r="I35">
        <f t="shared" si="7"/>
        <v>0.28626000000000007</v>
      </c>
      <c r="J35">
        <f t="shared" si="8"/>
        <v>0.34964672160104132</v>
      </c>
      <c r="L35">
        <f t="shared" si="9"/>
        <v>28</v>
      </c>
    </row>
    <row r="36" spans="1:12" x14ac:dyDescent="0.25">
      <c r="A36">
        <v>29</v>
      </c>
      <c r="B36">
        <f t="shared" si="0"/>
        <v>725</v>
      </c>
      <c r="C36">
        <f t="shared" si="1"/>
        <v>0.28999999999999998</v>
      </c>
      <c r="D36" s="48">
        <f t="shared" si="2"/>
        <v>0.99399999999999988</v>
      </c>
      <c r="E36" s="48">
        <f t="shared" si="3"/>
        <v>0.71</v>
      </c>
      <c r="F36">
        <f t="shared" si="4"/>
        <v>0.10222472391469914</v>
      </c>
      <c r="G36">
        <f t="shared" si="5"/>
        <v>0.82359999999999967</v>
      </c>
      <c r="H36">
        <f t="shared" si="6"/>
        <v>0.72450000000000014</v>
      </c>
      <c r="I36">
        <f t="shared" si="7"/>
        <v>0.28255500000000006</v>
      </c>
      <c r="J36">
        <f t="shared" si="8"/>
        <v>0.3617869933807546</v>
      </c>
      <c r="L36">
        <f t="shared" si="9"/>
        <v>29</v>
      </c>
    </row>
    <row r="37" spans="1:12" x14ac:dyDescent="0.25">
      <c r="A37">
        <v>30</v>
      </c>
      <c r="B37">
        <f t="shared" si="0"/>
        <v>750</v>
      </c>
      <c r="C37">
        <f t="shared" si="1"/>
        <v>0.3</v>
      </c>
      <c r="D37" s="48">
        <f t="shared" si="2"/>
        <v>0.98</v>
      </c>
      <c r="E37" s="48">
        <f t="shared" si="3"/>
        <v>0.70000000000000007</v>
      </c>
      <c r="F37">
        <f t="shared" si="4"/>
        <v>0.10426028179741052</v>
      </c>
      <c r="G37">
        <f t="shared" si="5"/>
        <v>0.84</v>
      </c>
      <c r="H37">
        <f t="shared" si="6"/>
        <v>0.71500000000000008</v>
      </c>
      <c r="I37">
        <f t="shared" si="7"/>
        <v>0.27885000000000004</v>
      </c>
      <c r="J37">
        <f t="shared" si="8"/>
        <v>0.37389378446265198</v>
      </c>
      <c r="L37">
        <f t="shared" si="9"/>
        <v>30</v>
      </c>
    </row>
    <row r="38" spans="1:12" x14ac:dyDescent="0.25">
      <c r="A38">
        <v>31</v>
      </c>
      <c r="B38">
        <f t="shared" si="0"/>
        <v>775</v>
      </c>
      <c r="C38">
        <f t="shared" si="1"/>
        <v>0.31</v>
      </c>
      <c r="D38" s="48">
        <f t="shared" si="2"/>
        <v>0.96599999999999997</v>
      </c>
      <c r="E38" s="48">
        <f t="shared" si="3"/>
        <v>0.69000000000000006</v>
      </c>
      <c r="F38">
        <f t="shared" si="4"/>
        <v>0.10619654417364813</v>
      </c>
      <c r="G38">
        <f t="shared" si="5"/>
        <v>0.85559999999999981</v>
      </c>
      <c r="H38">
        <f t="shared" si="6"/>
        <v>0.70550000000000002</v>
      </c>
      <c r="I38">
        <f t="shared" si="7"/>
        <v>0.27514500000000003</v>
      </c>
      <c r="J38">
        <f t="shared" si="8"/>
        <v>0.38596574233094594</v>
      </c>
      <c r="L38">
        <f t="shared" si="9"/>
        <v>31</v>
      </c>
    </row>
    <row r="39" spans="1:12" x14ac:dyDescent="0.25">
      <c r="A39">
        <v>32</v>
      </c>
      <c r="B39">
        <f t="shared" si="0"/>
        <v>800</v>
      </c>
      <c r="C39">
        <f t="shared" si="1"/>
        <v>0.32</v>
      </c>
      <c r="D39" s="48">
        <f t="shared" si="2"/>
        <v>0.95199999999999996</v>
      </c>
      <c r="E39" s="48">
        <f t="shared" si="3"/>
        <v>0.68</v>
      </c>
      <c r="F39">
        <f t="shared" si="4"/>
        <v>0.10803351104341201</v>
      </c>
      <c r="G39">
        <f t="shared" si="5"/>
        <v>0.87039999999999962</v>
      </c>
      <c r="H39">
        <f t="shared" si="6"/>
        <v>0.69600000000000006</v>
      </c>
      <c r="I39">
        <f t="shared" si="7"/>
        <v>0.27144000000000001</v>
      </c>
      <c r="J39">
        <f t="shared" si="8"/>
        <v>0.39800144062559684</v>
      </c>
      <c r="L39">
        <f t="shared" si="9"/>
        <v>32</v>
      </c>
    </row>
    <row r="40" spans="1:12" x14ac:dyDescent="0.25">
      <c r="A40">
        <v>33</v>
      </c>
      <c r="B40">
        <f t="shared" si="0"/>
        <v>825</v>
      </c>
      <c r="C40">
        <f t="shared" si="1"/>
        <v>0.33</v>
      </c>
      <c r="D40" s="48">
        <f t="shared" si="2"/>
        <v>0.93799999999999994</v>
      </c>
      <c r="E40" s="48">
        <f t="shared" si="3"/>
        <v>0.67</v>
      </c>
      <c r="F40">
        <f t="shared" si="4"/>
        <v>0.10977118240670219</v>
      </c>
      <c r="G40">
        <f t="shared" si="5"/>
        <v>0.88439999999999974</v>
      </c>
      <c r="H40">
        <f t="shared" si="6"/>
        <v>0.68650000000000011</v>
      </c>
      <c r="I40">
        <f t="shared" si="7"/>
        <v>0.26773500000000006</v>
      </c>
      <c r="J40">
        <f t="shared" si="8"/>
        <v>0.40999937403291375</v>
      </c>
      <c r="L40">
        <f t="shared" si="9"/>
        <v>33</v>
      </c>
    </row>
    <row r="41" spans="1:12" x14ac:dyDescent="0.25">
      <c r="A41">
        <v>34</v>
      </c>
      <c r="B41">
        <f t="shared" si="0"/>
        <v>850.00000000000011</v>
      </c>
      <c r="C41">
        <f t="shared" si="1"/>
        <v>0.34</v>
      </c>
      <c r="D41" s="48">
        <f t="shared" si="2"/>
        <v>0.92399999999999993</v>
      </c>
      <c r="E41" s="48">
        <f t="shared" si="3"/>
        <v>0.66</v>
      </c>
      <c r="F41">
        <f t="shared" si="4"/>
        <v>0.11140955826351867</v>
      </c>
      <c r="G41">
        <f t="shared" si="5"/>
        <v>0.89759999999999995</v>
      </c>
      <c r="H41">
        <f t="shared" si="6"/>
        <v>0.67700000000000005</v>
      </c>
      <c r="I41">
        <f t="shared" si="7"/>
        <v>0.26403000000000004</v>
      </c>
      <c r="J41">
        <f t="shared" si="8"/>
        <v>0.42195795274597075</v>
      </c>
      <c r="L41">
        <f t="shared" si="9"/>
        <v>34</v>
      </c>
    </row>
    <row r="42" spans="1:12" x14ac:dyDescent="0.25">
      <c r="A42">
        <v>35</v>
      </c>
      <c r="B42">
        <f t="shared" si="0"/>
        <v>875.00000000000011</v>
      </c>
      <c r="C42">
        <f t="shared" si="1"/>
        <v>0.35000000000000003</v>
      </c>
      <c r="D42" s="48">
        <f t="shared" si="2"/>
        <v>0.91</v>
      </c>
      <c r="E42" s="48">
        <f t="shared" si="3"/>
        <v>0.65</v>
      </c>
      <c r="F42">
        <f t="shared" si="4"/>
        <v>0.1129486386138614</v>
      </c>
      <c r="G42">
        <f t="shared" si="5"/>
        <v>0.90999999999999992</v>
      </c>
      <c r="H42">
        <f t="shared" si="6"/>
        <v>0.66749999999999998</v>
      </c>
      <c r="I42">
        <f t="shared" si="7"/>
        <v>0.26032500000000003</v>
      </c>
      <c r="J42">
        <f t="shared" si="8"/>
        <v>0.43387549645197881</v>
      </c>
      <c r="L42">
        <f t="shared" si="9"/>
        <v>35</v>
      </c>
    </row>
    <row r="43" spans="1:12" x14ac:dyDescent="0.25">
      <c r="A43">
        <v>36</v>
      </c>
      <c r="B43">
        <f t="shared" si="0"/>
        <v>900</v>
      </c>
      <c r="C43">
        <f t="shared" si="1"/>
        <v>0.36</v>
      </c>
      <c r="D43" s="48">
        <f t="shared" si="2"/>
        <v>0.89599999999999991</v>
      </c>
      <c r="E43" s="48">
        <f t="shared" si="3"/>
        <v>0.64</v>
      </c>
      <c r="F43">
        <f t="shared" si="4"/>
        <v>0.11438842345773037</v>
      </c>
      <c r="G43">
        <f t="shared" si="5"/>
        <v>0.92159999999999964</v>
      </c>
      <c r="H43">
        <f t="shared" si="6"/>
        <v>0.65800000000000014</v>
      </c>
      <c r="I43">
        <f t="shared" si="7"/>
        <v>0.25662000000000007</v>
      </c>
      <c r="J43">
        <f t="shared" si="8"/>
        <v>0.44575022779880891</v>
      </c>
      <c r="L43">
        <f t="shared" si="9"/>
        <v>36</v>
      </c>
    </row>
    <row r="44" spans="1:12" x14ac:dyDescent="0.25">
      <c r="A44">
        <v>37</v>
      </c>
      <c r="B44">
        <f t="shared" si="0"/>
        <v>925</v>
      </c>
      <c r="C44">
        <f t="shared" si="1"/>
        <v>0.37</v>
      </c>
      <c r="D44" s="48">
        <f t="shared" si="2"/>
        <v>0.8819999999999999</v>
      </c>
      <c r="E44" s="48">
        <f t="shared" si="3"/>
        <v>0.63</v>
      </c>
      <c r="F44">
        <f t="shared" si="4"/>
        <v>0.11572891279512566</v>
      </c>
      <c r="G44">
        <f t="shared" si="5"/>
        <v>0.93239999999999978</v>
      </c>
      <c r="H44">
        <f t="shared" si="6"/>
        <v>0.64850000000000008</v>
      </c>
      <c r="I44">
        <f t="shared" si="7"/>
        <v>0.25291500000000006</v>
      </c>
      <c r="J44">
        <f t="shared" si="8"/>
        <v>0.45758026528725315</v>
      </c>
      <c r="L44">
        <f t="shared" si="9"/>
        <v>37</v>
      </c>
    </row>
    <row r="45" spans="1:12" x14ac:dyDescent="0.25">
      <c r="A45">
        <v>38</v>
      </c>
      <c r="B45">
        <f t="shared" si="0"/>
        <v>950</v>
      </c>
      <c r="C45">
        <f t="shared" si="1"/>
        <v>0.38</v>
      </c>
      <c r="D45" s="48">
        <f t="shared" si="2"/>
        <v>0.86799999999999999</v>
      </c>
      <c r="E45" s="48">
        <f t="shared" si="3"/>
        <v>0.62</v>
      </c>
      <c r="F45">
        <f t="shared" si="4"/>
        <v>0.11697010662604722</v>
      </c>
      <c r="G45">
        <f t="shared" si="5"/>
        <v>0.94239999999999979</v>
      </c>
      <c r="H45">
        <f t="shared" si="6"/>
        <v>0.63900000000000001</v>
      </c>
      <c r="I45">
        <f t="shared" si="7"/>
        <v>0.24921000000000001</v>
      </c>
      <c r="J45">
        <f t="shared" si="8"/>
        <v>0.46936361552926131</v>
      </c>
      <c r="L45">
        <f t="shared" si="9"/>
        <v>38</v>
      </c>
    </row>
    <row r="46" spans="1:12" x14ac:dyDescent="0.25">
      <c r="A46">
        <v>39</v>
      </c>
      <c r="B46">
        <f t="shared" si="0"/>
        <v>975</v>
      </c>
      <c r="C46">
        <f t="shared" si="1"/>
        <v>0.39</v>
      </c>
      <c r="D46" s="48">
        <f t="shared" si="2"/>
        <v>0.85399999999999998</v>
      </c>
      <c r="E46" s="48">
        <f t="shared" si="3"/>
        <v>0.61</v>
      </c>
      <c r="F46">
        <f t="shared" si="4"/>
        <v>0.11811200495049505</v>
      </c>
      <c r="G46">
        <f t="shared" si="5"/>
        <v>0.95159999999999978</v>
      </c>
      <c r="H46">
        <f t="shared" si="6"/>
        <v>0.62950000000000006</v>
      </c>
      <c r="I46">
        <f t="shared" si="7"/>
        <v>0.24550500000000003</v>
      </c>
      <c r="J46">
        <f t="shared" si="8"/>
        <v>0.48109816480517725</v>
      </c>
      <c r="L46">
        <f t="shared" si="9"/>
        <v>39</v>
      </c>
    </row>
    <row r="47" spans="1:12" x14ac:dyDescent="0.25">
      <c r="A47">
        <v>40</v>
      </c>
      <c r="B47">
        <f t="shared" si="0"/>
        <v>1000</v>
      </c>
      <c r="C47">
        <f t="shared" si="1"/>
        <v>0.4</v>
      </c>
      <c r="D47" s="48">
        <f t="shared" si="2"/>
        <v>0.84</v>
      </c>
      <c r="E47" s="48">
        <f t="shared" si="3"/>
        <v>0.6</v>
      </c>
      <c r="F47">
        <f t="shared" si="4"/>
        <v>0.11915460776846915</v>
      </c>
      <c r="G47">
        <f t="shared" si="5"/>
        <v>0.95999999999999974</v>
      </c>
      <c r="H47">
        <f t="shared" si="6"/>
        <v>0.62000000000000011</v>
      </c>
      <c r="I47">
        <f t="shared" si="7"/>
        <v>0.24180000000000004</v>
      </c>
      <c r="J47">
        <f t="shared" si="8"/>
        <v>0.49278166984478544</v>
      </c>
      <c r="L47">
        <f t="shared" si="9"/>
        <v>40</v>
      </c>
    </row>
    <row r="48" spans="1:12" x14ac:dyDescent="0.25">
      <c r="A48">
        <v>41</v>
      </c>
      <c r="B48">
        <f t="shared" si="0"/>
        <v>1025</v>
      </c>
      <c r="C48">
        <f t="shared" si="1"/>
        <v>0.41</v>
      </c>
      <c r="D48" s="48">
        <f t="shared" si="2"/>
        <v>0.82599999999999996</v>
      </c>
      <c r="E48" s="48">
        <f t="shared" si="3"/>
        <v>0.59</v>
      </c>
      <c r="F48">
        <f t="shared" si="4"/>
        <v>0.12009791507996953</v>
      </c>
      <c r="G48">
        <f t="shared" si="5"/>
        <v>0.96759999999999979</v>
      </c>
      <c r="H48">
        <f t="shared" si="6"/>
        <v>0.61050000000000004</v>
      </c>
      <c r="I48">
        <f t="shared" si="7"/>
        <v>0.23809500000000003</v>
      </c>
      <c r="J48">
        <f t="shared" si="8"/>
        <v>0.50441174774761977</v>
      </c>
      <c r="L48">
        <f t="shared" si="9"/>
        <v>41</v>
      </c>
    </row>
    <row r="49" spans="1:12" x14ac:dyDescent="0.25">
      <c r="A49">
        <v>42</v>
      </c>
      <c r="B49">
        <f t="shared" si="0"/>
        <v>1050</v>
      </c>
      <c r="C49">
        <f t="shared" si="1"/>
        <v>0.42</v>
      </c>
      <c r="D49" s="48">
        <f t="shared" si="2"/>
        <v>0.81199999999999994</v>
      </c>
      <c r="E49" s="48">
        <f t="shared" si="3"/>
        <v>0.57999999999999996</v>
      </c>
      <c r="F49">
        <f t="shared" si="4"/>
        <v>0.12094192688499618</v>
      </c>
      <c r="G49">
        <f t="shared" si="5"/>
        <v>0.97439999999999971</v>
      </c>
      <c r="H49">
        <f t="shared" si="6"/>
        <v>0.60099999999999998</v>
      </c>
      <c r="I49">
        <f t="shared" si="7"/>
        <v>0.23438999999999999</v>
      </c>
      <c r="J49">
        <f t="shared" si="8"/>
        <v>0.51598586494729382</v>
      </c>
      <c r="L49">
        <f t="shared" si="9"/>
        <v>42</v>
      </c>
    </row>
    <row r="50" spans="1:12" x14ac:dyDescent="0.25">
      <c r="A50">
        <v>43</v>
      </c>
      <c r="B50">
        <f t="shared" si="0"/>
        <v>1075</v>
      </c>
      <c r="C50">
        <f t="shared" si="1"/>
        <v>0.43</v>
      </c>
      <c r="D50" s="48">
        <f t="shared" si="2"/>
        <v>0.79800000000000004</v>
      </c>
      <c r="E50" s="48">
        <f t="shared" si="3"/>
        <v>0.57000000000000006</v>
      </c>
      <c r="F50">
        <f t="shared" si="4"/>
        <v>0.12168664318354913</v>
      </c>
      <c r="G50">
        <f t="shared" si="5"/>
        <v>0.98039999999999983</v>
      </c>
      <c r="H50">
        <f t="shared" si="6"/>
        <v>0.59150000000000003</v>
      </c>
      <c r="I50">
        <f t="shared" si="7"/>
        <v>0.23068500000000003</v>
      </c>
      <c r="J50">
        <f t="shared" si="8"/>
        <v>0.5275013251123789</v>
      </c>
      <c r="L50">
        <f t="shared" si="9"/>
        <v>43</v>
      </c>
    </row>
    <row r="51" spans="1:12" x14ac:dyDescent="0.25">
      <c r="A51">
        <v>44</v>
      </c>
      <c r="B51">
        <f t="shared" si="0"/>
        <v>1100</v>
      </c>
      <c r="C51">
        <f t="shared" si="1"/>
        <v>0.44</v>
      </c>
      <c r="D51" s="48">
        <f t="shared" si="2"/>
        <v>0.78399999999999992</v>
      </c>
      <c r="E51" s="48">
        <f t="shared" si="3"/>
        <v>0.55999999999999994</v>
      </c>
      <c r="F51">
        <f t="shared" si="4"/>
        <v>0.12233206397562832</v>
      </c>
      <c r="G51">
        <f t="shared" si="5"/>
        <v>0.9855999999999997</v>
      </c>
      <c r="H51">
        <f t="shared" si="6"/>
        <v>0.58200000000000007</v>
      </c>
      <c r="I51">
        <f t="shared" si="7"/>
        <v>0.22698000000000004</v>
      </c>
      <c r="J51">
        <f t="shared" si="8"/>
        <v>0.53895525586231519</v>
      </c>
      <c r="L51">
        <f t="shared" si="9"/>
        <v>44</v>
      </c>
    </row>
    <row r="52" spans="1:12" x14ac:dyDescent="0.25">
      <c r="A52">
        <v>45</v>
      </c>
      <c r="B52">
        <f t="shared" si="0"/>
        <v>1125</v>
      </c>
      <c r="C52">
        <f t="shared" si="1"/>
        <v>0.45</v>
      </c>
      <c r="D52" s="48">
        <f t="shared" si="2"/>
        <v>0.77</v>
      </c>
      <c r="E52" s="48">
        <f t="shared" si="3"/>
        <v>0.55000000000000004</v>
      </c>
      <c r="F52">
        <f t="shared" si="4"/>
        <v>0.12287818926123381</v>
      </c>
      <c r="G52">
        <f t="shared" si="5"/>
        <v>0.98999999999999977</v>
      </c>
      <c r="H52">
        <f t="shared" si="6"/>
        <v>0.57250000000000001</v>
      </c>
      <c r="I52">
        <f t="shared" si="7"/>
        <v>0.223275</v>
      </c>
      <c r="J52">
        <f t="shared" si="8"/>
        <v>0.55034459416071579</v>
      </c>
      <c r="L52">
        <f t="shared" si="9"/>
        <v>45</v>
      </c>
    </row>
    <row r="53" spans="1:12" x14ac:dyDescent="0.25">
      <c r="A53">
        <v>46</v>
      </c>
      <c r="B53">
        <f t="shared" si="0"/>
        <v>1150</v>
      </c>
      <c r="C53">
        <f t="shared" si="1"/>
        <v>0.46</v>
      </c>
      <c r="D53" s="48">
        <f t="shared" si="2"/>
        <v>0.75600000000000001</v>
      </c>
      <c r="E53" s="48">
        <f t="shared" si="3"/>
        <v>0.54</v>
      </c>
      <c r="F53">
        <f t="shared" si="4"/>
        <v>0.12332501904036558</v>
      </c>
      <c r="G53">
        <f t="shared" si="5"/>
        <v>0.99359999999999982</v>
      </c>
      <c r="H53">
        <f t="shared" si="6"/>
        <v>0.56300000000000017</v>
      </c>
      <c r="I53">
        <f t="shared" si="7"/>
        <v>0.21957000000000007</v>
      </c>
      <c r="J53">
        <f t="shared" si="8"/>
        <v>0.56166607022983805</v>
      </c>
      <c r="L53">
        <f t="shared" si="9"/>
        <v>46</v>
      </c>
    </row>
    <row r="54" spans="1:12" x14ac:dyDescent="0.25">
      <c r="A54">
        <v>47</v>
      </c>
      <c r="B54">
        <f t="shared" si="0"/>
        <v>1175</v>
      </c>
      <c r="C54">
        <f t="shared" si="1"/>
        <v>0.47</v>
      </c>
      <c r="D54" s="48">
        <f t="shared" si="2"/>
        <v>0.74199999999999988</v>
      </c>
      <c r="E54" s="48">
        <f t="shared" si="3"/>
        <v>0.52999999999999992</v>
      </c>
      <c r="F54">
        <f t="shared" si="4"/>
        <v>0.12367255331302361</v>
      </c>
      <c r="G54">
        <f t="shared" si="5"/>
        <v>0.99639999999999984</v>
      </c>
      <c r="H54">
        <f t="shared" si="6"/>
        <v>0.5535000000000001</v>
      </c>
      <c r="I54">
        <f t="shared" si="7"/>
        <v>0.21586500000000006</v>
      </c>
      <c r="J54">
        <f t="shared" si="8"/>
        <v>0.5729161898085543</v>
      </c>
      <c r="L54">
        <f t="shared" si="9"/>
        <v>47</v>
      </c>
    </row>
    <row r="55" spans="1:12" x14ac:dyDescent="0.25">
      <c r="A55">
        <v>48</v>
      </c>
      <c r="B55">
        <f t="shared" si="0"/>
        <v>1200</v>
      </c>
      <c r="C55">
        <f t="shared" si="1"/>
        <v>0.48</v>
      </c>
      <c r="D55" s="48">
        <f t="shared" si="2"/>
        <v>0.72799999999999998</v>
      </c>
      <c r="E55" s="48">
        <f t="shared" si="3"/>
        <v>0.52</v>
      </c>
      <c r="F55">
        <f t="shared" si="4"/>
        <v>0.12392079207920792</v>
      </c>
      <c r="G55">
        <f t="shared" si="5"/>
        <v>0.99839999999999984</v>
      </c>
      <c r="H55">
        <f t="shared" si="6"/>
        <v>0.54400000000000004</v>
      </c>
      <c r="I55">
        <f t="shared" si="7"/>
        <v>0.21216000000000002</v>
      </c>
      <c r="J55">
        <f t="shared" si="8"/>
        <v>0.58409121455131929</v>
      </c>
      <c r="L55">
        <f t="shared" si="9"/>
        <v>48</v>
      </c>
    </row>
    <row r="56" spans="1:12" x14ac:dyDescent="0.25">
      <c r="A56">
        <v>49</v>
      </c>
      <c r="B56">
        <f t="shared" si="0"/>
        <v>1225</v>
      </c>
      <c r="C56">
        <f t="shared" si="1"/>
        <v>0.49</v>
      </c>
      <c r="D56" s="48">
        <f t="shared" si="2"/>
        <v>0.71399999999999997</v>
      </c>
      <c r="E56" s="48">
        <f t="shared" si="3"/>
        <v>0.51</v>
      </c>
      <c r="F56">
        <f t="shared" si="4"/>
        <v>0.12406973533891849</v>
      </c>
      <c r="G56">
        <f t="shared" si="5"/>
        <v>0.99959999999999971</v>
      </c>
      <c r="H56">
        <f t="shared" si="6"/>
        <v>0.53450000000000009</v>
      </c>
      <c r="I56">
        <f t="shared" si="7"/>
        <v>0.20845500000000003</v>
      </c>
      <c r="J56">
        <f t="shared" si="8"/>
        <v>0.59518714033685194</v>
      </c>
      <c r="L56">
        <f t="shared" si="9"/>
        <v>49</v>
      </c>
    </row>
    <row r="57" spans="1:12" x14ac:dyDescent="0.25">
      <c r="A57">
        <v>50</v>
      </c>
      <c r="B57">
        <f t="shared" si="0"/>
        <v>1250</v>
      </c>
      <c r="C57">
        <f t="shared" si="1"/>
        <v>0.5</v>
      </c>
      <c r="D57" s="48">
        <f t="shared" si="2"/>
        <v>0.70000000000000007</v>
      </c>
      <c r="E57" s="48">
        <f t="shared" si="3"/>
        <v>0.50000000000000011</v>
      </c>
      <c r="F57">
        <f t="shared" si="4"/>
        <v>0.12411938309215539</v>
      </c>
      <c r="G57">
        <f t="shared" si="5"/>
        <v>1</v>
      </c>
      <c r="H57">
        <f t="shared" si="6"/>
        <v>0.52500000000000002</v>
      </c>
      <c r="I57">
        <f t="shared" si="7"/>
        <v>0.20475000000000002</v>
      </c>
      <c r="J57">
        <f t="shared" si="8"/>
        <v>0.60619967322176016</v>
      </c>
      <c r="L57">
        <f t="shared" si="9"/>
        <v>50</v>
      </c>
    </row>
    <row r="58" spans="1:12" x14ac:dyDescent="0.25">
      <c r="A58">
        <v>51</v>
      </c>
      <c r="B58">
        <f t="shared" si="0"/>
        <v>1275</v>
      </c>
      <c r="C58">
        <f t="shared" si="1"/>
        <v>0.51</v>
      </c>
      <c r="D58" s="48">
        <f t="shared" si="2"/>
        <v>0.68599999999999994</v>
      </c>
      <c r="E58" s="48">
        <f t="shared" si="3"/>
        <v>0.49</v>
      </c>
      <c r="F58">
        <f t="shared" si="4"/>
        <v>0.12406973533891849</v>
      </c>
      <c r="G58">
        <f t="shared" si="5"/>
        <v>0.99959999999999971</v>
      </c>
      <c r="H58">
        <f t="shared" si="6"/>
        <v>0.51550000000000007</v>
      </c>
      <c r="I58">
        <f t="shared" si="7"/>
        <v>0.20104500000000003</v>
      </c>
      <c r="J58">
        <f t="shared" si="8"/>
        <v>0.61712420273530044</v>
      </c>
      <c r="L58">
        <f t="shared" si="9"/>
        <v>51</v>
      </c>
    </row>
    <row r="59" spans="1:12" x14ac:dyDescent="0.25">
      <c r="A59">
        <v>52</v>
      </c>
      <c r="B59">
        <f t="shared" si="0"/>
        <v>1300</v>
      </c>
      <c r="C59">
        <f t="shared" si="1"/>
        <v>0.52</v>
      </c>
      <c r="D59" s="48">
        <f t="shared" si="2"/>
        <v>0.67199999999999993</v>
      </c>
      <c r="E59" s="48">
        <f t="shared" si="3"/>
        <v>0.48</v>
      </c>
      <c r="F59">
        <f t="shared" si="4"/>
        <v>0.12392079207920791</v>
      </c>
      <c r="G59">
        <f t="shared" si="5"/>
        <v>0.99839999999999973</v>
      </c>
      <c r="H59">
        <f t="shared" si="6"/>
        <v>0.50600000000000001</v>
      </c>
      <c r="I59">
        <f t="shared" si="7"/>
        <v>0.19734000000000002</v>
      </c>
      <c r="J59">
        <f t="shared" si="8"/>
        <v>0.62795577216584519</v>
      </c>
      <c r="L59">
        <f t="shared" si="9"/>
        <v>52</v>
      </c>
    </row>
    <row r="60" spans="1:12" x14ac:dyDescent="0.25">
      <c r="A60">
        <v>53</v>
      </c>
      <c r="B60">
        <f t="shared" si="0"/>
        <v>1325</v>
      </c>
      <c r="C60">
        <f t="shared" si="1"/>
        <v>0.53</v>
      </c>
      <c r="D60" s="48">
        <f t="shared" si="2"/>
        <v>0.65800000000000003</v>
      </c>
      <c r="E60" s="48">
        <f t="shared" si="3"/>
        <v>0.47000000000000003</v>
      </c>
      <c r="F60">
        <f t="shared" si="4"/>
        <v>0.12367255331302361</v>
      </c>
      <c r="G60">
        <f t="shared" si="5"/>
        <v>0.99639999999999984</v>
      </c>
      <c r="H60">
        <f t="shared" si="6"/>
        <v>0.49650000000000005</v>
      </c>
      <c r="I60">
        <f t="shared" si="7"/>
        <v>0.19363500000000003</v>
      </c>
      <c r="J60">
        <f t="shared" si="8"/>
        <v>0.63868904543612259</v>
      </c>
      <c r="L60">
        <f t="shared" si="9"/>
        <v>53</v>
      </c>
    </row>
    <row r="61" spans="1:12" x14ac:dyDescent="0.25">
      <c r="A61">
        <v>54</v>
      </c>
      <c r="B61">
        <f t="shared" si="0"/>
        <v>1350</v>
      </c>
      <c r="C61">
        <f t="shared" si="1"/>
        <v>0.54</v>
      </c>
      <c r="D61" s="48">
        <f t="shared" si="2"/>
        <v>0.64399999999999991</v>
      </c>
      <c r="E61" s="48">
        <f t="shared" si="3"/>
        <v>0.45999999999999996</v>
      </c>
      <c r="F61">
        <f t="shared" si="4"/>
        <v>0.12332501904036555</v>
      </c>
      <c r="G61">
        <f t="shared" si="5"/>
        <v>0.99359999999999959</v>
      </c>
      <c r="H61">
        <f t="shared" si="6"/>
        <v>0.48699999999999999</v>
      </c>
      <c r="I61">
        <f t="shared" si="7"/>
        <v>0.18993000000000002</v>
      </c>
      <c r="J61">
        <f t="shared" si="8"/>
        <v>0.64931827010143495</v>
      </c>
      <c r="L61">
        <f t="shared" si="9"/>
        <v>54</v>
      </c>
    </row>
    <row r="62" spans="1:12" x14ac:dyDescent="0.25">
      <c r="A62">
        <v>55</v>
      </c>
      <c r="B62">
        <f t="shared" si="0"/>
        <v>1375</v>
      </c>
      <c r="C62">
        <f t="shared" si="1"/>
        <v>0.55000000000000004</v>
      </c>
      <c r="D62" s="48">
        <f t="shared" si="2"/>
        <v>0.62999999999999989</v>
      </c>
      <c r="E62" s="48">
        <f t="shared" si="3"/>
        <v>0.44999999999999996</v>
      </c>
      <c r="F62">
        <f t="shared" si="4"/>
        <v>0.12287818926123378</v>
      </c>
      <c r="G62">
        <f t="shared" si="5"/>
        <v>0.98999999999999955</v>
      </c>
      <c r="H62">
        <f t="shared" si="6"/>
        <v>0.47750000000000004</v>
      </c>
      <c r="I62">
        <f t="shared" si="7"/>
        <v>0.18622500000000003</v>
      </c>
      <c r="J62">
        <f t="shared" si="8"/>
        <v>0.65983723593091026</v>
      </c>
      <c r="L62">
        <f t="shared" si="9"/>
        <v>55</v>
      </c>
    </row>
    <row r="63" spans="1:12" x14ac:dyDescent="0.25">
      <c r="A63">
        <v>56</v>
      </c>
      <c r="B63">
        <f t="shared" si="0"/>
        <v>1400.0000000000002</v>
      </c>
      <c r="C63">
        <f t="shared" si="1"/>
        <v>0.56000000000000005</v>
      </c>
      <c r="D63" s="48">
        <f t="shared" si="2"/>
        <v>0.61599999999999999</v>
      </c>
      <c r="E63" s="48">
        <f t="shared" si="3"/>
        <v>0.44</v>
      </c>
      <c r="F63">
        <f t="shared" si="4"/>
        <v>0.12233206397562836</v>
      </c>
      <c r="G63">
        <f t="shared" si="5"/>
        <v>0.98560000000000003</v>
      </c>
      <c r="H63">
        <f t="shared" si="6"/>
        <v>0.46800000000000008</v>
      </c>
      <c r="I63">
        <f t="shared" si="7"/>
        <v>0.18252000000000004</v>
      </c>
      <c r="J63">
        <f t="shared" si="8"/>
        <v>0.67023922844416139</v>
      </c>
      <c r="L63">
        <f t="shared" si="9"/>
        <v>56</v>
      </c>
    </row>
    <row r="64" spans="1:12" x14ac:dyDescent="0.25">
      <c r="A64">
        <v>57</v>
      </c>
      <c r="B64">
        <f t="shared" si="0"/>
        <v>1425.0000000000002</v>
      </c>
      <c r="C64">
        <f t="shared" si="1"/>
        <v>0.57000000000000006</v>
      </c>
      <c r="D64" s="48">
        <f t="shared" si="2"/>
        <v>0.60199999999999998</v>
      </c>
      <c r="E64" s="48">
        <f t="shared" si="3"/>
        <v>0.43</v>
      </c>
      <c r="F64">
        <f t="shared" si="4"/>
        <v>0.12168664318354915</v>
      </c>
      <c r="G64">
        <f t="shared" si="5"/>
        <v>0.98039999999999994</v>
      </c>
      <c r="H64">
        <f t="shared" si="6"/>
        <v>0.45850000000000002</v>
      </c>
      <c r="I64">
        <f t="shared" si="7"/>
        <v>0.178815</v>
      </c>
      <c r="J64">
        <f t="shared" si="8"/>
        <v>0.68051697667169497</v>
      </c>
      <c r="L64">
        <f t="shared" si="9"/>
        <v>57</v>
      </c>
    </row>
    <row r="65" spans="1:12" x14ac:dyDescent="0.25">
      <c r="A65">
        <v>58</v>
      </c>
      <c r="B65">
        <f t="shared" si="0"/>
        <v>1450</v>
      </c>
      <c r="C65">
        <f t="shared" si="1"/>
        <v>0.57999999999999996</v>
      </c>
      <c r="D65" s="48">
        <f t="shared" si="2"/>
        <v>0.58799999999999997</v>
      </c>
      <c r="E65" s="48">
        <f t="shared" si="3"/>
        <v>0.42</v>
      </c>
      <c r="F65">
        <f t="shared" si="4"/>
        <v>0.12094192688499618</v>
      </c>
      <c r="G65">
        <f t="shared" si="5"/>
        <v>0.97439999999999971</v>
      </c>
      <c r="H65">
        <f t="shared" si="6"/>
        <v>0.44900000000000007</v>
      </c>
      <c r="I65">
        <f t="shared" si="7"/>
        <v>0.17511000000000004</v>
      </c>
      <c r="J65">
        <f t="shared" si="8"/>
        <v>0.69066259428357113</v>
      </c>
      <c r="L65">
        <f t="shared" si="9"/>
        <v>58</v>
      </c>
    </row>
    <row r="66" spans="1:12" x14ac:dyDescent="0.25">
      <c r="A66">
        <v>59</v>
      </c>
      <c r="B66">
        <f t="shared" si="0"/>
        <v>1475</v>
      </c>
      <c r="C66">
        <f t="shared" si="1"/>
        <v>0.59</v>
      </c>
      <c r="D66" s="48">
        <f t="shared" si="2"/>
        <v>0.57399999999999995</v>
      </c>
      <c r="E66" s="48">
        <f t="shared" si="3"/>
        <v>0.41</v>
      </c>
      <c r="F66">
        <f t="shared" si="4"/>
        <v>0.12009791507996953</v>
      </c>
      <c r="G66">
        <f t="shared" si="5"/>
        <v>0.96759999999999979</v>
      </c>
      <c r="H66">
        <f t="shared" si="6"/>
        <v>0.4395</v>
      </c>
      <c r="I66">
        <f t="shared" si="7"/>
        <v>0.171405</v>
      </c>
      <c r="J66">
        <f t="shared" si="8"/>
        <v>0.70066751308287112</v>
      </c>
      <c r="L66">
        <f t="shared" si="9"/>
        <v>59</v>
      </c>
    </row>
    <row r="67" spans="1:12" x14ac:dyDescent="0.25">
      <c r="A67">
        <v>60</v>
      </c>
      <c r="B67">
        <f t="shared" si="0"/>
        <v>1500</v>
      </c>
      <c r="C67">
        <f t="shared" si="1"/>
        <v>0.6</v>
      </c>
      <c r="D67" s="48">
        <f t="shared" si="2"/>
        <v>0.56000000000000005</v>
      </c>
      <c r="E67" s="48">
        <f t="shared" si="3"/>
        <v>0.40000000000000008</v>
      </c>
      <c r="F67">
        <f t="shared" si="4"/>
        <v>0.11915460776846917</v>
      </c>
      <c r="G67">
        <f t="shared" si="5"/>
        <v>0.96</v>
      </c>
      <c r="H67">
        <f t="shared" si="6"/>
        <v>0.42999999999999994</v>
      </c>
      <c r="I67">
        <f t="shared" si="7"/>
        <v>0.16769999999999999</v>
      </c>
      <c r="J67">
        <f t="shared" si="8"/>
        <v>0.71052240768317942</v>
      </c>
      <c r="L67">
        <f t="shared" si="9"/>
        <v>60</v>
      </c>
    </row>
    <row r="68" spans="1:12" x14ac:dyDescent="0.25">
      <c r="A68">
        <v>61</v>
      </c>
      <c r="B68">
        <f t="shared" si="0"/>
        <v>1525</v>
      </c>
      <c r="C68">
        <f t="shared" si="1"/>
        <v>0.61</v>
      </c>
      <c r="D68" s="48">
        <f t="shared" si="2"/>
        <v>0.54599999999999993</v>
      </c>
      <c r="E68" s="48">
        <f t="shared" si="3"/>
        <v>0.38999999999999996</v>
      </c>
      <c r="F68">
        <f t="shared" si="4"/>
        <v>0.11811200495049504</v>
      </c>
      <c r="G68">
        <f t="shared" si="5"/>
        <v>0.95159999999999967</v>
      </c>
      <c r="H68">
        <f t="shared" si="6"/>
        <v>0.42049999999999998</v>
      </c>
      <c r="I68">
        <f t="shared" si="7"/>
        <v>0.163995</v>
      </c>
      <c r="J68">
        <f t="shared" si="8"/>
        <v>0.72021710997588362</v>
      </c>
      <c r="L68">
        <f t="shared" si="9"/>
        <v>61</v>
      </c>
    </row>
    <row r="69" spans="1:12" x14ac:dyDescent="0.25">
      <c r="A69">
        <v>62</v>
      </c>
      <c r="B69">
        <f t="shared" si="0"/>
        <v>1550</v>
      </c>
      <c r="C69">
        <f t="shared" si="1"/>
        <v>0.62</v>
      </c>
      <c r="D69" s="48">
        <f t="shared" si="2"/>
        <v>0.53199999999999992</v>
      </c>
      <c r="E69" s="48">
        <f t="shared" si="3"/>
        <v>0.37999999999999995</v>
      </c>
      <c r="F69">
        <f t="shared" si="4"/>
        <v>0.1169701066260472</v>
      </c>
      <c r="G69">
        <f t="shared" si="5"/>
        <v>0.94239999999999968</v>
      </c>
      <c r="H69">
        <f t="shared" si="6"/>
        <v>0.41100000000000003</v>
      </c>
      <c r="I69">
        <f t="shared" si="7"/>
        <v>0.16029000000000002</v>
      </c>
      <c r="J69">
        <f t="shared" si="8"/>
        <v>0.72974051173527477</v>
      </c>
      <c r="L69">
        <f t="shared" si="9"/>
        <v>62</v>
      </c>
    </row>
    <row r="70" spans="1:12" x14ac:dyDescent="0.25">
      <c r="A70">
        <v>63</v>
      </c>
      <c r="B70">
        <f t="shared" si="0"/>
        <v>1575</v>
      </c>
      <c r="C70">
        <f t="shared" si="1"/>
        <v>0.63</v>
      </c>
      <c r="D70" s="48">
        <f t="shared" si="2"/>
        <v>0.51800000000000002</v>
      </c>
      <c r="E70" s="48">
        <f t="shared" si="3"/>
        <v>0.37000000000000005</v>
      </c>
      <c r="F70">
        <f t="shared" si="4"/>
        <v>0.11572891279512566</v>
      </c>
      <c r="G70">
        <f t="shared" si="5"/>
        <v>0.93239999999999978</v>
      </c>
      <c r="H70">
        <f t="shared" si="6"/>
        <v>0.40150000000000008</v>
      </c>
      <c r="I70">
        <f t="shared" si="7"/>
        <v>0.15658500000000003</v>
      </c>
      <c r="J70">
        <f t="shared" si="8"/>
        <v>0.73908045339672157</v>
      </c>
      <c r="L70">
        <f t="shared" si="9"/>
        <v>63</v>
      </c>
    </row>
    <row r="71" spans="1:12" x14ac:dyDescent="0.25">
      <c r="A71">
        <v>64</v>
      </c>
      <c r="B71">
        <f t="shared" si="0"/>
        <v>1600</v>
      </c>
      <c r="C71">
        <f t="shared" si="1"/>
        <v>0.64</v>
      </c>
      <c r="D71" s="48">
        <f t="shared" si="2"/>
        <v>0.504</v>
      </c>
      <c r="E71" s="48">
        <f t="shared" si="3"/>
        <v>0.36000000000000004</v>
      </c>
      <c r="F71">
        <f t="shared" si="4"/>
        <v>0.11438842345773038</v>
      </c>
      <c r="G71">
        <f t="shared" si="5"/>
        <v>0.92159999999999975</v>
      </c>
      <c r="H71">
        <f t="shared" si="6"/>
        <v>0.39200000000000002</v>
      </c>
      <c r="I71">
        <f t="shared" si="7"/>
        <v>0.15288000000000002</v>
      </c>
      <c r="J71">
        <f t="shared" si="8"/>
        <v>0.74822359666228655</v>
      </c>
      <c r="L71">
        <f t="shared" si="9"/>
        <v>64</v>
      </c>
    </row>
    <row r="72" spans="1:12" x14ac:dyDescent="0.25">
      <c r="A72">
        <v>65</v>
      </c>
      <c r="B72">
        <f t="shared" ref="B72:B107" si="10">A72*0.01*$B$5</f>
        <v>1625</v>
      </c>
      <c r="C72">
        <f t="shared" ref="C72:C107" si="11">B72/$B$5</f>
        <v>0.65</v>
      </c>
      <c r="D72" s="48">
        <f t="shared" ref="D72:D107" si="12">(100-A72)*$B$3*0.01</f>
        <v>0.49</v>
      </c>
      <c r="E72" s="48">
        <f t="shared" ref="E72:E107" si="13">D72/$B$3</f>
        <v>0.35000000000000003</v>
      </c>
      <c r="F72">
        <f t="shared" ref="F72:F107" si="14">D72*B72/5252*0.745</f>
        <v>0.11294863861386138</v>
      </c>
      <c r="G72">
        <f t="shared" ref="G72:G108" si="15">F72/$F$108</f>
        <v>0.90999999999999981</v>
      </c>
      <c r="H72">
        <f t="shared" ref="H72:H107" si="16" xml:space="preserve"> $B$4 + 1 - (A72 * (1-$B$4)*0.01 + $B$4)</f>
        <v>0.38249999999999995</v>
      </c>
      <c r="I72">
        <f t="shared" ref="I72:I107" si="17">H72*$B$2</f>
        <v>0.14917499999999997</v>
      </c>
      <c r="J72">
        <f t="shared" ref="J72:J107" si="18">F72/I72</f>
        <v>0.75715527812208083</v>
      </c>
      <c r="L72">
        <f t="shared" ref="L72:L107" si="19">A72</f>
        <v>65</v>
      </c>
    </row>
    <row r="73" spans="1:12" x14ac:dyDescent="0.25">
      <c r="A73">
        <v>66</v>
      </c>
      <c r="B73">
        <f t="shared" si="10"/>
        <v>1650</v>
      </c>
      <c r="C73">
        <f t="shared" si="11"/>
        <v>0.66</v>
      </c>
      <c r="D73" s="48">
        <f t="shared" si="12"/>
        <v>0.47599999999999998</v>
      </c>
      <c r="E73" s="48">
        <f t="shared" si="13"/>
        <v>0.34</v>
      </c>
      <c r="F73">
        <f t="shared" si="14"/>
        <v>0.11140955826351867</v>
      </c>
      <c r="G73">
        <f t="shared" si="15"/>
        <v>0.89759999999999995</v>
      </c>
      <c r="H73">
        <f t="shared" si="16"/>
        <v>0.373</v>
      </c>
      <c r="I73">
        <f t="shared" si="17"/>
        <v>0.14547000000000002</v>
      </c>
      <c r="J73">
        <f t="shared" si="18"/>
        <v>0.76585934050676197</v>
      </c>
      <c r="L73">
        <f t="shared" si="19"/>
        <v>66</v>
      </c>
    </row>
    <row r="74" spans="1:12" x14ac:dyDescent="0.25">
      <c r="A74">
        <v>67</v>
      </c>
      <c r="B74">
        <f t="shared" si="10"/>
        <v>1675</v>
      </c>
      <c r="C74">
        <f t="shared" si="11"/>
        <v>0.67</v>
      </c>
      <c r="D74" s="48">
        <f t="shared" si="12"/>
        <v>0.46199999999999997</v>
      </c>
      <c r="E74" s="48">
        <f t="shared" si="13"/>
        <v>0.33</v>
      </c>
      <c r="F74">
        <f t="shared" si="14"/>
        <v>0.10977118240670219</v>
      </c>
      <c r="G74">
        <f t="shared" si="15"/>
        <v>0.88439999999999974</v>
      </c>
      <c r="H74">
        <f t="shared" si="16"/>
        <v>0.36350000000000005</v>
      </c>
      <c r="I74">
        <f t="shared" si="17"/>
        <v>0.14176500000000003</v>
      </c>
      <c r="J74">
        <f t="shared" si="18"/>
        <v>0.77431793747894173</v>
      </c>
      <c r="L74">
        <f t="shared" si="19"/>
        <v>67</v>
      </c>
    </row>
    <row r="75" spans="1:12" x14ac:dyDescent="0.25">
      <c r="A75">
        <v>68</v>
      </c>
      <c r="B75">
        <f t="shared" si="10"/>
        <v>1700.0000000000002</v>
      </c>
      <c r="C75">
        <f t="shared" si="11"/>
        <v>0.68</v>
      </c>
      <c r="D75" s="48">
        <f t="shared" si="12"/>
        <v>0.44799999999999995</v>
      </c>
      <c r="E75" s="48">
        <f t="shared" si="13"/>
        <v>0.32</v>
      </c>
      <c r="F75">
        <f t="shared" si="14"/>
        <v>0.10803351104341204</v>
      </c>
      <c r="G75">
        <f t="shared" si="15"/>
        <v>0.87039999999999984</v>
      </c>
      <c r="H75">
        <f t="shared" si="16"/>
        <v>0.35400000000000009</v>
      </c>
      <c r="I75">
        <f t="shared" si="17"/>
        <v>0.13806000000000004</v>
      </c>
      <c r="J75">
        <f t="shared" si="18"/>
        <v>0.78251130699269889</v>
      </c>
      <c r="L75">
        <f t="shared" si="19"/>
        <v>68</v>
      </c>
    </row>
    <row r="76" spans="1:12" x14ac:dyDescent="0.25">
      <c r="A76">
        <v>69</v>
      </c>
      <c r="B76">
        <f t="shared" si="10"/>
        <v>1725.0000000000002</v>
      </c>
      <c r="C76">
        <f t="shared" si="11"/>
        <v>0.69000000000000006</v>
      </c>
      <c r="D76" s="48">
        <f t="shared" si="12"/>
        <v>0.434</v>
      </c>
      <c r="E76" s="48">
        <f t="shared" si="13"/>
        <v>0.31</v>
      </c>
      <c r="F76">
        <f t="shared" si="14"/>
        <v>0.10619654417364814</v>
      </c>
      <c r="G76">
        <f t="shared" si="15"/>
        <v>0.85559999999999992</v>
      </c>
      <c r="H76">
        <f t="shared" si="16"/>
        <v>0.34450000000000003</v>
      </c>
      <c r="I76">
        <f t="shared" si="17"/>
        <v>0.134355</v>
      </c>
      <c r="J76">
        <f t="shared" si="18"/>
        <v>0.79041750715379511</v>
      </c>
      <c r="L76">
        <f t="shared" si="19"/>
        <v>69</v>
      </c>
    </row>
    <row r="77" spans="1:12" x14ac:dyDescent="0.25">
      <c r="A77">
        <v>70</v>
      </c>
      <c r="B77">
        <f t="shared" si="10"/>
        <v>1750.0000000000002</v>
      </c>
      <c r="C77">
        <f t="shared" si="11"/>
        <v>0.70000000000000007</v>
      </c>
      <c r="D77" s="48">
        <f t="shared" si="12"/>
        <v>0.42</v>
      </c>
      <c r="E77" s="48">
        <f t="shared" si="13"/>
        <v>0.3</v>
      </c>
      <c r="F77">
        <f t="shared" si="14"/>
        <v>0.10426028179741052</v>
      </c>
      <c r="G77">
        <f t="shared" si="15"/>
        <v>0.84</v>
      </c>
      <c r="H77">
        <f t="shared" si="16"/>
        <v>0.33499999999999996</v>
      </c>
      <c r="I77">
        <f t="shared" si="17"/>
        <v>0.13064999999999999</v>
      </c>
      <c r="J77">
        <f t="shared" si="18"/>
        <v>0.79801210713670523</v>
      </c>
      <c r="L77">
        <f t="shared" si="19"/>
        <v>70</v>
      </c>
    </row>
    <row r="78" spans="1:12" x14ac:dyDescent="0.25">
      <c r="A78">
        <v>71</v>
      </c>
      <c r="B78">
        <f t="shared" si="10"/>
        <v>1775</v>
      </c>
      <c r="C78">
        <f t="shared" si="11"/>
        <v>0.71</v>
      </c>
      <c r="D78" s="48">
        <f t="shared" si="12"/>
        <v>0.40599999999999997</v>
      </c>
      <c r="E78" s="48">
        <f t="shared" si="13"/>
        <v>0.28999999999999998</v>
      </c>
      <c r="F78">
        <f t="shared" si="14"/>
        <v>0.10222472391469915</v>
      </c>
      <c r="G78">
        <f t="shared" si="15"/>
        <v>0.82359999999999978</v>
      </c>
      <c r="H78">
        <f t="shared" si="16"/>
        <v>0.32550000000000001</v>
      </c>
      <c r="I78">
        <f t="shared" si="17"/>
        <v>0.126945</v>
      </c>
      <c r="J78">
        <f t="shared" si="18"/>
        <v>0.80526782397651853</v>
      </c>
      <c r="L78">
        <f t="shared" si="19"/>
        <v>71</v>
      </c>
    </row>
    <row r="79" spans="1:12" x14ac:dyDescent="0.25">
      <c r="A79">
        <v>72</v>
      </c>
      <c r="B79">
        <f t="shared" si="10"/>
        <v>1800</v>
      </c>
      <c r="C79">
        <f t="shared" si="11"/>
        <v>0.72</v>
      </c>
      <c r="D79" s="48">
        <f t="shared" si="12"/>
        <v>0.39199999999999996</v>
      </c>
      <c r="E79" s="48">
        <f t="shared" si="13"/>
        <v>0.27999999999999997</v>
      </c>
      <c r="F79">
        <f t="shared" si="14"/>
        <v>0.10008987052551407</v>
      </c>
      <c r="G79">
        <f t="shared" si="15"/>
        <v>0.80639999999999967</v>
      </c>
      <c r="H79">
        <f t="shared" si="16"/>
        <v>0.31600000000000006</v>
      </c>
      <c r="I79">
        <f t="shared" si="17"/>
        <v>0.12324000000000003</v>
      </c>
      <c r="J79">
        <f t="shared" si="18"/>
        <v>0.81215409384545645</v>
      </c>
      <c r="L79">
        <f t="shared" si="19"/>
        <v>72</v>
      </c>
    </row>
    <row r="80" spans="1:12" x14ac:dyDescent="0.25">
      <c r="A80">
        <v>73</v>
      </c>
      <c r="B80">
        <f t="shared" si="10"/>
        <v>1825</v>
      </c>
      <c r="C80">
        <f t="shared" si="11"/>
        <v>0.73</v>
      </c>
      <c r="D80" s="48">
        <f t="shared" si="12"/>
        <v>0.378</v>
      </c>
      <c r="E80" s="48">
        <f t="shared" si="13"/>
        <v>0.27</v>
      </c>
      <c r="F80">
        <f t="shared" si="14"/>
        <v>9.7855721629855286E-2</v>
      </c>
      <c r="G80">
        <f t="shared" si="15"/>
        <v>0.78839999999999977</v>
      </c>
      <c r="H80">
        <f t="shared" si="16"/>
        <v>0.30649999999999999</v>
      </c>
      <c r="I80">
        <f t="shared" si="17"/>
        <v>0.119535</v>
      </c>
      <c r="J80">
        <f t="shared" si="18"/>
        <v>0.8186365635994084</v>
      </c>
      <c r="L80">
        <f t="shared" si="19"/>
        <v>73</v>
      </c>
    </row>
    <row r="81" spans="1:12" x14ac:dyDescent="0.25">
      <c r="A81">
        <v>74</v>
      </c>
      <c r="B81">
        <f t="shared" si="10"/>
        <v>1850</v>
      </c>
      <c r="C81">
        <f t="shared" si="11"/>
        <v>0.74</v>
      </c>
      <c r="D81" s="48">
        <f t="shared" si="12"/>
        <v>0.36399999999999999</v>
      </c>
      <c r="E81" s="48">
        <f t="shared" si="13"/>
        <v>0.26</v>
      </c>
      <c r="F81">
        <f t="shared" si="14"/>
        <v>9.5522277227722774E-2</v>
      </c>
      <c r="G81">
        <f t="shared" si="15"/>
        <v>0.76959999999999984</v>
      </c>
      <c r="H81">
        <f t="shared" si="16"/>
        <v>0.29700000000000004</v>
      </c>
      <c r="I81">
        <f t="shared" si="17"/>
        <v>0.11583000000000002</v>
      </c>
      <c r="J81">
        <f t="shared" si="18"/>
        <v>0.82467648474249122</v>
      </c>
      <c r="L81">
        <f t="shared" si="19"/>
        <v>74</v>
      </c>
    </row>
    <row r="82" spans="1:12" x14ac:dyDescent="0.25">
      <c r="A82">
        <v>75</v>
      </c>
      <c r="B82">
        <f t="shared" si="10"/>
        <v>1875</v>
      </c>
      <c r="C82">
        <f t="shared" si="11"/>
        <v>0.75</v>
      </c>
      <c r="D82" s="48">
        <f t="shared" si="12"/>
        <v>0.35000000000000003</v>
      </c>
      <c r="E82" s="48">
        <f t="shared" si="13"/>
        <v>0.25000000000000006</v>
      </c>
      <c r="F82">
        <f t="shared" si="14"/>
        <v>9.3089537319116539E-2</v>
      </c>
      <c r="G82">
        <f t="shared" si="15"/>
        <v>0.74999999999999989</v>
      </c>
      <c r="H82">
        <f t="shared" si="16"/>
        <v>0.28749999999999998</v>
      </c>
      <c r="I82">
        <f t="shared" si="17"/>
        <v>0.11212499999999999</v>
      </c>
      <c r="J82">
        <f t="shared" si="18"/>
        <v>0.83022998723849761</v>
      </c>
      <c r="L82">
        <f t="shared" si="19"/>
        <v>75</v>
      </c>
    </row>
    <row r="83" spans="1:12" x14ac:dyDescent="0.25">
      <c r="A83">
        <v>76</v>
      </c>
      <c r="B83">
        <f t="shared" si="10"/>
        <v>1900</v>
      </c>
      <c r="C83">
        <f t="shared" si="11"/>
        <v>0.76</v>
      </c>
      <c r="D83" s="48">
        <f t="shared" si="12"/>
        <v>0.33599999999999997</v>
      </c>
      <c r="E83" s="48">
        <f t="shared" si="13"/>
        <v>0.24</v>
      </c>
      <c r="F83">
        <f t="shared" si="14"/>
        <v>9.0557501904036553E-2</v>
      </c>
      <c r="G83">
        <f t="shared" si="15"/>
        <v>0.7295999999999998</v>
      </c>
      <c r="H83">
        <f t="shared" si="16"/>
        <v>0.27799999999999991</v>
      </c>
      <c r="I83">
        <f t="shared" si="17"/>
        <v>0.10841999999999997</v>
      </c>
      <c r="J83">
        <f t="shared" si="18"/>
        <v>0.83524720442756473</v>
      </c>
      <c r="L83">
        <f t="shared" si="19"/>
        <v>76</v>
      </c>
    </row>
    <row r="84" spans="1:12" x14ac:dyDescent="0.25">
      <c r="A84">
        <v>77</v>
      </c>
      <c r="B84">
        <f t="shared" si="10"/>
        <v>1925</v>
      </c>
      <c r="C84">
        <f t="shared" si="11"/>
        <v>0.77</v>
      </c>
      <c r="D84" s="48">
        <f t="shared" si="12"/>
        <v>0.32199999999999995</v>
      </c>
      <c r="E84" s="48">
        <f t="shared" si="13"/>
        <v>0.22999999999999998</v>
      </c>
      <c r="F84">
        <f t="shared" si="14"/>
        <v>8.7926170982482843E-2</v>
      </c>
      <c r="G84">
        <f t="shared" si="15"/>
        <v>0.7083999999999997</v>
      </c>
      <c r="H84">
        <f t="shared" si="16"/>
        <v>0.26850000000000007</v>
      </c>
      <c r="I84">
        <f t="shared" si="17"/>
        <v>0.10471500000000003</v>
      </c>
      <c r="J84">
        <f t="shared" si="18"/>
        <v>0.83967121217096707</v>
      </c>
      <c r="L84">
        <f t="shared" si="19"/>
        <v>77</v>
      </c>
    </row>
    <row r="85" spans="1:12" x14ac:dyDescent="0.25">
      <c r="A85">
        <v>78</v>
      </c>
      <c r="B85">
        <f t="shared" si="10"/>
        <v>1950</v>
      </c>
      <c r="C85">
        <f t="shared" si="11"/>
        <v>0.78</v>
      </c>
      <c r="D85" s="48">
        <f t="shared" si="12"/>
        <v>0.308</v>
      </c>
      <c r="E85" s="48">
        <f t="shared" si="13"/>
        <v>0.22</v>
      </c>
      <c r="F85">
        <f t="shared" si="14"/>
        <v>8.5195544554455452E-2</v>
      </c>
      <c r="G85">
        <f t="shared" si="15"/>
        <v>0.6863999999999999</v>
      </c>
      <c r="H85">
        <f t="shared" si="16"/>
        <v>0.25900000000000001</v>
      </c>
      <c r="I85">
        <f t="shared" si="17"/>
        <v>0.10101</v>
      </c>
      <c r="J85">
        <f t="shared" si="18"/>
        <v>0.84343673452584345</v>
      </c>
      <c r="L85">
        <f t="shared" si="19"/>
        <v>78</v>
      </c>
    </row>
    <row r="86" spans="1:12" x14ac:dyDescent="0.25">
      <c r="A86">
        <v>79</v>
      </c>
      <c r="B86">
        <f t="shared" si="10"/>
        <v>1975</v>
      </c>
      <c r="C86">
        <f t="shared" si="11"/>
        <v>0.79</v>
      </c>
      <c r="D86" s="48">
        <f t="shared" si="12"/>
        <v>0.29399999999999998</v>
      </c>
      <c r="E86" s="48">
        <f t="shared" si="13"/>
        <v>0.21</v>
      </c>
      <c r="F86">
        <f t="shared" si="14"/>
        <v>8.236562261995431E-2</v>
      </c>
      <c r="G86">
        <f t="shared" si="15"/>
        <v>0.66359999999999997</v>
      </c>
      <c r="H86">
        <f t="shared" si="16"/>
        <v>0.24950000000000006</v>
      </c>
      <c r="I86">
        <f t="shared" si="17"/>
        <v>9.730500000000003E-2</v>
      </c>
      <c r="J86">
        <f t="shared" si="18"/>
        <v>0.84646855372236041</v>
      </c>
      <c r="L86">
        <f t="shared" si="19"/>
        <v>79</v>
      </c>
    </row>
    <row r="87" spans="1:12" x14ac:dyDescent="0.25">
      <c r="A87">
        <v>80</v>
      </c>
      <c r="B87">
        <f t="shared" si="10"/>
        <v>2000</v>
      </c>
      <c r="C87">
        <f t="shared" si="11"/>
        <v>0.8</v>
      </c>
      <c r="D87" s="48">
        <f t="shared" si="12"/>
        <v>0.28000000000000003</v>
      </c>
      <c r="E87" s="48">
        <f t="shared" si="13"/>
        <v>0.20000000000000004</v>
      </c>
      <c r="F87">
        <f t="shared" si="14"/>
        <v>7.9436405178979444E-2</v>
      </c>
      <c r="G87">
        <f t="shared" si="15"/>
        <v>0.6399999999999999</v>
      </c>
      <c r="H87">
        <f t="shared" si="16"/>
        <v>0.24</v>
      </c>
      <c r="I87">
        <f t="shared" si="17"/>
        <v>9.3600000000000003E-2</v>
      </c>
      <c r="J87">
        <f t="shared" si="18"/>
        <v>0.84867954251046407</v>
      </c>
      <c r="L87">
        <f t="shared" si="19"/>
        <v>80</v>
      </c>
    </row>
    <row r="88" spans="1:12" x14ac:dyDescent="0.25">
      <c r="A88">
        <v>81</v>
      </c>
      <c r="B88">
        <f t="shared" si="10"/>
        <v>2025.0000000000002</v>
      </c>
      <c r="C88">
        <f t="shared" si="11"/>
        <v>0.81</v>
      </c>
      <c r="D88" s="48">
        <f t="shared" si="12"/>
        <v>0.26599999999999996</v>
      </c>
      <c r="E88" s="48">
        <f t="shared" si="13"/>
        <v>0.18999999999999997</v>
      </c>
      <c r="F88">
        <f t="shared" si="14"/>
        <v>7.6407892231530841E-2</v>
      </c>
      <c r="G88">
        <f t="shared" si="15"/>
        <v>0.61559999999999981</v>
      </c>
      <c r="H88">
        <f t="shared" si="16"/>
        <v>0.23049999999999993</v>
      </c>
      <c r="I88">
        <f t="shared" si="17"/>
        <v>8.9894999999999975E-2</v>
      </c>
      <c r="J88">
        <f t="shared" si="18"/>
        <v>0.8499682099285929</v>
      </c>
      <c r="L88">
        <f t="shared" si="19"/>
        <v>81</v>
      </c>
    </row>
    <row r="89" spans="1:12" x14ac:dyDescent="0.25">
      <c r="A89">
        <v>82</v>
      </c>
      <c r="B89">
        <f t="shared" si="10"/>
        <v>2050</v>
      </c>
      <c r="C89">
        <f t="shared" si="11"/>
        <v>0.82</v>
      </c>
      <c r="D89" s="48">
        <f t="shared" si="12"/>
        <v>0.252</v>
      </c>
      <c r="E89" s="48">
        <f t="shared" si="13"/>
        <v>0.18000000000000002</v>
      </c>
      <c r="F89">
        <f t="shared" si="14"/>
        <v>7.3280083777608529E-2</v>
      </c>
      <c r="G89">
        <f t="shared" si="15"/>
        <v>0.59039999999999992</v>
      </c>
      <c r="H89">
        <f t="shared" si="16"/>
        <v>0.22100000000000009</v>
      </c>
      <c r="I89">
        <f t="shared" si="17"/>
        <v>8.619000000000003E-2</v>
      </c>
      <c r="J89">
        <f t="shared" si="18"/>
        <v>0.85021561408061841</v>
      </c>
      <c r="L89">
        <f t="shared" si="19"/>
        <v>82</v>
      </c>
    </row>
    <row r="90" spans="1:12" x14ac:dyDescent="0.25">
      <c r="A90">
        <v>83</v>
      </c>
      <c r="B90">
        <f t="shared" si="10"/>
        <v>2075</v>
      </c>
      <c r="C90">
        <f t="shared" si="11"/>
        <v>0.83</v>
      </c>
      <c r="D90" s="48">
        <f t="shared" si="12"/>
        <v>0.23799999999999999</v>
      </c>
      <c r="E90" s="48">
        <f t="shared" si="13"/>
        <v>0.17</v>
      </c>
      <c r="F90">
        <f t="shared" si="14"/>
        <v>7.0052979817212493E-2</v>
      </c>
      <c r="G90">
        <f t="shared" si="15"/>
        <v>0.5643999999999999</v>
      </c>
      <c r="H90">
        <f t="shared" si="16"/>
        <v>0.21150000000000002</v>
      </c>
      <c r="I90">
        <f t="shared" si="17"/>
        <v>8.2485000000000017E-2</v>
      </c>
      <c r="J90">
        <f t="shared" si="18"/>
        <v>0.84928144289522312</v>
      </c>
      <c r="L90">
        <f t="shared" si="19"/>
        <v>83</v>
      </c>
    </row>
    <row r="91" spans="1:12" x14ac:dyDescent="0.25">
      <c r="A91">
        <v>84</v>
      </c>
      <c r="B91">
        <f t="shared" si="10"/>
        <v>2100</v>
      </c>
      <c r="C91">
        <f t="shared" si="11"/>
        <v>0.84</v>
      </c>
      <c r="D91" s="48">
        <f t="shared" si="12"/>
        <v>0.22399999999999998</v>
      </c>
      <c r="E91" s="48">
        <f t="shared" si="13"/>
        <v>0.16</v>
      </c>
      <c r="F91">
        <f t="shared" si="14"/>
        <v>6.6726580350342721E-2</v>
      </c>
      <c r="G91">
        <f t="shared" si="15"/>
        <v>0.53759999999999986</v>
      </c>
      <c r="H91">
        <f t="shared" si="16"/>
        <v>0.20199999999999996</v>
      </c>
      <c r="I91">
        <f t="shared" si="17"/>
        <v>7.8779999999999989E-2</v>
      </c>
      <c r="J91">
        <f t="shared" si="18"/>
        <v>0.84699898896093839</v>
      </c>
      <c r="L91">
        <f t="shared" si="19"/>
        <v>84</v>
      </c>
    </row>
    <row r="92" spans="1:12" x14ac:dyDescent="0.25">
      <c r="A92">
        <v>85</v>
      </c>
      <c r="B92">
        <f t="shared" si="10"/>
        <v>2125</v>
      </c>
      <c r="C92">
        <f t="shared" si="11"/>
        <v>0.85</v>
      </c>
      <c r="D92" s="48">
        <f t="shared" si="12"/>
        <v>0.21</v>
      </c>
      <c r="E92" s="48">
        <f t="shared" si="13"/>
        <v>0.15</v>
      </c>
      <c r="F92">
        <f t="shared" si="14"/>
        <v>6.3300885376999239E-2</v>
      </c>
      <c r="G92">
        <f t="shared" si="15"/>
        <v>0.5099999999999999</v>
      </c>
      <c r="H92">
        <f t="shared" si="16"/>
        <v>0.1925</v>
      </c>
      <c r="I92">
        <f t="shared" si="17"/>
        <v>7.5075000000000003E-2</v>
      </c>
      <c r="J92">
        <f t="shared" si="18"/>
        <v>0.84316863639026618</v>
      </c>
      <c r="L92">
        <f t="shared" si="19"/>
        <v>85</v>
      </c>
    </row>
    <row r="93" spans="1:12" x14ac:dyDescent="0.25">
      <c r="A93">
        <v>86</v>
      </c>
      <c r="B93">
        <f t="shared" si="10"/>
        <v>2150</v>
      </c>
      <c r="C93">
        <f t="shared" si="11"/>
        <v>0.86</v>
      </c>
      <c r="D93" s="48">
        <f t="shared" si="12"/>
        <v>0.19599999999999998</v>
      </c>
      <c r="E93" s="48">
        <f t="shared" si="13"/>
        <v>0.13999999999999999</v>
      </c>
      <c r="F93">
        <f t="shared" si="14"/>
        <v>5.9775894897182019E-2</v>
      </c>
      <c r="G93">
        <f t="shared" si="15"/>
        <v>0.48159999999999986</v>
      </c>
      <c r="H93">
        <f t="shared" si="16"/>
        <v>0.18299999999999994</v>
      </c>
      <c r="I93">
        <f t="shared" si="17"/>
        <v>7.1369999999999975E-2</v>
      </c>
      <c r="J93">
        <f t="shared" si="18"/>
        <v>0.83754931900213025</v>
      </c>
      <c r="L93">
        <f t="shared" si="19"/>
        <v>86</v>
      </c>
    </row>
    <row r="94" spans="1:12" x14ac:dyDescent="0.25">
      <c r="A94">
        <v>87</v>
      </c>
      <c r="B94">
        <f t="shared" si="10"/>
        <v>2175</v>
      </c>
      <c r="C94">
        <f t="shared" si="11"/>
        <v>0.87</v>
      </c>
      <c r="D94" s="48">
        <f t="shared" si="12"/>
        <v>0.182</v>
      </c>
      <c r="E94" s="48">
        <f t="shared" si="13"/>
        <v>0.13</v>
      </c>
      <c r="F94">
        <f t="shared" si="14"/>
        <v>5.615160891089109E-2</v>
      </c>
      <c r="G94">
        <f t="shared" si="15"/>
        <v>0.45239999999999991</v>
      </c>
      <c r="H94">
        <f t="shared" si="16"/>
        <v>0.1735000000000001</v>
      </c>
      <c r="I94">
        <f t="shared" si="17"/>
        <v>6.7665000000000045E-2</v>
      </c>
      <c r="J94">
        <f t="shared" si="18"/>
        <v>0.82984717225879046</v>
      </c>
      <c r="L94">
        <f t="shared" si="19"/>
        <v>87</v>
      </c>
    </row>
    <row r="95" spans="1:12" x14ac:dyDescent="0.25">
      <c r="A95">
        <v>88</v>
      </c>
      <c r="B95">
        <f t="shared" si="10"/>
        <v>2200</v>
      </c>
      <c r="C95">
        <f t="shared" si="11"/>
        <v>0.88</v>
      </c>
      <c r="D95" s="48">
        <f t="shared" si="12"/>
        <v>0.16799999999999998</v>
      </c>
      <c r="E95" s="48">
        <f t="shared" si="13"/>
        <v>0.12</v>
      </c>
      <c r="F95">
        <f t="shared" si="14"/>
        <v>5.2428027418126424E-2</v>
      </c>
      <c r="G95">
        <f t="shared" si="15"/>
        <v>0.42239999999999989</v>
      </c>
      <c r="H95">
        <f t="shared" si="16"/>
        <v>0.16400000000000003</v>
      </c>
      <c r="I95">
        <f t="shared" si="17"/>
        <v>6.3960000000000017E-2</v>
      </c>
      <c r="J95">
        <f t="shared" si="18"/>
        <v>0.81970024105888695</v>
      </c>
      <c r="L95">
        <f t="shared" si="19"/>
        <v>88</v>
      </c>
    </row>
    <row r="96" spans="1:12" x14ac:dyDescent="0.25">
      <c r="A96">
        <v>89</v>
      </c>
      <c r="B96">
        <f t="shared" si="10"/>
        <v>2225</v>
      </c>
      <c r="C96">
        <f t="shared" si="11"/>
        <v>0.89</v>
      </c>
      <c r="D96" s="48">
        <f t="shared" si="12"/>
        <v>0.154</v>
      </c>
      <c r="E96" s="48">
        <f t="shared" si="13"/>
        <v>0.11</v>
      </c>
      <c r="F96">
        <f t="shared" si="14"/>
        <v>4.8605150418888042E-2</v>
      </c>
      <c r="G96">
        <f t="shared" si="15"/>
        <v>0.39159999999999989</v>
      </c>
      <c r="H96">
        <f t="shared" si="16"/>
        <v>0.15449999999999997</v>
      </c>
      <c r="I96">
        <f t="shared" si="17"/>
        <v>6.0254999999999989E-2</v>
      </c>
      <c r="J96">
        <f t="shared" si="18"/>
        <v>0.80665754574538295</v>
      </c>
      <c r="L96">
        <f t="shared" si="19"/>
        <v>89</v>
      </c>
    </row>
    <row r="97" spans="1:12" x14ac:dyDescent="0.25">
      <c r="A97">
        <v>90</v>
      </c>
      <c r="B97">
        <f t="shared" si="10"/>
        <v>2250</v>
      </c>
      <c r="C97">
        <f t="shared" si="11"/>
        <v>0.9</v>
      </c>
      <c r="D97" s="48">
        <f t="shared" si="12"/>
        <v>0.14000000000000001</v>
      </c>
      <c r="E97" s="48">
        <f t="shared" si="13"/>
        <v>0.10000000000000002</v>
      </c>
      <c r="F97">
        <f t="shared" si="14"/>
        <v>4.4682977913175943E-2</v>
      </c>
      <c r="G97">
        <f t="shared" si="15"/>
        <v>0.36</v>
      </c>
      <c r="H97">
        <f t="shared" si="16"/>
        <v>0.14500000000000002</v>
      </c>
      <c r="I97">
        <f t="shared" si="17"/>
        <v>5.655000000000001E-2</v>
      </c>
      <c r="J97">
        <f t="shared" si="18"/>
        <v>0.79014991888905284</v>
      </c>
      <c r="L97">
        <f t="shared" si="19"/>
        <v>90</v>
      </c>
    </row>
    <row r="98" spans="1:12" x14ac:dyDescent="0.25">
      <c r="A98">
        <v>91</v>
      </c>
      <c r="B98">
        <f t="shared" si="10"/>
        <v>2275</v>
      </c>
      <c r="C98">
        <f t="shared" si="11"/>
        <v>0.91</v>
      </c>
      <c r="D98" s="48">
        <f t="shared" si="12"/>
        <v>0.126</v>
      </c>
      <c r="E98" s="48">
        <f t="shared" si="13"/>
        <v>9.0000000000000011E-2</v>
      </c>
      <c r="F98">
        <f t="shared" si="14"/>
        <v>4.0661509900990093E-2</v>
      </c>
      <c r="G98">
        <f t="shared" si="15"/>
        <v>0.32759999999999989</v>
      </c>
      <c r="H98">
        <f t="shared" si="16"/>
        <v>0.13549999999999995</v>
      </c>
      <c r="I98">
        <f t="shared" si="17"/>
        <v>5.2844999999999982E-2</v>
      </c>
      <c r="J98">
        <f t="shared" si="18"/>
        <v>0.76944857415063128</v>
      </c>
      <c r="L98">
        <f t="shared" si="19"/>
        <v>91</v>
      </c>
    </row>
    <row r="99" spans="1:12" x14ac:dyDescent="0.25">
      <c r="A99">
        <v>92</v>
      </c>
      <c r="B99">
        <f t="shared" si="10"/>
        <v>2300</v>
      </c>
      <c r="C99">
        <f t="shared" si="11"/>
        <v>0.92</v>
      </c>
      <c r="D99" s="48">
        <f t="shared" si="12"/>
        <v>0.11199999999999999</v>
      </c>
      <c r="E99" s="48">
        <f t="shared" si="13"/>
        <v>0.08</v>
      </c>
      <c r="F99">
        <f t="shared" si="14"/>
        <v>3.6540746382330534E-2</v>
      </c>
      <c r="G99">
        <f t="shared" si="15"/>
        <v>0.29439999999999988</v>
      </c>
      <c r="H99">
        <f t="shared" si="16"/>
        <v>0.12600000000000011</v>
      </c>
      <c r="I99">
        <f t="shared" si="17"/>
        <v>4.9140000000000045E-2</v>
      </c>
      <c r="J99">
        <f t="shared" si="18"/>
        <v>0.74360493248535819</v>
      </c>
      <c r="L99">
        <f t="shared" si="19"/>
        <v>92</v>
      </c>
    </row>
    <row r="100" spans="1:12" x14ac:dyDescent="0.25">
      <c r="A100">
        <v>93</v>
      </c>
      <c r="B100">
        <f t="shared" si="10"/>
        <v>2325</v>
      </c>
      <c r="C100">
        <f t="shared" si="11"/>
        <v>0.93</v>
      </c>
      <c r="D100" s="48">
        <f t="shared" si="12"/>
        <v>9.799999999999999E-2</v>
      </c>
      <c r="E100" s="48">
        <f t="shared" si="13"/>
        <v>6.9999999999999993E-2</v>
      </c>
      <c r="F100">
        <f t="shared" si="14"/>
        <v>3.2320687357197252E-2</v>
      </c>
      <c r="G100">
        <f t="shared" si="15"/>
        <v>0.26039999999999991</v>
      </c>
      <c r="H100">
        <f t="shared" si="16"/>
        <v>0.11650000000000005</v>
      </c>
      <c r="I100">
        <f t="shared" si="17"/>
        <v>4.5435000000000017E-2</v>
      </c>
      <c r="J100">
        <f t="shared" si="18"/>
        <v>0.71136100709138861</v>
      </c>
      <c r="L100">
        <f t="shared" si="19"/>
        <v>93</v>
      </c>
    </row>
    <row r="101" spans="1:12" x14ac:dyDescent="0.25">
      <c r="A101">
        <v>94</v>
      </c>
      <c r="B101">
        <f t="shared" si="10"/>
        <v>2350</v>
      </c>
      <c r="C101">
        <f t="shared" si="11"/>
        <v>0.94</v>
      </c>
      <c r="D101" s="48">
        <f t="shared" si="12"/>
        <v>8.3999999999999991E-2</v>
      </c>
      <c r="E101" s="48">
        <f t="shared" si="13"/>
        <v>0.06</v>
      </c>
      <c r="F101">
        <f t="shared" si="14"/>
        <v>2.8001332825590249E-2</v>
      </c>
      <c r="G101">
        <f t="shared" si="15"/>
        <v>0.22559999999999994</v>
      </c>
      <c r="H101">
        <f t="shared" si="16"/>
        <v>0.10699999999999998</v>
      </c>
      <c r="I101">
        <f t="shared" si="17"/>
        <v>4.1729999999999996E-2</v>
      </c>
      <c r="J101">
        <f t="shared" si="18"/>
        <v>0.67101204949892768</v>
      </c>
      <c r="L101">
        <f t="shared" si="19"/>
        <v>94</v>
      </c>
    </row>
    <row r="102" spans="1:12" x14ac:dyDescent="0.25">
      <c r="A102">
        <v>95</v>
      </c>
      <c r="B102">
        <f t="shared" si="10"/>
        <v>2375</v>
      </c>
      <c r="C102">
        <f t="shared" si="11"/>
        <v>0.95</v>
      </c>
      <c r="D102" s="48">
        <f t="shared" si="12"/>
        <v>7.0000000000000007E-2</v>
      </c>
      <c r="E102" s="48">
        <f t="shared" si="13"/>
        <v>5.000000000000001E-2</v>
      </c>
      <c r="F102">
        <f t="shared" si="14"/>
        <v>2.3582682787509524E-2</v>
      </c>
      <c r="G102">
        <f t="shared" si="15"/>
        <v>0.19</v>
      </c>
      <c r="H102">
        <f t="shared" si="16"/>
        <v>9.7500000000000031E-2</v>
      </c>
      <c r="I102">
        <f t="shared" si="17"/>
        <v>3.802500000000001E-2</v>
      </c>
      <c r="J102">
        <f t="shared" si="18"/>
        <v>0.62018889644995445</v>
      </c>
      <c r="L102">
        <f t="shared" si="19"/>
        <v>95</v>
      </c>
    </row>
    <row r="103" spans="1:12" x14ac:dyDescent="0.25">
      <c r="A103">
        <v>96</v>
      </c>
      <c r="B103">
        <f t="shared" si="10"/>
        <v>2400</v>
      </c>
      <c r="C103">
        <f t="shared" si="11"/>
        <v>0.96</v>
      </c>
      <c r="D103" s="48">
        <f t="shared" si="12"/>
        <v>5.5999999999999994E-2</v>
      </c>
      <c r="E103" s="48">
        <f t="shared" si="13"/>
        <v>0.04</v>
      </c>
      <c r="F103">
        <f t="shared" si="14"/>
        <v>1.9064737242955061E-2</v>
      </c>
      <c r="G103">
        <f t="shared" si="15"/>
        <v>0.15359999999999993</v>
      </c>
      <c r="H103">
        <f t="shared" si="16"/>
        <v>8.8000000000000078E-2</v>
      </c>
      <c r="I103">
        <f t="shared" si="17"/>
        <v>3.4320000000000031E-2</v>
      </c>
      <c r="J103">
        <f t="shared" si="18"/>
        <v>0.55549933691593945</v>
      </c>
      <c r="L103">
        <f t="shared" si="19"/>
        <v>96</v>
      </c>
    </row>
    <row r="104" spans="1:12" x14ac:dyDescent="0.25">
      <c r="A104">
        <v>97</v>
      </c>
      <c r="B104">
        <f t="shared" si="10"/>
        <v>2425</v>
      </c>
      <c r="C104">
        <f t="shared" si="11"/>
        <v>0.97</v>
      </c>
      <c r="D104" s="48">
        <f t="shared" si="12"/>
        <v>4.1999999999999996E-2</v>
      </c>
      <c r="E104" s="48">
        <f t="shared" si="13"/>
        <v>0.03</v>
      </c>
      <c r="F104">
        <f t="shared" si="14"/>
        <v>1.4447496191926885E-2</v>
      </c>
      <c r="G104">
        <f t="shared" si="15"/>
        <v>0.11639999999999998</v>
      </c>
      <c r="H104">
        <f t="shared" si="16"/>
        <v>7.8500000000000014E-2</v>
      </c>
      <c r="I104">
        <f t="shared" si="17"/>
        <v>3.0615000000000007E-2</v>
      </c>
      <c r="J104">
        <f t="shared" si="18"/>
        <v>0.47190907045327068</v>
      </c>
      <c r="L104">
        <f t="shared" si="19"/>
        <v>97</v>
      </c>
    </row>
    <row r="105" spans="1:12" x14ac:dyDescent="0.25">
      <c r="A105">
        <v>98</v>
      </c>
      <c r="B105">
        <f t="shared" si="10"/>
        <v>2450</v>
      </c>
      <c r="C105">
        <f t="shared" si="11"/>
        <v>0.98</v>
      </c>
      <c r="D105" s="48">
        <f t="shared" si="12"/>
        <v>2.7999999999999997E-2</v>
      </c>
      <c r="E105" s="48">
        <f t="shared" si="13"/>
        <v>0.02</v>
      </c>
      <c r="F105">
        <f t="shared" si="14"/>
        <v>9.7309596344249804E-3</v>
      </c>
      <c r="G105">
        <f t="shared" si="15"/>
        <v>7.8399999999999984E-2</v>
      </c>
      <c r="H105">
        <f t="shared" si="16"/>
        <v>6.9000000000000061E-2</v>
      </c>
      <c r="I105">
        <f t="shared" si="17"/>
        <v>2.6910000000000024E-2</v>
      </c>
      <c r="J105">
        <f t="shared" si="18"/>
        <v>0.36161128333054521</v>
      </c>
      <c r="L105">
        <f t="shared" si="19"/>
        <v>98</v>
      </c>
    </row>
    <row r="106" spans="1:12" x14ac:dyDescent="0.25">
      <c r="A106">
        <v>99</v>
      </c>
      <c r="B106">
        <f t="shared" si="10"/>
        <v>2475</v>
      </c>
      <c r="C106">
        <f t="shared" si="11"/>
        <v>0.99</v>
      </c>
      <c r="D106" s="48">
        <f t="shared" si="12"/>
        <v>1.3999999999999999E-2</v>
      </c>
      <c r="E106" s="48">
        <f t="shared" si="13"/>
        <v>0.01</v>
      </c>
      <c r="F106">
        <f t="shared" si="14"/>
        <v>4.9151275704493527E-3</v>
      </c>
      <c r="G106">
        <f t="shared" si="15"/>
        <v>3.9599999999999989E-2</v>
      </c>
      <c r="H106">
        <f t="shared" si="16"/>
        <v>5.9499999999999997E-2</v>
      </c>
      <c r="I106">
        <f t="shared" si="17"/>
        <v>2.3205E-2</v>
      </c>
      <c r="J106">
        <f t="shared" si="18"/>
        <v>0.2118132975845444</v>
      </c>
      <c r="L106">
        <f t="shared" si="19"/>
        <v>99</v>
      </c>
    </row>
    <row r="107" spans="1:12" x14ac:dyDescent="0.25">
      <c r="A107">
        <v>100</v>
      </c>
      <c r="B107">
        <f t="shared" si="10"/>
        <v>2500</v>
      </c>
      <c r="C107">
        <f t="shared" si="11"/>
        <v>1</v>
      </c>
      <c r="D107" s="48">
        <f t="shared" si="12"/>
        <v>0</v>
      </c>
      <c r="E107" s="48">
        <f t="shared" si="13"/>
        <v>0</v>
      </c>
      <c r="F107">
        <f t="shared" si="14"/>
        <v>0</v>
      </c>
      <c r="G107">
        <f t="shared" si="15"/>
        <v>0</v>
      </c>
      <c r="H107">
        <f t="shared" si="16"/>
        <v>5.0000000000000044E-2</v>
      </c>
      <c r="I107">
        <f t="shared" si="17"/>
        <v>1.9500000000000017E-2</v>
      </c>
      <c r="J107">
        <f t="shared" si="18"/>
        <v>0</v>
      </c>
      <c r="L107">
        <f t="shared" si="19"/>
        <v>100</v>
      </c>
    </row>
    <row r="108" spans="1:12" x14ac:dyDescent="0.25">
      <c r="F108">
        <f>LARGE(F7:F107,1)</f>
        <v>0.12411938309215539</v>
      </c>
      <c r="G108">
        <f t="shared" si="1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BaseStats</vt:lpstr>
      <vt:lpstr>ScaledStats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2017-01-13T22:31:45Z</dcterms:modified>
</cp:coreProperties>
</file>