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seStats" sheetId="1" r:id="rId1"/>
    <sheet name="ScaledStats" sheetId="2" r:id="rId2"/>
  </sheets>
  <calcPr calcId="152511"/>
</workbook>
</file>

<file path=xl/calcChain.xml><?xml version="1.0" encoding="utf-8"?>
<calcChain xmlns="http://schemas.openxmlformats.org/spreadsheetml/2006/main">
  <c r="J19" i="1" l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5" i="1"/>
  <c r="T4" i="1"/>
  <c r="T3" i="1"/>
  <c r="T6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5" i="1"/>
  <c r="N4" i="1"/>
  <c r="N3" i="1"/>
  <c r="N6" i="1"/>
  <c r="R11" i="1"/>
  <c r="R19" i="1"/>
  <c r="R18" i="1"/>
  <c r="R17" i="1"/>
  <c r="R16" i="1"/>
  <c r="R15" i="1"/>
  <c r="R14" i="1"/>
  <c r="R13" i="1"/>
  <c r="R12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<sst xmlns="http://schemas.openxmlformats.org/spreadsheetml/2006/main" count="65" uniqueCount="45">
  <si>
    <t>Repulsor</t>
  </si>
  <si>
    <t>RepulsorGimbal</t>
  </si>
  <si>
    <t>RepulsorSurface</t>
  </si>
  <si>
    <t>mass</t>
  </si>
  <si>
    <t>cost</t>
  </si>
  <si>
    <t>Screw</t>
  </si>
  <si>
    <t>Skid</t>
  </si>
  <si>
    <t>Track - Inverting</t>
  </si>
  <si>
    <t>Track - Long</t>
  </si>
  <si>
    <t>Track - Medium</t>
  </si>
  <si>
    <t>Track - Mole</t>
  </si>
  <si>
    <t>Track - Simple</t>
  </si>
  <si>
    <t>Track - Small</t>
  </si>
  <si>
    <t>Track - Surface</t>
  </si>
  <si>
    <t>Track - Tiny</t>
  </si>
  <si>
    <t>Wheel - Large</t>
  </si>
  <si>
    <t>Wheel - Medium</t>
  </si>
  <si>
    <t>Wheel - Small</t>
  </si>
  <si>
    <t>Wheel - Tiny</t>
  </si>
  <si>
    <t>wRadius</t>
  </si>
  <si>
    <t>wMass</t>
  </si>
  <si>
    <t>maxLoad</t>
  </si>
  <si>
    <t>rollingResistance</t>
  </si>
  <si>
    <t>minLoad</t>
  </si>
  <si>
    <t>wTravel</t>
  </si>
  <si>
    <t>Part Stats</t>
  </si>
  <si>
    <t>Motor Stats</t>
  </si>
  <si>
    <t>load</t>
  </si>
  <si>
    <t>NA</t>
  </si>
  <si>
    <t>mTorque</t>
  </si>
  <si>
    <t>mPwr</t>
  </si>
  <si>
    <t>mRPM</t>
  </si>
  <si>
    <t>gear</t>
  </si>
  <si>
    <t>Brakes</t>
  </si>
  <si>
    <t>Steering</t>
  </si>
  <si>
    <t>sAngle</t>
  </si>
  <si>
    <t>bTorque</t>
  </si>
  <si>
    <t>tank</t>
  </si>
  <si>
    <t>none</t>
  </si>
  <si>
    <t>Notes</t>
  </si>
  <si>
    <t>m/s</t>
  </si>
  <si>
    <t>kN</t>
  </si>
  <si>
    <t>b-kN</t>
  </si>
  <si>
    <t>max m/s</t>
  </si>
  <si>
    <t>max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</si>
</sst>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4" xfId="0" applyFont="1" applyBorder="1" applyAlignment="1">
      <alignment horizontal="center"/>
    </xf>
    <xf numFmtId="2" fontId="0" fillId="3" borderId="9" xfId="0" applyNumberFormat="1" applyFill="1" applyBorder="1" applyAlignment="1">
      <alignment horizontal="right"/>
    </xf>
    <xf numFmtId="2" fontId="0" fillId="3" borderId="10" xfId="0" applyNumberFormat="1" applyFill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2" borderId="10" xfId="0" applyNumberFormat="1" applyFill="1" applyBorder="1" applyAlignment="1">
      <alignment horizontal="right"/>
    </xf>
    <xf numFmtId="2" fontId="0" fillId="2" borderId="11" xfId="0" applyNumberFormat="1" applyFill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3" borderId="12" xfId="0" applyNumberFormat="1" applyFill="1" applyBorder="1" applyAlignment="1">
      <alignment horizontal="right"/>
    </xf>
    <xf numFmtId="2" fontId="0" fillId="3" borderId="13" xfId="0" applyNumberFormat="1" applyFill="1" applyBorder="1" applyAlignment="1">
      <alignment horizontal="right"/>
    </xf>
    <xf numFmtId="2" fontId="0" fillId="0" borderId="13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0" fillId="2" borderId="13" xfId="0" applyNumberFormat="1" applyFill="1" applyBorder="1" applyAlignment="1">
      <alignment horizontal="right"/>
    </xf>
    <xf numFmtId="2" fontId="0" fillId="2" borderId="14" xfId="0" applyNumberFormat="1" applyFill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3" borderId="14" xfId="0" applyNumberFormat="1" applyFill="1" applyBorder="1" applyAlignment="1">
      <alignment horizontal="right"/>
    </xf>
    <xf numFmtId="2" fontId="0" fillId="3" borderId="15" xfId="0" applyNumberFormat="1" applyFill="1" applyBorder="1" applyAlignment="1">
      <alignment horizontal="right"/>
    </xf>
    <xf numFmtId="2" fontId="0" fillId="3" borderId="16" xfId="0" applyNumberFormat="1" applyFill="1" applyBorder="1" applyAlignment="1">
      <alignment horizontal="right"/>
    </xf>
    <xf numFmtId="2" fontId="0" fillId="0" borderId="16" xfId="0" applyNumberFormat="1" applyBorder="1" applyAlignment="1">
      <alignment horizontal="right"/>
    </xf>
    <xf numFmtId="2" fontId="0" fillId="3" borderId="17" xfId="0" applyNumberFormat="1" applyFill="1" applyBorder="1" applyAlignment="1">
      <alignment horizontal="right"/>
    </xf>
    <xf numFmtId="2" fontId="0" fillId="0" borderId="15" xfId="0" applyNumberFormat="1" applyBorder="1" applyAlignment="1">
      <alignment horizontal="right"/>
    </xf>
    <xf numFmtId="2" fontId="0" fillId="2" borderId="16" xfId="0" applyNumberFormat="1" applyFill="1" applyBorder="1" applyAlignment="1">
      <alignment horizontal="right"/>
    </xf>
    <xf numFmtId="2" fontId="0" fillId="2" borderId="17" xfId="0" applyNumberFormat="1" applyFill="1" applyBorder="1" applyAlignment="1">
      <alignment horizontal="right"/>
    </xf>
    <xf numFmtId="2" fontId="0" fillId="0" borderId="8" xfId="0" applyNumberFormat="1" applyBorder="1" applyAlignment="1">
      <alignment horizontal="right"/>
    </xf>
    <xf numFmtId="0" fontId="0" fillId="0" borderId="19" xfId="0" applyFill="1" applyBorder="1"/>
    <xf numFmtId="0" fontId="0" fillId="2" borderId="20" xfId="0" applyFill="1" applyBorder="1"/>
    <xf numFmtId="0" fontId="0" fillId="0" borderId="18" xfId="0" applyFill="1" applyBorder="1"/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2" borderId="21" xfId="0" applyFill="1" applyBorder="1"/>
    <xf numFmtId="0" fontId="0" fillId="0" borderId="22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/>
    <xf numFmtId="2" fontId="0" fillId="0" borderId="24" xfId="0" applyNumberFormat="1" applyBorder="1" applyAlignment="1">
      <alignment horizontal="right"/>
    </xf>
    <xf numFmtId="2" fontId="0" fillId="0" borderId="25" xfId="0" applyNumberFormat="1" applyBorder="1" applyAlignment="1">
      <alignment horizontal="right"/>
    </xf>
    <xf numFmtId="2" fontId="0" fillId="3" borderId="25" xfId="0" applyNumberFormat="1" applyFill="1" applyBorder="1" applyAlignment="1">
      <alignment horizontal="right"/>
    </xf>
    <xf numFmtId="2" fontId="0" fillId="3" borderId="26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R23" sqref="R23"/>
    </sheetView>
  </sheetViews>
  <sheetFormatPr defaultRowHeight="15" x14ac:dyDescent="0.25"/>
  <cols>
    <col min="1" max="1" width="16" bestFit="1" customWidth="1"/>
    <col min="2" max="2" width="5.42578125" bestFit="1" customWidth="1"/>
    <col min="3" max="3" width="4.5703125" bestFit="1" customWidth="1"/>
    <col min="4" max="4" width="8.42578125" bestFit="1" customWidth="1"/>
    <col min="5" max="5" width="7" bestFit="1" customWidth="1"/>
    <col min="6" max="6" width="8" bestFit="1" customWidth="1"/>
    <col min="7" max="7" width="8.5703125" bestFit="1" customWidth="1"/>
    <col min="8" max="8" width="5.5703125" bestFit="1" customWidth="1"/>
    <col min="9" max="9" width="8.85546875" bestFit="1" customWidth="1"/>
    <col min="10" max="10" width="8.7109375" bestFit="1" customWidth="1"/>
    <col min="11" max="11" width="8.7109375" customWidth="1"/>
    <col min="12" max="12" width="16.28515625" bestFit="1" customWidth="1"/>
    <col min="13" max="13" width="9" bestFit="1" customWidth="1"/>
    <col min="14" max="14" width="6.140625" bestFit="1" customWidth="1"/>
    <col min="15" max="15" width="7.5703125" bestFit="1" customWidth="1"/>
    <col min="16" max="16" width="4.85546875" bestFit="1" customWidth="1"/>
    <col min="17" max="17" width="6.42578125" bestFit="1" customWidth="1"/>
    <col min="18" max="18" width="6.5703125" bestFit="1" customWidth="1"/>
    <col min="19" max="19" width="8.42578125" bestFit="1" customWidth="1"/>
    <col min="20" max="20" width="7" bestFit="1" customWidth="1"/>
    <col min="21" max="21" width="8.42578125" bestFit="1" customWidth="1"/>
    <col min="22" max="22" width="70.42578125" customWidth="1"/>
  </cols>
  <sheetData>
    <row r="1" spans="1:22" ht="15.75" thickBot="1" x14ac:dyDescent="0.3">
      <c r="B1" s="1" t="s">
        <v>25</v>
      </c>
      <c r="C1" s="2"/>
      <c r="D1" s="2"/>
      <c r="E1" s="2"/>
      <c r="F1" s="2"/>
      <c r="G1" s="2"/>
      <c r="H1" s="2"/>
      <c r="I1" s="2"/>
      <c r="J1" s="2"/>
      <c r="K1" s="2"/>
      <c r="L1" s="3"/>
      <c r="M1" s="1" t="s">
        <v>26</v>
      </c>
      <c r="N1" s="2"/>
      <c r="O1" s="2"/>
      <c r="P1" s="2"/>
      <c r="Q1" s="2"/>
      <c r="R1" s="3"/>
      <c r="S1" s="1" t="s">
        <v>33</v>
      </c>
      <c r="T1" s="3"/>
      <c r="U1" s="6" t="s">
        <v>34</v>
      </c>
      <c r="V1" s="40" t="s">
        <v>39</v>
      </c>
    </row>
    <row r="2" spans="1:22" ht="16.5" thickTop="1" thickBot="1" x14ac:dyDescent="0.3">
      <c r="B2" s="35" t="s">
        <v>3</v>
      </c>
      <c r="C2" s="36" t="s">
        <v>4</v>
      </c>
      <c r="D2" s="36" t="s">
        <v>19</v>
      </c>
      <c r="E2" s="36" t="s">
        <v>20</v>
      </c>
      <c r="F2" s="36" t="s">
        <v>24</v>
      </c>
      <c r="G2" s="36" t="s">
        <v>23</v>
      </c>
      <c r="H2" s="36" t="s">
        <v>27</v>
      </c>
      <c r="I2" s="36" t="s">
        <v>21</v>
      </c>
      <c r="J2" s="36" t="s">
        <v>43</v>
      </c>
      <c r="K2" s="42" t="s">
        <v>44</v>
      </c>
      <c r="L2" s="37" t="s">
        <v>22</v>
      </c>
      <c r="M2" s="35" t="s">
        <v>29</v>
      </c>
      <c r="N2" s="38" t="s">
        <v>30</v>
      </c>
      <c r="O2" s="36" t="s">
        <v>31</v>
      </c>
      <c r="P2" s="36" t="s">
        <v>32</v>
      </c>
      <c r="Q2" s="38" t="s">
        <v>40</v>
      </c>
      <c r="R2" s="33" t="s">
        <v>41</v>
      </c>
      <c r="S2" s="32" t="s">
        <v>36</v>
      </c>
      <c r="T2" s="33" t="s">
        <v>42</v>
      </c>
      <c r="U2" s="34" t="s">
        <v>35</v>
      </c>
      <c r="V2" s="41"/>
    </row>
    <row r="3" spans="1:22" x14ac:dyDescent="0.25">
      <c r="A3" t="s">
        <v>0</v>
      </c>
      <c r="B3" s="7"/>
      <c r="C3" s="8"/>
      <c r="D3" s="9">
        <v>0.2</v>
      </c>
      <c r="E3" s="9">
        <v>0.1</v>
      </c>
      <c r="F3" s="9">
        <v>3.5</v>
      </c>
      <c r="G3" s="9">
        <v>0.5</v>
      </c>
      <c r="H3" s="9">
        <v>2</v>
      </c>
      <c r="I3" s="9">
        <v>10</v>
      </c>
      <c r="J3" s="9" t="s">
        <v>28</v>
      </c>
      <c r="K3" s="43" t="s">
        <v>28</v>
      </c>
      <c r="L3" s="10" t="s">
        <v>28</v>
      </c>
      <c r="M3" s="11">
        <v>0</v>
      </c>
      <c r="N3" s="12">
        <f t="shared" ref="N3:N5" si="0">M3*1</f>
        <v>0</v>
      </c>
      <c r="O3" s="9">
        <v>0</v>
      </c>
      <c r="P3" s="9">
        <v>1</v>
      </c>
      <c r="Q3" s="12">
        <f>IFERROR(O3/P3/60*D3*2*PI(), 0)</f>
        <v>0</v>
      </c>
      <c r="R3" s="13">
        <f>IFERROR(M3*P3*D3, 0)</f>
        <v>0</v>
      </c>
      <c r="S3" s="11">
        <v>0</v>
      </c>
      <c r="T3" s="13">
        <f t="shared" ref="T3:T5" si="1">S3*D3</f>
        <v>0</v>
      </c>
      <c r="U3" s="14" t="s">
        <v>38</v>
      </c>
      <c r="V3" s="39"/>
    </row>
    <row r="4" spans="1:22" x14ac:dyDescent="0.25">
      <c r="A4" t="s">
        <v>1</v>
      </c>
      <c r="B4" s="15"/>
      <c r="C4" s="16"/>
      <c r="D4" s="17">
        <v>0.2</v>
      </c>
      <c r="E4" s="17">
        <v>0.1</v>
      </c>
      <c r="F4" s="17">
        <v>3.5</v>
      </c>
      <c r="G4" s="17">
        <v>0.5</v>
      </c>
      <c r="H4" s="17">
        <v>2</v>
      </c>
      <c r="I4" s="17">
        <v>10</v>
      </c>
      <c r="J4" s="17" t="s">
        <v>28</v>
      </c>
      <c r="K4" s="44" t="s">
        <v>28</v>
      </c>
      <c r="L4" s="18" t="s">
        <v>28</v>
      </c>
      <c r="M4" s="19">
        <v>0</v>
      </c>
      <c r="N4" s="20">
        <f t="shared" si="0"/>
        <v>0</v>
      </c>
      <c r="O4" s="17">
        <v>0</v>
      </c>
      <c r="P4" s="17">
        <v>1</v>
      </c>
      <c r="Q4" s="20">
        <f t="shared" ref="Q4:Q19" si="2">IFERROR(O4/P4/60*D4*2*PI(), 0)</f>
        <v>0</v>
      </c>
      <c r="R4" s="21">
        <f t="shared" ref="R4:R19" si="3">IFERROR(M4*P4*D4, 0)</f>
        <v>0</v>
      </c>
      <c r="S4" s="19">
        <v>0</v>
      </c>
      <c r="T4" s="21">
        <f t="shared" si="1"/>
        <v>0</v>
      </c>
      <c r="U4" s="22" t="s">
        <v>38</v>
      </c>
      <c r="V4" s="4"/>
    </row>
    <row r="5" spans="1:22" x14ac:dyDescent="0.25">
      <c r="A5" t="s">
        <v>2</v>
      </c>
      <c r="B5" s="15"/>
      <c r="C5" s="16"/>
      <c r="D5" s="17">
        <v>0.2</v>
      </c>
      <c r="E5" s="17">
        <v>0.1</v>
      </c>
      <c r="F5" s="17">
        <v>0.75</v>
      </c>
      <c r="G5" s="17">
        <v>0.5</v>
      </c>
      <c r="H5" s="17">
        <v>2</v>
      </c>
      <c r="I5" s="17">
        <v>10</v>
      </c>
      <c r="J5" s="17" t="s">
        <v>28</v>
      </c>
      <c r="K5" s="44" t="s">
        <v>28</v>
      </c>
      <c r="L5" s="18" t="s">
        <v>28</v>
      </c>
      <c r="M5" s="19">
        <v>0</v>
      </c>
      <c r="N5" s="20">
        <f t="shared" si="0"/>
        <v>0</v>
      </c>
      <c r="O5" s="17">
        <v>0</v>
      </c>
      <c r="P5" s="17">
        <v>1</v>
      </c>
      <c r="Q5" s="20">
        <f t="shared" si="2"/>
        <v>0</v>
      </c>
      <c r="R5" s="21">
        <f t="shared" si="3"/>
        <v>0</v>
      </c>
      <c r="S5" s="19">
        <v>0</v>
      </c>
      <c r="T5" s="21">
        <f t="shared" si="1"/>
        <v>0</v>
      </c>
      <c r="U5" s="22" t="s">
        <v>38</v>
      </c>
      <c r="V5" s="4"/>
    </row>
    <row r="6" spans="1:22" x14ac:dyDescent="0.25">
      <c r="A6" t="s">
        <v>5</v>
      </c>
      <c r="B6" s="15"/>
      <c r="C6" s="16"/>
      <c r="D6" s="17">
        <v>0.375</v>
      </c>
      <c r="E6" s="17">
        <v>0.04</v>
      </c>
      <c r="F6" s="17">
        <v>0.15</v>
      </c>
      <c r="G6" s="17">
        <v>0.1</v>
      </c>
      <c r="H6" s="17">
        <v>0.1</v>
      </c>
      <c r="I6" s="17">
        <v>10</v>
      </c>
      <c r="J6" s="16">
        <f>K6*D6*2*PI()/60</f>
        <v>23.561944901923447</v>
      </c>
      <c r="K6" s="45">
        <v>600</v>
      </c>
      <c r="L6" s="23"/>
      <c r="M6" s="19">
        <v>0.1</v>
      </c>
      <c r="N6" s="20">
        <f>M6*1</f>
        <v>0.1</v>
      </c>
      <c r="O6" s="17">
        <v>1000</v>
      </c>
      <c r="P6" s="17">
        <v>1</v>
      </c>
      <c r="Q6" s="20">
        <f t="shared" si="2"/>
        <v>39.269908169872416</v>
      </c>
      <c r="R6" s="21">
        <f t="shared" si="3"/>
        <v>3.7500000000000006E-2</v>
      </c>
      <c r="S6" s="19">
        <v>0</v>
      </c>
      <c r="T6" s="21">
        <f>S6*D6</f>
        <v>0</v>
      </c>
      <c r="U6" s="22" t="s">
        <v>37</v>
      </c>
      <c r="V6" s="4"/>
    </row>
    <row r="7" spans="1:22" x14ac:dyDescent="0.25">
      <c r="A7" t="s">
        <v>6</v>
      </c>
      <c r="B7" s="15"/>
      <c r="C7" s="16"/>
      <c r="D7" s="17">
        <v>0.09</v>
      </c>
      <c r="E7" s="17">
        <v>0.04</v>
      </c>
      <c r="F7" s="17">
        <v>0.15</v>
      </c>
      <c r="G7" s="17">
        <v>0.1</v>
      </c>
      <c r="H7" s="17">
        <v>0.1</v>
      </c>
      <c r="I7" s="17">
        <v>2.5</v>
      </c>
      <c r="J7" s="16">
        <f t="shared" ref="J7:J19" si="4">K7*D7*2*PI()/60</f>
        <v>5.6548667764616276</v>
      </c>
      <c r="K7" s="45">
        <v>600</v>
      </c>
      <c r="L7" s="23"/>
      <c r="M7" s="19">
        <v>0</v>
      </c>
      <c r="N7" s="20">
        <f t="shared" ref="N7:N19" si="5">M7*1</f>
        <v>0</v>
      </c>
      <c r="O7" s="17">
        <v>0</v>
      </c>
      <c r="P7" s="17">
        <v>1</v>
      </c>
      <c r="Q7" s="20">
        <f t="shared" si="2"/>
        <v>0</v>
      </c>
      <c r="R7" s="21">
        <f t="shared" si="3"/>
        <v>0</v>
      </c>
      <c r="S7" s="19">
        <v>0</v>
      </c>
      <c r="T7" s="21">
        <f t="shared" ref="T7:T19" si="6">S7*D7</f>
        <v>0</v>
      </c>
      <c r="U7" s="22" t="s">
        <v>38</v>
      </c>
      <c r="V7" s="4"/>
    </row>
    <row r="8" spans="1:22" x14ac:dyDescent="0.25">
      <c r="A8" t="s">
        <v>7</v>
      </c>
      <c r="B8" s="15"/>
      <c r="C8" s="16"/>
      <c r="D8" s="17">
        <v>0.25</v>
      </c>
      <c r="E8" s="17">
        <v>0.04</v>
      </c>
      <c r="F8" s="17">
        <v>0.05</v>
      </c>
      <c r="G8" s="17">
        <v>0.1</v>
      </c>
      <c r="H8" s="17">
        <v>0.1</v>
      </c>
      <c r="I8" s="17">
        <v>5</v>
      </c>
      <c r="J8" s="16">
        <f t="shared" si="4"/>
        <v>15.707963267948966</v>
      </c>
      <c r="K8" s="45">
        <v>600</v>
      </c>
      <c r="L8" s="23"/>
      <c r="M8" s="19">
        <v>0.1</v>
      </c>
      <c r="N8" s="20">
        <f t="shared" si="5"/>
        <v>0.1</v>
      </c>
      <c r="O8" s="17">
        <v>1200</v>
      </c>
      <c r="P8" s="17">
        <v>1</v>
      </c>
      <c r="Q8" s="20">
        <f t="shared" si="2"/>
        <v>31.415926535897931</v>
      </c>
      <c r="R8" s="21">
        <f t="shared" si="3"/>
        <v>2.5000000000000001E-2</v>
      </c>
      <c r="S8" s="19">
        <v>70</v>
      </c>
      <c r="T8" s="21">
        <f t="shared" si="6"/>
        <v>17.5</v>
      </c>
      <c r="U8" s="22" t="s">
        <v>37</v>
      </c>
      <c r="V8" s="4"/>
    </row>
    <row r="9" spans="1:22" x14ac:dyDescent="0.25">
      <c r="A9" t="s">
        <v>8</v>
      </c>
      <c r="B9" s="15"/>
      <c r="C9" s="16"/>
      <c r="D9" s="17">
        <v>0.25</v>
      </c>
      <c r="E9" s="17">
        <v>0.04</v>
      </c>
      <c r="F9" s="17">
        <v>0.17499999999999999</v>
      </c>
      <c r="G9" s="17">
        <v>0.1</v>
      </c>
      <c r="H9" s="17">
        <v>0.1</v>
      </c>
      <c r="I9" s="17">
        <v>2.5</v>
      </c>
      <c r="J9" s="16">
        <f t="shared" si="4"/>
        <v>15.707963267948966</v>
      </c>
      <c r="K9" s="45">
        <v>600</v>
      </c>
      <c r="L9" s="23"/>
      <c r="M9" s="19">
        <v>0.1</v>
      </c>
      <c r="N9" s="20">
        <f t="shared" si="5"/>
        <v>0.1</v>
      </c>
      <c r="O9" s="17">
        <v>600</v>
      </c>
      <c r="P9" s="17">
        <v>1</v>
      </c>
      <c r="Q9" s="20">
        <f t="shared" si="2"/>
        <v>15.707963267948966</v>
      </c>
      <c r="R9" s="21">
        <f t="shared" si="3"/>
        <v>2.5000000000000001E-2</v>
      </c>
      <c r="S9" s="19">
        <v>70</v>
      </c>
      <c r="T9" s="21">
        <f t="shared" si="6"/>
        <v>17.5</v>
      </c>
      <c r="U9" s="22" t="s">
        <v>37</v>
      </c>
      <c r="V9" s="4"/>
    </row>
    <row r="10" spans="1:22" x14ac:dyDescent="0.25">
      <c r="A10" t="s">
        <v>9</v>
      </c>
      <c r="B10" s="15"/>
      <c r="C10" s="16"/>
      <c r="D10" s="17">
        <v>0.3</v>
      </c>
      <c r="E10" s="17">
        <v>0.04</v>
      </c>
      <c r="F10" s="17">
        <v>0.125</v>
      </c>
      <c r="G10" s="17">
        <v>0.1</v>
      </c>
      <c r="H10" s="17">
        <v>1</v>
      </c>
      <c r="I10" s="17">
        <v>5</v>
      </c>
      <c r="J10" s="16">
        <f t="shared" si="4"/>
        <v>18.849555921538759</v>
      </c>
      <c r="K10" s="45">
        <v>600</v>
      </c>
      <c r="L10" s="23"/>
      <c r="M10" s="19">
        <v>0.1</v>
      </c>
      <c r="N10" s="20">
        <f t="shared" si="5"/>
        <v>0.1</v>
      </c>
      <c r="O10" s="17">
        <v>600</v>
      </c>
      <c r="P10" s="17">
        <v>1</v>
      </c>
      <c r="Q10" s="20">
        <f t="shared" si="2"/>
        <v>18.849555921538759</v>
      </c>
      <c r="R10" s="21">
        <f t="shared" si="3"/>
        <v>0.03</v>
      </c>
      <c r="S10" s="19">
        <v>12</v>
      </c>
      <c r="T10" s="21">
        <f t="shared" si="6"/>
        <v>3.5999999999999996</v>
      </c>
      <c r="U10" s="22" t="s">
        <v>37</v>
      </c>
      <c r="V10" s="4"/>
    </row>
    <row r="11" spans="1:22" x14ac:dyDescent="0.25">
      <c r="A11" t="s">
        <v>10</v>
      </c>
      <c r="B11" s="15"/>
      <c r="C11" s="16"/>
      <c r="D11" s="17">
        <v>1.3</v>
      </c>
      <c r="E11" s="17">
        <v>0.2</v>
      </c>
      <c r="F11" s="17">
        <v>0.35</v>
      </c>
      <c r="G11" s="17">
        <v>1</v>
      </c>
      <c r="H11" s="17">
        <v>3</v>
      </c>
      <c r="I11" s="17">
        <v>20</v>
      </c>
      <c r="J11" s="16">
        <f t="shared" si="4"/>
        <v>81.681408993334614</v>
      </c>
      <c r="K11" s="45">
        <v>600</v>
      </c>
      <c r="L11" s="23"/>
      <c r="M11" s="19">
        <v>30</v>
      </c>
      <c r="N11" s="20">
        <f t="shared" si="5"/>
        <v>30</v>
      </c>
      <c r="O11" s="17">
        <v>200</v>
      </c>
      <c r="P11" s="17">
        <v>1</v>
      </c>
      <c r="Q11" s="20">
        <f t="shared" si="2"/>
        <v>27.227136331111545</v>
      </c>
      <c r="R11" s="21">
        <f t="shared" si="3"/>
        <v>39</v>
      </c>
      <c r="S11" s="19">
        <v>100</v>
      </c>
      <c r="T11" s="21">
        <f t="shared" si="6"/>
        <v>130</v>
      </c>
      <c r="U11" s="22" t="s">
        <v>37</v>
      </c>
      <c r="V11" s="4"/>
    </row>
    <row r="12" spans="1:22" x14ac:dyDescent="0.25">
      <c r="A12" t="s">
        <v>11</v>
      </c>
      <c r="B12" s="15"/>
      <c r="C12" s="16"/>
      <c r="D12" s="17">
        <v>0.13</v>
      </c>
      <c r="E12" s="17">
        <v>0.04</v>
      </c>
      <c r="F12" s="17">
        <v>0.05</v>
      </c>
      <c r="G12" s="17">
        <v>0.1</v>
      </c>
      <c r="H12" s="17">
        <v>0.1</v>
      </c>
      <c r="I12" s="17">
        <v>2.5</v>
      </c>
      <c r="J12" s="16">
        <f t="shared" si="4"/>
        <v>8.1681408993334621</v>
      </c>
      <c r="K12" s="45">
        <v>600</v>
      </c>
      <c r="L12" s="23"/>
      <c r="M12" s="19">
        <v>0.1</v>
      </c>
      <c r="N12" s="20">
        <f t="shared" si="5"/>
        <v>0.1</v>
      </c>
      <c r="O12" s="17">
        <v>800</v>
      </c>
      <c r="P12" s="17">
        <v>1</v>
      </c>
      <c r="Q12" s="20">
        <f t="shared" si="2"/>
        <v>10.890854532444617</v>
      </c>
      <c r="R12" s="21">
        <f t="shared" si="3"/>
        <v>1.3000000000000001E-2</v>
      </c>
      <c r="S12" s="19">
        <v>50</v>
      </c>
      <c r="T12" s="21">
        <f t="shared" si="6"/>
        <v>6.5</v>
      </c>
      <c r="U12" s="22" t="s">
        <v>37</v>
      </c>
      <c r="V12" s="4"/>
    </row>
    <row r="13" spans="1:22" x14ac:dyDescent="0.25">
      <c r="A13" t="s">
        <v>12</v>
      </c>
      <c r="B13" s="15"/>
      <c r="C13" s="16"/>
      <c r="D13" s="17">
        <v>0.14000000000000001</v>
      </c>
      <c r="E13" s="17">
        <v>0.04</v>
      </c>
      <c r="F13" s="17">
        <v>7.0000000000000007E-2</v>
      </c>
      <c r="G13" s="17">
        <v>0.1</v>
      </c>
      <c r="H13" s="17">
        <v>0.1</v>
      </c>
      <c r="I13" s="17">
        <v>5</v>
      </c>
      <c r="J13" s="16">
        <f t="shared" si="4"/>
        <v>8.7964594300514225</v>
      </c>
      <c r="K13" s="45">
        <v>600</v>
      </c>
      <c r="L13" s="23"/>
      <c r="M13" s="19">
        <v>0.1</v>
      </c>
      <c r="N13" s="20">
        <f t="shared" si="5"/>
        <v>0.1</v>
      </c>
      <c r="O13" s="17">
        <v>1000</v>
      </c>
      <c r="P13" s="17">
        <v>1</v>
      </c>
      <c r="Q13" s="20">
        <f t="shared" si="2"/>
        <v>14.660765716752371</v>
      </c>
      <c r="R13" s="21">
        <f t="shared" si="3"/>
        <v>1.4000000000000002E-2</v>
      </c>
      <c r="S13" s="19">
        <v>50</v>
      </c>
      <c r="T13" s="21">
        <f t="shared" si="6"/>
        <v>7.0000000000000009</v>
      </c>
      <c r="U13" s="22" t="s">
        <v>37</v>
      </c>
      <c r="V13" s="4"/>
    </row>
    <row r="14" spans="1:22" x14ac:dyDescent="0.25">
      <c r="A14" t="s">
        <v>13</v>
      </c>
      <c r="B14" s="15"/>
      <c r="C14" s="16"/>
      <c r="D14" s="17">
        <v>0.16</v>
      </c>
      <c r="E14" s="17">
        <v>0.04</v>
      </c>
      <c r="F14" s="17">
        <v>0.1</v>
      </c>
      <c r="G14" s="17">
        <v>0.1</v>
      </c>
      <c r="H14" s="17">
        <v>0.1</v>
      </c>
      <c r="I14" s="17">
        <v>5</v>
      </c>
      <c r="J14" s="16">
        <f t="shared" si="4"/>
        <v>10.053096491487338</v>
      </c>
      <c r="K14" s="45">
        <v>600</v>
      </c>
      <c r="L14" s="23"/>
      <c r="M14" s="19">
        <v>1</v>
      </c>
      <c r="N14" s="20">
        <f t="shared" si="5"/>
        <v>1</v>
      </c>
      <c r="O14" s="17">
        <v>600</v>
      </c>
      <c r="P14" s="17">
        <v>1</v>
      </c>
      <c r="Q14" s="20">
        <f t="shared" si="2"/>
        <v>10.053096491487338</v>
      </c>
      <c r="R14" s="21">
        <f t="shared" si="3"/>
        <v>0.16</v>
      </c>
      <c r="S14" s="19">
        <v>12</v>
      </c>
      <c r="T14" s="21">
        <f t="shared" si="6"/>
        <v>1.92</v>
      </c>
      <c r="U14" s="22" t="s">
        <v>37</v>
      </c>
      <c r="V14" s="4"/>
    </row>
    <row r="15" spans="1:22" x14ac:dyDescent="0.25">
      <c r="A15" t="s">
        <v>14</v>
      </c>
      <c r="B15" s="15"/>
      <c r="C15" s="16"/>
      <c r="D15" s="17">
        <v>0.22</v>
      </c>
      <c r="E15" s="17">
        <v>0.04</v>
      </c>
      <c r="F15" s="17">
        <v>0.14000000000000001</v>
      </c>
      <c r="G15" s="17">
        <v>0.1</v>
      </c>
      <c r="H15" s="17">
        <v>0.1</v>
      </c>
      <c r="I15" s="17">
        <v>2.5</v>
      </c>
      <c r="J15" s="16">
        <f t="shared" si="4"/>
        <v>13.82300767579509</v>
      </c>
      <c r="K15" s="45">
        <v>600</v>
      </c>
      <c r="L15" s="23"/>
      <c r="M15" s="19">
        <v>0.1</v>
      </c>
      <c r="N15" s="20">
        <f t="shared" si="5"/>
        <v>0.1</v>
      </c>
      <c r="O15" s="17">
        <v>600</v>
      </c>
      <c r="P15" s="17">
        <v>1</v>
      </c>
      <c r="Q15" s="20">
        <f t="shared" si="2"/>
        <v>13.823007675795091</v>
      </c>
      <c r="R15" s="21">
        <f t="shared" si="3"/>
        <v>2.2000000000000002E-2</v>
      </c>
      <c r="S15" s="19">
        <v>12</v>
      </c>
      <c r="T15" s="21">
        <f t="shared" si="6"/>
        <v>2.64</v>
      </c>
      <c r="U15" s="22" t="s">
        <v>37</v>
      </c>
      <c r="V15" s="4"/>
    </row>
    <row r="16" spans="1:22" x14ac:dyDescent="0.25">
      <c r="A16" t="s">
        <v>15</v>
      </c>
      <c r="B16" s="15"/>
      <c r="C16" s="16"/>
      <c r="D16" s="17">
        <v>1.38</v>
      </c>
      <c r="E16" s="17">
        <v>0.25</v>
      </c>
      <c r="F16" s="17">
        <v>0.35</v>
      </c>
      <c r="G16" s="17">
        <v>1</v>
      </c>
      <c r="H16" s="17">
        <v>10</v>
      </c>
      <c r="I16" s="17">
        <v>20</v>
      </c>
      <c r="J16" s="16">
        <f t="shared" si="4"/>
        <v>86.707957239078283</v>
      </c>
      <c r="K16" s="45">
        <v>600</v>
      </c>
      <c r="L16" s="23"/>
      <c r="M16" s="19">
        <v>5</v>
      </c>
      <c r="N16" s="20">
        <f t="shared" si="5"/>
        <v>5</v>
      </c>
      <c r="O16" s="17">
        <v>2500</v>
      </c>
      <c r="P16" s="17">
        <v>1</v>
      </c>
      <c r="Q16" s="20">
        <f t="shared" si="2"/>
        <v>361.28315516282618</v>
      </c>
      <c r="R16" s="21">
        <f t="shared" si="3"/>
        <v>6.8999999999999995</v>
      </c>
      <c r="S16" s="19">
        <v>100</v>
      </c>
      <c r="T16" s="21">
        <f t="shared" si="6"/>
        <v>138</v>
      </c>
      <c r="U16" s="22">
        <v>40</v>
      </c>
      <c r="V16" s="4"/>
    </row>
    <row r="17" spans="1:22" x14ac:dyDescent="0.25">
      <c r="A17" t="s">
        <v>16</v>
      </c>
      <c r="B17" s="15"/>
      <c r="C17" s="16"/>
      <c r="D17" s="17">
        <v>0.52</v>
      </c>
      <c r="E17" s="17">
        <v>0.08</v>
      </c>
      <c r="F17" s="17">
        <v>0.68</v>
      </c>
      <c r="G17" s="17">
        <v>0.5</v>
      </c>
      <c r="H17" s="17">
        <v>2</v>
      </c>
      <c r="I17" s="17">
        <v>10</v>
      </c>
      <c r="J17" s="16">
        <f t="shared" si="4"/>
        <v>32.672563597333848</v>
      </c>
      <c r="K17" s="45">
        <v>600</v>
      </c>
      <c r="L17" s="23"/>
      <c r="M17" s="19">
        <v>1</v>
      </c>
      <c r="N17" s="20">
        <f t="shared" si="5"/>
        <v>1</v>
      </c>
      <c r="O17" s="17">
        <v>425</v>
      </c>
      <c r="P17" s="17">
        <v>1</v>
      </c>
      <c r="Q17" s="20">
        <f t="shared" si="2"/>
        <v>23.143065881444809</v>
      </c>
      <c r="R17" s="21">
        <f t="shared" si="3"/>
        <v>0.52</v>
      </c>
      <c r="S17" s="19">
        <v>80</v>
      </c>
      <c r="T17" s="21">
        <f t="shared" si="6"/>
        <v>41.6</v>
      </c>
      <c r="U17" s="22">
        <v>20</v>
      </c>
      <c r="V17" s="4"/>
    </row>
    <row r="18" spans="1:22" x14ac:dyDescent="0.25">
      <c r="A18" t="s">
        <v>17</v>
      </c>
      <c r="B18" s="15"/>
      <c r="C18" s="16"/>
      <c r="D18" s="17">
        <v>0.34399999999999997</v>
      </c>
      <c r="E18" s="17">
        <v>0.04</v>
      </c>
      <c r="F18" s="17">
        <v>0.21</v>
      </c>
      <c r="G18" s="17">
        <v>0.1</v>
      </c>
      <c r="H18" s="17">
        <v>1</v>
      </c>
      <c r="I18" s="17">
        <v>5</v>
      </c>
      <c r="J18" s="16">
        <f t="shared" si="4"/>
        <v>21.614157456697775</v>
      </c>
      <c r="K18" s="45">
        <v>600</v>
      </c>
      <c r="L18" s="23"/>
      <c r="M18" s="19">
        <v>0.5</v>
      </c>
      <c r="N18" s="20">
        <f t="shared" si="5"/>
        <v>0.5</v>
      </c>
      <c r="O18" s="17">
        <v>600</v>
      </c>
      <c r="P18" s="17">
        <v>1</v>
      </c>
      <c r="Q18" s="20">
        <f t="shared" si="2"/>
        <v>21.614157456697775</v>
      </c>
      <c r="R18" s="21">
        <f t="shared" si="3"/>
        <v>0.17199999999999999</v>
      </c>
      <c r="S18" s="19">
        <v>12</v>
      </c>
      <c r="T18" s="21">
        <f t="shared" si="6"/>
        <v>4.1280000000000001</v>
      </c>
      <c r="U18" s="22">
        <v>40</v>
      </c>
      <c r="V18" s="4"/>
    </row>
    <row r="19" spans="1:22" ht="15.75" thickBot="1" x14ac:dyDescent="0.3">
      <c r="A19" t="s">
        <v>18</v>
      </c>
      <c r="B19" s="24"/>
      <c r="C19" s="25"/>
      <c r="D19" s="26">
        <v>0.21</v>
      </c>
      <c r="E19" s="26">
        <v>0.04</v>
      </c>
      <c r="F19" s="26">
        <v>0.1</v>
      </c>
      <c r="G19" s="26">
        <v>0.1</v>
      </c>
      <c r="H19" s="26">
        <v>0.5</v>
      </c>
      <c r="I19" s="26">
        <v>2</v>
      </c>
      <c r="J19" s="25">
        <f t="shared" si="4"/>
        <v>13.194689145077131</v>
      </c>
      <c r="K19" s="46">
        <v>600</v>
      </c>
      <c r="L19" s="27"/>
      <c r="M19" s="28">
        <v>1</v>
      </c>
      <c r="N19" s="29">
        <f t="shared" si="5"/>
        <v>1</v>
      </c>
      <c r="O19" s="26">
        <v>600</v>
      </c>
      <c r="P19" s="26">
        <v>1</v>
      </c>
      <c r="Q19" s="29">
        <f t="shared" si="2"/>
        <v>13.194689145077131</v>
      </c>
      <c r="R19" s="30">
        <f t="shared" si="3"/>
        <v>0.21</v>
      </c>
      <c r="S19" s="28">
        <v>80</v>
      </c>
      <c r="T19" s="30">
        <f t="shared" si="6"/>
        <v>16.8</v>
      </c>
      <c r="U19" s="31" t="s">
        <v>37</v>
      </c>
      <c r="V19" s="5"/>
    </row>
  </sheetData>
  <mergeCells count="4">
    <mergeCell ref="M1:R1"/>
    <mergeCell ref="B1:L1"/>
    <mergeCell ref="S1:T1"/>
    <mergeCell ref="V1:V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BaseStats</vt:lpstr>
      <vt:lpstr>ScaledStats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2017-01-09T18:59:16Z</dcterms:modified>
</cp:coreProperties>
</file>