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hesis\Code\PDF\"/>
    </mc:Choice>
  </mc:AlternateContent>
  <xr:revisionPtr revIDLastSave="0" documentId="13_ncr:1_{2305AAF9-0275-4FE1-9FBB-E4BADCF91C1E}" xr6:coauthVersionLast="45" xr6:coauthVersionMax="45" xr10:uidLastSave="{00000000-0000-0000-0000-000000000000}"/>
  <bookViews>
    <workbookView minimized="1" xWindow="4320" yWindow="3360" windowWidth="18564" windowHeight="9348" activeTab="10" xr2:uid="{48198138-6137-4488-91FF-68832B0FEDFF}"/>
  </bookViews>
  <sheets>
    <sheet name="RF" sheetId="1" r:id="rId1"/>
    <sheet name="SGD" sheetId="2" r:id="rId2"/>
    <sheet name="SVC" sheetId="5" r:id="rId3"/>
    <sheet name="XGB" sheetId="4" r:id="rId4"/>
    <sheet name="CatBoost" sheetId="6" r:id="rId5"/>
    <sheet name="LRCV" sheetId="7" r:id="rId6"/>
    <sheet name="LR" sheetId="8" r:id="rId7"/>
    <sheet name="MLP" sheetId="9" r:id="rId8"/>
    <sheet name="AVG" sheetId="3" r:id="rId9"/>
    <sheet name="All" sheetId="10" r:id="rId10"/>
    <sheet name="Sheet4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0" l="1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A10" i="10" l="1"/>
  <c r="A10" i="14" l="1"/>
  <c r="A9" i="14"/>
  <c r="A8" i="14"/>
  <c r="A7" i="14"/>
  <c r="A6" i="14"/>
  <c r="A5" i="14"/>
  <c r="A4" i="14"/>
  <c r="A3" i="14"/>
  <c r="A2" i="14"/>
  <c r="A9" i="10" l="1"/>
  <c r="A8" i="10"/>
  <c r="A7" i="10"/>
  <c r="A6" i="10"/>
  <c r="A5" i="10"/>
  <c r="A4" i="10"/>
  <c r="A3" i="10"/>
  <c r="C5" i="9"/>
  <c r="B5" i="9"/>
  <c r="D4" i="9"/>
  <c r="D3" i="9"/>
  <c r="C5" i="8"/>
  <c r="B5" i="8"/>
  <c r="D4" i="8"/>
  <c r="D3" i="8"/>
  <c r="C5" i="7"/>
  <c r="B5" i="7"/>
  <c r="D4" i="7"/>
  <c r="D3" i="7"/>
  <c r="C5" i="6"/>
  <c r="B5" i="6"/>
  <c r="D4" i="6"/>
  <c r="D3" i="6"/>
  <c r="C5" i="5"/>
  <c r="B5" i="5"/>
  <c r="D4" i="5"/>
  <c r="D3" i="5"/>
  <c r="C5" i="4"/>
  <c r="B5" i="4"/>
  <c r="D4" i="4"/>
  <c r="D3" i="4"/>
  <c r="C5" i="3"/>
  <c r="B5" i="3"/>
  <c r="D4" i="3"/>
  <c r="D3" i="3"/>
  <c r="C5" i="2"/>
  <c r="B5" i="2"/>
  <c r="D4" i="2"/>
  <c r="D3" i="2"/>
  <c r="B5" i="1"/>
  <c r="D4" i="1"/>
  <c r="D3" i="1"/>
  <c r="C5" i="1"/>
  <c r="C8" i="3" l="1"/>
  <c r="B14" i="3"/>
  <c r="E14" i="3"/>
  <c r="C14" i="3"/>
  <c r="C12" i="3"/>
  <c r="B12" i="3"/>
  <c r="E12" i="3"/>
  <c r="B7" i="3"/>
  <c r="E11" i="3"/>
  <c r="B11" i="3"/>
  <c r="C11" i="3"/>
  <c r="B8" i="3"/>
  <c r="D8" i="3" s="1"/>
  <c r="E13" i="3"/>
  <c r="C13" i="3"/>
  <c r="B13" i="3"/>
  <c r="C8" i="9"/>
  <c r="E10" i="10" s="1"/>
  <c r="E14" i="9"/>
  <c r="C14" i="9"/>
  <c r="O10" i="10" s="1"/>
  <c r="B14" i="9"/>
  <c r="C7" i="9"/>
  <c r="C12" i="9"/>
  <c r="M10" i="10" s="1"/>
  <c r="E12" i="9"/>
  <c r="B12" i="9"/>
  <c r="B8" i="9"/>
  <c r="B13" i="9"/>
  <c r="E13" i="9"/>
  <c r="C13" i="9"/>
  <c r="N10" i="10" s="1"/>
  <c r="B7" i="9"/>
  <c r="E11" i="9"/>
  <c r="B11" i="9"/>
  <c r="C11" i="9"/>
  <c r="L10" i="10" s="1"/>
  <c r="C8" i="4"/>
  <c r="E6" i="10" s="1"/>
  <c r="B14" i="4"/>
  <c r="E14" i="4"/>
  <c r="C14" i="4"/>
  <c r="O6" i="10" s="1"/>
  <c r="C7" i="4"/>
  <c r="B6" i="10" s="1"/>
  <c r="E12" i="4"/>
  <c r="B12" i="4"/>
  <c r="C12" i="4"/>
  <c r="M6" i="10" s="1"/>
  <c r="B8" i="4"/>
  <c r="B13" i="4"/>
  <c r="E13" i="4"/>
  <c r="C13" i="4"/>
  <c r="N6" i="10" s="1"/>
  <c r="B7" i="4"/>
  <c r="B9" i="4" s="1"/>
  <c r="E11" i="4"/>
  <c r="C11" i="4"/>
  <c r="L6" i="10" s="1"/>
  <c r="B11" i="4"/>
  <c r="C8" i="5"/>
  <c r="E5" i="10" s="1"/>
  <c r="C14" i="5"/>
  <c r="O5" i="10" s="1"/>
  <c r="B14" i="5"/>
  <c r="E14" i="5"/>
  <c r="C7" i="5"/>
  <c r="B5" i="10" s="1"/>
  <c r="E12" i="5"/>
  <c r="B12" i="5"/>
  <c r="C12" i="5"/>
  <c r="M5" i="10" s="1"/>
  <c r="B8" i="5"/>
  <c r="E13" i="5"/>
  <c r="C13" i="5"/>
  <c r="N5" i="10" s="1"/>
  <c r="B13" i="5"/>
  <c r="E11" i="5"/>
  <c r="C11" i="5"/>
  <c r="L5" i="10" s="1"/>
  <c r="B11" i="5"/>
  <c r="C8" i="2"/>
  <c r="E4" i="10" s="1"/>
  <c r="E14" i="2"/>
  <c r="B14" i="2"/>
  <c r="C14" i="2"/>
  <c r="O4" i="10" s="1"/>
  <c r="B12" i="2"/>
  <c r="E12" i="2"/>
  <c r="C12" i="2"/>
  <c r="M4" i="10" s="1"/>
  <c r="C7" i="2"/>
  <c r="B8" i="2"/>
  <c r="E13" i="2"/>
  <c r="C13" i="2"/>
  <c r="N4" i="10" s="1"/>
  <c r="B13" i="2"/>
  <c r="B7" i="2"/>
  <c r="B9" i="2" s="1"/>
  <c r="E11" i="2"/>
  <c r="C11" i="2"/>
  <c r="L4" i="10" s="1"/>
  <c r="B11" i="2"/>
  <c r="C7" i="1"/>
  <c r="B3" i="10" s="1"/>
  <c r="E12" i="1"/>
  <c r="C12" i="1"/>
  <c r="M3" i="10" s="1"/>
  <c r="B12" i="1"/>
  <c r="C8" i="1"/>
  <c r="E3" i="10" s="1"/>
  <c r="C14" i="1"/>
  <c r="O3" i="10" s="1"/>
  <c r="B14" i="1"/>
  <c r="E14" i="1"/>
  <c r="B8" i="1"/>
  <c r="E13" i="1"/>
  <c r="C13" i="1"/>
  <c r="N3" i="10" s="1"/>
  <c r="B13" i="1"/>
  <c r="B7" i="1"/>
  <c r="E11" i="1"/>
  <c r="C11" i="1"/>
  <c r="L3" i="10" s="1"/>
  <c r="B11" i="1"/>
  <c r="C8" i="6"/>
  <c r="E7" i="10" s="1"/>
  <c r="B14" i="6"/>
  <c r="E14" i="6"/>
  <c r="C14" i="6"/>
  <c r="O7" i="10" s="1"/>
  <c r="C7" i="6"/>
  <c r="B7" i="10" s="1"/>
  <c r="C12" i="6"/>
  <c r="M7" i="10" s="1"/>
  <c r="B12" i="6"/>
  <c r="E12" i="6"/>
  <c r="B8" i="6"/>
  <c r="E13" i="6"/>
  <c r="C13" i="6"/>
  <c r="N7" i="10" s="1"/>
  <c r="B13" i="6"/>
  <c r="E11" i="6"/>
  <c r="C11" i="6"/>
  <c r="L7" i="10" s="1"/>
  <c r="B11" i="6"/>
  <c r="C8" i="7"/>
  <c r="E8" i="10" s="1"/>
  <c r="E14" i="7"/>
  <c r="C14" i="7"/>
  <c r="O8" i="10" s="1"/>
  <c r="B14" i="7"/>
  <c r="B12" i="7"/>
  <c r="E12" i="7"/>
  <c r="C12" i="7"/>
  <c r="M8" i="10" s="1"/>
  <c r="C7" i="7"/>
  <c r="B8" i="7"/>
  <c r="E13" i="7"/>
  <c r="C13" i="7"/>
  <c r="N8" i="10" s="1"/>
  <c r="B13" i="7"/>
  <c r="B7" i="7"/>
  <c r="E11" i="7"/>
  <c r="C11" i="7"/>
  <c r="L8" i="10" s="1"/>
  <c r="B11" i="7"/>
  <c r="C8" i="8"/>
  <c r="E9" i="10" s="1"/>
  <c r="E14" i="8"/>
  <c r="B14" i="8"/>
  <c r="C14" i="8"/>
  <c r="O9" i="10" s="1"/>
  <c r="C12" i="8"/>
  <c r="M9" i="10" s="1"/>
  <c r="E12" i="8"/>
  <c r="B12" i="8"/>
  <c r="B8" i="8"/>
  <c r="E13" i="8"/>
  <c r="C13" i="8"/>
  <c r="N9" i="10" s="1"/>
  <c r="B13" i="8"/>
  <c r="B7" i="8"/>
  <c r="E11" i="8"/>
  <c r="C11" i="8"/>
  <c r="L9" i="10" s="1"/>
  <c r="B11" i="8"/>
  <c r="D5" i="8"/>
  <c r="D5" i="6"/>
  <c r="D5" i="5"/>
  <c r="E8" i="3"/>
  <c r="C4" i="14" s="1"/>
  <c r="D5" i="9"/>
  <c r="C7" i="8"/>
  <c r="D5" i="7"/>
  <c r="B7" i="6"/>
  <c r="B7" i="5"/>
  <c r="B9" i="5" s="1"/>
  <c r="D5" i="4"/>
  <c r="D5" i="3"/>
  <c r="C7" i="3"/>
  <c r="D5" i="2"/>
  <c r="E10" i="2" s="1"/>
  <c r="D5" i="1"/>
  <c r="B9" i="3" l="1"/>
  <c r="E10" i="3"/>
  <c r="C10" i="3"/>
  <c r="E4" i="14" s="1"/>
  <c r="B10" i="3"/>
  <c r="E7" i="9"/>
  <c r="D10" i="10" s="1"/>
  <c r="B10" i="10"/>
  <c r="E8" i="6"/>
  <c r="E8" i="9"/>
  <c r="D8" i="6"/>
  <c r="F7" i="10" s="1"/>
  <c r="C9" i="4"/>
  <c r="H6" i="10" s="1"/>
  <c r="D8" i="2"/>
  <c r="F4" i="10" s="1"/>
  <c r="E7" i="1"/>
  <c r="D3" i="10" s="1"/>
  <c r="D7" i="9"/>
  <c r="C10" i="10" s="1"/>
  <c r="B9" i="9"/>
  <c r="C9" i="9"/>
  <c r="H10" i="10" s="1"/>
  <c r="D8" i="9"/>
  <c r="F10" i="10" s="1"/>
  <c r="B10" i="9"/>
  <c r="C10" i="9"/>
  <c r="E10" i="9"/>
  <c r="E8" i="4"/>
  <c r="C6" i="14" s="1"/>
  <c r="C10" i="4"/>
  <c r="B10" i="4"/>
  <c r="E10" i="4"/>
  <c r="E7" i="4"/>
  <c r="D8" i="4"/>
  <c r="F6" i="10" s="1"/>
  <c r="D7" i="4"/>
  <c r="B6" i="14" s="1"/>
  <c r="E8" i="5"/>
  <c r="C5" i="14" s="1"/>
  <c r="D8" i="5"/>
  <c r="F5" i="10" s="1"/>
  <c r="C9" i="5"/>
  <c r="H5" i="10" s="1"/>
  <c r="G5" i="10"/>
  <c r="E10" i="5"/>
  <c r="C10" i="5"/>
  <c r="B10" i="5"/>
  <c r="E8" i="2"/>
  <c r="G4" i="10" s="1"/>
  <c r="D7" i="2"/>
  <c r="C4" i="10" s="1"/>
  <c r="C9" i="2"/>
  <c r="H4" i="10" s="1"/>
  <c r="B4" i="10"/>
  <c r="E7" i="2"/>
  <c r="B3" i="14" s="1"/>
  <c r="D8" i="1"/>
  <c r="F3" i="10" s="1"/>
  <c r="C9" i="1"/>
  <c r="H3" i="10" s="1"/>
  <c r="E8" i="1"/>
  <c r="G3" i="10" s="1"/>
  <c r="D7" i="1"/>
  <c r="C3" i="10" s="1"/>
  <c r="B10" i="1"/>
  <c r="C10" i="1"/>
  <c r="E2" i="14" s="1"/>
  <c r="E10" i="1"/>
  <c r="B9" i="1"/>
  <c r="C9" i="6"/>
  <c r="H7" i="10" s="1"/>
  <c r="C10" i="6"/>
  <c r="B10" i="6"/>
  <c r="E10" i="6"/>
  <c r="G7" i="10"/>
  <c r="C7" i="14"/>
  <c r="B9" i="7"/>
  <c r="B9" i="8"/>
  <c r="D8" i="8"/>
  <c r="F9" i="10" s="1"/>
  <c r="E8" i="7"/>
  <c r="G8" i="10" s="1"/>
  <c r="D8" i="7"/>
  <c r="F8" i="10" s="1"/>
  <c r="C9" i="7"/>
  <c r="H8" i="10" s="1"/>
  <c r="B8" i="10"/>
  <c r="D7" i="7"/>
  <c r="C8" i="10" s="1"/>
  <c r="E7" i="7"/>
  <c r="D8" i="10" s="1"/>
  <c r="E10" i="7"/>
  <c r="C10" i="7"/>
  <c r="B10" i="7"/>
  <c r="E8" i="8"/>
  <c r="C9" i="14" s="1"/>
  <c r="E10" i="8"/>
  <c r="C10" i="8"/>
  <c r="B10" i="8"/>
  <c r="C9" i="8"/>
  <c r="H9" i="10" s="1"/>
  <c r="B9" i="10"/>
  <c r="E7" i="3"/>
  <c r="B4" i="14" s="1"/>
  <c r="B10" i="2"/>
  <c r="C10" i="2"/>
  <c r="D7" i="8"/>
  <c r="C9" i="10" s="1"/>
  <c r="E7" i="8"/>
  <c r="B9" i="6"/>
  <c r="E7" i="6"/>
  <c r="D7" i="6"/>
  <c r="C7" i="10" s="1"/>
  <c r="D7" i="5"/>
  <c r="C5" i="10" s="1"/>
  <c r="E7" i="5"/>
  <c r="C9" i="3"/>
  <c r="D7" i="3"/>
  <c r="B10" i="14" l="1"/>
  <c r="E10" i="14"/>
  <c r="K10" i="10"/>
  <c r="C10" i="14"/>
  <c r="G10" i="10"/>
  <c r="C6" i="10"/>
  <c r="D4" i="10"/>
  <c r="B2" i="14"/>
  <c r="E9" i="4"/>
  <c r="D9" i="4"/>
  <c r="D6" i="14" s="1"/>
  <c r="G6" i="10"/>
  <c r="E9" i="2"/>
  <c r="J4" i="10" s="1"/>
  <c r="C3" i="14"/>
  <c r="E9" i="9"/>
  <c r="D9" i="9"/>
  <c r="I10" i="10" s="1"/>
  <c r="D6" i="10"/>
  <c r="K6" i="10"/>
  <c r="E6" i="14"/>
  <c r="E9" i="5"/>
  <c r="D5" i="14" s="1"/>
  <c r="D9" i="5"/>
  <c r="I5" i="10" s="1"/>
  <c r="J5" i="10"/>
  <c r="D5" i="10"/>
  <c r="B5" i="14"/>
  <c r="K5" i="10"/>
  <c r="E5" i="14"/>
  <c r="D3" i="14"/>
  <c r="D9" i="2"/>
  <c r="I4" i="10" s="1"/>
  <c r="K4" i="10"/>
  <c r="E3" i="14"/>
  <c r="D9" i="1"/>
  <c r="I3" i="10" s="1"/>
  <c r="E9" i="1"/>
  <c r="J3" i="10" s="1"/>
  <c r="C2" i="14"/>
  <c r="K3" i="10"/>
  <c r="D7" i="10"/>
  <c r="B7" i="14"/>
  <c r="K7" i="10"/>
  <c r="E7" i="14"/>
  <c r="G9" i="10"/>
  <c r="D9" i="8"/>
  <c r="I9" i="10" s="1"/>
  <c r="E9" i="8"/>
  <c r="D9" i="14" s="1"/>
  <c r="C8" i="14"/>
  <c r="B8" i="14"/>
  <c r="E9" i="7"/>
  <c r="J8" i="10" s="1"/>
  <c r="D9" i="7"/>
  <c r="I8" i="10" s="1"/>
  <c r="K8" i="10"/>
  <c r="E8" i="14"/>
  <c r="D9" i="10"/>
  <c r="B9" i="14"/>
  <c r="K9" i="10"/>
  <c r="E9" i="14"/>
  <c r="D9" i="3"/>
  <c r="E9" i="3"/>
  <c r="D4" i="14" s="1"/>
  <c r="E9" i="6"/>
  <c r="D9" i="6"/>
  <c r="I7" i="10" s="1"/>
  <c r="D10" i="14" l="1"/>
  <c r="J10" i="10"/>
  <c r="J6" i="10"/>
  <c r="I6" i="10"/>
  <c r="D2" i="14"/>
  <c r="J7" i="10"/>
  <c r="D7" i="14"/>
  <c r="J9" i="10"/>
  <c r="D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I9" authorId="0" shapeId="0" xr:uid="{E7667DC1-4D2C-4B6F-ACB2-F5234BCF41B8}">
      <text>
        <r>
          <rPr>
            <b/>
            <sz val="9"/>
            <color indexed="81"/>
            <rFont val="Tahoma"/>
          </rPr>
          <t>ASUS: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<sst xmlns="http://schemas.openxmlformats.org/spreadsheetml/2006/main" count="155" uniqueCount="23">
  <si>
    <t>Precision</t>
  </si>
  <si>
    <t>Recall</t>
  </si>
  <si>
    <t>f1-score</t>
  </si>
  <si>
    <t>accuracy</t>
  </si>
  <si>
    <t>weighted Avg</t>
  </si>
  <si>
    <t>Random Forest</t>
  </si>
  <si>
    <t>class</t>
  </si>
  <si>
    <t>sum</t>
  </si>
  <si>
    <t>SGD Classifier</t>
  </si>
  <si>
    <t>Measures</t>
  </si>
  <si>
    <t>SVC</t>
  </si>
  <si>
    <t>Avg</t>
  </si>
  <si>
    <t>XGB Classifier</t>
  </si>
  <si>
    <t>CatBoost</t>
  </si>
  <si>
    <t>Logistic Regression CV</t>
  </si>
  <si>
    <t>Logistic Regression</t>
  </si>
  <si>
    <t>Model</t>
  </si>
  <si>
    <t>miss rate</t>
  </si>
  <si>
    <t>fall out</t>
  </si>
  <si>
    <t>false discovery rate</t>
  </si>
  <si>
    <t>false omission rate</t>
  </si>
  <si>
    <t>Multi Layer Perceptron</t>
  </si>
  <si>
    <t>AVERAGE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</si>
</sst>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0" fontId="0" fillId="0" borderId="5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Random Forest</c:v>
                </c:pt>
                <c:pt idx="1">
                  <c:v>SGD Classifier</c:v>
                </c:pt>
                <c:pt idx="2">
                  <c:v>AVERAGE MODEL</c:v>
                </c:pt>
                <c:pt idx="3">
                  <c:v>SVC</c:v>
                </c:pt>
                <c:pt idx="4">
                  <c:v>XGB Classifier</c:v>
                </c:pt>
                <c:pt idx="5">
                  <c:v>CatBoost</c:v>
                </c:pt>
                <c:pt idx="6">
                  <c:v>Logistic Regression CV</c:v>
                </c:pt>
                <c:pt idx="7">
                  <c:v>Logistic Regression</c:v>
                </c:pt>
                <c:pt idx="8">
                  <c:v>Multi Layer Perceptron</c:v>
                </c:pt>
              </c:strCache>
            </c:strRef>
          </c:cat>
          <c:val>
            <c:numRef>
              <c:f>Sheet4!$B$2:$B$10</c:f>
              <c:numCache>
                <c:formatCode>0.00</c:formatCode>
                <c:ptCount val="9"/>
                <c:pt idx="0">
                  <c:v>0.94403147278734134</c:v>
                </c:pt>
                <c:pt idx="1">
                  <c:v>0.9496245941558441</c:v>
                </c:pt>
                <c:pt idx="2">
                  <c:v>0.90774109491383759</c:v>
                </c:pt>
                <c:pt idx="3">
                  <c:v>0</c:v>
                </c:pt>
                <c:pt idx="4">
                  <c:v>0.96677108818796975</c:v>
                </c:pt>
                <c:pt idx="5">
                  <c:v>0.94403147278734134</c:v>
                </c:pt>
                <c:pt idx="6">
                  <c:v>0.93439482083808556</c:v>
                </c:pt>
                <c:pt idx="7">
                  <c:v>0.94164933168097731</c:v>
                </c:pt>
                <c:pt idx="8">
                  <c:v>0.94403147278734134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7-4EE0-96CD-726CC4F4C41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Random Forest</c:v>
                </c:pt>
                <c:pt idx="1">
                  <c:v>SGD Classifier</c:v>
                </c:pt>
                <c:pt idx="2">
                  <c:v>AVERAGE MODEL</c:v>
                </c:pt>
                <c:pt idx="3">
                  <c:v>SVC</c:v>
                </c:pt>
                <c:pt idx="4">
                  <c:v>XGB Classifier</c:v>
                </c:pt>
                <c:pt idx="5">
                  <c:v>CatBoost</c:v>
                </c:pt>
                <c:pt idx="6">
                  <c:v>Logistic Regression CV</c:v>
                </c:pt>
                <c:pt idx="7">
                  <c:v>Logistic Regression</c:v>
                </c:pt>
                <c:pt idx="8">
                  <c:v>Multi Layer Perceptron</c:v>
                </c:pt>
              </c:strCache>
            </c:strRef>
          </c:cat>
          <c:val>
            <c:numRef>
              <c:f>Sheet4!$C$2:$C$10</c:f>
              <c:numCache>
                <c:formatCode>0.00</c:formatCode>
                <c:ptCount val="9"/>
                <c:pt idx="0">
                  <c:v>0.9345624913583136</c:v>
                </c:pt>
                <c:pt idx="1">
                  <c:v>0.92419778560108912</c:v>
                </c:pt>
                <c:pt idx="2">
                  <c:v>0.93216216920406891</c:v>
                </c:pt>
                <c:pt idx="3">
                  <c:v>0.5</c:v>
                </c:pt>
                <c:pt idx="4">
                  <c:v>0.9345624913583136</c:v>
                </c:pt>
                <c:pt idx="5">
                  <c:v>0.9345624913583136</c:v>
                </c:pt>
                <c:pt idx="6">
                  <c:v>0.92230725050786533</c:v>
                </c:pt>
                <c:pt idx="7">
                  <c:v>0.92452749917571608</c:v>
                </c:pt>
                <c:pt idx="8">
                  <c:v>0.9345624913583136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7-4EE0-96CD-726CC4F4C41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Random Forest</c:v>
                </c:pt>
                <c:pt idx="1">
                  <c:v>SGD Classifier</c:v>
                </c:pt>
                <c:pt idx="2">
                  <c:v>AVERAGE MODEL</c:v>
                </c:pt>
                <c:pt idx="3">
                  <c:v>SVC</c:v>
                </c:pt>
                <c:pt idx="4">
                  <c:v>XGB Classifier</c:v>
                </c:pt>
                <c:pt idx="5">
                  <c:v>CatBoost</c:v>
                </c:pt>
                <c:pt idx="6">
                  <c:v>Logistic Regression CV</c:v>
                </c:pt>
                <c:pt idx="7">
                  <c:v>Logistic Regression</c:v>
                </c:pt>
                <c:pt idx="8">
                  <c:v>Multi Layer Perceptron</c:v>
                </c:pt>
              </c:strCache>
            </c:strRef>
          </c:cat>
          <c:val>
            <c:numRef>
              <c:f>Sheet4!$D$2:$D$10</c:f>
              <c:numCache>
                <c:formatCode>0.00</c:formatCode>
                <c:ptCount val="9"/>
                <c:pt idx="0">
                  <c:v>0.93918285187544182</c:v>
                </c:pt>
                <c:pt idx="1">
                  <c:v>0.93610835323109565</c:v>
                </c:pt>
                <c:pt idx="2">
                  <c:v>0.91897911214918704</c:v>
                </c:pt>
                <c:pt idx="3">
                  <c:v>0</c:v>
                </c:pt>
                <c:pt idx="4">
                  <c:v>0.97047323351664438</c:v>
                </c:pt>
                <c:pt idx="5">
                  <c:v>0.93918285187544182</c:v>
                </c:pt>
                <c:pt idx="6">
                  <c:v>0.92816001887332955</c:v>
                </c:pt>
                <c:pt idx="7">
                  <c:v>0.93271433412402582</c:v>
                </c:pt>
                <c:pt idx="8">
                  <c:v>0.93918285187544182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7-4EE0-96CD-726CC4F4C41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Random Forest</c:v>
                </c:pt>
                <c:pt idx="1">
                  <c:v>SGD Classifier</c:v>
                </c:pt>
                <c:pt idx="2">
                  <c:v>AVERAGE MODEL</c:v>
                </c:pt>
                <c:pt idx="3">
                  <c:v>SVC</c:v>
                </c:pt>
                <c:pt idx="4">
                  <c:v>XGB Classifier</c:v>
                </c:pt>
                <c:pt idx="5">
                  <c:v>CatBoost</c:v>
                </c:pt>
                <c:pt idx="6">
                  <c:v>Logistic Regression CV</c:v>
                </c:pt>
                <c:pt idx="7">
                  <c:v>Logistic Regression</c:v>
                </c:pt>
                <c:pt idx="8">
                  <c:v>Multi Layer Perceptron</c:v>
                </c:pt>
              </c:strCache>
            </c:strRef>
          </c:cat>
          <c:val>
            <c:numRef>
              <c:f>Sheet4!$E$2:$E$10</c:f>
              <c:numCache>
                <c:formatCode>0.00</c:formatCode>
                <c:ptCount val="9"/>
                <c:pt idx="0">
                  <c:v>0.95753424657534247</c:v>
                </c:pt>
                <c:pt idx="1">
                  <c:v>0.95616438356164379</c:v>
                </c:pt>
                <c:pt idx="2">
                  <c:v>0.93835616438356162</c:v>
                </c:pt>
                <c:pt idx="3">
                  <c:v>0.22876712328767124</c:v>
                </c:pt>
                <c:pt idx="4">
                  <c:v>0.95753424657534247</c:v>
                </c:pt>
                <c:pt idx="5">
                  <c:v>0.95753424657534247</c:v>
                </c:pt>
                <c:pt idx="6">
                  <c:v>0.95</c:v>
                </c:pt>
                <c:pt idx="7">
                  <c:v>0.95342465753424654</c:v>
                </c:pt>
                <c:pt idx="8">
                  <c:v>0.95753424657534247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7-4EE0-96CD-726CC4F4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01824"/>
        <c:axId val="1621702656"/>
      </c:barChart>
      <c:catAx>
        <c:axId val="1621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2656"/>
        <c:crosses val="autoZero"/>
        <c:auto val="1"/>
        <c:lblAlgn val="ctr"/>
        <c:lblOffset val="100"/>
        <c:noMultiLvlLbl val="0"/>
      </c:catAx>
      <c:valAx>
        <c:axId val="1621702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45720</xdr:rowOff>
    </xdr:from>
    <xdr:to>
      <xdr:col>17</xdr:col>
      <xdr:colOff>91440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89D-55B5-4080-96D3-A5C87086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542-A873-4329-BB69-E0FF1D55676D}">
  <dimension ref="A1:L14"/>
  <sheetViews>
    <sheetView workbookViewId="0">
      <selection activeCell="B5" sqref="B5"/>
    </sheetView>
  </sheetViews>
  <sheetFormatPr defaultRowHeight="14.4" x14ac:dyDescent="0.3"/>
  <cols>
    <col min="1" max="1" width="16.88671875" bestFit="1" customWidth="1"/>
    <col min="4" max="4" width="13.44140625" bestFit="1" customWidth="1"/>
    <col min="7" max="7" width="13.44140625" bestFit="1" customWidth="1"/>
  </cols>
  <sheetData>
    <row r="1" spans="1:12" x14ac:dyDescent="0.3">
      <c r="A1" s="15" t="s">
        <v>5</v>
      </c>
      <c r="B1" s="15"/>
      <c r="C1" s="15"/>
      <c r="D1" s="15"/>
      <c r="E1" s="3"/>
      <c r="F1" s="14"/>
      <c r="G1" s="14"/>
      <c r="H1" s="14"/>
      <c r="I1" s="14"/>
      <c r="J1" s="14"/>
      <c r="K1" s="14"/>
      <c r="L1" s="4"/>
    </row>
    <row r="2" spans="1:12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5"/>
      <c r="G2" s="4"/>
      <c r="H2" s="4"/>
      <c r="I2" s="4"/>
      <c r="J2" s="4"/>
      <c r="K2" s="4"/>
      <c r="L2" s="4"/>
    </row>
    <row r="3" spans="1:12" x14ac:dyDescent="0.3">
      <c r="A3" s="2">
        <v>0</v>
      </c>
      <c r="B3" s="2">
        <v>1100</v>
      </c>
      <c r="C3" s="2">
        <v>26</v>
      </c>
      <c r="D3" s="2">
        <f>B3+C3</f>
        <v>1126</v>
      </c>
      <c r="E3" s="7"/>
      <c r="F3" s="5"/>
      <c r="G3" s="5"/>
      <c r="H3" s="4"/>
      <c r="I3" s="4"/>
      <c r="J3" s="4"/>
      <c r="K3" s="4"/>
      <c r="L3" s="4"/>
    </row>
    <row r="4" spans="1:12" x14ac:dyDescent="0.3">
      <c r="A4" s="2">
        <v>1</v>
      </c>
      <c r="B4" s="2">
        <v>36</v>
      </c>
      <c r="C4" s="2">
        <v>298</v>
      </c>
      <c r="D4" s="2">
        <f>B4+C4</f>
        <v>334</v>
      </c>
      <c r="E4" s="7"/>
      <c r="F4" s="5"/>
      <c r="G4" s="4"/>
      <c r="H4" s="5"/>
      <c r="I4" s="5"/>
      <c r="J4" s="4"/>
      <c r="K4" s="4"/>
      <c r="L4" s="4"/>
    </row>
    <row r="5" spans="1:12" x14ac:dyDescent="0.3">
      <c r="A5" s="2" t="s">
        <v>7</v>
      </c>
      <c r="B5" s="2">
        <f>B3+B4</f>
        <v>1136</v>
      </c>
      <c r="C5" s="2">
        <f>SUM(C3:C4)</f>
        <v>324</v>
      </c>
      <c r="D5" s="2">
        <f>B5+C5</f>
        <v>1460</v>
      </c>
      <c r="E5" s="2"/>
      <c r="F5" s="4"/>
      <c r="G5" s="4"/>
      <c r="H5" s="4"/>
      <c r="I5" s="4"/>
      <c r="J5" s="4"/>
      <c r="K5" s="4"/>
      <c r="L5" s="4"/>
    </row>
    <row r="6" spans="1:12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  <c r="G6" s="4"/>
      <c r="H6" s="4"/>
      <c r="I6" s="4"/>
      <c r="J6" s="4"/>
      <c r="K6" s="4"/>
      <c r="L6" s="4"/>
    </row>
    <row r="7" spans="1:12" x14ac:dyDescent="0.3">
      <c r="A7" s="2" t="s">
        <v>0</v>
      </c>
      <c r="B7" s="10">
        <f>B3/B5</f>
        <v>0.96830985915492962</v>
      </c>
      <c r="C7" s="10">
        <f>C4/C5</f>
        <v>0.91975308641975306</v>
      </c>
      <c r="D7" s="10">
        <f>($B$3*B7+$B$4*C7)/$B$5</f>
        <v>0.96677108818796975</v>
      </c>
      <c r="E7" s="10">
        <f>(B7+C7)/2</f>
        <v>0.94403147278734134</v>
      </c>
      <c r="F7" s="6"/>
      <c r="G7" s="6"/>
      <c r="H7" s="4"/>
      <c r="I7" s="4"/>
      <c r="J7" s="4"/>
      <c r="K7" s="4"/>
      <c r="L7" s="4"/>
    </row>
    <row r="8" spans="1:12" x14ac:dyDescent="0.3">
      <c r="A8" s="2" t="s">
        <v>1</v>
      </c>
      <c r="B8" s="10">
        <f>B3/D3</f>
        <v>0.9769094138543517</v>
      </c>
      <c r="C8" s="10">
        <f>C4/D4</f>
        <v>0.89221556886227549</v>
      </c>
      <c r="D8" s="10">
        <f t="shared" ref="D8:D9" si="0">($B$3*B8+$B$4*C8)/$B$5</f>
        <v>0.97422545397784222</v>
      </c>
      <c r="E8" s="10">
        <f t="shared" ref="E8:E9" si="1">(B8+C8)/2</f>
        <v>0.9345624913583136</v>
      </c>
      <c r="F8" s="6"/>
      <c r="G8" s="6"/>
      <c r="H8" s="4"/>
      <c r="I8" s="4"/>
      <c r="J8" s="4"/>
      <c r="K8" s="4"/>
      <c r="L8" s="4"/>
    </row>
    <row r="9" spans="1:12" x14ac:dyDescent="0.3">
      <c r="A9" s="2" t="s">
        <v>2</v>
      </c>
      <c r="B9" s="10">
        <f>2*B7*B8/(B7+B8)</f>
        <v>0.97259062776304162</v>
      </c>
      <c r="C9" s="10">
        <f>2*C7*C8/(C7+C8)</f>
        <v>0.90577507598784202</v>
      </c>
      <c r="D9" s="10">
        <f t="shared" si="0"/>
        <v>0.97047323351664438</v>
      </c>
      <c r="E9" s="10">
        <f t="shared" si="1"/>
        <v>0.93918285187544182</v>
      </c>
      <c r="F9" s="6"/>
      <c r="G9" s="6"/>
      <c r="H9" s="4"/>
      <c r="I9" s="4"/>
      <c r="J9" s="4"/>
      <c r="K9" s="4"/>
      <c r="L9" s="4"/>
    </row>
    <row r="10" spans="1:12" x14ac:dyDescent="0.3">
      <c r="A10" s="2" t="s">
        <v>3</v>
      </c>
      <c r="B10" s="10">
        <f>(B3+C4)/D5</f>
        <v>0.95753424657534247</v>
      </c>
      <c r="C10" s="10">
        <f>(B3+C4)/D5</f>
        <v>0.95753424657534247</v>
      </c>
      <c r="D10" s="10"/>
      <c r="E10" s="10">
        <f>(B3+C4)/D5</f>
        <v>0.95753424657534247</v>
      </c>
      <c r="F10" s="4"/>
      <c r="G10" s="4"/>
      <c r="H10" s="4"/>
      <c r="I10" s="4"/>
      <c r="J10" s="4"/>
      <c r="K10" s="4"/>
      <c r="L10" s="4"/>
    </row>
    <row r="11" spans="1:12" x14ac:dyDescent="0.3">
      <c r="A11" s="7" t="s">
        <v>17</v>
      </c>
      <c r="B11" s="10">
        <f>B4/B5</f>
        <v>3.1690140845070422E-2</v>
      </c>
      <c r="C11" s="10">
        <f>B4/B5</f>
        <v>3.1690140845070422E-2</v>
      </c>
      <c r="D11" s="2"/>
      <c r="E11" s="10">
        <f>B4/B5</f>
        <v>3.1690140845070422E-2</v>
      </c>
      <c r="F11" s="4"/>
      <c r="G11" s="4"/>
      <c r="H11" s="4"/>
      <c r="I11" s="4"/>
      <c r="J11" s="4"/>
      <c r="K11" s="4"/>
      <c r="L11" s="4"/>
    </row>
    <row r="12" spans="1:12" x14ac:dyDescent="0.3">
      <c r="A12" s="7" t="s">
        <v>18</v>
      </c>
      <c r="B12" s="10">
        <f>C3/C5</f>
        <v>8.0246913580246909E-2</v>
      </c>
      <c r="C12" s="10">
        <f>C3/C5</f>
        <v>8.0246913580246909E-2</v>
      </c>
      <c r="D12" s="2"/>
      <c r="E12" s="10">
        <f>C3/C5</f>
        <v>8.0246913580246909E-2</v>
      </c>
      <c r="F12" s="4"/>
      <c r="G12" s="4"/>
      <c r="H12" s="4"/>
      <c r="I12" s="4"/>
      <c r="J12" s="4"/>
      <c r="K12" s="4"/>
      <c r="L12" s="4"/>
    </row>
    <row r="13" spans="1:12" x14ac:dyDescent="0.3">
      <c r="A13" s="7" t="s">
        <v>19</v>
      </c>
      <c r="B13" s="10">
        <f>$C$3/$D$3</f>
        <v>2.3090586145648313E-2</v>
      </c>
      <c r="C13" s="10">
        <f>$C$3/$D$3</f>
        <v>2.3090586145648313E-2</v>
      </c>
      <c r="D13" s="2"/>
      <c r="E13" s="10">
        <f>$C$3/$D$3</f>
        <v>2.3090586145648313E-2</v>
      </c>
    </row>
    <row r="14" spans="1:12" x14ac:dyDescent="0.3">
      <c r="A14" s="7" t="s">
        <v>20</v>
      </c>
      <c r="B14" s="10">
        <f>$B$4/$D$4</f>
        <v>0.10778443113772455</v>
      </c>
      <c r="C14" s="10">
        <f>$B$4/$D$4</f>
        <v>0.10778443113772455</v>
      </c>
      <c r="D14" s="2"/>
      <c r="E14" s="10">
        <f>$B$4/$D$4</f>
        <v>0.10778443113772455</v>
      </c>
    </row>
  </sheetData>
  <mergeCells count="4">
    <mergeCell ref="H1:I1"/>
    <mergeCell ref="J1:K1"/>
    <mergeCell ref="A1:D1"/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5812-F233-4309-AC38-522BA847B31C}">
  <dimension ref="A1:O11"/>
  <sheetViews>
    <sheetView workbookViewId="0">
      <selection activeCell="K11" sqref="K11"/>
    </sheetView>
  </sheetViews>
  <sheetFormatPr defaultRowHeight="14.4" x14ac:dyDescent="0.3"/>
  <cols>
    <col min="1" max="1" width="19.21875" bestFit="1" customWidth="1"/>
    <col min="3" max="3" width="11.77734375" bestFit="1" customWidth="1"/>
    <col min="6" max="6" width="11.77734375" bestFit="1" customWidth="1"/>
    <col min="9" max="9" width="11.77734375" bestFit="1" customWidth="1"/>
    <col min="14" max="14" width="16.88671875" bestFit="1" customWidth="1"/>
    <col min="15" max="15" width="16.88671875" customWidth="1"/>
  </cols>
  <sheetData>
    <row r="1" spans="1:15" x14ac:dyDescent="0.3">
      <c r="B1" s="20" t="s">
        <v>0</v>
      </c>
      <c r="C1" s="14"/>
      <c r="D1" s="21"/>
      <c r="E1" s="20" t="s">
        <v>1</v>
      </c>
      <c r="F1" s="14"/>
      <c r="G1" s="21"/>
      <c r="H1" s="20" t="s">
        <v>2</v>
      </c>
      <c r="I1" s="14"/>
      <c r="J1" s="21"/>
      <c r="K1" s="19" t="s">
        <v>3</v>
      </c>
    </row>
    <row r="2" spans="1:15" x14ac:dyDescent="0.3">
      <c r="A2" s="8" t="s">
        <v>16</v>
      </c>
      <c r="B2">
        <v>1</v>
      </c>
      <c r="C2" s="2" t="s">
        <v>4</v>
      </c>
      <c r="D2" s="2" t="s">
        <v>11</v>
      </c>
      <c r="E2">
        <v>1</v>
      </c>
      <c r="F2" s="2" t="s">
        <v>4</v>
      </c>
      <c r="G2" s="2" t="s">
        <v>11</v>
      </c>
      <c r="H2">
        <v>1</v>
      </c>
      <c r="I2" s="2" t="s">
        <v>4</v>
      </c>
      <c r="J2" s="2" t="s">
        <v>11</v>
      </c>
      <c r="K2" s="20"/>
      <c r="L2" s="7" t="s">
        <v>17</v>
      </c>
      <c r="M2" s="7" t="s">
        <v>18</v>
      </c>
      <c r="N2" s="7" t="s">
        <v>19</v>
      </c>
      <c r="O2" s="7" t="s">
        <v>20</v>
      </c>
    </row>
    <row r="3" spans="1:15" x14ac:dyDescent="0.3">
      <c r="A3" t="str">
        <f>RF!A1</f>
        <v>Random Forest</v>
      </c>
      <c r="B3" s="1">
        <f>RF!$C$7</f>
        <v>0.91975308641975306</v>
      </c>
      <c r="C3" s="1">
        <f>RF!$D$7</f>
        <v>0.96677108818796975</v>
      </c>
      <c r="D3" s="1">
        <f>RF!$E$7</f>
        <v>0.94403147278734134</v>
      </c>
      <c r="E3" s="1">
        <f>RF!$C$8</f>
        <v>0.89221556886227549</v>
      </c>
      <c r="F3" s="1">
        <f>RF!$D$8</f>
        <v>0.97422545397784222</v>
      </c>
      <c r="G3" s="1">
        <f>RF!$E$8</f>
        <v>0.9345624913583136</v>
      </c>
      <c r="H3" s="1">
        <f>RF!$C$9</f>
        <v>0.90577507598784202</v>
      </c>
      <c r="I3" s="1">
        <f>RF!$D$9</f>
        <v>0.97047323351664438</v>
      </c>
      <c r="J3" s="1">
        <f>RF!$E$9</f>
        <v>0.93918285187544182</v>
      </c>
      <c r="K3" s="1">
        <f>RF!$C$10</f>
        <v>0.95753424657534247</v>
      </c>
      <c r="L3" s="1">
        <f>RF!$C$11</f>
        <v>3.1690140845070422E-2</v>
      </c>
      <c r="M3" s="1">
        <f>RF!$C$12</f>
        <v>8.0246913580246909E-2</v>
      </c>
      <c r="N3" s="1">
        <f>RF!$C$13</f>
        <v>2.3090586145648313E-2</v>
      </c>
      <c r="O3" s="1">
        <f>RF!$C$14</f>
        <v>0.10778443113772455</v>
      </c>
    </row>
    <row r="4" spans="1:15" x14ac:dyDescent="0.3">
      <c r="A4" t="str">
        <f>SGD!A1</f>
        <v>SGD Classifier</v>
      </c>
      <c r="B4" s="1">
        <f>SGD!$C$7</f>
        <v>0.93831168831168832</v>
      </c>
      <c r="C4" s="1">
        <f>SGD!$D$7</f>
        <v>0.96005367923092544</v>
      </c>
      <c r="D4" s="1">
        <f>SGD!$E$7</f>
        <v>0.9496245941558441</v>
      </c>
      <c r="E4" s="1">
        <f>SGD!$C$8</f>
        <v>0.8652694610778443</v>
      </c>
      <c r="F4" s="1">
        <f>SGD!$D$8</f>
        <v>0.97852233477095529</v>
      </c>
      <c r="G4" s="1">
        <f>SGD!$E$8</f>
        <v>0.92419778560108912</v>
      </c>
      <c r="H4" s="1">
        <f>SGD!$C$9</f>
        <v>0.90031152647975077</v>
      </c>
      <c r="I4" s="1">
        <f>SGD!$D$9</f>
        <v>0.96910855289249176</v>
      </c>
      <c r="J4" s="1">
        <f>SGD!$E$9</f>
        <v>0.93610835323109565</v>
      </c>
      <c r="K4" s="1">
        <f>SGD!$C$10</f>
        <v>0.95616438356164379</v>
      </c>
      <c r="L4" s="1">
        <f>SGD!$C$11</f>
        <v>3.90625E-2</v>
      </c>
      <c r="M4" s="1">
        <f>SGD!$C$12</f>
        <v>6.1688311688311688E-2</v>
      </c>
      <c r="N4" s="1">
        <f>SGD!$C$13</f>
        <v>1.6873889875666074E-2</v>
      </c>
      <c r="O4" s="1">
        <f>SGD!$C$14</f>
        <v>0.1347305389221557</v>
      </c>
    </row>
    <row r="5" spans="1:15" x14ac:dyDescent="0.3">
      <c r="A5" t="str">
        <f>SVC!A1</f>
        <v>SVC</v>
      </c>
      <c r="B5" s="1">
        <f>SVC!$C$7</f>
        <v>0.22876712328767124</v>
      </c>
      <c r="C5" s="1" t="e">
        <f>SVC!$D$7</f>
        <v>#DIV/0!</v>
      </c>
      <c r="D5" s="1" t="e">
        <f>SVC!$E$7</f>
        <v>#DIV/0!</v>
      </c>
      <c r="E5" s="1">
        <f>SVC!$C$8</f>
        <v>1</v>
      </c>
      <c r="F5" s="1" t="e">
        <f>SVC!$D$8</f>
        <v>#DIV/0!</v>
      </c>
      <c r="G5" s="1">
        <f>SVC!$E$8</f>
        <v>0.5</v>
      </c>
      <c r="H5" s="1">
        <f>SVC!$C$9</f>
        <v>0.3723522853957637</v>
      </c>
      <c r="I5" s="1" t="e">
        <f>SVC!$D$9</f>
        <v>#DIV/0!</v>
      </c>
      <c r="J5" s="1" t="e">
        <f>SVC!$E$9</f>
        <v>#DIV/0!</v>
      </c>
      <c r="K5" s="1">
        <f>SVC!$C$10</f>
        <v>0.22876712328767124</v>
      </c>
      <c r="L5" s="1" t="e">
        <f>SVC!$C$11</f>
        <v>#DIV/0!</v>
      </c>
      <c r="M5" s="1">
        <f>SVC!$C$12</f>
        <v>0.77123287671232876</v>
      </c>
      <c r="N5" s="1">
        <f>SVC!$C$13</f>
        <v>1</v>
      </c>
      <c r="O5" s="1">
        <f>SVC!$C$14</f>
        <v>0</v>
      </c>
    </row>
    <row r="6" spans="1:15" x14ac:dyDescent="0.3">
      <c r="A6" t="str">
        <f>XGB!A1</f>
        <v>XGB Classifier</v>
      </c>
      <c r="B6" s="1">
        <f>XGB!$C$7</f>
        <v>0.91975308641975306</v>
      </c>
      <c r="C6" s="1">
        <f>XGB!$D$7</f>
        <v>0.96677108818796975</v>
      </c>
      <c r="D6" s="1">
        <f>XGB!$D$7</f>
        <v>0.96677108818796975</v>
      </c>
      <c r="E6" s="1">
        <f>XGB!$C$8</f>
        <v>0.89221556886227549</v>
      </c>
      <c r="F6" s="1">
        <f>XGB!$D$8</f>
        <v>0.97422545397784222</v>
      </c>
      <c r="G6" s="1">
        <f>XGB!$E$8</f>
        <v>0.9345624913583136</v>
      </c>
      <c r="H6" s="1">
        <f>XGB!$C$9</f>
        <v>0.90577507598784202</v>
      </c>
      <c r="I6" s="1">
        <f>XGB!$D$9</f>
        <v>0.97047323351664438</v>
      </c>
      <c r="J6" s="1">
        <f>XGB!$D$9</f>
        <v>0.97047323351664438</v>
      </c>
      <c r="K6" s="1">
        <f>XGB!$C$10</f>
        <v>0.95753424657534247</v>
      </c>
      <c r="L6" s="1">
        <f>XGB!$C$11</f>
        <v>3.1690140845070422E-2</v>
      </c>
      <c r="M6" s="1">
        <f>XGB!$C$12</f>
        <v>8.0246913580246909E-2</v>
      </c>
      <c r="N6" s="1">
        <f>XGB!$C$13</f>
        <v>2.3090586145648313E-2</v>
      </c>
      <c r="O6" s="1">
        <f>XGB!$C$14</f>
        <v>0.10778443113772455</v>
      </c>
    </row>
    <row r="7" spans="1:15" x14ac:dyDescent="0.3">
      <c r="A7" t="str">
        <f>CatBoost!A1</f>
        <v>CatBoost</v>
      </c>
      <c r="B7" s="1">
        <f>CatBoost!$C$7</f>
        <v>0.91975308641975306</v>
      </c>
      <c r="C7" s="1">
        <f>CatBoost!$D$7</f>
        <v>0.96677108818796975</v>
      </c>
      <c r="D7" s="1">
        <f>CatBoost!$E$7</f>
        <v>0.94403147278734134</v>
      </c>
      <c r="E7" s="1">
        <f>CatBoost!$C$8</f>
        <v>0.89221556886227549</v>
      </c>
      <c r="F7" s="1">
        <f>CatBoost!$D$8</f>
        <v>0.97422545397784222</v>
      </c>
      <c r="G7" s="1">
        <f>CatBoost!$E$8</f>
        <v>0.9345624913583136</v>
      </c>
      <c r="H7" s="1">
        <f>CatBoost!$C$9</f>
        <v>0.90577507598784202</v>
      </c>
      <c r="I7" s="1">
        <f>CatBoost!$D$9</f>
        <v>0.97047323351664438</v>
      </c>
      <c r="J7" s="1">
        <f>CatBoost!$E$9</f>
        <v>0.93918285187544182</v>
      </c>
      <c r="K7" s="1">
        <f>CatBoost!$C$10</f>
        <v>0.95753424657534247</v>
      </c>
      <c r="L7" s="1">
        <f>CatBoost!$C$11</f>
        <v>3.1690140845070422E-2</v>
      </c>
      <c r="M7" s="1">
        <f>CatBoost!$C$12</f>
        <v>8.0246913580246909E-2</v>
      </c>
      <c r="N7" s="1">
        <f>CatBoost!$C$13</f>
        <v>2.3090586145648313E-2</v>
      </c>
      <c r="O7" s="1">
        <f>CatBoost!$C$14</f>
        <v>0.10778443113772455</v>
      </c>
    </row>
    <row r="8" spans="1:15" x14ac:dyDescent="0.3">
      <c r="A8" t="str">
        <f>LRCV!A1</f>
        <v>Logistic Regression CV</v>
      </c>
      <c r="B8" s="1">
        <f>LRCV!$C$7</f>
        <v>0.90654205607476634</v>
      </c>
      <c r="C8" s="1">
        <f>LRCV!$D$7</f>
        <v>0.96014456736642184</v>
      </c>
      <c r="D8" s="1">
        <f>LRCV!$E$7</f>
        <v>0.93439482083808556</v>
      </c>
      <c r="E8" s="1">
        <f>LRCV!$C$8</f>
        <v>0.87125748502994016</v>
      </c>
      <c r="F8" s="1">
        <f>LRCV!$D$8</f>
        <v>0.9695025121832429</v>
      </c>
      <c r="G8" s="1">
        <f>LRCV!$E$8</f>
        <v>0.92230725050786533</v>
      </c>
      <c r="H8" s="1">
        <f>LRCV!$C$9</f>
        <v>0.88854961832061063</v>
      </c>
      <c r="I8" s="1">
        <f>LRCV!$D$9</f>
        <v>0.96477964291372709</v>
      </c>
      <c r="J8" s="1">
        <f>LRCV!$E$9</f>
        <v>0.92816001887332955</v>
      </c>
      <c r="K8" s="1">
        <f>LRCV!$C$10</f>
        <v>0.95</v>
      </c>
      <c r="L8" s="1">
        <f>LRCV!$C$11</f>
        <v>3.7752414398595259E-2</v>
      </c>
      <c r="M8" s="1">
        <f>LRCV!$C$12</f>
        <v>9.3457943925233641E-2</v>
      </c>
      <c r="N8" s="1">
        <f>LRCV!$C$13</f>
        <v>2.664298401420959E-2</v>
      </c>
      <c r="O8" s="1">
        <f>LRCV!$C$14</f>
        <v>0.12874251497005987</v>
      </c>
    </row>
    <row r="9" spans="1:15" x14ac:dyDescent="0.3">
      <c r="A9" t="str">
        <f>LR!A1</f>
        <v>Logistic Regression</v>
      </c>
      <c r="B9" s="1">
        <f>LR!$C$7</f>
        <v>0.92088607594936711</v>
      </c>
      <c r="C9" s="1">
        <f>LR!$D$7</f>
        <v>0.96085171329290342</v>
      </c>
      <c r="D9" s="1">
        <f>LR!$E$7</f>
        <v>0.94164933168097731</v>
      </c>
      <c r="E9" s="1">
        <f>LR!$C$8</f>
        <v>0.87125748502994016</v>
      </c>
      <c r="F9" s="1">
        <f>LR!$D$8</f>
        <v>0.97379294932102267</v>
      </c>
      <c r="G9" s="1">
        <f>LR!$E$8</f>
        <v>0.92452749917571608</v>
      </c>
      <c r="H9" s="1">
        <f>LR!$C$9</f>
        <v>0.89538461538461545</v>
      </c>
      <c r="I9" s="1">
        <f>LR!$D$9</f>
        <v>0.96723779778337571</v>
      </c>
      <c r="J9" s="1">
        <f>LR!$E$9</f>
        <v>0.93271433412402582</v>
      </c>
      <c r="K9" s="1">
        <f>LR!$C$10</f>
        <v>0.95342465753424654</v>
      </c>
      <c r="L9" s="1">
        <f>LR!$C$11</f>
        <v>3.7587412587412584E-2</v>
      </c>
      <c r="M9" s="1">
        <f>LR!$C$12</f>
        <v>7.9113924050632917E-2</v>
      </c>
      <c r="N9" s="1">
        <f>LR!$C$13</f>
        <v>2.2202486678507993E-2</v>
      </c>
      <c r="O9" s="1">
        <f>LR!$C$14</f>
        <v>0.12874251497005987</v>
      </c>
    </row>
    <row r="10" spans="1:15" x14ac:dyDescent="0.3">
      <c r="A10" t="str">
        <f>MLP!A1</f>
        <v>Multi Layer Perceptron</v>
      </c>
      <c r="B10" s="1">
        <f>MLP!$C$7</f>
        <v>0.91975308641975306</v>
      </c>
      <c r="C10" s="1">
        <f>MLP!$D$7</f>
        <v>0.96677108818796975</v>
      </c>
      <c r="D10" s="1">
        <f>MLP!$E$7</f>
        <v>0.94403147278734134</v>
      </c>
      <c r="E10" s="1">
        <f>MLP!$C$8</f>
        <v>0.89221556886227549</v>
      </c>
      <c r="F10" s="1">
        <f>MLP!$D$8</f>
        <v>0.97422545397784222</v>
      </c>
      <c r="G10" s="1">
        <f>MLP!$E$8</f>
        <v>0.9345624913583136</v>
      </c>
      <c r="H10" s="1">
        <f>MLP!$C$9</f>
        <v>0.90577507598784202</v>
      </c>
      <c r="I10" s="1">
        <f>MLP!$D$9</f>
        <v>0.97047323351664438</v>
      </c>
      <c r="J10" s="1">
        <f>MLP!$E$9</f>
        <v>0.93918285187544182</v>
      </c>
      <c r="K10" s="1">
        <f>MLP!$C$10</f>
        <v>0.95753424657534247</v>
      </c>
      <c r="L10" s="1">
        <f>MLP!$C$11</f>
        <v>3.1690140845070422E-2</v>
      </c>
      <c r="M10" s="1">
        <f>MLP!$C$12</f>
        <v>8.0246913580246909E-2</v>
      </c>
      <c r="N10" s="1">
        <f>MLP!$C$13</f>
        <v>2.3090586145648313E-2</v>
      </c>
      <c r="O10" s="1">
        <f>MLP!$C$14</f>
        <v>0.10778443113772455</v>
      </c>
    </row>
    <row r="11" spans="1:15" x14ac:dyDescent="0.3">
      <c r="A11" t="str">
        <f>AVG!A1</f>
        <v>AVERAGE MODEL</v>
      </c>
      <c r="B11" s="1">
        <f>AVG!$C$7</f>
        <v>0.84210526315789469</v>
      </c>
      <c r="C11" s="1">
        <f>AVG!$D$7</f>
        <v>0.96988207154592365</v>
      </c>
      <c r="D11" s="1">
        <f>AVG!$E$7</f>
        <v>0.90774109491383759</v>
      </c>
      <c r="E11" s="1">
        <f>AVG!$C$8</f>
        <v>0.92005610098176716</v>
      </c>
      <c r="F11" s="1">
        <f>AVG!$D$8</f>
        <v>0.94362363594232468</v>
      </c>
      <c r="G11" s="1">
        <f>AVG!$E$8</f>
        <v>0.93216216920406891</v>
      </c>
      <c r="H11" s="1">
        <f>AVG!$C$9</f>
        <v>0.87935656836461129</v>
      </c>
      <c r="I11" s="1">
        <f>AVG!$D$9</f>
        <v>0.95649190815634955</v>
      </c>
      <c r="J11" s="1">
        <f>AVG!$E$9</f>
        <v>0.91897911214918704</v>
      </c>
      <c r="K11" s="1">
        <f>AVG!$C$10</f>
        <v>0.93835616438356162</v>
      </c>
      <c r="L11" s="1">
        <f>AVG!$C$11</f>
        <v>2.6623073330219522E-2</v>
      </c>
      <c r="M11" s="1">
        <f>AVG!$C$12</f>
        <v>0.15789473684210525</v>
      </c>
      <c r="N11" s="1">
        <f>AVG!$C$13</f>
        <v>5.5731762573629363E-2</v>
      </c>
      <c r="O11" s="1">
        <f>AVG!$C$14</f>
        <v>7.9943899018232817E-2</v>
      </c>
    </row>
  </sheetData>
  <mergeCells count="4">
    <mergeCell ref="K1:K2"/>
    <mergeCell ref="B1:D1"/>
    <mergeCell ref="E1:G1"/>
    <mergeCell ref="H1:J1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E7C7-E2C4-45F1-928B-E9A1D209C23A}">
  <dimension ref="A1:E10"/>
  <sheetViews>
    <sheetView tabSelected="1" workbookViewId="0">
      <selection activeCell="A12" sqref="A12"/>
    </sheetView>
  </sheetViews>
  <sheetFormatPr defaultRowHeight="14.4" x14ac:dyDescent="0.3"/>
  <cols>
    <col min="1" max="1" width="19.21875" bestFit="1" customWidth="1"/>
  </cols>
  <sheetData>
    <row r="1" spans="1:5" x14ac:dyDescent="0.3">
      <c r="A1" s="8" t="s">
        <v>16</v>
      </c>
      <c r="B1" s="11" t="s">
        <v>0</v>
      </c>
      <c r="C1" s="11" t="s">
        <v>1</v>
      </c>
      <c r="D1" s="11" t="s">
        <v>2</v>
      </c>
      <c r="E1" s="12" t="s">
        <v>3</v>
      </c>
    </row>
    <row r="2" spans="1:5" x14ac:dyDescent="0.3">
      <c r="A2" t="str">
        <f>RF!A1</f>
        <v>Random Forest</v>
      </c>
      <c r="B2" s="1">
        <f>RF!$E$7</f>
        <v>0.94403147278734134</v>
      </c>
      <c r="C2" s="1">
        <f>RF!$E$8</f>
        <v>0.9345624913583136</v>
      </c>
      <c r="D2" s="1">
        <f>RF!$E$9</f>
        <v>0.93918285187544182</v>
      </c>
      <c r="E2" s="1">
        <f>RF!$C$10</f>
        <v>0.95753424657534247</v>
      </c>
    </row>
    <row r="3" spans="1:5" x14ac:dyDescent="0.3">
      <c r="A3" t="str">
        <f>SGD!A1</f>
        <v>SGD Classifier</v>
      </c>
      <c r="B3" s="1">
        <f>SGD!$E$7</f>
        <v>0.9496245941558441</v>
      </c>
      <c r="C3" s="1">
        <f>SGD!$E$8</f>
        <v>0.92419778560108912</v>
      </c>
      <c r="D3" s="1">
        <f>SGD!$E$9</f>
        <v>0.93610835323109565</v>
      </c>
      <c r="E3" s="1">
        <f>SGD!$C$10</f>
        <v>0.95616438356164379</v>
      </c>
    </row>
    <row r="4" spans="1:5" x14ac:dyDescent="0.3">
      <c r="A4" t="str">
        <f>AVG!A1</f>
        <v>AVERAGE MODEL</v>
      </c>
      <c r="B4" s="1">
        <f>AVG!$E$7</f>
        <v>0.90774109491383759</v>
      </c>
      <c r="C4" s="1">
        <f>AVG!$E$8</f>
        <v>0.93216216920406891</v>
      </c>
      <c r="D4" s="1">
        <f>AVG!$E$9</f>
        <v>0.91897911214918704</v>
      </c>
      <c r="E4" s="1">
        <f>AVG!$C$10</f>
        <v>0.93835616438356162</v>
      </c>
    </row>
    <row r="5" spans="1:5" x14ac:dyDescent="0.3">
      <c r="A5" t="str">
        <f>SVC!A1</f>
        <v>SVC</v>
      </c>
      <c r="B5" s="1" t="e">
        <f>SVC!$E$7</f>
        <v>#DIV/0!</v>
      </c>
      <c r="C5" s="1">
        <f>SVC!$E$8</f>
        <v>0.5</v>
      </c>
      <c r="D5" s="1" t="e">
        <f>SVC!$E$9</f>
        <v>#DIV/0!</v>
      </c>
      <c r="E5" s="1">
        <f>SVC!$C$10</f>
        <v>0.22876712328767124</v>
      </c>
    </row>
    <row r="6" spans="1:5" x14ac:dyDescent="0.3">
      <c r="A6" t="str">
        <f>XGB!A1</f>
        <v>XGB Classifier</v>
      </c>
      <c r="B6" s="1">
        <f>XGB!$D$7</f>
        <v>0.96677108818796975</v>
      </c>
      <c r="C6" s="1">
        <f>XGB!$E$8</f>
        <v>0.9345624913583136</v>
      </c>
      <c r="D6" s="1">
        <f>XGB!$D$9</f>
        <v>0.97047323351664438</v>
      </c>
      <c r="E6" s="1">
        <f>XGB!$C$10</f>
        <v>0.95753424657534247</v>
      </c>
    </row>
    <row r="7" spans="1:5" x14ac:dyDescent="0.3">
      <c r="A7" t="str">
        <f>CatBoost!A1</f>
        <v>CatBoost</v>
      </c>
      <c r="B7" s="1">
        <f>CatBoost!$E$7</f>
        <v>0.94403147278734134</v>
      </c>
      <c r="C7" s="1">
        <f>CatBoost!$E$8</f>
        <v>0.9345624913583136</v>
      </c>
      <c r="D7" s="1">
        <f>CatBoost!$E$9</f>
        <v>0.93918285187544182</v>
      </c>
      <c r="E7" s="1">
        <f>CatBoost!$C$10</f>
        <v>0.95753424657534247</v>
      </c>
    </row>
    <row r="8" spans="1:5" x14ac:dyDescent="0.3">
      <c r="A8" t="str">
        <f>LRCV!A1</f>
        <v>Logistic Regression CV</v>
      </c>
      <c r="B8" s="1">
        <f>LRCV!$E$7</f>
        <v>0.93439482083808556</v>
      </c>
      <c r="C8" s="1">
        <f>LRCV!$E$8</f>
        <v>0.92230725050786533</v>
      </c>
      <c r="D8" s="1">
        <f>LRCV!$E$9</f>
        <v>0.92816001887332955</v>
      </c>
      <c r="E8" s="1">
        <f>LRCV!$C$10</f>
        <v>0.95</v>
      </c>
    </row>
    <row r="9" spans="1:5" x14ac:dyDescent="0.3">
      <c r="A9" t="str">
        <f>LR!A1</f>
        <v>Logistic Regression</v>
      </c>
      <c r="B9" s="1">
        <f>LR!$E$7</f>
        <v>0.94164933168097731</v>
      </c>
      <c r="C9" s="1">
        <f>LR!$E$8</f>
        <v>0.92452749917571608</v>
      </c>
      <c r="D9" s="1">
        <f>LR!$E$9</f>
        <v>0.93271433412402582</v>
      </c>
      <c r="E9" s="1">
        <f>LR!$C$10</f>
        <v>0.95342465753424654</v>
      </c>
    </row>
    <row r="10" spans="1:5" x14ac:dyDescent="0.3">
      <c r="A10" t="str">
        <f>MLP!A1</f>
        <v>Multi Layer Perceptron</v>
      </c>
      <c r="B10" s="1">
        <f>MLP!$E$7</f>
        <v>0.94403147278734134</v>
      </c>
      <c r="C10" s="1">
        <f>MLP!$E$8</f>
        <v>0.9345624913583136</v>
      </c>
      <c r="D10" s="1">
        <f>MLP!$E$9</f>
        <v>0.93918285187544182</v>
      </c>
      <c r="E10" s="1">
        <f>MLP!$C$10</f>
        <v>0.95753424657534247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B062-E7BC-40C8-B651-90CE3716E93B}">
  <dimension ref="A1:F14"/>
  <sheetViews>
    <sheetView workbookViewId="0">
      <selection activeCell="C4" sqref="C4"/>
    </sheetView>
  </sheetViews>
  <sheetFormatPr defaultRowHeight="14.4" x14ac:dyDescent="0.3"/>
  <cols>
    <col min="4" max="4" width="11.77734375" bestFit="1" customWidth="1"/>
  </cols>
  <sheetData>
    <row r="1" spans="1:6" x14ac:dyDescent="0.3">
      <c r="A1" s="15" t="s">
        <v>8</v>
      </c>
      <c r="B1" s="15"/>
      <c r="C1" s="15"/>
      <c r="D1" s="15"/>
      <c r="E1" s="13"/>
      <c r="F1" s="9"/>
    </row>
    <row r="2" spans="1:6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4"/>
    </row>
    <row r="3" spans="1:6" x14ac:dyDescent="0.3">
      <c r="A3" s="2">
        <v>0</v>
      </c>
      <c r="B3" s="2">
        <v>1107</v>
      </c>
      <c r="C3" s="2">
        <v>19</v>
      </c>
      <c r="D3" s="2">
        <f>B3+C3</f>
        <v>1126</v>
      </c>
      <c r="E3" s="2"/>
      <c r="F3" s="5"/>
    </row>
    <row r="4" spans="1:6" x14ac:dyDescent="0.3">
      <c r="A4" s="2">
        <v>1</v>
      </c>
      <c r="B4" s="2">
        <v>45</v>
      </c>
      <c r="C4" s="2">
        <v>289</v>
      </c>
      <c r="D4" s="2">
        <f>B4+C4</f>
        <v>334</v>
      </c>
      <c r="E4" s="2"/>
      <c r="F4" s="5"/>
    </row>
    <row r="5" spans="1:6" x14ac:dyDescent="0.3">
      <c r="A5" s="2" t="s">
        <v>7</v>
      </c>
      <c r="B5" s="2">
        <f>B3+B4</f>
        <v>1152</v>
      </c>
      <c r="C5" s="2">
        <f>SUM(C3:C4)</f>
        <v>308</v>
      </c>
      <c r="D5" s="2">
        <f>B5+C5</f>
        <v>1460</v>
      </c>
      <c r="E5" s="2"/>
      <c r="F5" s="4"/>
    </row>
    <row r="6" spans="1:6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</row>
    <row r="7" spans="1:6" x14ac:dyDescent="0.3">
      <c r="A7" s="2" t="s">
        <v>0</v>
      </c>
      <c r="B7" s="10">
        <f>B3/B5</f>
        <v>0.9609375</v>
      </c>
      <c r="C7" s="10">
        <f>C4/C5</f>
        <v>0.93831168831168832</v>
      </c>
      <c r="D7" s="10">
        <f>($B$3*B7+$B$4*C7)/$B$5</f>
        <v>0.96005367923092544</v>
      </c>
      <c r="E7" s="10">
        <f>(B7+C7)/2</f>
        <v>0.9496245941558441</v>
      </c>
      <c r="F7" s="6"/>
    </row>
    <row r="8" spans="1:6" x14ac:dyDescent="0.3">
      <c r="A8" s="2" t="s">
        <v>1</v>
      </c>
      <c r="B8" s="10">
        <f>B3/D3</f>
        <v>0.98312611012433393</v>
      </c>
      <c r="C8" s="10">
        <f>C4/D4</f>
        <v>0.8652694610778443</v>
      </c>
      <c r="D8" s="10">
        <f t="shared" ref="D8:D9" si="0">($B$3*B8+$B$4*C8)/$B$5</f>
        <v>0.97852233477095529</v>
      </c>
      <c r="E8" s="10">
        <f t="shared" ref="E8:E9" si="1">(B8+C8)/2</f>
        <v>0.92419778560108912</v>
      </c>
      <c r="F8" s="6"/>
    </row>
    <row r="9" spans="1:6" x14ac:dyDescent="0.3">
      <c r="A9" s="2" t="s">
        <v>2</v>
      </c>
      <c r="B9" s="10">
        <f>2*B7*B8/(B7+B8)</f>
        <v>0.97190517998244064</v>
      </c>
      <c r="C9" s="10">
        <f>2*C7*C8/(C7+C8)</f>
        <v>0.90031152647975077</v>
      </c>
      <c r="D9" s="10">
        <f t="shared" si="0"/>
        <v>0.96910855289249176</v>
      </c>
      <c r="E9" s="10">
        <f t="shared" si="1"/>
        <v>0.93610835323109565</v>
      </c>
      <c r="F9" s="6"/>
    </row>
    <row r="10" spans="1:6" x14ac:dyDescent="0.3">
      <c r="A10" s="2" t="s">
        <v>3</v>
      </c>
      <c r="B10" s="10">
        <f>(B3+C4)/D5</f>
        <v>0.95616438356164379</v>
      </c>
      <c r="C10" s="10">
        <f>(B3+C4)/D5</f>
        <v>0.95616438356164379</v>
      </c>
      <c r="D10" s="10"/>
      <c r="E10" s="10">
        <f>(B3+C4)/D5</f>
        <v>0.95616438356164379</v>
      </c>
      <c r="F10" s="6"/>
    </row>
    <row r="11" spans="1:6" x14ac:dyDescent="0.3">
      <c r="A11" s="7" t="s">
        <v>17</v>
      </c>
      <c r="B11" s="10">
        <f>B4/B5</f>
        <v>3.90625E-2</v>
      </c>
      <c r="C11" s="10">
        <f>B4/B5</f>
        <v>3.90625E-2</v>
      </c>
      <c r="D11" s="2"/>
      <c r="E11" s="10">
        <f>B4/B5</f>
        <v>3.90625E-2</v>
      </c>
    </row>
    <row r="12" spans="1:6" x14ac:dyDescent="0.3">
      <c r="A12" s="7" t="s">
        <v>18</v>
      </c>
      <c r="B12" s="10">
        <f>C3/C5</f>
        <v>6.1688311688311688E-2</v>
      </c>
      <c r="C12" s="10">
        <f>C3/C5</f>
        <v>6.1688311688311688E-2</v>
      </c>
      <c r="D12" s="2"/>
      <c r="E12" s="10">
        <f>C3/C5</f>
        <v>6.1688311688311688E-2</v>
      </c>
    </row>
    <row r="13" spans="1:6" x14ac:dyDescent="0.3">
      <c r="A13" s="7" t="s">
        <v>19</v>
      </c>
      <c r="B13" s="10">
        <f>$C$3/$D$3</f>
        <v>1.6873889875666074E-2</v>
      </c>
      <c r="C13" s="10">
        <f>$C$3/$D$3</f>
        <v>1.6873889875666074E-2</v>
      </c>
      <c r="D13" s="2"/>
      <c r="E13" s="10">
        <f>$C$3/$D$3</f>
        <v>1.6873889875666074E-2</v>
      </c>
    </row>
    <row r="14" spans="1:6" x14ac:dyDescent="0.3">
      <c r="A14" s="7" t="s">
        <v>20</v>
      </c>
      <c r="B14" s="10">
        <f>$B$4/$D$4</f>
        <v>0.1347305389221557</v>
      </c>
      <c r="C14" s="10">
        <f>$B$4/$D$4</f>
        <v>0.1347305389221557</v>
      </c>
      <c r="D14" s="2"/>
      <c r="E14" s="10">
        <f>$B$4/$D$4</f>
        <v>0.1347305389221557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00C-F099-4913-80DD-F9336941AEBA}">
  <dimension ref="A1:E14"/>
  <sheetViews>
    <sheetView workbookViewId="0">
      <selection activeCell="C5" sqref="C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10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0</v>
      </c>
      <c r="C3" s="2">
        <v>1126</v>
      </c>
      <c r="D3" s="2">
        <f>B3+C3</f>
        <v>1126</v>
      </c>
      <c r="E3" s="7"/>
    </row>
    <row r="4" spans="1:5" x14ac:dyDescent="0.3">
      <c r="A4" s="2">
        <v>1</v>
      </c>
      <c r="B4" s="2">
        <v>0</v>
      </c>
      <c r="C4" s="2">
        <v>334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0</v>
      </c>
      <c r="C5" s="2">
        <f>SUM(C3:C4)</f>
        <v>1460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 t="e">
        <f>B3/B5</f>
        <v>#DIV/0!</v>
      </c>
      <c r="C7" s="10">
        <f>C4/C5</f>
        <v>0.22876712328767124</v>
      </c>
      <c r="D7" s="10" t="e">
        <f>($B$3*B7+$B$4*C7)/$B$5</f>
        <v>#DIV/0!</v>
      </c>
      <c r="E7" s="10" t="e">
        <f>(B7+C7)/2</f>
        <v>#DIV/0!</v>
      </c>
    </row>
    <row r="8" spans="1:5" x14ac:dyDescent="0.3">
      <c r="A8" s="2" t="s">
        <v>1</v>
      </c>
      <c r="B8" s="10">
        <f>B3/D3</f>
        <v>0</v>
      </c>
      <c r="C8" s="10">
        <f>C4/D4</f>
        <v>1</v>
      </c>
      <c r="D8" s="10" t="e">
        <f t="shared" ref="D8:D9" si="0">($B$3*B8+$B$4*C8)/$B$5</f>
        <v>#DIV/0!</v>
      </c>
      <c r="E8" s="10">
        <f t="shared" ref="E8:E9" si="1">(B8+C8)/2</f>
        <v>0.5</v>
      </c>
    </row>
    <row r="9" spans="1:5" x14ac:dyDescent="0.3">
      <c r="A9" s="2" t="s">
        <v>2</v>
      </c>
      <c r="B9" s="10" t="e">
        <f>2*B7*B8/(B7+B8)</f>
        <v>#DIV/0!</v>
      </c>
      <c r="C9" s="10">
        <f>2*C7*C8/(C7+C8)</f>
        <v>0.3723522853957637</v>
      </c>
      <c r="D9" s="10" t="e">
        <f t="shared" si="0"/>
        <v>#DIV/0!</v>
      </c>
      <c r="E9" s="10" t="e">
        <f t="shared" si="1"/>
        <v>#DIV/0!</v>
      </c>
    </row>
    <row r="10" spans="1:5" x14ac:dyDescent="0.3">
      <c r="A10" s="2" t="s">
        <v>3</v>
      </c>
      <c r="B10" s="10">
        <f>(B3+C4)/D5</f>
        <v>0.22876712328767124</v>
      </c>
      <c r="C10" s="10">
        <f>(B3+C4)/D5</f>
        <v>0.22876712328767124</v>
      </c>
      <c r="D10" s="10"/>
      <c r="E10" s="10">
        <f>(B3+C4)/D5</f>
        <v>0.22876712328767124</v>
      </c>
    </row>
    <row r="11" spans="1:5" x14ac:dyDescent="0.3">
      <c r="A11" s="7" t="s">
        <v>17</v>
      </c>
      <c r="B11" s="10" t="e">
        <f>B4/B5</f>
        <v>#DIV/0!</v>
      </c>
      <c r="C11" s="10" t="e">
        <f>B4/B5</f>
        <v>#DIV/0!</v>
      </c>
      <c r="D11" s="2"/>
      <c r="E11" s="10" t="e">
        <f>B4/B5</f>
        <v>#DIV/0!</v>
      </c>
    </row>
    <row r="12" spans="1:5" x14ac:dyDescent="0.3">
      <c r="A12" s="7" t="s">
        <v>18</v>
      </c>
      <c r="B12" s="10">
        <f>C3/C5</f>
        <v>0.77123287671232876</v>
      </c>
      <c r="C12" s="10">
        <f>C3/C5</f>
        <v>0.77123287671232876</v>
      </c>
      <c r="D12" s="2"/>
      <c r="E12" s="10">
        <f>C3/C5</f>
        <v>0.77123287671232876</v>
      </c>
    </row>
    <row r="13" spans="1:5" x14ac:dyDescent="0.3">
      <c r="A13" s="7" t="s">
        <v>19</v>
      </c>
      <c r="B13" s="10">
        <f>$C$3/$D$3</f>
        <v>1</v>
      </c>
      <c r="C13" s="10">
        <f>$C$3/$D$3</f>
        <v>1</v>
      </c>
      <c r="D13" s="2"/>
      <c r="E13" s="10">
        <f>$C$3/$D$3</f>
        <v>1</v>
      </c>
    </row>
    <row r="14" spans="1:5" x14ac:dyDescent="0.3">
      <c r="A14" s="7" t="s">
        <v>20</v>
      </c>
      <c r="B14" s="10">
        <f>$B$4/$D$4</f>
        <v>0</v>
      </c>
      <c r="C14" s="10">
        <f>$B$4/$D$4</f>
        <v>0</v>
      </c>
      <c r="D14" s="2"/>
      <c r="E14" s="10">
        <f>$B$4/$D$4</f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0244-8C72-4CAC-92CB-9354466845BB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12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1100</v>
      </c>
      <c r="C3" s="2">
        <v>26</v>
      </c>
      <c r="D3" s="2">
        <f>B3+C3</f>
        <v>1126</v>
      </c>
      <c r="E3" s="7"/>
    </row>
    <row r="4" spans="1:5" x14ac:dyDescent="0.3">
      <c r="A4" s="2">
        <v>1</v>
      </c>
      <c r="B4" s="2">
        <v>36</v>
      </c>
      <c r="C4" s="2">
        <v>298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1136</v>
      </c>
      <c r="C5" s="2">
        <f>SUM(C3:C4)</f>
        <v>324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0.96830985915492962</v>
      </c>
      <c r="C7" s="10">
        <f>C4/C5</f>
        <v>0.91975308641975306</v>
      </c>
      <c r="D7" s="10">
        <f>($B$3*B7+$B$4*C7)/$B$5</f>
        <v>0.96677108818796975</v>
      </c>
      <c r="E7" s="10">
        <f>(B7+C7)/2</f>
        <v>0.94403147278734134</v>
      </c>
    </row>
    <row r="8" spans="1:5" x14ac:dyDescent="0.3">
      <c r="A8" s="2" t="s">
        <v>1</v>
      </c>
      <c r="B8" s="10">
        <f>B3/D3</f>
        <v>0.9769094138543517</v>
      </c>
      <c r="C8" s="10">
        <f>C4/D4</f>
        <v>0.89221556886227549</v>
      </c>
      <c r="D8" s="10">
        <f t="shared" ref="D8:D9" si="0">($B$3*B8+$B$4*C8)/$B$5</f>
        <v>0.97422545397784222</v>
      </c>
      <c r="E8" s="10">
        <f t="shared" ref="E8:E9" si="1">(B8+C8)/2</f>
        <v>0.9345624913583136</v>
      </c>
    </row>
    <row r="9" spans="1:5" x14ac:dyDescent="0.3">
      <c r="A9" s="2" t="s">
        <v>2</v>
      </c>
      <c r="B9" s="10">
        <f>2*B7*B8/(B7+B8)</f>
        <v>0.97259062776304162</v>
      </c>
      <c r="C9" s="10">
        <f>2*C7*C8/(C7+C8)</f>
        <v>0.90577507598784202</v>
      </c>
      <c r="D9" s="10">
        <f t="shared" si="0"/>
        <v>0.97047323351664438</v>
      </c>
      <c r="E9" s="10">
        <f t="shared" si="1"/>
        <v>0.93918285187544182</v>
      </c>
    </row>
    <row r="10" spans="1:5" x14ac:dyDescent="0.3">
      <c r="A10" s="2" t="s">
        <v>3</v>
      </c>
      <c r="B10" s="10">
        <f>(B3+C4)/D5</f>
        <v>0.95753424657534247</v>
      </c>
      <c r="C10" s="10">
        <f>(B3+C4)/D5</f>
        <v>0.95753424657534247</v>
      </c>
      <c r="D10" s="10"/>
      <c r="E10" s="10">
        <f>(B3+C4)/D5</f>
        <v>0.95753424657534247</v>
      </c>
    </row>
    <row r="11" spans="1:5" x14ac:dyDescent="0.3">
      <c r="A11" s="7" t="s">
        <v>17</v>
      </c>
      <c r="B11" s="10">
        <f>B4/B5</f>
        <v>3.1690140845070422E-2</v>
      </c>
      <c r="C11" s="10">
        <f>B4/B5</f>
        <v>3.1690140845070422E-2</v>
      </c>
      <c r="D11" s="2"/>
      <c r="E11" s="10">
        <f>B4/B5</f>
        <v>3.1690140845070422E-2</v>
      </c>
    </row>
    <row r="12" spans="1:5" x14ac:dyDescent="0.3">
      <c r="A12" s="7" t="s">
        <v>18</v>
      </c>
      <c r="B12" s="10">
        <f>C3/C5</f>
        <v>8.0246913580246909E-2</v>
      </c>
      <c r="C12" s="10">
        <f>C3/C5</f>
        <v>8.0246913580246909E-2</v>
      </c>
      <c r="D12" s="2"/>
      <c r="E12" s="10">
        <f>C3/C5</f>
        <v>8.0246913580246909E-2</v>
      </c>
    </row>
    <row r="13" spans="1:5" x14ac:dyDescent="0.3">
      <c r="A13" s="7" t="s">
        <v>19</v>
      </c>
      <c r="B13" s="10">
        <f>$C$3/$D$3</f>
        <v>2.3090586145648313E-2</v>
      </c>
      <c r="C13" s="10">
        <f>$C$3/$D$3</f>
        <v>2.3090586145648313E-2</v>
      </c>
      <c r="D13" s="2"/>
      <c r="E13" s="10">
        <f>$C$3/$D$3</f>
        <v>2.3090586145648313E-2</v>
      </c>
    </row>
    <row r="14" spans="1:5" x14ac:dyDescent="0.3">
      <c r="A14" s="7" t="s">
        <v>20</v>
      </c>
      <c r="B14" s="10">
        <f>$B$4/$D$4</f>
        <v>0.10778443113772455</v>
      </c>
      <c r="C14" s="10">
        <f>$B$4/$D$4</f>
        <v>0.10778443113772455</v>
      </c>
      <c r="D14" s="2"/>
      <c r="E14" s="10">
        <f>$B$4/$D$4</f>
        <v>0.10778443113772455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06C1-BB35-43A2-994E-79DE7ABF3568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13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1100</v>
      </c>
      <c r="C3" s="2">
        <v>26</v>
      </c>
      <c r="D3" s="2">
        <f>B3+C3</f>
        <v>1126</v>
      </c>
      <c r="E3" s="7"/>
    </row>
    <row r="4" spans="1:5" x14ac:dyDescent="0.3">
      <c r="A4" s="2">
        <v>1</v>
      </c>
      <c r="B4" s="2">
        <v>36</v>
      </c>
      <c r="C4" s="2">
        <v>298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1136</v>
      </c>
      <c r="C5" s="2">
        <f>SUM(C3:C4)</f>
        <v>324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0.96830985915492962</v>
      </c>
      <c r="C7" s="10">
        <f>C4/C5</f>
        <v>0.91975308641975306</v>
      </c>
      <c r="D7" s="10">
        <f>($B$3*B7+$B$4*C7)/$B$5</f>
        <v>0.96677108818796975</v>
      </c>
      <c r="E7" s="10">
        <f>(B7+C7)/2</f>
        <v>0.94403147278734134</v>
      </c>
    </row>
    <row r="8" spans="1:5" x14ac:dyDescent="0.3">
      <c r="A8" s="2" t="s">
        <v>1</v>
      </c>
      <c r="B8" s="10">
        <f>B3/D3</f>
        <v>0.9769094138543517</v>
      </c>
      <c r="C8" s="10">
        <f>C4/D4</f>
        <v>0.89221556886227549</v>
      </c>
      <c r="D8" s="10">
        <f t="shared" ref="D8:D9" si="0">($B$3*B8+$B$4*C8)/$B$5</f>
        <v>0.97422545397784222</v>
      </c>
      <c r="E8" s="10">
        <f t="shared" ref="E8:E9" si="1">(B8+C8)/2</f>
        <v>0.9345624913583136</v>
      </c>
    </row>
    <row r="9" spans="1:5" x14ac:dyDescent="0.3">
      <c r="A9" s="2" t="s">
        <v>2</v>
      </c>
      <c r="B9" s="10">
        <f>2*B7*B8/(B7+B8)</f>
        <v>0.97259062776304162</v>
      </c>
      <c r="C9" s="10">
        <f>2*C7*C8/(C7+C8)</f>
        <v>0.90577507598784202</v>
      </c>
      <c r="D9" s="10">
        <f t="shared" si="0"/>
        <v>0.97047323351664438</v>
      </c>
      <c r="E9" s="10">
        <f t="shared" si="1"/>
        <v>0.93918285187544182</v>
      </c>
    </row>
    <row r="10" spans="1:5" x14ac:dyDescent="0.3">
      <c r="A10" s="2" t="s">
        <v>3</v>
      </c>
      <c r="B10" s="10">
        <f>(B3+C4)/D5</f>
        <v>0.95753424657534247</v>
      </c>
      <c r="C10" s="10">
        <f>(B3+C4)/D5</f>
        <v>0.95753424657534247</v>
      </c>
      <c r="D10" s="10"/>
      <c r="E10" s="10">
        <f>(B3+C4)/D5</f>
        <v>0.95753424657534247</v>
      </c>
    </row>
    <row r="11" spans="1:5" x14ac:dyDescent="0.3">
      <c r="A11" s="7" t="s">
        <v>17</v>
      </c>
      <c r="B11" s="10">
        <f>B4/B5</f>
        <v>3.1690140845070422E-2</v>
      </c>
      <c r="C11" s="10">
        <f>B4/B5</f>
        <v>3.1690140845070422E-2</v>
      </c>
      <c r="D11" s="2"/>
      <c r="E11" s="10">
        <f>B4/B5</f>
        <v>3.1690140845070422E-2</v>
      </c>
    </row>
    <row r="12" spans="1:5" x14ac:dyDescent="0.3">
      <c r="A12" s="7" t="s">
        <v>18</v>
      </c>
      <c r="B12" s="10">
        <f>C3/C5</f>
        <v>8.0246913580246909E-2</v>
      </c>
      <c r="C12" s="10">
        <f>C3/C5</f>
        <v>8.0246913580246909E-2</v>
      </c>
      <c r="D12" s="2"/>
      <c r="E12" s="10">
        <f>C3/C5</f>
        <v>8.0246913580246909E-2</v>
      </c>
    </row>
    <row r="13" spans="1:5" x14ac:dyDescent="0.3">
      <c r="A13" s="7" t="s">
        <v>19</v>
      </c>
      <c r="B13" s="10">
        <f>$C$3/$D$3</f>
        <v>2.3090586145648313E-2</v>
      </c>
      <c r="C13" s="10">
        <f>$C$3/$D$3</f>
        <v>2.3090586145648313E-2</v>
      </c>
      <c r="D13" s="2"/>
      <c r="E13" s="10">
        <f>$C$3/$D$3</f>
        <v>2.3090586145648313E-2</v>
      </c>
    </row>
    <row r="14" spans="1:5" x14ac:dyDescent="0.3">
      <c r="A14" s="7" t="s">
        <v>20</v>
      </c>
      <c r="B14" s="10">
        <f>$B$4/$D$4</f>
        <v>0.10778443113772455</v>
      </c>
      <c r="C14" s="10">
        <f>$B$4/$D$4</f>
        <v>0.10778443113772455</v>
      </c>
      <c r="D14" s="2"/>
      <c r="E14" s="10">
        <f>$B$4/$D$4</f>
        <v>0.10778443113772455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983-3ED8-4403-914F-9757C8C81957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14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1096</v>
      </c>
      <c r="C3" s="2">
        <v>30</v>
      </c>
      <c r="D3" s="2">
        <f>B3+C3</f>
        <v>1126</v>
      </c>
      <c r="E3" s="7"/>
    </row>
    <row r="4" spans="1:5" x14ac:dyDescent="0.3">
      <c r="A4" s="2">
        <v>1</v>
      </c>
      <c r="B4" s="2">
        <v>43</v>
      </c>
      <c r="C4" s="2">
        <v>291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1139</v>
      </c>
      <c r="C5" s="2">
        <f>SUM(C3:C4)</f>
        <v>321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0.96224758560140478</v>
      </c>
      <c r="C7" s="10">
        <f>C4/C5</f>
        <v>0.90654205607476634</v>
      </c>
      <c r="D7" s="10">
        <f>($B$3*B7+$B$4*C7)/$B$5</f>
        <v>0.96014456736642184</v>
      </c>
      <c r="E7" s="10">
        <f>(B7+C7)/2</f>
        <v>0.93439482083808556</v>
      </c>
    </row>
    <row r="8" spans="1:5" x14ac:dyDescent="0.3">
      <c r="A8" s="2" t="s">
        <v>1</v>
      </c>
      <c r="B8" s="10">
        <f>B3/D3</f>
        <v>0.97335701598579039</v>
      </c>
      <c r="C8" s="10">
        <f>C4/D4</f>
        <v>0.87125748502994016</v>
      </c>
      <c r="D8" s="10">
        <f t="shared" ref="D8:D9" si="0">($B$3*B8+$B$4*C8)/$B$5</f>
        <v>0.9695025121832429</v>
      </c>
      <c r="E8" s="10">
        <f t="shared" ref="E8:E9" si="1">(B8+C8)/2</f>
        <v>0.92230725050786533</v>
      </c>
    </row>
    <row r="9" spans="1:5" x14ac:dyDescent="0.3">
      <c r="A9" s="2" t="s">
        <v>2</v>
      </c>
      <c r="B9" s="10">
        <f>2*B7*B8/(B7+B8)</f>
        <v>0.96777041942604847</v>
      </c>
      <c r="C9" s="10">
        <f>2*C7*C8/(C7+C8)</f>
        <v>0.88854961832061063</v>
      </c>
      <c r="D9" s="10">
        <f t="shared" si="0"/>
        <v>0.96477964291372709</v>
      </c>
      <c r="E9" s="10">
        <f t="shared" si="1"/>
        <v>0.92816001887332955</v>
      </c>
    </row>
    <row r="10" spans="1:5" x14ac:dyDescent="0.3">
      <c r="A10" s="2" t="s">
        <v>3</v>
      </c>
      <c r="B10" s="10">
        <f>(B3+C4)/D5</f>
        <v>0.95</v>
      </c>
      <c r="C10" s="10">
        <f>(B3+C4)/D5</f>
        <v>0.95</v>
      </c>
      <c r="D10" s="10"/>
      <c r="E10" s="10">
        <f>(B3+C4)/D5</f>
        <v>0.95</v>
      </c>
    </row>
    <row r="11" spans="1:5" x14ac:dyDescent="0.3">
      <c r="A11" s="7" t="s">
        <v>17</v>
      </c>
      <c r="B11" s="10">
        <f>B4/B5</f>
        <v>3.7752414398595259E-2</v>
      </c>
      <c r="C11" s="10">
        <f>B4/B5</f>
        <v>3.7752414398595259E-2</v>
      </c>
      <c r="D11" s="2"/>
      <c r="E11" s="10">
        <f>B4/B5</f>
        <v>3.7752414398595259E-2</v>
      </c>
    </row>
    <row r="12" spans="1:5" x14ac:dyDescent="0.3">
      <c r="A12" s="7" t="s">
        <v>18</v>
      </c>
      <c r="B12" s="10">
        <f>C3/C5</f>
        <v>9.3457943925233641E-2</v>
      </c>
      <c r="C12" s="10">
        <f>C3/C5</f>
        <v>9.3457943925233641E-2</v>
      </c>
      <c r="D12" s="2"/>
      <c r="E12" s="10">
        <f>C3/C5</f>
        <v>9.3457943925233641E-2</v>
      </c>
    </row>
    <row r="13" spans="1:5" x14ac:dyDescent="0.3">
      <c r="A13" s="7" t="s">
        <v>19</v>
      </c>
      <c r="B13" s="10">
        <f>$C$3/$D$3</f>
        <v>2.664298401420959E-2</v>
      </c>
      <c r="C13" s="10">
        <f>$C$3/$D$3</f>
        <v>2.664298401420959E-2</v>
      </c>
      <c r="D13" s="2"/>
      <c r="E13" s="10">
        <f>$C$3/$D$3</f>
        <v>2.664298401420959E-2</v>
      </c>
    </row>
    <row r="14" spans="1:5" x14ac:dyDescent="0.3">
      <c r="A14" s="7" t="s">
        <v>20</v>
      </c>
      <c r="B14" s="10">
        <f>$B$4/$D$4</f>
        <v>0.12874251497005987</v>
      </c>
      <c r="C14" s="10">
        <f>$B$4/$D$4</f>
        <v>0.12874251497005987</v>
      </c>
      <c r="D14" s="2"/>
      <c r="E14" s="10">
        <f>$B$4/$D$4</f>
        <v>0.12874251497005987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C11-DA30-4D9A-A9C1-56581E3D7580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1101</v>
      </c>
      <c r="C3" s="2">
        <v>25</v>
      </c>
      <c r="D3" s="2">
        <f>B3+C3</f>
        <v>1126</v>
      </c>
      <c r="E3" s="7"/>
    </row>
    <row r="4" spans="1:5" x14ac:dyDescent="0.3">
      <c r="A4" s="2">
        <v>1</v>
      </c>
      <c r="B4" s="2">
        <v>43</v>
      </c>
      <c r="C4" s="2">
        <v>291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1144</v>
      </c>
      <c r="C5" s="2">
        <f>SUM(C3:C4)</f>
        <v>316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0.96241258741258739</v>
      </c>
      <c r="C7" s="10">
        <f>C4/C5</f>
        <v>0.92088607594936711</v>
      </c>
      <c r="D7" s="10">
        <f>($B$3*B7+$B$4*C7)/$B$5</f>
        <v>0.96085171329290342</v>
      </c>
      <c r="E7" s="10">
        <f>(B7+C7)/2</f>
        <v>0.94164933168097731</v>
      </c>
    </row>
    <row r="8" spans="1:5" x14ac:dyDescent="0.3">
      <c r="A8" s="2" t="s">
        <v>1</v>
      </c>
      <c r="B8" s="10">
        <f>B3/D3</f>
        <v>0.97779751332149201</v>
      </c>
      <c r="C8" s="10">
        <f>C4/D4</f>
        <v>0.87125748502994016</v>
      </c>
      <c r="D8" s="10">
        <f t="shared" ref="D8:D9" si="0">($B$3*B8+$B$4*C8)/$B$5</f>
        <v>0.97379294932102267</v>
      </c>
      <c r="E8" s="10">
        <f t="shared" ref="E8:E9" si="1">(B8+C8)/2</f>
        <v>0.92452749917571608</v>
      </c>
    </row>
    <row r="9" spans="1:5" x14ac:dyDescent="0.3">
      <c r="A9" s="2" t="s">
        <v>2</v>
      </c>
      <c r="B9" s="10">
        <f>2*B7*B8/(B7+B8)</f>
        <v>0.9700440528634362</v>
      </c>
      <c r="C9" s="10">
        <f>2*C7*C8/(C7+C8)</f>
        <v>0.89538461538461545</v>
      </c>
      <c r="D9" s="10">
        <f t="shared" si="0"/>
        <v>0.96723779778337571</v>
      </c>
      <c r="E9" s="10">
        <f t="shared" si="1"/>
        <v>0.93271433412402582</v>
      </c>
    </row>
    <row r="10" spans="1:5" x14ac:dyDescent="0.3">
      <c r="A10" s="2" t="s">
        <v>3</v>
      </c>
      <c r="B10" s="10">
        <f>(B3+C4)/D5</f>
        <v>0.95342465753424654</v>
      </c>
      <c r="C10" s="10">
        <f>(B3+C4)/D5</f>
        <v>0.95342465753424654</v>
      </c>
      <c r="D10" s="10"/>
      <c r="E10" s="10">
        <f>(B3+C4)/D5</f>
        <v>0.95342465753424654</v>
      </c>
    </row>
    <row r="11" spans="1:5" x14ac:dyDescent="0.3">
      <c r="A11" s="7" t="s">
        <v>17</v>
      </c>
      <c r="B11" s="10">
        <f>B4/B5</f>
        <v>3.7587412587412584E-2</v>
      </c>
      <c r="C11" s="10">
        <f>B4/B5</f>
        <v>3.7587412587412584E-2</v>
      </c>
      <c r="D11" s="2"/>
      <c r="E11" s="10">
        <f>B4/B5</f>
        <v>3.7587412587412584E-2</v>
      </c>
    </row>
    <row r="12" spans="1:5" x14ac:dyDescent="0.3">
      <c r="A12" s="7" t="s">
        <v>18</v>
      </c>
      <c r="B12" s="10">
        <f>C3/C5</f>
        <v>7.9113924050632917E-2</v>
      </c>
      <c r="C12" s="10">
        <f>C3/C5</f>
        <v>7.9113924050632917E-2</v>
      </c>
      <c r="D12" s="2"/>
      <c r="E12" s="10">
        <f>C3/C5</f>
        <v>7.9113924050632917E-2</v>
      </c>
    </row>
    <row r="13" spans="1:5" x14ac:dyDescent="0.3">
      <c r="A13" s="7" t="s">
        <v>19</v>
      </c>
      <c r="B13" s="10">
        <f>$C$3/$D$3</f>
        <v>2.2202486678507993E-2</v>
      </c>
      <c r="C13" s="10">
        <f>$C$3/$D$3</f>
        <v>2.2202486678507993E-2</v>
      </c>
      <c r="D13" s="2"/>
      <c r="E13" s="10">
        <f>$C$3/$D$3</f>
        <v>2.2202486678507993E-2</v>
      </c>
    </row>
    <row r="14" spans="1:5" x14ac:dyDescent="0.3">
      <c r="A14" s="7" t="s">
        <v>20</v>
      </c>
      <c r="B14" s="10">
        <f>$B$4/$D$4</f>
        <v>0.12874251497005987</v>
      </c>
      <c r="C14" s="10">
        <f>$B$4/$D$4</f>
        <v>0.12874251497005987</v>
      </c>
      <c r="D14" s="2"/>
      <c r="E14" s="10">
        <f>$B$4/$D$4</f>
        <v>0.12874251497005987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5D5-487C-47D8-9BBC-1FB10603E755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21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1100</v>
      </c>
      <c r="C3" s="2">
        <v>26</v>
      </c>
      <c r="D3" s="2">
        <f>B3+C3</f>
        <v>1126</v>
      </c>
      <c r="E3" s="7"/>
    </row>
    <row r="4" spans="1:5" x14ac:dyDescent="0.3">
      <c r="A4" s="2">
        <v>1</v>
      </c>
      <c r="B4" s="2">
        <v>36</v>
      </c>
      <c r="C4" s="2">
        <v>298</v>
      </c>
      <c r="D4" s="2">
        <f>B4+C4</f>
        <v>334</v>
      </c>
      <c r="E4" s="7"/>
    </row>
    <row r="5" spans="1:5" x14ac:dyDescent="0.3">
      <c r="A5" s="2" t="s">
        <v>7</v>
      </c>
      <c r="B5" s="2">
        <f>B3+B4</f>
        <v>1136</v>
      </c>
      <c r="C5" s="2">
        <f>SUM(C3:C4)</f>
        <v>324</v>
      </c>
      <c r="D5" s="2">
        <f>B5+C5</f>
        <v>1460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0.96830985915492962</v>
      </c>
      <c r="C7" s="10">
        <f>C4/C5</f>
        <v>0.91975308641975306</v>
      </c>
      <c r="D7" s="10">
        <f>($B$3*B7+$B$4*C7)/$B$5</f>
        <v>0.96677108818796975</v>
      </c>
      <c r="E7" s="10">
        <f>(B7+C7)/2</f>
        <v>0.94403147278734134</v>
      </c>
    </row>
    <row r="8" spans="1:5" x14ac:dyDescent="0.3">
      <c r="A8" s="2" t="s">
        <v>1</v>
      </c>
      <c r="B8" s="10">
        <f>B3/D3</f>
        <v>0.9769094138543517</v>
      </c>
      <c r="C8" s="10">
        <f>C4/D4</f>
        <v>0.89221556886227549</v>
      </c>
      <c r="D8" s="10">
        <f t="shared" ref="D8:D9" si="0">($B$3*B8+$B$4*C8)/$B$5</f>
        <v>0.97422545397784222</v>
      </c>
      <c r="E8" s="10">
        <f t="shared" ref="E8:E9" si="1">(B8+C8)/2</f>
        <v>0.9345624913583136</v>
      </c>
    </row>
    <row r="9" spans="1:5" x14ac:dyDescent="0.3">
      <c r="A9" s="2" t="s">
        <v>2</v>
      </c>
      <c r="B9" s="10">
        <f>2*B7*B8/(B7+B8)</f>
        <v>0.97259062776304162</v>
      </c>
      <c r="C9" s="10">
        <f>2*C7*C8/(C7+C8)</f>
        <v>0.90577507598784202</v>
      </c>
      <c r="D9" s="10">
        <f t="shared" si="0"/>
        <v>0.97047323351664438</v>
      </c>
      <c r="E9" s="10">
        <f t="shared" si="1"/>
        <v>0.93918285187544182</v>
      </c>
    </row>
    <row r="10" spans="1:5" x14ac:dyDescent="0.3">
      <c r="A10" s="2" t="s">
        <v>3</v>
      </c>
      <c r="B10" s="10">
        <f>(B3+C4)/D5</f>
        <v>0.95753424657534247</v>
      </c>
      <c r="C10" s="10">
        <f>(B3+C4)/D5</f>
        <v>0.95753424657534247</v>
      </c>
      <c r="D10" s="10"/>
      <c r="E10" s="10">
        <f>(B3+C4)/D5</f>
        <v>0.95753424657534247</v>
      </c>
    </row>
    <row r="11" spans="1:5" x14ac:dyDescent="0.3">
      <c r="A11" s="7" t="s">
        <v>17</v>
      </c>
      <c r="B11" s="10">
        <f>B4/B5</f>
        <v>3.1690140845070422E-2</v>
      </c>
      <c r="C11" s="10">
        <f>B4/B5</f>
        <v>3.1690140845070422E-2</v>
      </c>
      <c r="D11" s="2"/>
      <c r="E11" s="10">
        <f>B4/B5</f>
        <v>3.1690140845070422E-2</v>
      </c>
    </row>
    <row r="12" spans="1:5" x14ac:dyDescent="0.3">
      <c r="A12" s="7" t="s">
        <v>18</v>
      </c>
      <c r="B12" s="10">
        <f>C3/C5</f>
        <v>8.0246913580246909E-2</v>
      </c>
      <c r="C12" s="10">
        <f>C3/C5</f>
        <v>8.0246913580246909E-2</v>
      </c>
      <c r="D12" s="2"/>
      <c r="E12" s="10">
        <f>C3/C5</f>
        <v>8.0246913580246909E-2</v>
      </c>
    </row>
    <row r="13" spans="1:5" x14ac:dyDescent="0.3">
      <c r="A13" s="7" t="s">
        <v>19</v>
      </c>
      <c r="B13" s="10">
        <f>$C$3/$D$3</f>
        <v>2.3090586145648313E-2</v>
      </c>
      <c r="C13" s="10">
        <f>$C$3/$D$3</f>
        <v>2.3090586145648313E-2</v>
      </c>
      <c r="D13" s="2"/>
      <c r="E13" s="10">
        <f>$C$3/$D$3</f>
        <v>2.3090586145648313E-2</v>
      </c>
    </row>
    <row r="14" spans="1:5" x14ac:dyDescent="0.3">
      <c r="A14" s="7" t="s">
        <v>20</v>
      </c>
      <c r="B14" s="10">
        <f>$B$4/$D$4</f>
        <v>0.10778443113772455</v>
      </c>
      <c r="C14" s="10">
        <f>$B$4/$D$4</f>
        <v>0.10778443113772455</v>
      </c>
      <c r="D14" s="2"/>
      <c r="E14" s="10">
        <f>$B$4/$D$4</f>
        <v>0.10778443113772455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9529-ABC7-4477-AD29-6FD0876FA028}">
  <dimension ref="A1:E14"/>
  <sheetViews>
    <sheetView workbookViewId="0">
      <selection activeCell="C5" sqref="C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6" t="s">
        <v>22</v>
      </c>
      <c r="B1" s="17"/>
      <c r="C1" s="17"/>
      <c r="D1" s="18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</row>
    <row r="3" spans="1:5" x14ac:dyDescent="0.3">
      <c r="A3" s="2">
        <v>0</v>
      </c>
      <c r="B3" s="2">
        <v>2084</v>
      </c>
      <c r="C3" s="2">
        <v>123</v>
      </c>
      <c r="D3" s="2">
        <f>B3+C3</f>
        <v>2207</v>
      </c>
    </row>
    <row r="4" spans="1:5" x14ac:dyDescent="0.3">
      <c r="A4" s="2">
        <v>1</v>
      </c>
      <c r="B4" s="2">
        <v>57</v>
      </c>
      <c r="C4" s="2">
        <v>656</v>
      </c>
      <c r="D4" s="2">
        <f>B4+C4</f>
        <v>713</v>
      </c>
    </row>
    <row r="5" spans="1:5" x14ac:dyDescent="0.3">
      <c r="A5" s="2" t="s">
        <v>7</v>
      </c>
      <c r="B5" s="2">
        <f>B3+B4</f>
        <v>2141</v>
      </c>
      <c r="C5" s="2">
        <f>SUM(C3:C4)</f>
        <v>779</v>
      </c>
      <c r="D5" s="2">
        <f>B5+C5</f>
        <v>2920</v>
      </c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0.97337692666978048</v>
      </c>
      <c r="C7" s="10">
        <f>C4/C5</f>
        <v>0.84210526315789469</v>
      </c>
      <c r="D7" s="10">
        <f>($B$3*B7+$B$4*C7)/$B$5</f>
        <v>0.96988207154592365</v>
      </c>
      <c r="E7" s="10">
        <f>(B7+C7)/2</f>
        <v>0.90774109491383759</v>
      </c>
    </row>
    <row r="8" spans="1:5" x14ac:dyDescent="0.3">
      <c r="A8" s="2" t="s">
        <v>1</v>
      </c>
      <c r="B8" s="10">
        <f>B3/D3</f>
        <v>0.94426823742637067</v>
      </c>
      <c r="C8" s="10">
        <f>C4/D4</f>
        <v>0.92005610098176716</v>
      </c>
      <c r="D8" s="10">
        <f t="shared" ref="D8:D9" si="0">($B$3*B8+$B$4*C8)/$B$5</f>
        <v>0.94362363594232468</v>
      </c>
      <c r="E8" s="10">
        <f t="shared" ref="E8:E9" si="1">(B8+C8)/2</f>
        <v>0.93216216920406891</v>
      </c>
    </row>
    <row r="9" spans="1:5" x14ac:dyDescent="0.3">
      <c r="A9" s="2" t="s">
        <v>2</v>
      </c>
      <c r="B9" s="10">
        <f>2*B7*B8/(B7+B8)</f>
        <v>0.95860165593376268</v>
      </c>
      <c r="C9" s="10">
        <f>2*C7*C8/(C7+C8)</f>
        <v>0.87935656836461129</v>
      </c>
      <c r="D9" s="10">
        <f t="shared" si="0"/>
        <v>0.95649190815634955</v>
      </c>
      <c r="E9" s="10">
        <f t="shared" si="1"/>
        <v>0.91897911214918704</v>
      </c>
    </row>
    <row r="10" spans="1:5" x14ac:dyDescent="0.3">
      <c r="A10" s="2" t="s">
        <v>3</v>
      </c>
      <c r="B10" s="10">
        <f>(B3+C4)/D5</f>
        <v>0.93835616438356162</v>
      </c>
      <c r="C10" s="10">
        <f>(B3+C4)/D5</f>
        <v>0.93835616438356162</v>
      </c>
      <c r="D10" s="10"/>
      <c r="E10" s="10">
        <f>(B3+C4)/D5</f>
        <v>0.93835616438356162</v>
      </c>
    </row>
    <row r="11" spans="1:5" x14ac:dyDescent="0.3">
      <c r="A11" s="7" t="s">
        <v>17</v>
      </c>
      <c r="B11" s="10">
        <f>B4/B5</f>
        <v>2.6623073330219522E-2</v>
      </c>
      <c r="C11" s="10">
        <f>B4/B5</f>
        <v>2.6623073330219522E-2</v>
      </c>
      <c r="D11" s="2"/>
      <c r="E11" s="10">
        <f>B4/B5</f>
        <v>2.6623073330219522E-2</v>
      </c>
    </row>
    <row r="12" spans="1:5" x14ac:dyDescent="0.3">
      <c r="A12" s="7" t="s">
        <v>18</v>
      </c>
      <c r="B12" s="10">
        <f>C3/C5</f>
        <v>0.15789473684210525</v>
      </c>
      <c r="C12" s="10">
        <f>C3/C5</f>
        <v>0.15789473684210525</v>
      </c>
      <c r="D12" s="2"/>
      <c r="E12" s="10">
        <f>C3/C5</f>
        <v>0.15789473684210525</v>
      </c>
    </row>
    <row r="13" spans="1:5" x14ac:dyDescent="0.3">
      <c r="A13" s="7" t="s">
        <v>19</v>
      </c>
      <c r="B13" s="10">
        <f>$C$3/$D$3</f>
        <v>5.5731762573629363E-2</v>
      </c>
      <c r="C13" s="10">
        <f>$C$3/$D$3</f>
        <v>5.5731762573629363E-2</v>
      </c>
      <c r="D13" s="2"/>
      <c r="E13" s="10">
        <f>$C$3/$D$3</f>
        <v>5.5731762573629363E-2</v>
      </c>
    </row>
    <row r="14" spans="1:5" x14ac:dyDescent="0.3">
      <c r="A14" s="7" t="s">
        <v>20</v>
      </c>
      <c r="B14" s="10">
        <f>$B$4/$D$4</f>
        <v>7.9943899018232817E-2</v>
      </c>
      <c r="C14" s="10">
        <f>$B$4/$D$4</f>
        <v>7.9943899018232817E-2</v>
      </c>
      <c r="D14" s="2"/>
      <c r="E14" s="10">
        <f>$B$4/$D$4</f>
        <v>7.9943899018232817E-2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</vt:lpstr>
      <vt:lpstr>SGD</vt:lpstr>
      <vt:lpstr>SVC</vt:lpstr>
      <vt:lpstr>XGB</vt:lpstr>
      <vt:lpstr>CatBoost</vt:lpstr>
      <vt:lpstr>LRCV</vt:lpstr>
      <vt:lpstr>LR</vt:lpstr>
      <vt:lpstr>MLP</vt:lpstr>
      <vt:lpstr>AVG</vt:lpstr>
      <vt:lpstr>All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2020-12-17T10:14:09Z</dcterms:created>
  <dcterms:modified xsi:type="dcterms:W3CDTF">2021-01-08T20:44:30Z</dcterms:modified>
</cp:coreProperties>
</file>