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Thesis\Code\PDF\"/>
    </mc:Choice>
  </mc:AlternateContent>
  <xr:revisionPtr revIDLastSave="0" documentId="13_ncr:1_{7ACD81C2-658F-4F84-926E-33411B6C9914}" xr6:coauthVersionLast="45" xr6:coauthVersionMax="45" xr10:uidLastSave="{00000000-0000-0000-0000-000000000000}"/>
  <bookViews>
    <workbookView minimized="1" xWindow="3972" yWindow="3012" windowWidth="18564" windowHeight="9348" activeTab="10" xr2:uid="{48198138-6137-4488-91FF-68832B0FEDFF}"/>
  </bookViews>
  <sheets>
    <sheet name="RF" sheetId="1" r:id="rId1"/>
    <sheet name="SGD" sheetId="2" r:id="rId2"/>
    <sheet name="SVC" sheetId="5" r:id="rId3"/>
    <sheet name="XGB" sheetId="4" r:id="rId4"/>
    <sheet name="CatBoost" sheetId="6" r:id="rId5"/>
    <sheet name="LRCV" sheetId="7" r:id="rId6"/>
    <sheet name="LR" sheetId="8" r:id="rId7"/>
    <sheet name="MLP" sheetId="9" r:id="rId8"/>
    <sheet name="Hard" sheetId="12" r:id="rId9"/>
    <sheet name="Soft" sheetId="13" r:id="rId10"/>
    <sheet name="AVG" sheetId="3" r:id="rId11"/>
    <sheet name="All" sheetId="10" r:id="rId12"/>
    <sheet name="Sheet4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4" l="1"/>
  <c r="A11" i="14"/>
  <c r="A10" i="14"/>
  <c r="A9" i="14"/>
  <c r="A8" i="14"/>
  <c r="A7" i="14"/>
  <c r="A6" i="14"/>
  <c r="A5" i="14"/>
  <c r="A4" i="14"/>
  <c r="A3" i="14"/>
  <c r="A2" i="14"/>
  <c r="A11" i="10"/>
  <c r="A10" i="10"/>
  <c r="C5" i="13"/>
  <c r="B5" i="13"/>
  <c r="D4" i="13"/>
  <c r="D3" i="13"/>
  <c r="C5" i="12"/>
  <c r="B5" i="12"/>
  <c r="D4" i="12"/>
  <c r="D3" i="12"/>
  <c r="E14" i="13" l="1"/>
  <c r="C14" i="13"/>
  <c r="O11" i="10" s="1"/>
  <c r="B14" i="13"/>
  <c r="C8" i="13"/>
  <c r="E11" i="10" s="1"/>
  <c r="C7" i="13"/>
  <c r="E12" i="13"/>
  <c r="C12" i="13"/>
  <c r="M11" i="10" s="1"/>
  <c r="B12" i="13"/>
  <c r="C13" i="13"/>
  <c r="N11" i="10" s="1"/>
  <c r="B13" i="13"/>
  <c r="E13" i="13"/>
  <c r="B7" i="13"/>
  <c r="C11" i="13"/>
  <c r="L11" i="10" s="1"/>
  <c r="B11" i="13"/>
  <c r="E11" i="13"/>
  <c r="B8" i="13"/>
  <c r="C8" i="12"/>
  <c r="E10" i="10" s="1"/>
  <c r="E14" i="12"/>
  <c r="B14" i="12"/>
  <c r="C14" i="12"/>
  <c r="O10" i="10" s="1"/>
  <c r="C7" i="12"/>
  <c r="B10" i="10" s="1"/>
  <c r="E12" i="12"/>
  <c r="C12" i="12"/>
  <c r="M10" i="10" s="1"/>
  <c r="B12" i="12"/>
  <c r="B8" i="12"/>
  <c r="C13" i="12"/>
  <c r="N10" i="10" s="1"/>
  <c r="B13" i="12"/>
  <c r="E13" i="12"/>
  <c r="B7" i="12"/>
  <c r="E11" i="12"/>
  <c r="B11" i="12"/>
  <c r="C11" i="12"/>
  <c r="L10" i="10" s="1"/>
  <c r="D5" i="13"/>
  <c r="D5" i="12"/>
  <c r="A9" i="10"/>
  <c r="A8" i="10"/>
  <c r="A7" i="10"/>
  <c r="A6" i="10"/>
  <c r="A5" i="10"/>
  <c r="A4" i="10"/>
  <c r="A3" i="10"/>
  <c r="C5" i="9"/>
  <c r="B5" i="9"/>
  <c r="D4" i="9"/>
  <c r="D3" i="9"/>
  <c r="C5" i="8"/>
  <c r="B5" i="8"/>
  <c r="D4" i="8"/>
  <c r="D3" i="8"/>
  <c r="C5" i="7"/>
  <c r="B5" i="7"/>
  <c r="D4" i="7"/>
  <c r="D3" i="7"/>
  <c r="C5" i="6"/>
  <c r="B5" i="6"/>
  <c r="D4" i="6"/>
  <c r="D3" i="6"/>
  <c r="C5" i="5"/>
  <c r="B5" i="5"/>
  <c r="D4" i="5"/>
  <c r="D3" i="5"/>
  <c r="C5" i="4"/>
  <c r="B5" i="4"/>
  <c r="D4" i="4"/>
  <c r="D3" i="4"/>
  <c r="C5" i="3"/>
  <c r="B5" i="3"/>
  <c r="D4" i="3"/>
  <c r="D3" i="3"/>
  <c r="C5" i="2"/>
  <c r="B5" i="2"/>
  <c r="D4" i="2"/>
  <c r="D3" i="2"/>
  <c r="B5" i="1"/>
  <c r="D4" i="1"/>
  <c r="D3" i="1"/>
  <c r="C5" i="1"/>
  <c r="C8" i="3" l="1"/>
  <c r="E8" i="3" s="1"/>
  <c r="C4" i="14" s="1"/>
  <c r="E14" i="3"/>
  <c r="C14" i="3"/>
  <c r="B14" i="3"/>
  <c r="C12" i="3"/>
  <c r="E12" i="3"/>
  <c r="B12" i="3"/>
  <c r="B8" i="3"/>
  <c r="C13" i="3"/>
  <c r="B13" i="3"/>
  <c r="E13" i="3"/>
  <c r="B7" i="3"/>
  <c r="B9" i="3" s="1"/>
  <c r="C11" i="3"/>
  <c r="E11" i="3"/>
  <c r="B11" i="3"/>
  <c r="E8" i="13"/>
  <c r="C12" i="14" s="1"/>
  <c r="B9" i="13"/>
  <c r="C9" i="13"/>
  <c r="H11" i="10" s="1"/>
  <c r="B11" i="10"/>
  <c r="C10" i="13"/>
  <c r="B10" i="13"/>
  <c r="E10" i="13"/>
  <c r="D7" i="13"/>
  <c r="C11" i="10" s="1"/>
  <c r="D8" i="13"/>
  <c r="F11" i="10" s="1"/>
  <c r="E7" i="13"/>
  <c r="E7" i="12"/>
  <c r="D10" i="10" s="1"/>
  <c r="D7" i="12"/>
  <c r="C10" i="10" s="1"/>
  <c r="D8" i="12"/>
  <c r="F10" i="10" s="1"/>
  <c r="C9" i="12"/>
  <c r="H10" i="10" s="1"/>
  <c r="E8" i="12"/>
  <c r="E10" i="12"/>
  <c r="B10" i="12"/>
  <c r="C10" i="12"/>
  <c r="B9" i="12"/>
  <c r="C8" i="9"/>
  <c r="E14" i="9"/>
  <c r="C14" i="9"/>
  <c r="B14" i="9"/>
  <c r="C7" i="9"/>
  <c r="C12" i="9"/>
  <c r="E12" i="9"/>
  <c r="B12" i="9"/>
  <c r="B8" i="9"/>
  <c r="B13" i="9"/>
  <c r="E13" i="9"/>
  <c r="C13" i="9"/>
  <c r="B7" i="9"/>
  <c r="E11" i="9"/>
  <c r="B11" i="9"/>
  <c r="C11" i="9"/>
  <c r="C8" i="4"/>
  <c r="E6" i="10" s="1"/>
  <c r="B14" i="4"/>
  <c r="E14" i="4"/>
  <c r="C14" i="4"/>
  <c r="O6" i="10" s="1"/>
  <c r="C7" i="4"/>
  <c r="B6" i="10" s="1"/>
  <c r="E12" i="4"/>
  <c r="B12" i="4"/>
  <c r="C12" i="4"/>
  <c r="M6" i="10" s="1"/>
  <c r="B8" i="4"/>
  <c r="B13" i="4"/>
  <c r="E13" i="4"/>
  <c r="C13" i="4"/>
  <c r="N6" i="10" s="1"/>
  <c r="B7" i="4"/>
  <c r="B9" i="4" s="1"/>
  <c r="E11" i="4"/>
  <c r="C11" i="4"/>
  <c r="L6" i="10" s="1"/>
  <c r="B11" i="4"/>
  <c r="C8" i="5"/>
  <c r="E5" i="10" s="1"/>
  <c r="C14" i="5"/>
  <c r="O5" i="10" s="1"/>
  <c r="B14" i="5"/>
  <c r="E14" i="5"/>
  <c r="C7" i="5"/>
  <c r="B5" i="10" s="1"/>
  <c r="E12" i="5"/>
  <c r="B12" i="5"/>
  <c r="C12" i="5"/>
  <c r="M5" i="10" s="1"/>
  <c r="B8" i="5"/>
  <c r="E13" i="5"/>
  <c r="C13" i="5"/>
  <c r="N5" i="10" s="1"/>
  <c r="B13" i="5"/>
  <c r="E11" i="5"/>
  <c r="C11" i="5"/>
  <c r="L5" i="10" s="1"/>
  <c r="B11" i="5"/>
  <c r="C8" i="2"/>
  <c r="E4" i="10" s="1"/>
  <c r="E14" i="2"/>
  <c r="B14" i="2"/>
  <c r="C14" i="2"/>
  <c r="O4" i="10" s="1"/>
  <c r="B12" i="2"/>
  <c r="E12" i="2"/>
  <c r="C12" i="2"/>
  <c r="M4" i="10" s="1"/>
  <c r="C7" i="2"/>
  <c r="B8" i="2"/>
  <c r="E13" i="2"/>
  <c r="C13" i="2"/>
  <c r="N4" i="10" s="1"/>
  <c r="B13" i="2"/>
  <c r="B7" i="2"/>
  <c r="B9" i="2" s="1"/>
  <c r="E11" i="2"/>
  <c r="C11" i="2"/>
  <c r="L4" i="10" s="1"/>
  <c r="B11" i="2"/>
  <c r="C7" i="1"/>
  <c r="B3" i="10" s="1"/>
  <c r="E12" i="1"/>
  <c r="C12" i="1"/>
  <c r="M3" i="10" s="1"/>
  <c r="B12" i="1"/>
  <c r="C8" i="1"/>
  <c r="E3" i="10" s="1"/>
  <c r="C14" i="1"/>
  <c r="O3" i="10" s="1"/>
  <c r="B14" i="1"/>
  <c r="E14" i="1"/>
  <c r="B8" i="1"/>
  <c r="E13" i="1"/>
  <c r="C13" i="1"/>
  <c r="N3" i="10" s="1"/>
  <c r="B13" i="1"/>
  <c r="B7" i="1"/>
  <c r="E11" i="1"/>
  <c r="C11" i="1"/>
  <c r="L3" i="10" s="1"/>
  <c r="B11" i="1"/>
  <c r="C8" i="6"/>
  <c r="E7" i="10" s="1"/>
  <c r="B14" i="6"/>
  <c r="E14" i="6"/>
  <c r="C14" i="6"/>
  <c r="O7" i="10" s="1"/>
  <c r="C7" i="6"/>
  <c r="B7" i="10" s="1"/>
  <c r="C12" i="6"/>
  <c r="M7" i="10" s="1"/>
  <c r="B12" i="6"/>
  <c r="E12" i="6"/>
  <c r="B8" i="6"/>
  <c r="E8" i="6" s="1"/>
  <c r="E13" i="6"/>
  <c r="C13" i="6"/>
  <c r="N7" i="10" s="1"/>
  <c r="B13" i="6"/>
  <c r="E11" i="6"/>
  <c r="C11" i="6"/>
  <c r="L7" i="10" s="1"/>
  <c r="B11" i="6"/>
  <c r="C8" i="7"/>
  <c r="E8" i="10" s="1"/>
  <c r="E14" i="7"/>
  <c r="C14" i="7"/>
  <c r="O8" i="10" s="1"/>
  <c r="B14" i="7"/>
  <c r="B12" i="7"/>
  <c r="E12" i="7"/>
  <c r="C12" i="7"/>
  <c r="M8" i="10" s="1"/>
  <c r="C7" i="7"/>
  <c r="B8" i="7"/>
  <c r="E13" i="7"/>
  <c r="C13" i="7"/>
  <c r="N8" i="10" s="1"/>
  <c r="B13" i="7"/>
  <c r="B7" i="7"/>
  <c r="E11" i="7"/>
  <c r="C11" i="7"/>
  <c r="L8" i="10" s="1"/>
  <c r="B11" i="7"/>
  <c r="C8" i="8"/>
  <c r="E9" i="10" s="1"/>
  <c r="E14" i="8"/>
  <c r="B14" i="8"/>
  <c r="C14" i="8"/>
  <c r="O9" i="10" s="1"/>
  <c r="C12" i="8"/>
  <c r="M9" i="10" s="1"/>
  <c r="E12" i="8"/>
  <c r="B12" i="8"/>
  <c r="B8" i="8"/>
  <c r="E13" i="8"/>
  <c r="C13" i="8"/>
  <c r="N9" i="10" s="1"/>
  <c r="B13" i="8"/>
  <c r="B7" i="8"/>
  <c r="E11" i="8"/>
  <c r="C11" i="8"/>
  <c r="L9" i="10" s="1"/>
  <c r="B11" i="8"/>
  <c r="D5" i="8"/>
  <c r="D5" i="6"/>
  <c r="D5" i="5"/>
  <c r="D8" i="2"/>
  <c r="F4" i="10" s="1"/>
  <c r="D5" i="9"/>
  <c r="C7" i="8"/>
  <c r="D5" i="7"/>
  <c r="D8" i="6"/>
  <c r="F7" i="10" s="1"/>
  <c r="B7" i="6"/>
  <c r="B7" i="5"/>
  <c r="B9" i="5" s="1"/>
  <c r="C9" i="4"/>
  <c r="H6" i="10" s="1"/>
  <c r="D5" i="4"/>
  <c r="D5" i="3"/>
  <c r="C7" i="3"/>
  <c r="D5" i="2"/>
  <c r="E10" i="2" s="1"/>
  <c r="D5" i="1"/>
  <c r="D8" i="3" l="1"/>
  <c r="E10" i="3"/>
  <c r="C10" i="3"/>
  <c r="E4" i="14" s="1"/>
  <c r="B10" i="3"/>
  <c r="E8" i="9"/>
  <c r="C10" i="14" s="1"/>
  <c r="E7" i="9"/>
  <c r="B10" i="14" s="1"/>
  <c r="E7" i="1"/>
  <c r="D9" i="12"/>
  <c r="I10" i="10" s="1"/>
  <c r="G11" i="10"/>
  <c r="E9" i="13"/>
  <c r="D12" i="14" s="1"/>
  <c r="D9" i="13"/>
  <c r="I11" i="10" s="1"/>
  <c r="D11" i="10"/>
  <c r="B12" i="14"/>
  <c r="K11" i="10"/>
  <c r="E12" i="14"/>
  <c r="B11" i="14"/>
  <c r="D7" i="9"/>
  <c r="B9" i="9"/>
  <c r="E9" i="12"/>
  <c r="J10" i="10" s="1"/>
  <c r="C11" i="14"/>
  <c r="G10" i="10"/>
  <c r="K10" i="10"/>
  <c r="E11" i="14"/>
  <c r="C9" i="9"/>
  <c r="D8" i="9"/>
  <c r="B10" i="9"/>
  <c r="C10" i="9"/>
  <c r="E10" i="14" s="1"/>
  <c r="E10" i="9"/>
  <c r="E8" i="4"/>
  <c r="G6" i="10"/>
  <c r="C6" i="14"/>
  <c r="C10" i="4"/>
  <c r="B10" i="4"/>
  <c r="E10" i="4"/>
  <c r="E7" i="4"/>
  <c r="D8" i="4"/>
  <c r="F6" i="10" s="1"/>
  <c r="D7" i="4"/>
  <c r="B6" i="14" s="1"/>
  <c r="E8" i="5"/>
  <c r="C5" i="14" s="1"/>
  <c r="D8" i="5"/>
  <c r="F5" i="10" s="1"/>
  <c r="C9" i="5"/>
  <c r="H5" i="10" s="1"/>
  <c r="G5" i="10"/>
  <c r="E10" i="5"/>
  <c r="C10" i="5"/>
  <c r="B10" i="5"/>
  <c r="E8" i="2"/>
  <c r="G4" i="10" s="1"/>
  <c r="D7" i="2"/>
  <c r="C4" i="10" s="1"/>
  <c r="C9" i="2"/>
  <c r="H4" i="10" s="1"/>
  <c r="B4" i="10"/>
  <c r="E7" i="2"/>
  <c r="B3" i="14" s="1"/>
  <c r="D4" i="10"/>
  <c r="D8" i="1"/>
  <c r="F3" i="10" s="1"/>
  <c r="C9" i="1"/>
  <c r="H3" i="10" s="1"/>
  <c r="E8" i="1"/>
  <c r="G3" i="10" s="1"/>
  <c r="D7" i="1"/>
  <c r="C3" i="10" s="1"/>
  <c r="D3" i="10"/>
  <c r="B2" i="14"/>
  <c r="B10" i="1"/>
  <c r="C10" i="1"/>
  <c r="E2" i="14" s="1"/>
  <c r="E10" i="1"/>
  <c r="B9" i="1"/>
  <c r="C9" i="6"/>
  <c r="H7" i="10" s="1"/>
  <c r="C10" i="6"/>
  <c r="B10" i="6"/>
  <c r="E10" i="6"/>
  <c r="G7" i="10"/>
  <c r="C7" i="14"/>
  <c r="B9" i="7"/>
  <c r="B9" i="8"/>
  <c r="D8" i="8"/>
  <c r="F9" i="10" s="1"/>
  <c r="E8" i="7"/>
  <c r="G8" i="10" s="1"/>
  <c r="D8" i="7"/>
  <c r="F8" i="10" s="1"/>
  <c r="C9" i="7"/>
  <c r="H8" i="10" s="1"/>
  <c r="B8" i="10"/>
  <c r="D7" i="7"/>
  <c r="C8" i="10" s="1"/>
  <c r="E7" i="7"/>
  <c r="D8" i="10" s="1"/>
  <c r="E10" i="7"/>
  <c r="C10" i="7"/>
  <c r="B10" i="7"/>
  <c r="E8" i="8"/>
  <c r="C9" i="14" s="1"/>
  <c r="E10" i="8"/>
  <c r="C10" i="8"/>
  <c r="B10" i="8"/>
  <c r="C9" i="8"/>
  <c r="H9" i="10" s="1"/>
  <c r="B9" i="10"/>
  <c r="C6" i="10"/>
  <c r="E7" i="3"/>
  <c r="B4" i="14" s="1"/>
  <c r="B10" i="2"/>
  <c r="C10" i="2"/>
  <c r="D7" i="8"/>
  <c r="C9" i="10" s="1"/>
  <c r="E7" i="8"/>
  <c r="B9" i="6"/>
  <c r="E7" i="6"/>
  <c r="D7" i="6"/>
  <c r="C7" i="10" s="1"/>
  <c r="D7" i="5"/>
  <c r="C5" i="10" s="1"/>
  <c r="E7" i="5"/>
  <c r="E9" i="4"/>
  <c r="D9" i="4"/>
  <c r="D6" i="14" s="1"/>
  <c r="C9" i="3"/>
  <c r="D7" i="3"/>
  <c r="C3" i="14" l="1"/>
  <c r="E9" i="2"/>
  <c r="J4" i="10" s="1"/>
  <c r="J11" i="10"/>
  <c r="D11" i="14"/>
  <c r="E9" i="9"/>
  <c r="D10" i="14" s="1"/>
  <c r="D9" i="9"/>
  <c r="D6" i="10"/>
  <c r="K6" i="10"/>
  <c r="E6" i="14"/>
  <c r="E9" i="5"/>
  <c r="D9" i="5"/>
  <c r="I5" i="10" s="1"/>
  <c r="J5" i="10"/>
  <c r="D5" i="14"/>
  <c r="D5" i="10"/>
  <c r="B5" i="14"/>
  <c r="K5" i="10"/>
  <c r="E5" i="14"/>
  <c r="D3" i="14"/>
  <c r="D9" i="2"/>
  <c r="I4" i="10" s="1"/>
  <c r="K4" i="10"/>
  <c r="E3" i="14"/>
  <c r="D9" i="1"/>
  <c r="I3" i="10" s="1"/>
  <c r="E9" i="1"/>
  <c r="J3" i="10" s="1"/>
  <c r="C2" i="14"/>
  <c r="D2" i="14"/>
  <c r="K3" i="10"/>
  <c r="D7" i="10"/>
  <c r="B7" i="14"/>
  <c r="K7" i="10"/>
  <c r="E7" i="14"/>
  <c r="G9" i="10"/>
  <c r="D9" i="8"/>
  <c r="I9" i="10" s="1"/>
  <c r="E9" i="8"/>
  <c r="D9" i="14" s="1"/>
  <c r="C8" i="14"/>
  <c r="B8" i="14"/>
  <c r="E9" i="7"/>
  <c r="J8" i="10" s="1"/>
  <c r="D9" i="7"/>
  <c r="I8" i="10" s="1"/>
  <c r="K8" i="10"/>
  <c r="E8" i="14"/>
  <c r="D9" i="10"/>
  <c r="B9" i="14"/>
  <c r="K9" i="10"/>
  <c r="E9" i="14"/>
  <c r="I6" i="10"/>
  <c r="J6" i="10"/>
  <c r="D9" i="3"/>
  <c r="E9" i="3"/>
  <c r="D4" i="14" s="1"/>
  <c r="E9" i="6"/>
  <c r="D9" i="6"/>
  <c r="I7" i="10" s="1"/>
  <c r="J7" i="10" l="1"/>
  <c r="D7" i="14"/>
  <c r="J9" i="10"/>
  <c r="D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I9" authorId="0" shapeId="0" xr:uid="{E7667DC1-4D2C-4B6F-ACB2-F5234BCF41B8}">
      <text>
        <r>
          <rPr>
            <b/>
            <sz val="9"/>
            <color indexed="81"/>
            <rFont val="Tahoma"/>
          </rPr>
          <t>ASUS:</t>
        </r>
        <r>
          <rPr>
            <sz val="9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<sst xmlns="http://schemas.openxmlformats.org/spreadsheetml/2006/main" count="185" uniqueCount="25">
  <si>
    <t>Precision</t>
  </si>
  <si>
    <t>Recall</t>
  </si>
  <si>
    <t>f1-score</t>
  </si>
  <si>
    <t>accuracy</t>
  </si>
  <si>
    <t>weighted Avg</t>
  </si>
  <si>
    <t>Random Forest</t>
  </si>
  <si>
    <t>class</t>
  </si>
  <si>
    <t>sum</t>
  </si>
  <si>
    <t>SGD Classifier</t>
  </si>
  <si>
    <t>Measures</t>
  </si>
  <si>
    <t>SVC</t>
  </si>
  <si>
    <t>Avg</t>
  </si>
  <si>
    <t>XGB Classifier</t>
  </si>
  <si>
    <t>CatBoost</t>
  </si>
  <si>
    <t>Logistic Regression CV</t>
  </si>
  <si>
    <t>Logistic Regression</t>
  </si>
  <si>
    <t>Model</t>
  </si>
  <si>
    <t>Soft Voting</t>
  </si>
  <si>
    <t>Hard Voting</t>
  </si>
  <si>
    <t>miss rate</t>
  </si>
  <si>
    <t>fall out</t>
  </si>
  <si>
    <t>false discovery rate</t>
  </si>
  <si>
    <t>false omission rate</t>
  </si>
  <si>
    <t>Multi Layer Perceptron</t>
  </si>
  <si>
    <t>Average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</si>
</sst>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1" xfId="0" applyBorder="1" applyAlignment="1"/>
    <xf numFmtId="0" fontId="0" fillId="0" borderId="0" xfId="0" applyBorder="1"/>
    <xf numFmtId="0" fontId="0" fillId="0" borderId="0" xfId="0" applyFill="1" applyBorder="1"/>
    <xf numFmtId="2" fontId="0" fillId="0" borderId="0" xfId="0" applyNumberFormat="1" applyBorder="1"/>
    <xf numFmtId="0" fontId="0" fillId="0" borderId="1" xfId="0" applyFill="1" applyBorder="1"/>
    <xf numFmtId="0" fontId="1" fillId="0" borderId="0" xfId="0" applyFont="1"/>
    <xf numFmtId="0" fontId="0" fillId="0" borderId="0" xfId="0" applyBorder="1" applyAlignment="1">
      <alignment horizontal="center"/>
    </xf>
    <xf numFmtId="164" fontId="0" fillId="0" borderId="1" xfId="0" applyNumberFormat="1" applyBorder="1"/>
    <xf numFmtId="0" fontId="0" fillId="0" borderId="5" xfId="0" applyBorder="1" applyAlignment="1"/>
    <xf numFmtId="0" fontId="0" fillId="0" borderId="7" xfId="0" applyBorder="1" applyAlignme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Sheet4!$B$1:$E$1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Sheet4!$B$2:$E$2</c:f>
              <c:numCache>
                <c:formatCode>0.00</c:formatCode>
                <c:ptCount val="4"/>
                <c:pt idx="0">
                  <c:v>0.95715829423857468</c:v>
                </c:pt>
                <c:pt idx="1">
                  <c:v>0.89998846996425685</c:v>
                </c:pt>
                <c:pt idx="2">
                  <c:v>0.92420306965761512</c:v>
                </c:pt>
                <c:pt idx="3">
                  <c:v>0.94647408666100252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7-4EE0-96CD-726CC4F4C419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SGD Classifier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Sheet4!$B$1:$E$1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Sheet4!$B$3:$E$3</c:f>
              <c:numCache>
                <c:formatCode>0.00</c:formatCode>
                <c:ptCount val="4"/>
                <c:pt idx="0">
                  <c:v>0.83901642403882049</c:v>
                </c:pt>
                <c:pt idx="1">
                  <c:v>0.78212864270875804</c:v>
                </c:pt>
                <c:pt idx="2">
                  <c:v>0.80414237939504263</c:v>
                </c:pt>
                <c:pt idx="3">
                  <c:v>0.86386986301369861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7-4EE0-96CD-726CC4F4C419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Average Model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Sheet4!$B$1:$E$1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Sheet4!$B$4:$E$4</c:f>
              <c:numCache>
                <c:formatCode>0.00</c:formatCode>
                <c:ptCount val="4"/>
                <c:pt idx="0">
                  <c:v>0.90767631484910505</c:v>
                </c:pt>
                <c:pt idx="1">
                  <c:v>0.93856369037218235</c:v>
                </c:pt>
                <c:pt idx="2">
                  <c:v>0.92143938120060542</c:v>
                </c:pt>
                <c:pt idx="3">
                  <c:v>0.93835616438356162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7-4EE0-96CD-726CC4F4C419}"/>
            </c:ext>
          </c:extLst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SVC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Sheet4!$B$1:$E$1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Sheet4!$B$5:$E$5</c:f>
              <c:numCache>
                <c:formatCode>0.00</c:formatCode>
                <c:ptCount val="4"/>
                <c:pt idx="0">
                  <c:v>0.93909698025551691</c:v>
                </c:pt>
                <c:pt idx="1">
                  <c:v>0.96976139165550324</c:v>
                </c:pt>
                <c:pt idx="2">
                  <c:v>0.95293848663651293</c:v>
                </c:pt>
                <c:pt idx="3">
                  <c:v>0.96318493150684936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87-4EE0-96CD-726CC4F4C419}"/>
            </c:ext>
          </c:extLst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XGB Classifier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Sheet4!$B$1:$E$1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Sheet4!$B$6:$E$6</c:f>
              <c:numCache>
                <c:formatCode>0.00</c:formatCode>
                <c:ptCount val="4"/>
                <c:pt idx="0">
                  <c:v>0.85757596728299401</c:v>
                </c:pt>
                <c:pt idx="1">
                  <c:v>0.76444650772306533</c:v>
                </c:pt>
                <c:pt idx="2">
                  <c:v>0.87585866881801289</c:v>
                </c:pt>
                <c:pt idx="3">
                  <c:v>0.85774058577405854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87-4EE0-96CD-726CC4F4C419}"/>
            </c:ext>
          </c:extLst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CatBoost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Sheet4!$B$1:$E$1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Sheet4!$B$7:$E$7</c:f>
              <c:numCache>
                <c:formatCode>0.00</c:formatCode>
                <c:ptCount val="4"/>
                <c:pt idx="0">
                  <c:v>0.9436180392955309</c:v>
                </c:pt>
                <c:pt idx="1">
                  <c:v>0.92301628904809052</c:v>
                </c:pt>
                <c:pt idx="2">
                  <c:v>0.93270151596431627</c:v>
                </c:pt>
                <c:pt idx="3">
                  <c:v>0.95034246575342463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87-4EE0-96CD-726CC4F4C419}"/>
            </c:ext>
          </c:extLst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Logistic Regression CV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Sheet4!$B$1:$E$1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Sheet4!$B$8:$E$8</c:f>
              <c:numCache>
                <c:formatCode>0.00</c:formatCode>
                <c:ptCount val="4"/>
                <c:pt idx="0">
                  <c:v>0.83488391376451077</c:v>
                </c:pt>
                <c:pt idx="1">
                  <c:v>0.81364280583221693</c:v>
                </c:pt>
                <c:pt idx="2">
                  <c:v>0.82331378813242662</c:v>
                </c:pt>
                <c:pt idx="3">
                  <c:v>0.87071917808219179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87-4EE0-96CD-726CC4F4C419}"/>
            </c:ext>
          </c:extLst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Sheet4!$B$1:$E$1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Sheet4!$B$9:$E$9</c:f>
              <c:numCache>
                <c:formatCode>0.00</c:formatCode>
                <c:ptCount val="4"/>
                <c:pt idx="0">
                  <c:v>0.81655677230081047</c:v>
                </c:pt>
                <c:pt idx="1">
                  <c:v>0.71158483312947762</c:v>
                </c:pt>
                <c:pt idx="2">
                  <c:v>0.74080784787422904</c:v>
                </c:pt>
                <c:pt idx="3">
                  <c:v>0.83390410958904104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87-4EE0-96CD-726CC4F4C419}"/>
            </c:ext>
          </c:extLst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Multi Layer Perceptron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Sheet4!$B$1:$E$1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Sheet4!$B$10:$E$10</c:f>
              <c:numCache>
                <c:formatCode>0.00</c:formatCode>
                <c:ptCount val="4"/>
                <c:pt idx="0">
                  <c:v>0.94361118155103751</c:v>
                </c:pt>
                <c:pt idx="1">
                  <c:v>0.96190614867882029</c:v>
                </c:pt>
                <c:pt idx="2">
                  <c:v>0.95224688921152789</c:v>
                </c:pt>
                <c:pt idx="3">
                  <c:v>0.96318493150684936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87-4EE0-96CD-726CC4F4C419}"/>
            </c:ext>
          </c:extLst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Hard Voting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Sheet4!$B$1:$E$1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Sheet4!$B$11:$E$11</c:f>
              <c:numCache>
                <c:formatCode>0.00</c:formatCode>
                <c:ptCount val="4"/>
                <c:pt idx="0">
                  <c:v>0.91530172413793109</c:v>
                </c:pt>
                <c:pt idx="1">
                  <c:v>0.85915894926903136</c:v>
                </c:pt>
                <c:pt idx="2">
                  <c:v>0.88241631077231242</c:v>
                </c:pt>
                <c:pt idx="3">
                  <c:v>0.91695205479452058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87-4EE0-96CD-726CC4F4C419}"/>
            </c:ext>
          </c:extLst>
        </c:ser>
        <c:ser>
          <c:idx val="10"/>
          <c:order val="10"/>
          <c:tx>
            <c:strRef>
              <c:f>Sheet4!$A$12</c:f>
              <c:strCache>
                <c:ptCount val="1"/>
                <c:pt idx="0">
                  <c:v>Soft Voting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Sheet4!$B$1:$E$1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Sheet4!$B$12:$E$12</c:f>
              <c:numCache>
                <c:formatCode>0.00</c:formatCode>
                <c:ptCount val="4"/>
                <c:pt idx="0">
                  <c:v>0.94993686868686877</c:v>
                </c:pt>
                <c:pt idx="1">
                  <c:v>0.94278253441279825</c:v>
                </c:pt>
                <c:pt idx="2">
                  <c:v>0.94628566172765338</c:v>
                </c:pt>
                <c:pt idx="3">
                  <c:v>0.95976027397260277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87-4EE0-96CD-726CC4F4C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701824"/>
        <c:axId val="1621702656"/>
      </c:lineChart>
      <c:catAx>
        <c:axId val="162170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02656"/>
        <c:crosses val="autoZero"/>
        <c:auto val="1"/>
        <c:lblAlgn val="ctr"/>
        <c:lblOffset val="100"/>
        <c:noMultiLvlLbl val="0"/>
      </c:catAx>
      <c:valAx>
        <c:axId val="162170265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0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1</xdr:row>
      <xdr:rowOff>45720</xdr:rowOff>
    </xdr:from>
    <xdr:to>
      <xdr:col>17</xdr:col>
      <xdr:colOff>91440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CB89D-55B5-4080-96D3-A5C87086B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B542-A873-4329-BB69-E0FF1D55676D}">
  <dimension ref="A1:L14"/>
  <sheetViews>
    <sheetView workbookViewId="0">
      <selection activeCell="C5" sqref="C5"/>
    </sheetView>
  </sheetViews>
  <sheetFormatPr defaultRowHeight="14.4" x14ac:dyDescent="0.3"/>
  <cols>
    <col min="1" max="1" width="16.88671875" bestFit="1" customWidth="1"/>
    <col min="4" max="4" width="13.44140625" bestFit="1" customWidth="1"/>
    <col min="7" max="7" width="13.44140625" bestFit="1" customWidth="1"/>
  </cols>
  <sheetData>
    <row r="1" spans="1:12" x14ac:dyDescent="0.3">
      <c r="A1" s="15" t="s">
        <v>5</v>
      </c>
      <c r="B1" s="15"/>
      <c r="C1" s="15"/>
      <c r="D1" s="15"/>
      <c r="E1" s="3"/>
      <c r="F1" s="14"/>
      <c r="G1" s="14"/>
      <c r="H1" s="14"/>
      <c r="I1" s="14"/>
      <c r="J1" s="14"/>
      <c r="K1" s="14"/>
      <c r="L1" s="4"/>
    </row>
    <row r="2" spans="1:12" x14ac:dyDescent="0.3">
      <c r="A2" s="2" t="s">
        <v>6</v>
      </c>
      <c r="B2" s="2">
        <v>0</v>
      </c>
      <c r="C2" s="2">
        <v>1</v>
      </c>
      <c r="D2" s="2" t="s">
        <v>7</v>
      </c>
      <c r="E2" s="2"/>
      <c r="F2" s="5"/>
      <c r="G2" s="4"/>
      <c r="H2" s="4"/>
      <c r="I2" s="4"/>
      <c r="J2" s="4"/>
      <c r="K2" s="4"/>
      <c r="L2" s="4"/>
    </row>
    <row r="3" spans="1:12" x14ac:dyDescent="0.3">
      <c r="A3" s="2">
        <v>0</v>
      </c>
      <c r="B3" s="2">
        <v>876</v>
      </c>
      <c r="C3" s="2">
        <v>6</v>
      </c>
      <c r="D3" s="2">
        <f>B3+C3</f>
        <v>882</v>
      </c>
      <c r="E3" s="7"/>
      <c r="F3" s="5"/>
      <c r="G3" s="5"/>
      <c r="H3" s="4"/>
      <c r="I3" s="4"/>
      <c r="J3" s="4"/>
      <c r="K3" s="4"/>
      <c r="L3" s="4"/>
    </row>
    <row r="4" spans="1:12" x14ac:dyDescent="0.3">
      <c r="A4" s="2">
        <v>1</v>
      </c>
      <c r="B4" s="2">
        <v>57</v>
      </c>
      <c r="C4" s="2">
        <v>238</v>
      </c>
      <c r="D4" s="2">
        <f>B4+C4</f>
        <v>295</v>
      </c>
      <c r="E4" s="7"/>
      <c r="F4" s="5"/>
      <c r="G4" s="4"/>
      <c r="H4" s="5"/>
      <c r="I4" s="5"/>
      <c r="J4" s="4"/>
      <c r="K4" s="4"/>
      <c r="L4" s="4"/>
    </row>
    <row r="5" spans="1:12" x14ac:dyDescent="0.3">
      <c r="A5" s="2" t="s">
        <v>7</v>
      </c>
      <c r="B5" s="2">
        <f>B3+B4</f>
        <v>933</v>
      </c>
      <c r="C5" s="2">
        <f>SUM(C3:C4)</f>
        <v>244</v>
      </c>
      <c r="D5" s="2">
        <f>B5+C5</f>
        <v>1177</v>
      </c>
      <c r="E5" s="2"/>
      <c r="F5" s="4"/>
      <c r="G5" s="4"/>
      <c r="H5" s="4"/>
      <c r="I5" s="4"/>
      <c r="J5" s="4"/>
      <c r="K5" s="4"/>
      <c r="L5" s="4"/>
    </row>
    <row r="6" spans="1:12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  <c r="F6" s="4"/>
      <c r="G6" s="4"/>
      <c r="H6" s="4"/>
      <c r="I6" s="4"/>
      <c r="J6" s="4"/>
      <c r="K6" s="4"/>
      <c r="L6" s="4"/>
    </row>
    <row r="7" spans="1:12" x14ac:dyDescent="0.3">
      <c r="A7" s="2" t="s">
        <v>0</v>
      </c>
      <c r="B7" s="10">
        <f>B3/B5</f>
        <v>0.93890675241157562</v>
      </c>
      <c r="C7" s="10">
        <f>C4/C5</f>
        <v>0.97540983606557374</v>
      </c>
      <c r="D7" s="10">
        <f>($B$3*B7+$B$4*C7)/$B$5</f>
        <v>0.94113684433899025</v>
      </c>
      <c r="E7" s="10">
        <f>(B7+C7)/2</f>
        <v>0.95715829423857468</v>
      </c>
      <c r="F7" s="6"/>
      <c r="G7" s="6"/>
      <c r="H7" s="4"/>
      <c r="I7" s="4"/>
      <c r="J7" s="4"/>
      <c r="K7" s="4"/>
      <c r="L7" s="4"/>
    </row>
    <row r="8" spans="1:12" x14ac:dyDescent="0.3">
      <c r="A8" s="2" t="s">
        <v>1</v>
      </c>
      <c r="B8" s="10">
        <f>B3/D3</f>
        <v>0.99319727891156462</v>
      </c>
      <c r="C8" s="10">
        <f>C4/D4</f>
        <v>0.8067796610169492</v>
      </c>
      <c r="D8" s="10">
        <f t="shared" ref="D8:D9" si="0">($B$3*B8+$B$4*C8)/$B$5</f>
        <v>0.98180842122668455</v>
      </c>
      <c r="E8" s="10">
        <f t="shared" ref="E8:E9" si="1">(B8+C8)/2</f>
        <v>0.89998846996425685</v>
      </c>
      <c r="F8" s="6"/>
      <c r="G8" s="6"/>
      <c r="H8" s="4"/>
      <c r="I8" s="4"/>
      <c r="J8" s="4"/>
      <c r="K8" s="4"/>
      <c r="L8" s="4"/>
    </row>
    <row r="9" spans="1:12" x14ac:dyDescent="0.3">
      <c r="A9" s="2" t="s">
        <v>2</v>
      </c>
      <c r="B9" s="10">
        <f>2*B7*B8/(B7+B8)</f>
        <v>0.96528925619834705</v>
      </c>
      <c r="C9" s="10">
        <f>2*C7*C8/(C7+C8)</f>
        <v>0.88311688311688308</v>
      </c>
      <c r="D9" s="10">
        <f t="shared" si="0"/>
        <v>0.96026907906475278</v>
      </c>
      <c r="E9" s="10">
        <f t="shared" si="1"/>
        <v>0.92420306965761512</v>
      </c>
      <c r="F9" s="6"/>
      <c r="G9" s="6"/>
      <c r="H9" s="4"/>
      <c r="I9" s="4"/>
      <c r="J9" s="4"/>
      <c r="K9" s="4"/>
      <c r="L9" s="4"/>
    </row>
    <row r="10" spans="1:12" x14ac:dyDescent="0.3">
      <c r="A10" s="2" t="s">
        <v>3</v>
      </c>
      <c r="B10" s="10">
        <f>(B3+C4)/D5</f>
        <v>0.94647408666100252</v>
      </c>
      <c r="C10" s="10">
        <f>(B3+C4)/D5</f>
        <v>0.94647408666100252</v>
      </c>
      <c r="D10" s="10"/>
      <c r="E10" s="10">
        <f>(B3+C4)/D5</f>
        <v>0.94647408666100252</v>
      </c>
      <c r="F10" s="4"/>
      <c r="G10" s="4"/>
      <c r="H10" s="4"/>
      <c r="I10" s="4"/>
      <c r="J10" s="4"/>
      <c r="K10" s="4"/>
      <c r="L10" s="4"/>
    </row>
    <row r="11" spans="1:12" x14ac:dyDescent="0.3">
      <c r="A11" s="7" t="s">
        <v>19</v>
      </c>
      <c r="B11" s="10">
        <f>B4/B5</f>
        <v>6.1093247588424437E-2</v>
      </c>
      <c r="C11" s="10">
        <f>B4/B5</f>
        <v>6.1093247588424437E-2</v>
      </c>
      <c r="D11" s="2"/>
      <c r="E11" s="10">
        <f>B4/B5</f>
        <v>6.1093247588424437E-2</v>
      </c>
      <c r="F11" s="4"/>
      <c r="G11" s="4"/>
      <c r="H11" s="4"/>
      <c r="I11" s="4"/>
      <c r="J11" s="4"/>
      <c r="K11" s="4"/>
      <c r="L11" s="4"/>
    </row>
    <row r="12" spans="1:12" x14ac:dyDescent="0.3">
      <c r="A12" s="7" t="s">
        <v>20</v>
      </c>
      <c r="B12" s="10">
        <f>C3/C5</f>
        <v>2.4590163934426229E-2</v>
      </c>
      <c r="C12" s="10">
        <f>C3/C5</f>
        <v>2.4590163934426229E-2</v>
      </c>
      <c r="D12" s="2"/>
      <c r="E12" s="10">
        <f>C3/C5</f>
        <v>2.4590163934426229E-2</v>
      </c>
      <c r="F12" s="4"/>
      <c r="G12" s="4"/>
      <c r="H12" s="4"/>
      <c r="I12" s="4"/>
      <c r="J12" s="4"/>
      <c r="K12" s="4"/>
      <c r="L12" s="4"/>
    </row>
    <row r="13" spans="1:12" x14ac:dyDescent="0.3">
      <c r="A13" s="7" t="s">
        <v>21</v>
      </c>
      <c r="B13" s="10">
        <f>$C$3/$D$3</f>
        <v>6.8027210884353739E-3</v>
      </c>
      <c r="C13" s="10">
        <f>$C$3/$D$3</f>
        <v>6.8027210884353739E-3</v>
      </c>
      <c r="D13" s="2"/>
      <c r="E13" s="10">
        <f>$C$3/$D$3</f>
        <v>6.8027210884353739E-3</v>
      </c>
    </row>
    <row r="14" spans="1:12" x14ac:dyDescent="0.3">
      <c r="A14" s="7" t="s">
        <v>22</v>
      </c>
      <c r="B14" s="10">
        <f>$B$4/$D$4</f>
        <v>0.19322033898305085</v>
      </c>
      <c r="C14" s="10">
        <f>$B$4/$D$4</f>
        <v>0.19322033898305085</v>
      </c>
      <c r="D14" s="2"/>
      <c r="E14" s="10">
        <f>$B$4/$D$4</f>
        <v>0.19322033898305085</v>
      </c>
    </row>
  </sheetData>
  <mergeCells count="4">
    <mergeCell ref="H1:I1"/>
    <mergeCell ref="J1:K1"/>
    <mergeCell ref="A1:D1"/>
    <mergeCell ref="F1:G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C3D01-1E4D-451B-AA4C-3E5AA75108B8}">
  <dimension ref="A1:E14"/>
  <sheetViews>
    <sheetView workbookViewId="0">
      <selection activeCell="C4" sqref="C4"/>
    </sheetView>
  </sheetViews>
  <sheetFormatPr defaultRowHeight="14.4" x14ac:dyDescent="0.3"/>
  <sheetData>
    <row r="1" spans="1:5" x14ac:dyDescent="0.3">
      <c r="A1" s="15" t="s">
        <v>17</v>
      </c>
      <c r="B1" s="15"/>
      <c r="C1" s="15"/>
      <c r="D1" s="15"/>
      <c r="E1" s="3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  <c r="E2" s="2"/>
    </row>
    <row r="3" spans="1:5" x14ac:dyDescent="0.3">
      <c r="A3" s="2">
        <v>0</v>
      </c>
      <c r="B3" s="2">
        <v>853</v>
      </c>
      <c r="C3" s="2">
        <v>20</v>
      </c>
      <c r="D3" s="2">
        <f>B3+C3</f>
        <v>873</v>
      </c>
      <c r="E3" s="7"/>
    </row>
    <row r="4" spans="1:5" x14ac:dyDescent="0.3">
      <c r="A4" s="2">
        <v>1</v>
      </c>
      <c r="B4" s="2">
        <v>27</v>
      </c>
      <c r="C4" s="2">
        <v>268</v>
      </c>
      <c r="D4" s="2">
        <f>B4+C4</f>
        <v>295</v>
      </c>
      <c r="E4" s="7"/>
    </row>
    <row r="5" spans="1:5" x14ac:dyDescent="0.3">
      <c r="A5" s="2" t="s">
        <v>7</v>
      </c>
      <c r="B5" s="2">
        <f>B3+B4</f>
        <v>880</v>
      </c>
      <c r="C5" s="2">
        <f>SUM(C3:C4)</f>
        <v>288</v>
      </c>
      <c r="D5" s="2">
        <f>B5+C5</f>
        <v>1168</v>
      </c>
      <c r="E5" s="2"/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0.96931818181818186</v>
      </c>
      <c r="C7" s="10">
        <f>C4/C5</f>
        <v>0.93055555555555558</v>
      </c>
      <c r="D7" s="10">
        <f>($B$3*B7+$B$4*C7)/$B$5</f>
        <v>0.96812887396694214</v>
      </c>
      <c r="E7" s="10">
        <f>(B7+C7)/2</f>
        <v>0.94993686868686877</v>
      </c>
    </row>
    <row r="8" spans="1:5" x14ac:dyDescent="0.3">
      <c r="A8" s="2" t="s">
        <v>1</v>
      </c>
      <c r="B8" s="10">
        <f>B3/D3</f>
        <v>0.97709049255441005</v>
      </c>
      <c r="C8" s="10">
        <f>C4/D4</f>
        <v>0.90847457627118644</v>
      </c>
      <c r="D8" s="10">
        <f t="shared" ref="D8:D9" si="0">($B$3*B8+$B$4*C8)/$B$5</f>
        <v>0.9749852314866293</v>
      </c>
      <c r="E8" s="10">
        <f t="shared" ref="E8:E9" si="1">(B8+C8)/2</f>
        <v>0.94278253441279825</v>
      </c>
    </row>
    <row r="9" spans="1:5" x14ac:dyDescent="0.3">
      <c r="A9" s="2" t="s">
        <v>2</v>
      </c>
      <c r="B9" s="10">
        <f>2*B7*B8/(B7+B8)</f>
        <v>0.97318881916714206</v>
      </c>
      <c r="C9" s="10">
        <f>2*C7*C8/(C7+C8)</f>
        <v>0.91938250428816459</v>
      </c>
      <c r="D9" s="10">
        <f t="shared" si="0"/>
        <v>0.97153794359699153</v>
      </c>
      <c r="E9" s="10">
        <f t="shared" si="1"/>
        <v>0.94628566172765338</v>
      </c>
    </row>
    <row r="10" spans="1:5" x14ac:dyDescent="0.3">
      <c r="A10" s="2" t="s">
        <v>3</v>
      </c>
      <c r="B10" s="10">
        <f>(B3+C4)/D5</f>
        <v>0.95976027397260277</v>
      </c>
      <c r="C10" s="10">
        <f>(B3+C4)/D5</f>
        <v>0.95976027397260277</v>
      </c>
      <c r="D10" s="10"/>
      <c r="E10" s="10">
        <f>(B3+C4)/D5</f>
        <v>0.95976027397260277</v>
      </c>
    </row>
    <row r="11" spans="1:5" x14ac:dyDescent="0.3">
      <c r="A11" s="7" t="s">
        <v>19</v>
      </c>
      <c r="B11" s="10">
        <f>B4/B5</f>
        <v>3.0681818181818182E-2</v>
      </c>
      <c r="C11" s="10">
        <f>B4/B5</f>
        <v>3.0681818181818182E-2</v>
      </c>
      <c r="D11" s="2"/>
      <c r="E11" s="10">
        <f>B4/B5</f>
        <v>3.0681818181818182E-2</v>
      </c>
    </row>
    <row r="12" spans="1:5" x14ac:dyDescent="0.3">
      <c r="A12" s="7" t="s">
        <v>20</v>
      </c>
      <c r="B12" s="10">
        <f>C3/C5</f>
        <v>6.9444444444444448E-2</v>
      </c>
      <c r="C12" s="10">
        <f>C3/C5</f>
        <v>6.9444444444444448E-2</v>
      </c>
      <c r="D12" s="2"/>
      <c r="E12" s="10">
        <f>C3/C5</f>
        <v>6.9444444444444448E-2</v>
      </c>
    </row>
    <row r="13" spans="1:5" x14ac:dyDescent="0.3">
      <c r="A13" s="7" t="s">
        <v>21</v>
      </c>
      <c r="B13" s="10">
        <f>$C$3/$D$3</f>
        <v>2.2909507445589918E-2</v>
      </c>
      <c r="C13" s="10">
        <f>$C$3/$D$3</f>
        <v>2.2909507445589918E-2</v>
      </c>
      <c r="D13" s="2"/>
      <c r="E13" s="10">
        <f>$C$3/$D$3</f>
        <v>2.2909507445589918E-2</v>
      </c>
    </row>
    <row r="14" spans="1:5" x14ac:dyDescent="0.3">
      <c r="A14" s="7" t="s">
        <v>22</v>
      </c>
      <c r="B14" s="10">
        <f>$B$4/$D$4</f>
        <v>9.152542372881356E-2</v>
      </c>
      <c r="C14" s="10">
        <f>$B$4/$D$4</f>
        <v>9.152542372881356E-2</v>
      </c>
      <c r="D14" s="2"/>
      <c r="E14" s="10">
        <f>$B$4/$D$4</f>
        <v>9.152542372881356E-2</v>
      </c>
    </row>
  </sheetData>
  <mergeCells count="1">
    <mergeCell ref="A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9529-ABC7-4477-AD29-6FD0876FA028}">
  <dimension ref="A1:E14"/>
  <sheetViews>
    <sheetView tabSelected="1" workbookViewId="0">
      <selection activeCell="B5" sqref="B5"/>
    </sheetView>
  </sheetViews>
  <sheetFormatPr defaultRowHeight="14.4" x14ac:dyDescent="0.3"/>
  <cols>
    <col min="4" max="4" width="11.77734375" bestFit="1" customWidth="1"/>
  </cols>
  <sheetData>
    <row r="1" spans="1:5" x14ac:dyDescent="0.3">
      <c r="A1" s="16" t="s">
        <v>24</v>
      </c>
      <c r="B1" s="17"/>
      <c r="C1" s="17"/>
      <c r="D1" s="18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</row>
    <row r="3" spans="1:5" x14ac:dyDescent="0.3">
      <c r="A3" s="2">
        <v>0</v>
      </c>
      <c r="B3" s="2">
        <v>819</v>
      </c>
      <c r="C3" s="2">
        <v>54</v>
      </c>
      <c r="D3" s="2">
        <f>B3+C3</f>
        <v>873</v>
      </c>
    </row>
    <row r="4" spans="1:5" x14ac:dyDescent="0.3">
      <c r="A4" s="2">
        <v>1</v>
      </c>
      <c r="B4" s="2">
        <v>18</v>
      </c>
      <c r="C4" s="2">
        <v>277</v>
      </c>
      <c r="D4" s="2">
        <f>B4+C4</f>
        <v>295</v>
      </c>
    </row>
    <row r="5" spans="1:5" x14ac:dyDescent="0.3">
      <c r="A5" s="2" t="s">
        <v>7</v>
      </c>
      <c r="B5" s="2">
        <f>B3+B4</f>
        <v>837</v>
      </c>
      <c r="C5" s="2">
        <f>SUM(C3:C4)</f>
        <v>331</v>
      </c>
      <c r="D5" s="2">
        <f>B5+C5</f>
        <v>1168</v>
      </c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0.978494623655914</v>
      </c>
      <c r="C7" s="10">
        <f>C4/C5</f>
        <v>0.8368580060422961</v>
      </c>
      <c r="D7" s="10">
        <f>($B$3*B7+$B$4*C7)/$B$5</f>
        <v>0.97544867489002973</v>
      </c>
      <c r="E7" s="10">
        <f>(B7+C7)/2</f>
        <v>0.90767631484910505</v>
      </c>
    </row>
    <row r="8" spans="1:5" x14ac:dyDescent="0.3">
      <c r="A8" s="2" t="s">
        <v>1</v>
      </c>
      <c r="B8" s="10">
        <f>B3/D3</f>
        <v>0.93814432989690721</v>
      </c>
      <c r="C8" s="10">
        <f>C4/D4</f>
        <v>0.93898305084745759</v>
      </c>
      <c r="D8" s="10">
        <f t="shared" ref="D8:D9" si="0">($B$3*B8+$B$4*C8)/$B$5</f>
        <v>0.93816236690659649</v>
      </c>
      <c r="E8" s="10">
        <f t="shared" ref="E8:E9" si="1">(B8+C8)/2</f>
        <v>0.93856369037218235</v>
      </c>
    </row>
    <row r="9" spans="1:5" x14ac:dyDescent="0.3">
      <c r="A9" s="2" t="s">
        <v>2</v>
      </c>
      <c r="B9" s="10">
        <f>2*B7*B8/(B7+B8)</f>
        <v>0.95789473684210524</v>
      </c>
      <c r="C9" s="10">
        <f>2*C7*C8/(C7+C8)</f>
        <v>0.88498402555910549</v>
      </c>
      <c r="D9" s="10">
        <f t="shared" si="0"/>
        <v>0.95632676455644938</v>
      </c>
      <c r="E9" s="10">
        <f t="shared" si="1"/>
        <v>0.92143938120060542</v>
      </c>
    </row>
    <row r="10" spans="1:5" x14ac:dyDescent="0.3">
      <c r="A10" s="2" t="s">
        <v>3</v>
      </c>
      <c r="B10" s="10">
        <f>(B3+C4)/D5</f>
        <v>0.93835616438356162</v>
      </c>
      <c r="C10" s="10">
        <f>(B3+C4)/D5</f>
        <v>0.93835616438356162</v>
      </c>
      <c r="D10" s="10"/>
      <c r="E10" s="10">
        <f>(B3+C4)/D5</f>
        <v>0.93835616438356162</v>
      </c>
    </row>
    <row r="11" spans="1:5" x14ac:dyDescent="0.3">
      <c r="A11" s="7" t="s">
        <v>19</v>
      </c>
      <c r="B11" s="10">
        <f>B4/B5</f>
        <v>2.1505376344086023E-2</v>
      </c>
      <c r="C11" s="10">
        <f>B4/B5</f>
        <v>2.1505376344086023E-2</v>
      </c>
      <c r="D11" s="2"/>
      <c r="E11" s="10">
        <f>B4/B5</f>
        <v>2.1505376344086023E-2</v>
      </c>
    </row>
    <row r="12" spans="1:5" x14ac:dyDescent="0.3">
      <c r="A12" s="7" t="s">
        <v>20</v>
      </c>
      <c r="B12" s="10">
        <f>C3/C5</f>
        <v>0.16314199395770393</v>
      </c>
      <c r="C12" s="10">
        <f>C3/C5</f>
        <v>0.16314199395770393</v>
      </c>
      <c r="D12" s="2"/>
      <c r="E12" s="10">
        <f>C3/C5</f>
        <v>0.16314199395770393</v>
      </c>
    </row>
    <row r="13" spans="1:5" x14ac:dyDescent="0.3">
      <c r="A13" s="7" t="s">
        <v>21</v>
      </c>
      <c r="B13" s="10">
        <f>$C$3/$D$3</f>
        <v>6.1855670103092786E-2</v>
      </c>
      <c r="C13" s="10">
        <f>$C$3/$D$3</f>
        <v>6.1855670103092786E-2</v>
      </c>
      <c r="D13" s="2"/>
      <c r="E13" s="10">
        <f>$C$3/$D$3</f>
        <v>6.1855670103092786E-2</v>
      </c>
    </row>
    <row r="14" spans="1:5" x14ac:dyDescent="0.3">
      <c r="A14" s="7" t="s">
        <v>22</v>
      </c>
      <c r="B14" s="10">
        <f>$B$4/$D$4</f>
        <v>6.1016949152542375E-2</v>
      </c>
      <c r="C14" s="10">
        <f>$B$4/$D$4</f>
        <v>6.1016949152542375E-2</v>
      </c>
      <c r="D14" s="2"/>
      <c r="E14" s="10">
        <f>$B$4/$D$4</f>
        <v>6.1016949152542375E-2</v>
      </c>
    </row>
  </sheetData>
  <mergeCells count="1">
    <mergeCell ref="A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5812-F233-4309-AC38-522BA847B31C}">
  <dimension ref="A1:O11"/>
  <sheetViews>
    <sheetView workbookViewId="0">
      <selection sqref="A1:A10"/>
    </sheetView>
  </sheetViews>
  <sheetFormatPr defaultRowHeight="14.4" x14ac:dyDescent="0.3"/>
  <cols>
    <col min="1" max="1" width="19.21875" bestFit="1" customWidth="1"/>
    <col min="3" max="3" width="11.77734375" bestFit="1" customWidth="1"/>
    <col min="6" max="6" width="11.77734375" bestFit="1" customWidth="1"/>
    <col min="9" max="9" width="11.77734375" bestFit="1" customWidth="1"/>
    <col min="14" max="14" width="16.88671875" bestFit="1" customWidth="1"/>
    <col min="15" max="15" width="16.88671875" customWidth="1"/>
  </cols>
  <sheetData>
    <row r="1" spans="1:15" x14ac:dyDescent="0.3">
      <c r="B1" s="20" t="s">
        <v>0</v>
      </c>
      <c r="C1" s="14"/>
      <c r="D1" s="21"/>
      <c r="E1" s="20" t="s">
        <v>1</v>
      </c>
      <c r="F1" s="14"/>
      <c r="G1" s="21"/>
      <c r="H1" s="20" t="s">
        <v>2</v>
      </c>
      <c r="I1" s="14"/>
      <c r="J1" s="21"/>
      <c r="K1" s="19" t="s">
        <v>3</v>
      </c>
    </row>
    <row r="2" spans="1:15" x14ac:dyDescent="0.3">
      <c r="A2" s="8" t="s">
        <v>16</v>
      </c>
      <c r="B2">
        <v>1</v>
      </c>
      <c r="C2" s="2" t="s">
        <v>4</v>
      </c>
      <c r="D2" s="2" t="s">
        <v>11</v>
      </c>
      <c r="E2">
        <v>1</v>
      </c>
      <c r="F2" s="2" t="s">
        <v>4</v>
      </c>
      <c r="G2" s="2" t="s">
        <v>11</v>
      </c>
      <c r="H2">
        <v>1</v>
      </c>
      <c r="I2" s="2" t="s">
        <v>4</v>
      </c>
      <c r="J2" s="2" t="s">
        <v>11</v>
      </c>
      <c r="K2" s="20"/>
      <c r="L2" s="7" t="s">
        <v>19</v>
      </c>
      <c r="M2" s="7" t="s">
        <v>20</v>
      </c>
      <c r="N2" s="7" t="s">
        <v>21</v>
      </c>
      <c r="O2" s="7" t="s">
        <v>22</v>
      </c>
    </row>
    <row r="3" spans="1:15" x14ac:dyDescent="0.3">
      <c r="A3" t="str">
        <f>RF!A1</f>
        <v>Random Forest</v>
      </c>
      <c r="B3" s="1">
        <f>RF!$C$7</f>
        <v>0.97540983606557374</v>
      </c>
      <c r="C3" s="1">
        <f>RF!$D$7</f>
        <v>0.94113684433899025</v>
      </c>
      <c r="D3" s="1">
        <f>RF!$E$7</f>
        <v>0.95715829423857468</v>
      </c>
      <c r="E3" s="1">
        <f>RF!$C$8</f>
        <v>0.8067796610169492</v>
      </c>
      <c r="F3" s="1">
        <f>RF!$D$8</f>
        <v>0.98180842122668455</v>
      </c>
      <c r="G3" s="1">
        <f>RF!$E$8</f>
        <v>0.89998846996425685</v>
      </c>
      <c r="H3" s="1">
        <f>RF!$C$9</f>
        <v>0.88311688311688308</v>
      </c>
      <c r="I3" s="1">
        <f>RF!$D$9</f>
        <v>0.96026907906475278</v>
      </c>
      <c r="J3" s="1">
        <f>RF!$E$9</f>
        <v>0.92420306965761512</v>
      </c>
      <c r="K3" s="1">
        <f>RF!$C$10</f>
        <v>0.94647408666100252</v>
      </c>
      <c r="L3" s="1">
        <f>RF!$C$11</f>
        <v>6.1093247588424437E-2</v>
      </c>
      <c r="M3" s="1">
        <f>RF!$C$12</f>
        <v>2.4590163934426229E-2</v>
      </c>
      <c r="N3" s="1">
        <f>RF!$C$13</f>
        <v>6.8027210884353739E-3</v>
      </c>
      <c r="O3" s="1">
        <f>RF!$C$14</f>
        <v>0.19322033898305085</v>
      </c>
    </row>
    <row r="4" spans="1:15" x14ac:dyDescent="0.3">
      <c r="A4" t="str">
        <f>SGD!A1</f>
        <v>SGD Classifier</v>
      </c>
      <c r="B4" s="1">
        <f>SGD!$C$7</f>
        <v>0.79824561403508776</v>
      </c>
      <c r="C4" s="1">
        <f>SGD!$D$7</f>
        <v>0.86998489036080473</v>
      </c>
      <c r="D4" s="1">
        <f>SGD!$E$7</f>
        <v>0.83901642403882049</v>
      </c>
      <c r="E4" s="1">
        <f>SGD!$C$8</f>
        <v>0.61694915254237293</v>
      </c>
      <c r="F4" s="1">
        <f>SGD!$D$8</f>
        <v>0.90759476609045908</v>
      </c>
      <c r="G4" s="1">
        <f>SGD!$E$8</f>
        <v>0.78212864270875804</v>
      </c>
      <c r="H4" s="1">
        <f>SGD!$C$9</f>
        <v>0.69598470363288722</v>
      </c>
      <c r="I4" s="1">
        <f>SGD!$D$9</f>
        <v>0.88629618843140323</v>
      </c>
      <c r="J4" s="1">
        <f>SGD!$E$9</f>
        <v>0.80414237939504263</v>
      </c>
      <c r="K4" s="1">
        <f>SGD!$C$10</f>
        <v>0.86386986301369861</v>
      </c>
      <c r="L4" s="1">
        <f>SGD!$C$11</f>
        <v>0.1202127659574468</v>
      </c>
      <c r="M4" s="1">
        <f>SGD!$C$12</f>
        <v>0.20175438596491227</v>
      </c>
      <c r="N4" s="1">
        <f>SGD!$C$13</f>
        <v>5.2691867124856816E-2</v>
      </c>
      <c r="O4" s="1">
        <f>SGD!$C$14</f>
        <v>0.38305084745762713</v>
      </c>
    </row>
    <row r="5" spans="1:15" x14ac:dyDescent="0.3">
      <c r="A5" t="str">
        <f>SVC!A1</f>
        <v>SVC</v>
      </c>
      <c r="B5" s="1">
        <f>SVC!$C$7</f>
        <v>0.88414634146341464</v>
      </c>
      <c r="C5" s="1">
        <f>SVC!$D$7</f>
        <v>0.99339344477628444</v>
      </c>
      <c r="D5" s="1">
        <f>SVC!$E$7</f>
        <v>0.93909698025551691</v>
      </c>
      <c r="E5" s="1">
        <f>SVC!$C$8</f>
        <v>0.98305084745762716</v>
      </c>
      <c r="F5" s="1">
        <f>SVC!$D$8</f>
        <v>0.95663014366054722</v>
      </c>
      <c r="G5" s="1">
        <f>SVC!$E$8</f>
        <v>0.96976139165550324</v>
      </c>
      <c r="H5" s="1">
        <f>SVC!$C$9</f>
        <v>0.9309791332263242</v>
      </c>
      <c r="I5" s="1">
        <f>SVC!$D$9</f>
        <v>0.97463641917277088</v>
      </c>
      <c r="J5" s="1">
        <f>SVC!$E$9</f>
        <v>0.95293848663651293</v>
      </c>
      <c r="K5" s="1">
        <f>SVC!$C$10</f>
        <v>0.96318493150684936</v>
      </c>
      <c r="L5" s="1">
        <f>SVC!$C$11</f>
        <v>5.9523809523809521E-3</v>
      </c>
      <c r="M5" s="1">
        <f>SVC!$C$12</f>
        <v>0.11585365853658537</v>
      </c>
      <c r="N5" s="1">
        <f>SVC!$C$13</f>
        <v>4.3528064146620846E-2</v>
      </c>
      <c r="O5" s="1">
        <f>SVC!$C$14</f>
        <v>1.6949152542372881E-2</v>
      </c>
    </row>
    <row r="6" spans="1:15" x14ac:dyDescent="0.3">
      <c r="A6" t="str">
        <f>XGB!A1</f>
        <v>XGB Classifier</v>
      </c>
      <c r="B6" s="1">
        <f>XGB!$C$7</f>
        <v>0.86190476190476195</v>
      </c>
      <c r="C6" s="1">
        <f>XGB!$D$7</f>
        <v>0.85757596728299401</v>
      </c>
      <c r="D6" s="1">
        <f>XGB!$D$7</f>
        <v>0.85757596728299401</v>
      </c>
      <c r="E6" s="1">
        <f>XGB!$C$8</f>
        <v>0.56211180124223603</v>
      </c>
      <c r="F6" s="1">
        <f>XGB!$D$8</f>
        <v>0.90885391752613431</v>
      </c>
      <c r="G6" s="1">
        <f>XGB!$E$8</f>
        <v>0.76444650772306533</v>
      </c>
      <c r="H6" s="1">
        <f>XGB!$C$9</f>
        <v>0.68045112781954897</v>
      </c>
      <c r="I6" s="1">
        <f>XGB!$D$9</f>
        <v>0.87585866881801289</v>
      </c>
      <c r="J6" s="1">
        <f>XGB!$D$9</f>
        <v>0.87585866881801289</v>
      </c>
      <c r="K6" s="1">
        <f>XGB!$C$10</f>
        <v>0.85774058577405854</v>
      </c>
      <c r="L6" s="1">
        <f>XGB!$C$11</f>
        <v>0.14314720812182741</v>
      </c>
      <c r="M6" s="1">
        <f>XGB!$C$12</f>
        <v>0.1380952380952381</v>
      </c>
      <c r="N6" s="1">
        <f>XGB!$C$13</f>
        <v>3.3218785796105384E-2</v>
      </c>
      <c r="O6" s="1">
        <f>XGB!$C$14</f>
        <v>0.43788819875776397</v>
      </c>
    </row>
    <row r="7" spans="1:15" x14ac:dyDescent="0.3">
      <c r="A7" t="str">
        <f>CatBoost!A1</f>
        <v>CatBoost</v>
      </c>
      <c r="B7" s="1">
        <f>CatBoost!$C$7</f>
        <v>0.93090909090909091</v>
      </c>
      <c r="C7" s="1">
        <f>CatBoost!$D$7</f>
        <v>0.95521691156311039</v>
      </c>
      <c r="D7" s="1">
        <f>CatBoost!$E$7</f>
        <v>0.9436180392955309</v>
      </c>
      <c r="E7" s="1">
        <f>CatBoost!$C$8</f>
        <v>0.8677966101694915</v>
      </c>
      <c r="F7" s="1">
        <f>CatBoost!$D$8</f>
        <v>0.97341274849496418</v>
      </c>
      <c r="G7" s="1">
        <f>CatBoost!$E$8</f>
        <v>0.92301628904809052</v>
      </c>
      <c r="H7" s="1">
        <f>CatBoost!$C$9</f>
        <v>0.89824561403508774</v>
      </c>
      <c r="I7" s="1">
        <f>CatBoost!$D$9</f>
        <v>0.96414783183477681</v>
      </c>
      <c r="J7" s="1">
        <f>CatBoost!$E$9</f>
        <v>0.93270151596431627</v>
      </c>
      <c r="K7" s="1">
        <f>CatBoost!$C$10</f>
        <v>0.95034246575342463</v>
      </c>
      <c r="L7" s="1">
        <f>CatBoost!$C$11</f>
        <v>4.3673012318029114E-2</v>
      </c>
      <c r="M7" s="1">
        <f>CatBoost!$C$12</f>
        <v>6.9090909090909092E-2</v>
      </c>
      <c r="N7" s="1">
        <f>CatBoost!$C$13</f>
        <v>2.1764032073310423E-2</v>
      </c>
      <c r="O7" s="1">
        <f>CatBoost!$C$14</f>
        <v>0.13220338983050847</v>
      </c>
    </row>
    <row r="8" spans="1:15" x14ac:dyDescent="0.3">
      <c r="A8" t="str">
        <f>LRCV!A1</f>
        <v>Logistic Regression CV</v>
      </c>
      <c r="B8" s="1">
        <f>LRCV!$C$7</f>
        <v>0.76865671641791045</v>
      </c>
      <c r="C8" s="1">
        <f>LRCV!$D$7</f>
        <v>0.88801284319145024</v>
      </c>
      <c r="D8" s="1">
        <f>LRCV!$E$7</f>
        <v>0.83488391376451077</v>
      </c>
      <c r="E8" s="1">
        <f>LRCV!$C$8</f>
        <v>0.69830508474576269</v>
      </c>
      <c r="F8" s="1">
        <f>LRCV!$D$8</f>
        <v>0.90616928874823921</v>
      </c>
      <c r="G8" s="1">
        <f>LRCV!$E$8</f>
        <v>0.81364280583221693</v>
      </c>
      <c r="H8" s="1">
        <f>LRCV!$C$9</f>
        <v>0.73179396092362348</v>
      </c>
      <c r="I8" s="1">
        <f>LRCV!$D$9</f>
        <v>0.89673302729326632</v>
      </c>
      <c r="J8" s="1">
        <f>LRCV!$E$9</f>
        <v>0.82331378813242662</v>
      </c>
      <c r="K8" s="1">
        <f>LRCV!$C$10</f>
        <v>0.87071917808219179</v>
      </c>
      <c r="L8" s="1">
        <f>LRCV!$C$11</f>
        <v>9.8888888888888887E-2</v>
      </c>
      <c r="M8" s="1">
        <f>LRCV!$C$12</f>
        <v>0.23134328358208955</v>
      </c>
      <c r="N8" s="1">
        <f>LRCV!$C$13</f>
        <v>7.1019473081328749E-2</v>
      </c>
      <c r="O8" s="1">
        <f>LRCV!$C$14</f>
        <v>0.30169491525423731</v>
      </c>
    </row>
    <row r="9" spans="1:15" x14ac:dyDescent="0.3">
      <c r="A9" t="str">
        <f>LR!A1</f>
        <v>Logistic Regression</v>
      </c>
      <c r="B9" s="1">
        <f>LR!$C$7</f>
        <v>0.79190751445086704</v>
      </c>
      <c r="C9" s="1">
        <f>LR!$D$7</f>
        <v>0.8333777231350934</v>
      </c>
      <c r="D9" s="1">
        <f>LR!$E$7</f>
        <v>0.81655677230081047</v>
      </c>
      <c r="E9" s="1">
        <f>LR!$C$8</f>
        <v>0.46440677966101696</v>
      </c>
      <c r="F9" s="1">
        <f>LR!$D$8</f>
        <v>0.88026211785820596</v>
      </c>
      <c r="G9" s="1">
        <f>LR!$E$8</f>
        <v>0.71158483312947762</v>
      </c>
      <c r="H9" s="1">
        <f>LR!$C$9</f>
        <v>0.5854700854700855</v>
      </c>
      <c r="I9" s="1">
        <f>LR!$D$9</f>
        <v>0.84681221035906684</v>
      </c>
      <c r="J9" s="1">
        <f>LR!$E$9</f>
        <v>0.74080784787422904</v>
      </c>
      <c r="K9" s="1">
        <f>LR!$C$10</f>
        <v>0.83390410958904104</v>
      </c>
      <c r="L9" s="1">
        <f>LR!$C$11</f>
        <v>0.15879396984924624</v>
      </c>
      <c r="M9" s="1">
        <f>LR!$C$12</f>
        <v>0.20809248554913296</v>
      </c>
      <c r="N9" s="1">
        <f>LR!$C$13</f>
        <v>4.1237113402061855E-2</v>
      </c>
      <c r="O9" s="1">
        <f>LR!$C$14</f>
        <v>0.53559322033898304</v>
      </c>
    </row>
    <row r="10" spans="1:15" x14ac:dyDescent="0.3">
      <c r="A10" t="str">
        <f>Hard!A1</f>
        <v>Hard Voting</v>
      </c>
      <c r="B10" s="1">
        <f>Hard!$C$7</f>
        <v>0.91249999999999998</v>
      </c>
      <c r="C10" s="1">
        <f>Hard!$D$7</f>
        <v>0.91764454518430449</v>
      </c>
      <c r="D10" s="1">
        <f>Hard!$E$7</f>
        <v>0.91530172413793109</v>
      </c>
      <c r="E10" s="1">
        <f>Hard!$C$8</f>
        <v>0.74237288135593216</v>
      </c>
      <c r="F10" s="1">
        <f>Hard!$D$8</f>
        <v>0.95681626467912295</v>
      </c>
      <c r="G10" s="1">
        <f>Hard!$E$8</f>
        <v>0.85915894926903136</v>
      </c>
      <c r="H10" s="1">
        <f>Hard!$C$9</f>
        <v>0.81869158878504678</v>
      </c>
      <c r="I10" s="1">
        <f>Hard!$D$9</f>
        <v>0.93570336277890509</v>
      </c>
      <c r="J10" s="1">
        <f>Hard!$E$9</f>
        <v>0.88241631077231242</v>
      </c>
      <c r="K10" s="1">
        <f>Hard!$C$10</f>
        <v>0.91695205479452058</v>
      </c>
      <c r="L10" s="1">
        <f>Hard!$C$11</f>
        <v>8.1896551724137928E-2</v>
      </c>
      <c r="M10" s="1">
        <f>Hard!$C$12</f>
        <v>8.7499999999999994E-2</v>
      </c>
      <c r="N10" s="1">
        <f>Hard!$C$13</f>
        <v>2.4054982817869417E-2</v>
      </c>
      <c r="O10" s="1">
        <f>Hard!$C$14</f>
        <v>0.25762711864406779</v>
      </c>
    </row>
    <row r="11" spans="1:15" x14ac:dyDescent="0.3">
      <c r="A11" t="str">
        <f>Soft!A1</f>
        <v>Soft Voting</v>
      </c>
      <c r="B11" s="1">
        <f>Soft!$C$7</f>
        <v>0.93055555555555558</v>
      </c>
      <c r="C11" s="1">
        <f>Soft!$D$7</f>
        <v>0.96812887396694214</v>
      </c>
      <c r="D11" s="1">
        <f>Soft!$E$7</f>
        <v>0.94993686868686877</v>
      </c>
      <c r="E11" s="1">
        <f>Soft!$C$8</f>
        <v>0.90847457627118644</v>
      </c>
      <c r="F11" s="1">
        <f>Soft!$D$8</f>
        <v>0.9749852314866293</v>
      </c>
      <c r="G11" s="1">
        <f>Soft!$E$8</f>
        <v>0.94278253441279825</v>
      </c>
      <c r="H11" s="1">
        <f>Soft!$C$9</f>
        <v>0.91938250428816459</v>
      </c>
      <c r="I11" s="1">
        <f>Soft!$D$9</f>
        <v>0.97153794359699153</v>
      </c>
      <c r="J11" s="1">
        <f>Soft!$E$9</f>
        <v>0.94628566172765338</v>
      </c>
      <c r="K11" s="1">
        <f>Soft!$C$10</f>
        <v>0.95976027397260277</v>
      </c>
      <c r="L11" s="1">
        <f>Soft!$C$11</f>
        <v>3.0681818181818182E-2</v>
      </c>
      <c r="M11" s="1">
        <f>Soft!$C$12</f>
        <v>6.9444444444444448E-2</v>
      </c>
      <c r="N11" s="1">
        <f>Soft!$C$13</f>
        <v>2.2909507445589918E-2</v>
      </c>
      <c r="O11" s="1">
        <f>Soft!$C$14</f>
        <v>9.152542372881356E-2</v>
      </c>
    </row>
  </sheetData>
  <mergeCells count="4">
    <mergeCell ref="K1:K2"/>
    <mergeCell ref="B1:D1"/>
    <mergeCell ref="E1:G1"/>
    <mergeCell ref="H1:J1"/>
  </mergeCell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CE7C7-E2C4-45F1-928B-E9A1D209C23A}">
  <dimension ref="A1:E12"/>
  <sheetViews>
    <sheetView workbookViewId="0">
      <selection activeCell="D12" sqref="A1:E12"/>
    </sheetView>
  </sheetViews>
  <sheetFormatPr defaultRowHeight="14.4" x14ac:dyDescent="0.3"/>
  <cols>
    <col min="1" max="1" width="19.21875" bestFit="1" customWidth="1"/>
  </cols>
  <sheetData>
    <row r="1" spans="1:5" x14ac:dyDescent="0.3">
      <c r="A1" s="8" t="s">
        <v>16</v>
      </c>
      <c r="B1" s="11" t="s">
        <v>0</v>
      </c>
      <c r="C1" s="11" t="s">
        <v>1</v>
      </c>
      <c r="D1" s="11" t="s">
        <v>2</v>
      </c>
      <c r="E1" s="12" t="s">
        <v>3</v>
      </c>
    </row>
    <row r="2" spans="1:5" x14ac:dyDescent="0.3">
      <c r="A2" t="str">
        <f>RF!A1</f>
        <v>Random Forest</v>
      </c>
      <c r="B2" s="1">
        <f>RF!$E$7</f>
        <v>0.95715829423857468</v>
      </c>
      <c r="C2" s="1">
        <f>RF!$E$8</f>
        <v>0.89998846996425685</v>
      </c>
      <c r="D2" s="1">
        <f>RF!$E$9</f>
        <v>0.92420306965761512</v>
      </c>
      <c r="E2" s="1">
        <f>RF!$C$10</f>
        <v>0.94647408666100252</v>
      </c>
    </row>
    <row r="3" spans="1:5" x14ac:dyDescent="0.3">
      <c r="A3" t="str">
        <f>SGD!A1</f>
        <v>SGD Classifier</v>
      </c>
      <c r="B3" s="1">
        <f>SGD!$E$7</f>
        <v>0.83901642403882049</v>
      </c>
      <c r="C3" s="1">
        <f>SGD!$E$8</f>
        <v>0.78212864270875804</v>
      </c>
      <c r="D3" s="1">
        <f>SGD!$E$9</f>
        <v>0.80414237939504263</v>
      </c>
      <c r="E3" s="1">
        <f>SGD!$C$10</f>
        <v>0.86386986301369861</v>
      </c>
    </row>
    <row r="4" spans="1:5" x14ac:dyDescent="0.3">
      <c r="A4" t="str">
        <f>AVG!A1</f>
        <v>Average Model</v>
      </c>
      <c r="B4" s="1">
        <f>AVG!$E$7</f>
        <v>0.90767631484910505</v>
      </c>
      <c r="C4" s="1">
        <f>AVG!$E$8</f>
        <v>0.93856369037218235</v>
      </c>
      <c r="D4" s="1">
        <f>AVG!$E$9</f>
        <v>0.92143938120060542</v>
      </c>
      <c r="E4" s="1">
        <f>AVG!$C$10</f>
        <v>0.93835616438356162</v>
      </c>
    </row>
    <row r="5" spans="1:5" x14ac:dyDescent="0.3">
      <c r="A5" t="str">
        <f>SVC!A1</f>
        <v>SVC</v>
      </c>
      <c r="B5" s="1">
        <f>SVC!$E$7</f>
        <v>0.93909698025551691</v>
      </c>
      <c r="C5" s="1">
        <f>SVC!$E$8</f>
        <v>0.96976139165550324</v>
      </c>
      <c r="D5" s="1">
        <f>SVC!$E$9</f>
        <v>0.95293848663651293</v>
      </c>
      <c r="E5" s="1">
        <f>SVC!$C$10</f>
        <v>0.96318493150684936</v>
      </c>
    </row>
    <row r="6" spans="1:5" x14ac:dyDescent="0.3">
      <c r="A6" t="str">
        <f>XGB!A1</f>
        <v>XGB Classifier</v>
      </c>
      <c r="B6" s="1">
        <f>XGB!$D$7</f>
        <v>0.85757596728299401</v>
      </c>
      <c r="C6" s="1">
        <f>XGB!$E$8</f>
        <v>0.76444650772306533</v>
      </c>
      <c r="D6" s="1">
        <f>XGB!$D$9</f>
        <v>0.87585866881801289</v>
      </c>
      <c r="E6" s="1">
        <f>XGB!$C$10</f>
        <v>0.85774058577405854</v>
      </c>
    </row>
    <row r="7" spans="1:5" x14ac:dyDescent="0.3">
      <c r="A7" t="str">
        <f>CatBoost!A1</f>
        <v>CatBoost</v>
      </c>
      <c r="B7" s="1">
        <f>CatBoost!$E$7</f>
        <v>0.9436180392955309</v>
      </c>
      <c r="C7" s="1">
        <f>CatBoost!$E$8</f>
        <v>0.92301628904809052</v>
      </c>
      <c r="D7" s="1">
        <f>CatBoost!$E$9</f>
        <v>0.93270151596431627</v>
      </c>
      <c r="E7" s="1">
        <f>CatBoost!$C$10</f>
        <v>0.95034246575342463</v>
      </c>
    </row>
    <row r="8" spans="1:5" x14ac:dyDescent="0.3">
      <c r="A8" t="str">
        <f>LRCV!A1</f>
        <v>Logistic Regression CV</v>
      </c>
      <c r="B8" s="1">
        <f>LRCV!$E$7</f>
        <v>0.83488391376451077</v>
      </c>
      <c r="C8" s="1">
        <f>LRCV!$E$8</f>
        <v>0.81364280583221693</v>
      </c>
      <c r="D8" s="1">
        <f>LRCV!$E$9</f>
        <v>0.82331378813242662</v>
      </c>
      <c r="E8" s="1">
        <f>LRCV!$C$10</f>
        <v>0.87071917808219179</v>
      </c>
    </row>
    <row r="9" spans="1:5" x14ac:dyDescent="0.3">
      <c r="A9" t="str">
        <f>LR!A1</f>
        <v>Logistic Regression</v>
      </c>
      <c r="B9" s="1">
        <f>LR!$E$7</f>
        <v>0.81655677230081047</v>
      </c>
      <c r="C9" s="1">
        <f>LR!$E$8</f>
        <v>0.71158483312947762</v>
      </c>
      <c r="D9" s="1">
        <f>LR!$E$9</f>
        <v>0.74080784787422904</v>
      </c>
      <c r="E9" s="1">
        <f>LR!$C$10</f>
        <v>0.83390410958904104</v>
      </c>
    </row>
    <row r="10" spans="1:5" x14ac:dyDescent="0.3">
      <c r="A10" t="str">
        <f>MLP!A1</f>
        <v>Multi Layer Perceptron</v>
      </c>
      <c r="B10" s="1">
        <f>MLP!$E$7</f>
        <v>0.94361118155103751</v>
      </c>
      <c r="C10" s="1">
        <f>MLP!$E$8</f>
        <v>0.96190614867882029</v>
      </c>
      <c r="D10" s="1">
        <f>MLP!$E$9</f>
        <v>0.95224688921152789</v>
      </c>
      <c r="E10" s="1">
        <f>MLP!$C$10</f>
        <v>0.96318493150684936</v>
      </c>
    </row>
    <row r="11" spans="1:5" x14ac:dyDescent="0.3">
      <c r="A11" t="str">
        <f>Hard!A1</f>
        <v>Hard Voting</v>
      </c>
      <c r="B11" s="1">
        <f>Hard!$E$7</f>
        <v>0.91530172413793109</v>
      </c>
      <c r="C11" s="1">
        <f>Hard!$E$8</f>
        <v>0.85915894926903136</v>
      </c>
      <c r="D11" s="1">
        <f>Hard!$E$9</f>
        <v>0.88241631077231242</v>
      </c>
      <c r="E11" s="1">
        <f>Hard!$C$10</f>
        <v>0.91695205479452058</v>
      </c>
    </row>
    <row r="12" spans="1:5" x14ac:dyDescent="0.3">
      <c r="A12" t="str">
        <f>Soft!A1</f>
        <v>Soft Voting</v>
      </c>
      <c r="B12" s="1">
        <f>Soft!$E$7</f>
        <v>0.94993686868686877</v>
      </c>
      <c r="C12" s="1">
        <f>Soft!$E$8</f>
        <v>0.94278253441279825</v>
      </c>
      <c r="D12" s="1">
        <f>Soft!$E$9</f>
        <v>0.94628566172765338</v>
      </c>
      <c r="E12" s="1">
        <f>Soft!$C$10</f>
        <v>0.95976027397260277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2B062-E7BC-40C8-B651-90CE3716E93B}">
  <dimension ref="A1:F14"/>
  <sheetViews>
    <sheetView workbookViewId="0">
      <selection activeCell="B3" sqref="B3"/>
    </sheetView>
  </sheetViews>
  <sheetFormatPr defaultRowHeight="14.4" x14ac:dyDescent="0.3"/>
  <cols>
    <col min="4" max="4" width="11.77734375" bestFit="1" customWidth="1"/>
  </cols>
  <sheetData>
    <row r="1" spans="1:6" x14ac:dyDescent="0.3">
      <c r="A1" s="15" t="s">
        <v>8</v>
      </c>
      <c r="B1" s="15"/>
      <c r="C1" s="15"/>
      <c r="D1" s="15"/>
      <c r="E1" s="13"/>
      <c r="F1" s="9"/>
    </row>
    <row r="2" spans="1:6" x14ac:dyDescent="0.3">
      <c r="A2" s="2" t="s">
        <v>6</v>
      </c>
      <c r="B2" s="2">
        <v>0</v>
      </c>
      <c r="C2" s="2">
        <v>1</v>
      </c>
      <c r="D2" s="2" t="s">
        <v>7</v>
      </c>
      <c r="E2" s="2"/>
      <c r="F2" s="4"/>
    </row>
    <row r="3" spans="1:6" x14ac:dyDescent="0.3">
      <c r="A3" s="2">
        <v>0</v>
      </c>
      <c r="B3" s="2">
        <v>827</v>
      </c>
      <c r="C3" s="2">
        <v>46</v>
      </c>
      <c r="D3" s="2">
        <f>B3+C3</f>
        <v>873</v>
      </c>
      <c r="E3" s="2"/>
      <c r="F3" s="5"/>
    </row>
    <row r="4" spans="1:6" x14ac:dyDescent="0.3">
      <c r="A4" s="2">
        <v>1</v>
      </c>
      <c r="B4" s="2">
        <v>113</v>
      </c>
      <c r="C4" s="2">
        <v>182</v>
      </c>
      <c r="D4" s="2">
        <f>B4+C4</f>
        <v>295</v>
      </c>
      <c r="E4" s="2"/>
      <c r="F4" s="5"/>
    </row>
    <row r="5" spans="1:6" x14ac:dyDescent="0.3">
      <c r="A5" s="2" t="s">
        <v>7</v>
      </c>
      <c r="B5" s="2">
        <f>B3+B4</f>
        <v>940</v>
      </c>
      <c r="C5" s="2">
        <f>SUM(C3:C4)</f>
        <v>228</v>
      </c>
      <c r="D5" s="2">
        <f>B5+C5</f>
        <v>1168</v>
      </c>
      <c r="E5" s="2"/>
      <c r="F5" s="4"/>
    </row>
    <row r="6" spans="1:6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  <c r="F6" s="4"/>
    </row>
    <row r="7" spans="1:6" x14ac:dyDescent="0.3">
      <c r="A7" s="2" t="s">
        <v>0</v>
      </c>
      <c r="B7" s="10">
        <f>B3/B5</f>
        <v>0.87978723404255321</v>
      </c>
      <c r="C7" s="10">
        <f>C4/C5</f>
        <v>0.79824561403508776</v>
      </c>
      <c r="D7" s="10">
        <f>($B$3*B7+$B$4*C7)/$B$5</f>
        <v>0.86998489036080473</v>
      </c>
      <c r="E7" s="10">
        <f>(B7+C7)/2</f>
        <v>0.83901642403882049</v>
      </c>
      <c r="F7" s="6"/>
    </row>
    <row r="8" spans="1:6" x14ac:dyDescent="0.3">
      <c r="A8" s="2" t="s">
        <v>1</v>
      </c>
      <c r="B8" s="10">
        <f>B3/D3</f>
        <v>0.94730813287514315</v>
      </c>
      <c r="C8" s="10">
        <f>C4/D4</f>
        <v>0.61694915254237293</v>
      </c>
      <c r="D8" s="10">
        <f t="shared" ref="D8:D9" si="0">($B$3*B8+$B$4*C8)/$B$5</f>
        <v>0.90759476609045908</v>
      </c>
      <c r="E8" s="10">
        <f t="shared" ref="E8:E9" si="1">(B8+C8)/2</f>
        <v>0.78212864270875804</v>
      </c>
      <c r="F8" s="6"/>
    </row>
    <row r="9" spans="1:6" x14ac:dyDescent="0.3">
      <c r="A9" s="2" t="s">
        <v>2</v>
      </c>
      <c r="B9" s="10">
        <f>2*B7*B8/(B7+B8)</f>
        <v>0.91230005515719803</v>
      </c>
      <c r="C9" s="10">
        <f>2*C7*C8/(C7+C8)</f>
        <v>0.69598470363288722</v>
      </c>
      <c r="D9" s="10">
        <f t="shared" si="0"/>
        <v>0.88629618843140323</v>
      </c>
      <c r="E9" s="10">
        <f t="shared" si="1"/>
        <v>0.80414237939504263</v>
      </c>
      <c r="F9" s="6"/>
    </row>
    <row r="10" spans="1:6" x14ac:dyDescent="0.3">
      <c r="A10" s="2" t="s">
        <v>3</v>
      </c>
      <c r="B10" s="10">
        <f>(B3+C4)/D5</f>
        <v>0.86386986301369861</v>
      </c>
      <c r="C10" s="10">
        <f>(B3+C4)/D5</f>
        <v>0.86386986301369861</v>
      </c>
      <c r="D10" s="10"/>
      <c r="E10" s="10">
        <f>(B3+C4)/D5</f>
        <v>0.86386986301369861</v>
      </c>
      <c r="F10" s="6"/>
    </row>
    <row r="11" spans="1:6" x14ac:dyDescent="0.3">
      <c r="A11" s="7" t="s">
        <v>19</v>
      </c>
      <c r="B11" s="10">
        <f>B4/B5</f>
        <v>0.1202127659574468</v>
      </c>
      <c r="C11" s="10">
        <f>B4/B5</f>
        <v>0.1202127659574468</v>
      </c>
      <c r="D11" s="2"/>
      <c r="E11" s="10">
        <f>B4/B5</f>
        <v>0.1202127659574468</v>
      </c>
    </row>
    <row r="12" spans="1:6" x14ac:dyDescent="0.3">
      <c r="A12" s="7" t="s">
        <v>20</v>
      </c>
      <c r="B12" s="10">
        <f>C3/C5</f>
        <v>0.20175438596491227</v>
      </c>
      <c r="C12" s="10">
        <f>C3/C5</f>
        <v>0.20175438596491227</v>
      </c>
      <c r="D12" s="2"/>
      <c r="E12" s="10">
        <f>C3/C5</f>
        <v>0.20175438596491227</v>
      </c>
    </row>
    <row r="13" spans="1:6" x14ac:dyDescent="0.3">
      <c r="A13" s="7" t="s">
        <v>21</v>
      </c>
      <c r="B13" s="10">
        <f>$C$3/$D$3</f>
        <v>5.2691867124856816E-2</v>
      </c>
      <c r="C13" s="10">
        <f>$C$3/$D$3</f>
        <v>5.2691867124856816E-2</v>
      </c>
      <c r="D13" s="2"/>
      <c r="E13" s="10">
        <f>$C$3/$D$3</f>
        <v>5.2691867124856816E-2</v>
      </c>
    </row>
    <row r="14" spans="1:6" x14ac:dyDescent="0.3">
      <c r="A14" s="7" t="s">
        <v>22</v>
      </c>
      <c r="B14" s="10">
        <f>$B$4/$D$4</f>
        <v>0.38305084745762713</v>
      </c>
      <c r="C14" s="10">
        <f>$B$4/$D$4</f>
        <v>0.38305084745762713</v>
      </c>
      <c r="D14" s="2"/>
      <c r="E14" s="10">
        <f>$B$4/$D$4</f>
        <v>0.38305084745762713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C00C-F099-4913-80DD-F9336941AEBA}">
  <dimension ref="A1:E14"/>
  <sheetViews>
    <sheetView workbookViewId="0">
      <selection activeCell="C4" sqref="C4"/>
    </sheetView>
  </sheetViews>
  <sheetFormatPr defaultRowHeight="14.4" x14ac:dyDescent="0.3"/>
  <cols>
    <col min="4" max="4" width="11.77734375" bestFit="1" customWidth="1"/>
  </cols>
  <sheetData>
    <row r="1" spans="1:5" x14ac:dyDescent="0.3">
      <c r="A1" s="15" t="s">
        <v>10</v>
      </c>
      <c r="B1" s="15"/>
      <c r="C1" s="15"/>
      <c r="D1" s="15"/>
      <c r="E1" s="3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  <c r="E2" s="2"/>
    </row>
    <row r="3" spans="1:5" x14ac:dyDescent="0.3">
      <c r="A3" s="2">
        <v>0</v>
      </c>
      <c r="B3" s="2">
        <v>835</v>
      </c>
      <c r="C3" s="2">
        <v>38</v>
      </c>
      <c r="D3" s="2">
        <f>B3+C3</f>
        <v>873</v>
      </c>
      <c r="E3" s="7"/>
    </row>
    <row r="4" spans="1:5" x14ac:dyDescent="0.3">
      <c r="A4" s="2">
        <v>1</v>
      </c>
      <c r="B4" s="2">
        <v>5</v>
      </c>
      <c r="C4" s="2">
        <v>290</v>
      </c>
      <c r="D4" s="2">
        <f>B4+C4</f>
        <v>295</v>
      </c>
      <c r="E4" s="7"/>
    </row>
    <row r="5" spans="1:5" x14ac:dyDescent="0.3">
      <c r="A5" s="2" t="s">
        <v>7</v>
      </c>
      <c r="B5" s="2">
        <f>B3+B4</f>
        <v>840</v>
      </c>
      <c r="C5" s="2">
        <f>SUM(C3:C4)</f>
        <v>328</v>
      </c>
      <c r="D5" s="2">
        <f>B5+C5</f>
        <v>1168</v>
      </c>
      <c r="E5" s="2"/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0.99404761904761907</v>
      </c>
      <c r="C7" s="10">
        <f>C4/C5</f>
        <v>0.88414634146341464</v>
      </c>
      <c r="D7" s="10">
        <f>($B$3*B7+$B$4*C7)/$B$5</f>
        <v>0.99339344477628444</v>
      </c>
      <c r="E7" s="10">
        <f>(B7+C7)/2</f>
        <v>0.93909698025551691</v>
      </c>
    </row>
    <row r="8" spans="1:5" x14ac:dyDescent="0.3">
      <c r="A8" s="2" t="s">
        <v>1</v>
      </c>
      <c r="B8" s="10">
        <f>B3/D3</f>
        <v>0.9564719358533792</v>
      </c>
      <c r="C8" s="10">
        <f>C4/D4</f>
        <v>0.98305084745762716</v>
      </c>
      <c r="D8" s="10">
        <f t="shared" ref="D8:D9" si="0">($B$3*B8+$B$4*C8)/$B$5</f>
        <v>0.95663014366054722</v>
      </c>
      <c r="E8" s="10">
        <f t="shared" ref="E8:E9" si="1">(B8+C8)/2</f>
        <v>0.96976139165550324</v>
      </c>
    </row>
    <row r="9" spans="1:5" x14ac:dyDescent="0.3">
      <c r="A9" s="2" t="s">
        <v>2</v>
      </c>
      <c r="B9" s="10">
        <f>2*B7*B8/(B7+B8)</f>
        <v>0.97489784004670166</v>
      </c>
      <c r="C9" s="10">
        <f>2*C7*C8/(C7+C8)</f>
        <v>0.9309791332263242</v>
      </c>
      <c r="D9" s="10">
        <f t="shared" si="0"/>
        <v>0.97463641917277088</v>
      </c>
      <c r="E9" s="10">
        <f t="shared" si="1"/>
        <v>0.95293848663651293</v>
      </c>
    </row>
    <row r="10" spans="1:5" x14ac:dyDescent="0.3">
      <c r="A10" s="2" t="s">
        <v>3</v>
      </c>
      <c r="B10" s="10">
        <f>(B3+C4)/D5</f>
        <v>0.96318493150684936</v>
      </c>
      <c r="C10" s="10">
        <f>(B3+C4)/D5</f>
        <v>0.96318493150684936</v>
      </c>
      <c r="D10" s="10"/>
      <c r="E10" s="10">
        <f>(B3+C4)/D5</f>
        <v>0.96318493150684936</v>
      </c>
    </row>
    <row r="11" spans="1:5" x14ac:dyDescent="0.3">
      <c r="A11" s="7" t="s">
        <v>19</v>
      </c>
      <c r="B11" s="10">
        <f>B4/B5</f>
        <v>5.9523809523809521E-3</v>
      </c>
      <c r="C11" s="10">
        <f>B4/B5</f>
        <v>5.9523809523809521E-3</v>
      </c>
      <c r="D11" s="2"/>
      <c r="E11" s="10">
        <f>B4/B5</f>
        <v>5.9523809523809521E-3</v>
      </c>
    </row>
    <row r="12" spans="1:5" x14ac:dyDescent="0.3">
      <c r="A12" s="7" t="s">
        <v>20</v>
      </c>
      <c r="B12" s="10">
        <f>C3/C5</f>
        <v>0.11585365853658537</v>
      </c>
      <c r="C12" s="10">
        <f>C3/C5</f>
        <v>0.11585365853658537</v>
      </c>
      <c r="D12" s="2"/>
      <c r="E12" s="10">
        <f>C3/C5</f>
        <v>0.11585365853658537</v>
      </c>
    </row>
    <row r="13" spans="1:5" x14ac:dyDescent="0.3">
      <c r="A13" s="7" t="s">
        <v>21</v>
      </c>
      <c r="B13" s="10">
        <f>$C$3/$D$3</f>
        <v>4.3528064146620846E-2</v>
      </c>
      <c r="C13" s="10">
        <f>$C$3/$D$3</f>
        <v>4.3528064146620846E-2</v>
      </c>
      <c r="D13" s="2"/>
      <c r="E13" s="10">
        <f>$C$3/$D$3</f>
        <v>4.3528064146620846E-2</v>
      </c>
    </row>
    <row r="14" spans="1:5" x14ac:dyDescent="0.3">
      <c r="A14" s="7" t="s">
        <v>22</v>
      </c>
      <c r="B14" s="10">
        <f>$B$4/$D$4</f>
        <v>1.6949152542372881E-2</v>
      </c>
      <c r="C14" s="10">
        <f>$B$4/$D$4</f>
        <v>1.6949152542372881E-2</v>
      </c>
      <c r="D14" s="2"/>
      <c r="E14" s="10">
        <f>$B$4/$D$4</f>
        <v>1.6949152542372881E-2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0244-8C72-4CAC-92CB-9354466845BB}">
  <dimension ref="A1:E14"/>
  <sheetViews>
    <sheetView workbookViewId="0">
      <selection activeCell="B5" sqref="B5"/>
    </sheetView>
  </sheetViews>
  <sheetFormatPr defaultRowHeight="14.4" x14ac:dyDescent="0.3"/>
  <cols>
    <col min="4" max="4" width="11.77734375" bestFit="1" customWidth="1"/>
  </cols>
  <sheetData>
    <row r="1" spans="1:5" x14ac:dyDescent="0.3">
      <c r="A1" s="15" t="s">
        <v>12</v>
      </c>
      <c r="B1" s="15"/>
      <c r="C1" s="15"/>
      <c r="D1" s="15"/>
      <c r="E1" s="3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  <c r="E2" s="2"/>
    </row>
    <row r="3" spans="1:5" x14ac:dyDescent="0.3">
      <c r="A3" s="2">
        <v>0</v>
      </c>
      <c r="B3" s="2">
        <v>844</v>
      </c>
      <c r="C3" s="2">
        <v>29</v>
      </c>
      <c r="D3" s="2">
        <f>B3+C3</f>
        <v>873</v>
      </c>
      <c r="E3" s="7"/>
    </row>
    <row r="4" spans="1:5" x14ac:dyDescent="0.3">
      <c r="A4" s="2">
        <v>1</v>
      </c>
      <c r="B4" s="2">
        <v>141</v>
      </c>
      <c r="C4" s="2">
        <v>181</v>
      </c>
      <c r="D4" s="2">
        <f>B4+C4</f>
        <v>322</v>
      </c>
      <c r="E4" s="7"/>
    </row>
    <row r="5" spans="1:5" x14ac:dyDescent="0.3">
      <c r="A5" s="2" t="s">
        <v>7</v>
      </c>
      <c r="B5" s="2">
        <f>B3+B4</f>
        <v>985</v>
      </c>
      <c r="C5" s="2">
        <f>SUM(C3:C4)</f>
        <v>210</v>
      </c>
      <c r="D5" s="2">
        <f>B5+C5</f>
        <v>1195</v>
      </c>
      <c r="E5" s="2"/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0.85685279187817254</v>
      </c>
      <c r="C7" s="10">
        <f>C4/C5</f>
        <v>0.86190476190476195</v>
      </c>
      <c r="D7" s="10">
        <f>($B$3*B7+$B$4*C7)/$B$5</f>
        <v>0.85757596728299401</v>
      </c>
      <c r="E7" s="10">
        <f>(B7+C7)/2</f>
        <v>0.85937877689146724</v>
      </c>
    </row>
    <row r="8" spans="1:5" x14ac:dyDescent="0.3">
      <c r="A8" s="2" t="s">
        <v>1</v>
      </c>
      <c r="B8" s="10">
        <f>B3/D3</f>
        <v>0.96678121420389462</v>
      </c>
      <c r="C8" s="10">
        <f>C4/D4</f>
        <v>0.56211180124223603</v>
      </c>
      <c r="D8" s="10">
        <f t="shared" ref="D8:D9" si="0">($B$3*B8+$B$4*C8)/$B$5</f>
        <v>0.90885391752613431</v>
      </c>
      <c r="E8" s="10">
        <f t="shared" ref="E8:E9" si="1">(B8+C8)/2</f>
        <v>0.76444650772306533</v>
      </c>
    </row>
    <row r="9" spans="1:5" x14ac:dyDescent="0.3">
      <c r="A9" s="2" t="s">
        <v>2</v>
      </c>
      <c r="B9" s="10">
        <f>2*B7*B8/(B7+B8)</f>
        <v>0.90850376749192685</v>
      </c>
      <c r="C9" s="10">
        <f>2*C7*C8/(C7+C8)</f>
        <v>0.68045112781954897</v>
      </c>
      <c r="D9" s="10">
        <f t="shared" si="0"/>
        <v>0.87585866881801289</v>
      </c>
      <c r="E9" s="10">
        <f t="shared" si="1"/>
        <v>0.79447744765573791</v>
      </c>
    </row>
    <row r="10" spans="1:5" x14ac:dyDescent="0.3">
      <c r="A10" s="2" t="s">
        <v>3</v>
      </c>
      <c r="B10" s="10">
        <f>(B3+C4)/D5</f>
        <v>0.85774058577405854</v>
      </c>
      <c r="C10" s="10">
        <f>(B3+C4)/D5</f>
        <v>0.85774058577405854</v>
      </c>
      <c r="D10" s="10"/>
      <c r="E10" s="10">
        <f>(B3+C4)/D5</f>
        <v>0.85774058577405854</v>
      </c>
    </row>
    <row r="11" spans="1:5" x14ac:dyDescent="0.3">
      <c r="A11" s="7" t="s">
        <v>19</v>
      </c>
      <c r="B11" s="10">
        <f>B4/B5</f>
        <v>0.14314720812182741</v>
      </c>
      <c r="C11" s="10">
        <f>B4/B5</f>
        <v>0.14314720812182741</v>
      </c>
      <c r="D11" s="2"/>
      <c r="E11" s="10">
        <f>B4/B5</f>
        <v>0.14314720812182741</v>
      </c>
    </row>
    <row r="12" spans="1:5" x14ac:dyDescent="0.3">
      <c r="A12" s="7" t="s">
        <v>20</v>
      </c>
      <c r="B12" s="10">
        <f>C3/C5</f>
        <v>0.1380952380952381</v>
      </c>
      <c r="C12" s="10">
        <f>C3/C5</f>
        <v>0.1380952380952381</v>
      </c>
      <c r="D12" s="2"/>
      <c r="E12" s="10">
        <f>C3/C5</f>
        <v>0.1380952380952381</v>
      </c>
    </row>
    <row r="13" spans="1:5" x14ac:dyDescent="0.3">
      <c r="A13" s="7" t="s">
        <v>21</v>
      </c>
      <c r="B13" s="10">
        <f>$C$3/$D$3</f>
        <v>3.3218785796105384E-2</v>
      </c>
      <c r="C13" s="10">
        <f>$C$3/$D$3</f>
        <v>3.3218785796105384E-2</v>
      </c>
      <c r="D13" s="2"/>
      <c r="E13" s="10">
        <f>$C$3/$D$3</f>
        <v>3.3218785796105384E-2</v>
      </c>
    </row>
    <row r="14" spans="1:5" x14ac:dyDescent="0.3">
      <c r="A14" s="7" t="s">
        <v>22</v>
      </c>
      <c r="B14" s="10">
        <f>$B$4/$D$4</f>
        <v>0.43788819875776397</v>
      </c>
      <c r="C14" s="10">
        <f>$B$4/$D$4</f>
        <v>0.43788819875776397</v>
      </c>
      <c r="D14" s="2"/>
      <c r="E14" s="10">
        <f>$B$4/$D$4</f>
        <v>0.43788819875776397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06C1-BB35-43A2-994E-79DE7ABF3568}">
  <dimension ref="A1:E14"/>
  <sheetViews>
    <sheetView workbookViewId="0">
      <selection activeCell="B3" sqref="B3"/>
    </sheetView>
  </sheetViews>
  <sheetFormatPr defaultRowHeight="14.4" x14ac:dyDescent="0.3"/>
  <cols>
    <col min="4" max="4" width="11.77734375" bestFit="1" customWidth="1"/>
  </cols>
  <sheetData>
    <row r="1" spans="1:5" x14ac:dyDescent="0.3">
      <c r="A1" s="15" t="s">
        <v>13</v>
      </c>
      <c r="B1" s="15"/>
      <c r="C1" s="15"/>
      <c r="D1" s="15"/>
      <c r="E1" s="3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  <c r="E2" s="2"/>
    </row>
    <row r="3" spans="1:5" x14ac:dyDescent="0.3">
      <c r="A3" s="2">
        <v>0</v>
      </c>
      <c r="B3" s="2">
        <v>854</v>
      </c>
      <c r="C3" s="2">
        <v>19</v>
      </c>
      <c r="D3" s="2">
        <f>B3+C3</f>
        <v>873</v>
      </c>
      <c r="E3" s="7"/>
    </row>
    <row r="4" spans="1:5" x14ac:dyDescent="0.3">
      <c r="A4" s="2">
        <v>1</v>
      </c>
      <c r="B4" s="2">
        <v>39</v>
      </c>
      <c r="C4" s="2">
        <v>256</v>
      </c>
      <c r="D4" s="2">
        <f>B4+C4</f>
        <v>295</v>
      </c>
      <c r="E4" s="7"/>
    </row>
    <row r="5" spans="1:5" x14ac:dyDescent="0.3">
      <c r="A5" s="2" t="s">
        <v>7</v>
      </c>
      <c r="B5" s="2">
        <f>B3+B4</f>
        <v>893</v>
      </c>
      <c r="C5" s="2">
        <f>SUM(C3:C4)</f>
        <v>275</v>
      </c>
      <c r="D5" s="2">
        <f>B5+C5</f>
        <v>1168</v>
      </c>
      <c r="E5" s="2"/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0.95632698768197089</v>
      </c>
      <c r="C7" s="10">
        <f>C4/C5</f>
        <v>0.93090909090909091</v>
      </c>
      <c r="D7" s="10">
        <f>($B$3*B7+$B$4*C7)/$B$5</f>
        <v>0.95521691156311039</v>
      </c>
      <c r="E7" s="10">
        <f>(B7+C7)/2</f>
        <v>0.9436180392955309</v>
      </c>
    </row>
    <row r="8" spans="1:5" x14ac:dyDescent="0.3">
      <c r="A8" s="2" t="s">
        <v>1</v>
      </c>
      <c r="B8" s="10">
        <f>B3/D3</f>
        <v>0.97823596792668954</v>
      </c>
      <c r="C8" s="10">
        <f>C4/D4</f>
        <v>0.8677966101694915</v>
      </c>
      <c r="D8" s="10">
        <f t="shared" ref="D8:D9" si="0">($B$3*B8+$B$4*C8)/$B$5</f>
        <v>0.97341274849496418</v>
      </c>
      <c r="E8" s="10">
        <f t="shared" ref="E8:E9" si="1">(B8+C8)/2</f>
        <v>0.92301628904809052</v>
      </c>
    </row>
    <row r="9" spans="1:5" x14ac:dyDescent="0.3">
      <c r="A9" s="2" t="s">
        <v>2</v>
      </c>
      <c r="B9" s="10">
        <f>2*B7*B8/(B7+B8)</f>
        <v>0.96715741789354481</v>
      </c>
      <c r="C9" s="10">
        <f>2*C7*C8/(C7+C8)</f>
        <v>0.89824561403508774</v>
      </c>
      <c r="D9" s="10">
        <f t="shared" si="0"/>
        <v>0.96414783183477681</v>
      </c>
      <c r="E9" s="10">
        <f t="shared" si="1"/>
        <v>0.93270151596431627</v>
      </c>
    </row>
    <row r="10" spans="1:5" x14ac:dyDescent="0.3">
      <c r="A10" s="2" t="s">
        <v>3</v>
      </c>
      <c r="B10" s="10">
        <f>(B3+C4)/D5</f>
        <v>0.95034246575342463</v>
      </c>
      <c r="C10" s="10">
        <f>(B3+C4)/D5</f>
        <v>0.95034246575342463</v>
      </c>
      <c r="D10" s="10"/>
      <c r="E10" s="10">
        <f>(B3+C4)/D5</f>
        <v>0.95034246575342463</v>
      </c>
    </row>
    <row r="11" spans="1:5" x14ac:dyDescent="0.3">
      <c r="A11" s="7" t="s">
        <v>19</v>
      </c>
      <c r="B11" s="10">
        <f>B4/B5</f>
        <v>4.3673012318029114E-2</v>
      </c>
      <c r="C11" s="10">
        <f>B4/B5</f>
        <v>4.3673012318029114E-2</v>
      </c>
      <c r="D11" s="2"/>
      <c r="E11" s="10">
        <f>B4/B5</f>
        <v>4.3673012318029114E-2</v>
      </c>
    </row>
    <row r="12" spans="1:5" x14ac:dyDescent="0.3">
      <c r="A12" s="7" t="s">
        <v>20</v>
      </c>
      <c r="B12" s="10">
        <f>C3/C5</f>
        <v>6.9090909090909092E-2</v>
      </c>
      <c r="C12" s="10">
        <f>C3/C5</f>
        <v>6.9090909090909092E-2</v>
      </c>
      <c r="D12" s="2"/>
      <c r="E12" s="10">
        <f>C3/C5</f>
        <v>6.9090909090909092E-2</v>
      </c>
    </row>
    <row r="13" spans="1:5" x14ac:dyDescent="0.3">
      <c r="A13" s="7" t="s">
        <v>21</v>
      </c>
      <c r="B13" s="10">
        <f>$C$3/$D$3</f>
        <v>2.1764032073310423E-2</v>
      </c>
      <c r="C13" s="10">
        <f>$C$3/$D$3</f>
        <v>2.1764032073310423E-2</v>
      </c>
      <c r="D13" s="2"/>
      <c r="E13" s="10">
        <f>$C$3/$D$3</f>
        <v>2.1764032073310423E-2</v>
      </c>
    </row>
    <row r="14" spans="1:5" x14ac:dyDescent="0.3">
      <c r="A14" s="7" t="s">
        <v>22</v>
      </c>
      <c r="B14" s="10">
        <f>$B$4/$D$4</f>
        <v>0.13220338983050847</v>
      </c>
      <c r="C14" s="10">
        <f>$B$4/$D$4</f>
        <v>0.13220338983050847</v>
      </c>
      <c r="D14" s="2"/>
      <c r="E14" s="10">
        <f>$B$4/$D$4</f>
        <v>0.13220338983050847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2983-3ED8-4403-914F-9757C8C81957}">
  <dimension ref="A1:E14"/>
  <sheetViews>
    <sheetView workbookViewId="0">
      <selection activeCell="B3" sqref="B3"/>
    </sheetView>
  </sheetViews>
  <sheetFormatPr defaultRowHeight="14.4" x14ac:dyDescent="0.3"/>
  <cols>
    <col min="4" max="4" width="11.77734375" bestFit="1" customWidth="1"/>
  </cols>
  <sheetData>
    <row r="1" spans="1:5" x14ac:dyDescent="0.3">
      <c r="A1" s="15" t="s">
        <v>14</v>
      </c>
      <c r="B1" s="15"/>
      <c r="C1" s="15"/>
      <c r="D1" s="15"/>
      <c r="E1" s="3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  <c r="E2" s="2"/>
    </row>
    <row r="3" spans="1:5" x14ac:dyDescent="0.3">
      <c r="A3" s="2">
        <v>0</v>
      </c>
      <c r="B3" s="2">
        <v>811</v>
      </c>
      <c r="C3" s="2">
        <v>62</v>
      </c>
      <c r="D3" s="2">
        <f>B3+C3</f>
        <v>873</v>
      </c>
      <c r="E3" s="7"/>
    </row>
    <row r="4" spans="1:5" x14ac:dyDescent="0.3">
      <c r="A4" s="2">
        <v>1</v>
      </c>
      <c r="B4" s="2">
        <v>89</v>
      </c>
      <c r="C4" s="2">
        <v>206</v>
      </c>
      <c r="D4" s="2">
        <f>B4+C4</f>
        <v>295</v>
      </c>
      <c r="E4" s="7"/>
    </row>
    <row r="5" spans="1:5" x14ac:dyDescent="0.3">
      <c r="A5" s="2" t="s">
        <v>7</v>
      </c>
      <c r="B5" s="2">
        <f>B3+B4</f>
        <v>900</v>
      </c>
      <c r="C5" s="2">
        <f>SUM(C3:C4)</f>
        <v>268</v>
      </c>
      <c r="D5" s="2">
        <f>B5+C5</f>
        <v>1168</v>
      </c>
      <c r="E5" s="2"/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0.90111111111111108</v>
      </c>
      <c r="C7" s="10">
        <f>C4/C5</f>
        <v>0.76865671641791045</v>
      </c>
      <c r="D7" s="10">
        <f>($B$3*B7+$B$4*C7)/$B$5</f>
        <v>0.88801284319145024</v>
      </c>
      <c r="E7" s="10">
        <f>(B7+C7)/2</f>
        <v>0.83488391376451077</v>
      </c>
    </row>
    <row r="8" spans="1:5" x14ac:dyDescent="0.3">
      <c r="A8" s="2" t="s">
        <v>1</v>
      </c>
      <c r="B8" s="10">
        <f>B3/D3</f>
        <v>0.92898052691867128</v>
      </c>
      <c r="C8" s="10">
        <f>C4/D4</f>
        <v>0.69830508474576269</v>
      </c>
      <c r="D8" s="10">
        <f t="shared" ref="D8:D9" si="0">($B$3*B8+$B$4*C8)/$B$5</f>
        <v>0.90616928874823921</v>
      </c>
      <c r="E8" s="10">
        <f t="shared" ref="E8:E9" si="1">(B8+C8)/2</f>
        <v>0.81364280583221693</v>
      </c>
    </row>
    <row r="9" spans="1:5" x14ac:dyDescent="0.3">
      <c r="A9" s="2" t="s">
        <v>2</v>
      </c>
      <c r="B9" s="10">
        <f>2*B7*B8/(B7+B8)</f>
        <v>0.91483361534122964</v>
      </c>
      <c r="C9" s="10">
        <f>2*C7*C8/(C7+C8)</f>
        <v>0.73179396092362348</v>
      </c>
      <c r="D9" s="10">
        <f t="shared" si="0"/>
        <v>0.89673302729326632</v>
      </c>
      <c r="E9" s="10">
        <f t="shared" si="1"/>
        <v>0.82331378813242662</v>
      </c>
    </row>
    <row r="10" spans="1:5" x14ac:dyDescent="0.3">
      <c r="A10" s="2" t="s">
        <v>3</v>
      </c>
      <c r="B10" s="10">
        <f>(B3+C4)/D5</f>
        <v>0.87071917808219179</v>
      </c>
      <c r="C10" s="10">
        <f>(B3+C4)/D5</f>
        <v>0.87071917808219179</v>
      </c>
      <c r="D10" s="10"/>
      <c r="E10" s="10">
        <f>(B3+C4)/D5</f>
        <v>0.87071917808219179</v>
      </c>
    </row>
    <row r="11" spans="1:5" x14ac:dyDescent="0.3">
      <c r="A11" s="7" t="s">
        <v>19</v>
      </c>
      <c r="B11" s="10">
        <f>B4/B5</f>
        <v>9.8888888888888887E-2</v>
      </c>
      <c r="C11" s="10">
        <f>B4/B5</f>
        <v>9.8888888888888887E-2</v>
      </c>
      <c r="D11" s="2"/>
      <c r="E11" s="10">
        <f>B4/B5</f>
        <v>9.8888888888888887E-2</v>
      </c>
    </row>
    <row r="12" spans="1:5" x14ac:dyDescent="0.3">
      <c r="A12" s="7" t="s">
        <v>20</v>
      </c>
      <c r="B12" s="10">
        <f>C3/C5</f>
        <v>0.23134328358208955</v>
      </c>
      <c r="C12" s="10">
        <f>C3/C5</f>
        <v>0.23134328358208955</v>
      </c>
      <c r="D12" s="2"/>
      <c r="E12" s="10">
        <f>C3/C5</f>
        <v>0.23134328358208955</v>
      </c>
    </row>
    <row r="13" spans="1:5" x14ac:dyDescent="0.3">
      <c r="A13" s="7" t="s">
        <v>21</v>
      </c>
      <c r="B13" s="10">
        <f>$C$3/$D$3</f>
        <v>7.1019473081328749E-2</v>
      </c>
      <c r="C13" s="10">
        <f>$C$3/$D$3</f>
        <v>7.1019473081328749E-2</v>
      </c>
      <c r="D13" s="2"/>
      <c r="E13" s="10">
        <f>$C$3/$D$3</f>
        <v>7.1019473081328749E-2</v>
      </c>
    </row>
    <row r="14" spans="1:5" x14ac:dyDescent="0.3">
      <c r="A14" s="7" t="s">
        <v>22</v>
      </c>
      <c r="B14" s="10">
        <f>$B$4/$D$4</f>
        <v>0.30169491525423731</v>
      </c>
      <c r="C14" s="10">
        <f>$B$4/$D$4</f>
        <v>0.30169491525423731</v>
      </c>
      <c r="D14" s="2"/>
      <c r="E14" s="10">
        <f>$B$4/$D$4</f>
        <v>0.30169491525423731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14C11-DA30-4D9A-A9C1-56581E3D7580}">
  <dimension ref="A1:E14"/>
  <sheetViews>
    <sheetView workbookViewId="0">
      <selection activeCell="C5" sqref="C5"/>
    </sheetView>
  </sheetViews>
  <sheetFormatPr defaultRowHeight="14.4" x14ac:dyDescent="0.3"/>
  <cols>
    <col min="4" max="4" width="11.77734375" bestFit="1" customWidth="1"/>
  </cols>
  <sheetData>
    <row r="1" spans="1:5" x14ac:dyDescent="0.3">
      <c r="A1" s="15" t="s">
        <v>15</v>
      </c>
      <c r="B1" s="15"/>
      <c r="C1" s="15"/>
      <c r="D1" s="15"/>
      <c r="E1" s="3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  <c r="E2" s="2"/>
    </row>
    <row r="3" spans="1:5" x14ac:dyDescent="0.3">
      <c r="A3" s="2">
        <v>0</v>
      </c>
      <c r="B3" s="2">
        <v>837</v>
      </c>
      <c r="C3" s="2">
        <v>36</v>
      </c>
      <c r="D3" s="2">
        <f>B3+C3</f>
        <v>873</v>
      </c>
      <c r="E3" s="7"/>
    </row>
    <row r="4" spans="1:5" x14ac:dyDescent="0.3">
      <c r="A4" s="2">
        <v>1</v>
      </c>
      <c r="B4" s="2">
        <v>158</v>
      </c>
      <c r="C4" s="2">
        <v>137</v>
      </c>
      <c r="D4" s="2">
        <f>B4+C4</f>
        <v>295</v>
      </c>
      <c r="E4" s="7"/>
    </row>
    <row r="5" spans="1:5" x14ac:dyDescent="0.3">
      <c r="A5" s="2" t="s">
        <v>7</v>
      </c>
      <c r="B5" s="2">
        <f>B3+B4</f>
        <v>995</v>
      </c>
      <c r="C5" s="2">
        <f>SUM(C3:C4)</f>
        <v>173</v>
      </c>
      <c r="D5" s="2">
        <f>B5+C5</f>
        <v>1168</v>
      </c>
      <c r="E5" s="2"/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0.84120603015075379</v>
      </c>
      <c r="C7" s="10">
        <f>C4/C5</f>
        <v>0.79190751445086704</v>
      </c>
      <c r="D7" s="10">
        <f>($B$3*B7+$B$4*C7)/$B$5</f>
        <v>0.8333777231350934</v>
      </c>
      <c r="E7" s="10">
        <f>(B7+C7)/2</f>
        <v>0.81655677230081047</v>
      </c>
    </row>
    <row r="8" spans="1:5" x14ac:dyDescent="0.3">
      <c r="A8" s="2" t="s">
        <v>1</v>
      </c>
      <c r="B8" s="10">
        <f>B3/D3</f>
        <v>0.95876288659793818</v>
      </c>
      <c r="C8" s="10">
        <f>C4/D4</f>
        <v>0.46440677966101696</v>
      </c>
      <c r="D8" s="10">
        <f t="shared" ref="D8:D9" si="0">($B$3*B8+$B$4*C8)/$B$5</f>
        <v>0.88026211785820596</v>
      </c>
      <c r="E8" s="10">
        <f t="shared" ref="E8:E9" si="1">(B8+C8)/2</f>
        <v>0.71158483312947762</v>
      </c>
    </row>
    <row r="9" spans="1:5" x14ac:dyDescent="0.3">
      <c r="A9" s="2" t="s">
        <v>2</v>
      </c>
      <c r="B9" s="10">
        <f>2*B7*B8/(B7+B8)</f>
        <v>0.8961456102783727</v>
      </c>
      <c r="C9" s="10">
        <f>2*C7*C8/(C7+C8)</f>
        <v>0.5854700854700855</v>
      </c>
      <c r="D9" s="10">
        <f t="shared" si="0"/>
        <v>0.84681221035906684</v>
      </c>
      <c r="E9" s="10">
        <f t="shared" si="1"/>
        <v>0.74080784787422904</v>
      </c>
    </row>
    <row r="10" spans="1:5" x14ac:dyDescent="0.3">
      <c r="A10" s="2" t="s">
        <v>3</v>
      </c>
      <c r="B10" s="10">
        <f>(B3+C4)/D5</f>
        <v>0.83390410958904104</v>
      </c>
      <c r="C10" s="10">
        <f>(B3+C4)/D5</f>
        <v>0.83390410958904104</v>
      </c>
      <c r="D10" s="10"/>
      <c r="E10" s="10">
        <f>(B3+C4)/D5</f>
        <v>0.83390410958904104</v>
      </c>
    </row>
    <row r="11" spans="1:5" x14ac:dyDescent="0.3">
      <c r="A11" s="7" t="s">
        <v>19</v>
      </c>
      <c r="B11" s="10">
        <f>B4/B5</f>
        <v>0.15879396984924624</v>
      </c>
      <c r="C11" s="10">
        <f>B4/B5</f>
        <v>0.15879396984924624</v>
      </c>
      <c r="D11" s="2"/>
      <c r="E11" s="10">
        <f>B4/B5</f>
        <v>0.15879396984924624</v>
      </c>
    </row>
    <row r="12" spans="1:5" x14ac:dyDescent="0.3">
      <c r="A12" s="7" t="s">
        <v>20</v>
      </c>
      <c r="B12" s="10">
        <f>C3/C5</f>
        <v>0.20809248554913296</v>
      </c>
      <c r="C12" s="10">
        <f>C3/C5</f>
        <v>0.20809248554913296</v>
      </c>
      <c r="D12" s="2"/>
      <c r="E12" s="10">
        <f>C3/C5</f>
        <v>0.20809248554913296</v>
      </c>
    </row>
    <row r="13" spans="1:5" x14ac:dyDescent="0.3">
      <c r="A13" s="7" t="s">
        <v>21</v>
      </c>
      <c r="B13" s="10">
        <f>$C$3/$D$3</f>
        <v>4.1237113402061855E-2</v>
      </c>
      <c r="C13" s="10">
        <f>$C$3/$D$3</f>
        <v>4.1237113402061855E-2</v>
      </c>
      <c r="D13" s="2"/>
      <c r="E13" s="10">
        <f>$C$3/$D$3</f>
        <v>4.1237113402061855E-2</v>
      </c>
    </row>
    <row r="14" spans="1:5" x14ac:dyDescent="0.3">
      <c r="A14" s="7" t="s">
        <v>22</v>
      </c>
      <c r="B14" s="10">
        <f>$B$4/$D$4</f>
        <v>0.53559322033898304</v>
      </c>
      <c r="C14" s="10">
        <f>$B$4/$D$4</f>
        <v>0.53559322033898304</v>
      </c>
      <c r="D14" s="2"/>
      <c r="E14" s="10">
        <f>$B$4/$D$4</f>
        <v>0.53559322033898304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F5D5-487C-47D8-9BBC-1FB10603E755}">
  <dimension ref="A1:E14"/>
  <sheetViews>
    <sheetView workbookViewId="0">
      <selection activeCell="B4" sqref="B4"/>
    </sheetView>
  </sheetViews>
  <sheetFormatPr defaultRowHeight="14.4" x14ac:dyDescent="0.3"/>
  <cols>
    <col min="4" max="4" width="11.77734375" bestFit="1" customWidth="1"/>
  </cols>
  <sheetData>
    <row r="1" spans="1:5" x14ac:dyDescent="0.3">
      <c r="A1" s="15" t="s">
        <v>23</v>
      </c>
      <c r="B1" s="15"/>
      <c r="C1" s="15"/>
      <c r="D1" s="15"/>
      <c r="E1" s="3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  <c r="E2" s="2"/>
    </row>
    <row r="3" spans="1:5" x14ac:dyDescent="0.3">
      <c r="A3" s="2">
        <v>0</v>
      </c>
      <c r="B3" s="2">
        <v>842</v>
      </c>
      <c r="C3" s="2">
        <v>31</v>
      </c>
      <c r="D3" s="2">
        <f>B3+C3</f>
        <v>873</v>
      </c>
      <c r="E3" s="7"/>
    </row>
    <row r="4" spans="1:5" x14ac:dyDescent="0.3">
      <c r="A4" s="2">
        <v>1</v>
      </c>
      <c r="B4" s="2">
        <v>12</v>
      </c>
      <c r="C4" s="2">
        <v>283</v>
      </c>
      <c r="D4" s="2">
        <f>B4+C4</f>
        <v>295</v>
      </c>
      <c r="E4" s="7"/>
    </row>
    <row r="5" spans="1:5" x14ac:dyDescent="0.3">
      <c r="A5" s="2" t="s">
        <v>7</v>
      </c>
      <c r="B5" s="2">
        <f>B3+B4</f>
        <v>854</v>
      </c>
      <c r="C5" s="2">
        <f>SUM(C3:C4)</f>
        <v>314</v>
      </c>
      <c r="D5" s="2">
        <f>B5+C5</f>
        <v>1168</v>
      </c>
      <c r="E5" s="2"/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0.98594847775175642</v>
      </c>
      <c r="C7" s="10">
        <f>C4/C5</f>
        <v>0.90127388535031849</v>
      </c>
      <c r="D7" s="10">
        <f>($B$3*B7+$B$4*C7)/$B$5</f>
        <v>0.98475867083276669</v>
      </c>
      <c r="E7" s="10">
        <f>(B7+C7)/2</f>
        <v>0.94361118155103751</v>
      </c>
    </row>
    <row r="8" spans="1:5" x14ac:dyDescent="0.3">
      <c r="A8" s="2" t="s">
        <v>1</v>
      </c>
      <c r="B8" s="10">
        <f>B3/D3</f>
        <v>0.96449026345933564</v>
      </c>
      <c r="C8" s="10">
        <f>C4/D4</f>
        <v>0.95932203389830506</v>
      </c>
      <c r="D8" s="10">
        <f t="shared" ref="D8:D9" si="0">($B$3*B8+$B$4*C8)/$B$5</f>
        <v>0.96441764196667468</v>
      </c>
      <c r="E8" s="10">
        <f t="shared" ref="E8:E9" si="1">(B8+C8)/2</f>
        <v>0.96190614867882029</v>
      </c>
    </row>
    <row r="9" spans="1:5" x14ac:dyDescent="0.3">
      <c r="A9" s="2" t="s">
        <v>2</v>
      </c>
      <c r="B9" s="10">
        <f>2*B7*B8/(B7+B8)</f>
        <v>0.97510133178922986</v>
      </c>
      <c r="C9" s="10">
        <f>2*C7*C8/(C7+C8)</f>
        <v>0.92939244663382592</v>
      </c>
      <c r="D9" s="10">
        <f t="shared" si="0"/>
        <v>0.97445905237252628</v>
      </c>
      <c r="E9" s="10">
        <f t="shared" si="1"/>
        <v>0.95224688921152789</v>
      </c>
    </row>
    <row r="10" spans="1:5" x14ac:dyDescent="0.3">
      <c r="A10" s="2" t="s">
        <v>3</v>
      </c>
      <c r="B10" s="10">
        <f>(B3+C4)/D5</f>
        <v>0.96318493150684936</v>
      </c>
      <c r="C10" s="10">
        <f>(B3+C4)/D5</f>
        <v>0.96318493150684936</v>
      </c>
      <c r="D10" s="10"/>
      <c r="E10" s="10">
        <f>(B3+C4)/D5</f>
        <v>0.96318493150684936</v>
      </c>
    </row>
    <row r="11" spans="1:5" x14ac:dyDescent="0.3">
      <c r="A11" s="7" t="s">
        <v>19</v>
      </c>
      <c r="B11" s="10">
        <f>B4/B5</f>
        <v>1.405152224824356E-2</v>
      </c>
      <c r="C11" s="10">
        <f>B4/B5</f>
        <v>1.405152224824356E-2</v>
      </c>
      <c r="D11" s="2"/>
      <c r="E11" s="10">
        <f>B4/B5</f>
        <v>1.405152224824356E-2</v>
      </c>
    </row>
    <row r="12" spans="1:5" x14ac:dyDescent="0.3">
      <c r="A12" s="7" t="s">
        <v>20</v>
      </c>
      <c r="B12" s="10">
        <f>C3/C5</f>
        <v>9.8726114649681534E-2</v>
      </c>
      <c r="C12" s="10">
        <f>C3/C5</f>
        <v>9.8726114649681534E-2</v>
      </c>
      <c r="D12" s="2"/>
      <c r="E12" s="10">
        <f>C3/C5</f>
        <v>9.8726114649681534E-2</v>
      </c>
    </row>
    <row r="13" spans="1:5" x14ac:dyDescent="0.3">
      <c r="A13" s="7" t="s">
        <v>21</v>
      </c>
      <c r="B13" s="10">
        <f>$C$3/$D$3</f>
        <v>3.5509736540664374E-2</v>
      </c>
      <c r="C13" s="10">
        <f>$C$3/$D$3</f>
        <v>3.5509736540664374E-2</v>
      </c>
      <c r="D13" s="2"/>
      <c r="E13" s="10">
        <f>$C$3/$D$3</f>
        <v>3.5509736540664374E-2</v>
      </c>
    </row>
    <row r="14" spans="1:5" x14ac:dyDescent="0.3">
      <c r="A14" s="7" t="s">
        <v>22</v>
      </c>
      <c r="B14" s="10">
        <f>$B$4/$D$4</f>
        <v>4.0677966101694912E-2</v>
      </c>
      <c r="C14" s="10">
        <f>$B$4/$D$4</f>
        <v>4.0677966101694912E-2</v>
      </c>
      <c r="D14" s="2"/>
      <c r="E14" s="10">
        <f>$B$4/$D$4</f>
        <v>4.0677966101694912E-2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D32F-A4E4-40DD-A679-86B8A3F92423}">
  <dimension ref="A1:E14"/>
  <sheetViews>
    <sheetView workbookViewId="0">
      <selection activeCell="B5" sqref="B5"/>
    </sheetView>
  </sheetViews>
  <sheetFormatPr defaultRowHeight="14.4" x14ac:dyDescent="0.3"/>
  <cols>
    <col min="4" max="4" width="11.77734375" bestFit="1" customWidth="1"/>
  </cols>
  <sheetData>
    <row r="1" spans="1:5" x14ac:dyDescent="0.3">
      <c r="A1" s="15" t="s">
        <v>18</v>
      </c>
      <c r="B1" s="15"/>
      <c r="C1" s="15"/>
      <c r="D1" s="15"/>
      <c r="E1" s="3"/>
    </row>
    <row r="2" spans="1:5" x14ac:dyDescent="0.3">
      <c r="A2" s="2" t="s">
        <v>6</v>
      </c>
      <c r="B2" s="2">
        <v>0</v>
      </c>
      <c r="C2" s="2">
        <v>1</v>
      </c>
      <c r="D2" s="2" t="s">
        <v>7</v>
      </c>
      <c r="E2" s="2"/>
    </row>
    <row r="3" spans="1:5" x14ac:dyDescent="0.3">
      <c r="A3" s="2">
        <v>0</v>
      </c>
      <c r="B3" s="2">
        <v>852</v>
      </c>
      <c r="C3" s="2">
        <v>21</v>
      </c>
      <c r="D3" s="2">
        <f>B3+C3</f>
        <v>873</v>
      </c>
      <c r="E3" s="7"/>
    </row>
    <row r="4" spans="1:5" x14ac:dyDescent="0.3">
      <c r="A4" s="2">
        <v>1</v>
      </c>
      <c r="B4" s="2">
        <v>76</v>
      </c>
      <c r="C4" s="2">
        <v>219</v>
      </c>
      <c r="D4" s="2">
        <f>B4+C4</f>
        <v>295</v>
      </c>
      <c r="E4" s="7"/>
    </row>
    <row r="5" spans="1:5" x14ac:dyDescent="0.3">
      <c r="A5" s="2" t="s">
        <v>7</v>
      </c>
      <c r="B5" s="2">
        <f>B3+B4</f>
        <v>928</v>
      </c>
      <c r="C5" s="2">
        <f>SUM(C3:C4)</f>
        <v>240</v>
      </c>
      <c r="D5" s="2">
        <f>B5+C5</f>
        <v>1168</v>
      </c>
      <c r="E5" s="2"/>
    </row>
    <row r="6" spans="1:5" x14ac:dyDescent="0.3">
      <c r="A6" s="2" t="s">
        <v>9</v>
      </c>
      <c r="B6" s="2">
        <v>0</v>
      </c>
      <c r="C6" s="2">
        <v>1</v>
      </c>
      <c r="D6" s="2" t="s">
        <v>4</v>
      </c>
      <c r="E6" s="2" t="s">
        <v>11</v>
      </c>
    </row>
    <row r="7" spans="1:5" x14ac:dyDescent="0.3">
      <c r="A7" s="2" t="s">
        <v>0</v>
      </c>
      <c r="B7" s="10">
        <f>B3/B5</f>
        <v>0.9181034482758621</v>
      </c>
      <c r="C7" s="10">
        <f>C4/C5</f>
        <v>0.91249999999999998</v>
      </c>
      <c r="D7" s="10">
        <f>($B$3*B7+$B$4*C7)/$B$5</f>
        <v>0.91764454518430449</v>
      </c>
      <c r="E7" s="10">
        <f>(B7+C7)/2</f>
        <v>0.91530172413793109</v>
      </c>
    </row>
    <row r="8" spans="1:5" x14ac:dyDescent="0.3">
      <c r="A8" s="2" t="s">
        <v>1</v>
      </c>
      <c r="B8" s="10">
        <f>B3/D3</f>
        <v>0.97594501718213056</v>
      </c>
      <c r="C8" s="10">
        <f>C4/D4</f>
        <v>0.74237288135593216</v>
      </c>
      <c r="D8" s="10">
        <f t="shared" ref="D8:D9" si="0">($B$3*B8+$B$4*C8)/$B$5</f>
        <v>0.95681626467912295</v>
      </c>
      <c r="E8" s="10">
        <f t="shared" ref="E8:E9" si="1">(B8+C8)/2</f>
        <v>0.85915894926903136</v>
      </c>
    </row>
    <row r="9" spans="1:5" x14ac:dyDescent="0.3">
      <c r="A9" s="2" t="s">
        <v>2</v>
      </c>
      <c r="B9" s="10">
        <f>2*B7*B8/(B7+B8)</f>
        <v>0.94614103275957795</v>
      </c>
      <c r="C9" s="10">
        <f>2*C7*C8/(C7+C8)</f>
        <v>0.81869158878504678</v>
      </c>
      <c r="D9" s="10">
        <f t="shared" si="0"/>
        <v>0.93570336277890509</v>
      </c>
      <c r="E9" s="10">
        <f t="shared" si="1"/>
        <v>0.88241631077231242</v>
      </c>
    </row>
    <row r="10" spans="1:5" x14ac:dyDescent="0.3">
      <c r="A10" s="2" t="s">
        <v>3</v>
      </c>
      <c r="B10" s="10">
        <f>(B3+C4)/D5</f>
        <v>0.91695205479452058</v>
      </c>
      <c r="C10" s="10">
        <f>(B3+C4)/D5</f>
        <v>0.91695205479452058</v>
      </c>
      <c r="D10" s="10"/>
      <c r="E10" s="10">
        <f>(B3+C4)/D5</f>
        <v>0.91695205479452058</v>
      </c>
    </row>
    <row r="11" spans="1:5" x14ac:dyDescent="0.3">
      <c r="A11" s="7" t="s">
        <v>19</v>
      </c>
      <c r="B11" s="10">
        <f>B4/B5</f>
        <v>8.1896551724137928E-2</v>
      </c>
      <c r="C11" s="10">
        <f>B4/B5</f>
        <v>8.1896551724137928E-2</v>
      </c>
      <c r="D11" s="2"/>
      <c r="E11" s="10">
        <f>B4/B5</f>
        <v>8.1896551724137928E-2</v>
      </c>
    </row>
    <row r="12" spans="1:5" x14ac:dyDescent="0.3">
      <c r="A12" s="7" t="s">
        <v>20</v>
      </c>
      <c r="B12" s="10">
        <f>C3/C5</f>
        <v>8.7499999999999994E-2</v>
      </c>
      <c r="C12" s="10">
        <f>C3/C5</f>
        <v>8.7499999999999994E-2</v>
      </c>
      <c r="D12" s="2"/>
      <c r="E12" s="10">
        <f>C3/C5</f>
        <v>8.7499999999999994E-2</v>
      </c>
    </row>
    <row r="13" spans="1:5" x14ac:dyDescent="0.3">
      <c r="A13" s="7" t="s">
        <v>21</v>
      </c>
      <c r="B13" s="10">
        <f>$C$3/$D$3</f>
        <v>2.4054982817869417E-2</v>
      </c>
      <c r="C13" s="10">
        <f>$C$3/$D$3</f>
        <v>2.4054982817869417E-2</v>
      </c>
      <c r="D13" s="2"/>
      <c r="E13" s="10">
        <f>$C$3/$D$3</f>
        <v>2.4054982817869417E-2</v>
      </c>
    </row>
    <row r="14" spans="1:5" x14ac:dyDescent="0.3">
      <c r="A14" s="7" t="s">
        <v>22</v>
      </c>
      <c r="B14" s="10">
        <f>$B$4/$D$4</f>
        <v>0.25762711864406779</v>
      </c>
      <c r="C14" s="10">
        <f>$B$4/$D$4</f>
        <v>0.25762711864406779</v>
      </c>
      <c r="D14" s="2"/>
      <c r="E14" s="10">
        <f>$B$4/$D$4</f>
        <v>0.25762711864406779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RF</vt:lpstr>
      <vt:lpstr>SGD</vt:lpstr>
      <vt:lpstr>SVC</vt:lpstr>
      <vt:lpstr>XGB</vt:lpstr>
      <vt:lpstr>CatBoost</vt:lpstr>
      <vt:lpstr>LRCV</vt:lpstr>
      <vt:lpstr>LR</vt:lpstr>
      <vt:lpstr>MLP</vt:lpstr>
      <vt:lpstr>Hard</vt:lpstr>
      <vt:lpstr>Soft</vt:lpstr>
      <vt:lpstr>AVG</vt:lpstr>
      <vt:lpstr>All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2020-12-17T10:14:09Z</dcterms:created>
  <dcterms:modified xsi:type="dcterms:W3CDTF">2021-01-08T20:44:30Z</dcterms:modified>
</cp:coreProperties>
</file>