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<sst xmlns="http://schemas.openxmlformats.org/spreadsheetml/2006/main" count="251" uniqueCount="64">
  <si>
    <t xml:space="preserve">20 reachable test points </t>
  </si>
  <si>
    <t>Motor 1 position</t>
  </si>
  <si>
    <t>Motor 2 position</t>
  </si>
  <si>
    <t>Motor 3 position</t>
  </si>
  <si>
    <t>Motor 4 position</t>
  </si>
  <si>
    <t>X</t>
  </si>
  <si>
    <t>Z</t>
  </si>
  <si>
    <t>Y</t>
  </si>
  <si>
    <t>actual</t>
  </si>
  <si>
    <t xml:space="preserve">predicted </t>
  </si>
  <si>
    <t>x</t>
  </si>
  <si>
    <t>z</t>
  </si>
  <si>
    <t>y</t>
  </si>
  <si>
    <t>21.42465387]</t>
  </si>
  <si>
    <t>-86.74523702]</t>
  </si>
  <si>
    <t>-74.59684999]</t>
  </si>
  <si>
    <t>max error</t>
  </si>
  <si>
    <t>avg error</t>
  </si>
  <si>
    <t>min error</t>
  </si>
  <si>
    <t>desired</t>
  </si>
  <si>
    <t>obtained</t>
  </si>
  <si>
    <t xml:space="preserve">  </t>
  </si>
  <si>
    <t>random motor positions for running on RaspberryPI to obtain test data</t>
  </si>
  <si>
    <t>alpha = random (0-360)</t>
  </si>
  <si>
    <t>Amplitude = random (70-150)</t>
  </si>
  <si>
    <t>rad</t>
  </si>
  <si>
    <t>deg</t>
  </si>
  <si>
    <t>copy only values to prevent generation of random values all the time</t>
  </si>
  <si>
    <t>alpha in radians</t>
  </si>
  <si>
    <t>phase shift in radians</t>
  </si>
  <si>
    <t>motor angle in rad = A*sin(alpha in rad + phase shift in rad)</t>
  </si>
  <si>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</si>
  <si>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</si>
  <si>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</si>
  <si>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</si>
  <si>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</si>
  <si>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</si>
  <si>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</si>
  <si>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</si>
  <si>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</si>
  <si>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</si>
  <si>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radians</t>
  </si>
  <si>
    <t>m1</t>
  </si>
  <si>
    <t>m2</t>
  </si>
  <si>
    <t>m3</t>
  </si>
  <si>
    <t>m4</t>
  </si>
  <si>
    <t>desired optitrack coordinates</t>
  </si>
  <si>
    <t>initial position coordinates</t>
  </si>
  <si>
    <t>predicted motor angles using SVM model with R2 = 0.73, MSE=0.28</t>
  </si>
  <si>
    <t>without shuffle and split</t>
  </si>
  <si>
    <t>actual optitrack locations</t>
  </si>
  <si>
    <t>initail positions after running predicted motor angles</t>
  </si>
  <si>
    <t>predicted motor angles using Linear Regression model with R2 = 0.872, MSE=0.24</t>
  </si>
  <si>
    <t>after shuffle and split</t>
  </si>
  <si>
    <t>actual optitrack locations after shuffle LR model</t>
  </si>
  <si>
    <t>initial</t>
  </si>
  <si>
    <t>predictions of LR model after droping z and anomalies of 130-150 amplitudes</t>
  </si>
  <si>
    <t>Amplitude = random (30-120)</t>
  </si>
  <si>
    <t xml:space="preserve">sorted </t>
  </si>
  <si>
    <t>predicted by LR model:</t>
  </si>
  <si>
    <t>actual coordinates</t>
  </si>
  <si>
    <t>after going home</t>
  </si>
  <si>
    <t>Ridge model predictions:</t>
  </si>
  <si>
    <t>actual coordinates of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</si>
</sst>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212121"/>
      <name val="Arial"/>
    </font>
    <font>
      <color rgb="FF212121"/>
      <name val="Arial"/>
    </font>
    <font>
      <b/>
      <sz val="11.0"/>
      <color rgb="FF212121"/>
      <name val="Roboto"/>
    </font>
    <font>
      <sz val="11.0"/>
      <color rgb="FF212121"/>
      <name val="Roboto"/>
    </font>
    <font>
      <sz val="12.0"/>
      <color rgb="FF000000"/>
      <name val="Roboto"/>
    </font>
    <font>
      <sz val="11.0"/>
      <color rgb="FF212121"/>
      <name val="Monospace"/>
    </font>
    <font>
      <b/>
      <sz val="11.0"/>
      <color theme="1"/>
      <name val="Calibri"/>
    </font>
    <font>
      <sz val="11.0"/>
      <color rgb="FF212121"/>
      <name val="Arial"/>
    </font>
    <font>
      <color theme="1"/>
      <name val="Arial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1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</border>
    <border>
      <left style="thin">
        <color rgb="FF000000"/>
      </left>
      <right style="dotted">
        <color rgb="FF000000"/>
      </right>
      <top style="medium">
        <color rgb="FF000000"/>
      </top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2" fillId="0" fontId="1" numFmtId="0" xfId="0" applyBorder="1" applyFont="1"/>
    <xf borderId="3" fillId="2" fontId="2" numFmtId="0" xfId="0" applyAlignment="1" applyBorder="1" applyFont="1">
      <alignment horizontal="left"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164" xfId="0" applyBorder="1" applyFont="1" applyNumberFormat="1"/>
    <xf borderId="2" fillId="0" fontId="1" numFmtId="164" xfId="0" applyBorder="1" applyFont="1" applyNumberFormat="1"/>
    <xf borderId="15" fillId="0" fontId="1" numFmtId="164" xfId="0" applyBorder="1" applyFont="1" applyNumberFormat="1"/>
    <xf borderId="4" fillId="0" fontId="1" numFmtId="164" xfId="0" applyBorder="1" applyFont="1" applyNumberFormat="1"/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164" xfId="0" applyBorder="1" applyFont="1" applyNumberFormat="1"/>
    <xf borderId="20" fillId="0" fontId="1" numFmtId="164" xfId="0" applyBorder="1" applyFont="1" applyNumberFormat="1"/>
    <xf borderId="21" fillId="0" fontId="3" numFmtId="0" xfId="0" applyAlignment="1" applyBorder="1" applyFont="1">
      <alignment horizontal="right" readingOrder="0" shrinkToFit="0" wrapText="0"/>
    </xf>
    <xf borderId="21" fillId="0" fontId="4" numFmtId="0" xfId="0" applyAlignment="1" applyBorder="1" applyFont="1">
      <alignment horizontal="right" readingOrder="0" shrinkToFit="0" wrapText="0"/>
    </xf>
    <xf borderId="18" fillId="3" fontId="1" numFmtId="0" xfId="0" applyAlignment="1" applyBorder="1" applyFill="1" applyFont="1">
      <alignment readingOrder="0"/>
    </xf>
    <xf borderId="14" fillId="3" fontId="1" numFmtId="164" xfId="0" applyBorder="1" applyFont="1" applyNumberFormat="1"/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right" readingOrder="0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Border="1" applyFont="1"/>
    <xf borderId="10" fillId="0" fontId="1" numFmtId="0" xfId="0" applyBorder="1" applyFont="1"/>
    <xf borderId="0" fillId="2" fontId="7" numFmtId="0" xfId="0" applyAlignment="1" applyFont="1">
      <alignment readingOrder="0"/>
    </xf>
    <xf borderId="0" fillId="0" fontId="1" numFmtId="0" xfId="0" applyFont="1"/>
    <xf borderId="0" fillId="0" fontId="1" numFmtId="165" xfId="0" applyFont="1" applyNumberFormat="1"/>
    <xf borderId="26" fillId="0" fontId="1" numFmtId="0" xfId="0" applyAlignment="1" applyBorder="1" applyFont="1">
      <alignment readingOrder="0"/>
    </xf>
    <xf borderId="26" fillId="0" fontId="1" numFmtId="0" xfId="0" applyBorder="1" applyFont="1"/>
    <xf borderId="26" fillId="4" fontId="1" numFmtId="0" xfId="0" applyBorder="1" applyFill="1" applyFont="1"/>
    <xf borderId="26" fillId="5" fontId="1" numFmtId="0" xfId="0" applyAlignment="1" applyBorder="1" applyFill="1" applyFont="1">
      <alignment readingOrder="0"/>
    </xf>
    <xf borderId="26" fillId="5" fontId="1" numFmtId="0" xfId="0" applyBorder="1" applyFont="1"/>
    <xf borderId="26" fillId="6" fontId="1" numFmtId="0" xfId="0" applyAlignment="1" applyBorder="1" applyFill="1" applyFont="1">
      <alignment readingOrder="0"/>
    </xf>
    <xf borderId="26" fillId="6" fontId="2" numFmtId="0" xfId="0" applyAlignment="1" applyBorder="1" applyFont="1">
      <alignment horizontal="right" readingOrder="0"/>
    </xf>
    <xf borderId="26" fillId="7" fontId="8" numFmtId="0" xfId="0" applyAlignment="1" applyBorder="1" applyFill="1" applyFont="1">
      <alignment readingOrder="0"/>
    </xf>
    <xf borderId="26" fillId="8" fontId="8" numFmtId="0" xfId="0" applyAlignment="1" applyBorder="1" applyFill="1" applyFont="1">
      <alignment readingOrder="0"/>
    </xf>
    <xf borderId="26" fillId="0" fontId="9" numFmtId="0" xfId="0" applyAlignment="1" applyBorder="1" applyFont="1">
      <alignment horizontal="center" vertical="top"/>
    </xf>
    <xf borderId="27" fillId="0" fontId="9" numFmtId="0" xfId="0" applyAlignment="1" applyBorder="1" applyFont="1">
      <alignment horizontal="center" vertical="top"/>
    </xf>
    <xf borderId="26" fillId="9" fontId="1" numFmtId="0" xfId="0" applyAlignment="1" applyBorder="1" applyFill="1" applyFont="1">
      <alignment readingOrder="0"/>
    </xf>
    <xf borderId="26" fillId="2" fontId="10" numFmtId="0" xfId="0" applyAlignment="1" applyBorder="1" applyFont="1">
      <alignment readingOrder="0"/>
    </xf>
    <xf borderId="26" fillId="10" fontId="1" numFmtId="0" xfId="0" applyAlignment="1" applyBorder="1" applyFill="1" applyFont="1">
      <alignment readingOrder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readingOrder="0" shrinkToFit="0" vertical="bottom" wrapText="0"/>
    </xf>
    <xf borderId="28" fillId="0" fontId="11" numFmtId="0" xfId="0" applyAlignment="1" applyBorder="1" applyFont="1">
      <alignment shrinkToFit="0" vertical="bottom" wrapText="0"/>
    </xf>
    <xf borderId="28" fillId="0" fontId="11" numFmtId="0" xfId="0" applyAlignment="1" applyBorder="1" applyFont="1">
      <alignment vertical="bottom"/>
    </xf>
    <xf borderId="21" fillId="0" fontId="11" numFmtId="0" xfId="0" applyAlignment="1" applyBorder="1" applyFont="1">
      <alignment horizontal="right" vertical="bottom"/>
    </xf>
    <xf borderId="29" fillId="0" fontId="11" numFmtId="0" xfId="0" applyAlignment="1" applyBorder="1" applyFont="1">
      <alignment shrinkToFit="0" vertical="bottom" wrapText="0"/>
    </xf>
    <xf borderId="21" fillId="0" fontId="11" numFmtId="0" xfId="0" applyAlignment="1" applyBorder="1" applyFont="1">
      <alignment vertical="bottom"/>
    </xf>
    <xf borderId="28" fillId="0" fontId="11" numFmtId="0" xfId="0" applyAlignment="1" applyBorder="1" applyFont="1">
      <alignment horizontal="right" vertical="bottom"/>
    </xf>
    <xf borderId="21" fillId="7" fontId="11" numFmtId="0" xfId="0" applyAlignment="1" applyBorder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19" fillId="0" fontId="11" numFmtId="0" xfId="0" applyAlignment="1" applyBorder="1" applyFont="1">
      <alignment horizontal="right" vertical="bottom"/>
    </xf>
    <xf borderId="21" fillId="4" fontId="11" numFmtId="0" xfId="0" applyAlignment="1" applyBorder="1" applyFont="1">
      <alignment horizontal="right" vertical="bottom"/>
    </xf>
    <xf borderId="26" fillId="11" fontId="1" numFmtId="0" xfId="0" applyAlignment="1" applyBorder="1" applyFill="1" applyFont="1">
      <alignment readingOrder="0"/>
    </xf>
    <xf borderId="30" fillId="7" fontId="12" numFmtId="0" xfId="0" applyAlignment="1" applyBorder="1" applyFont="1">
      <alignment horizontal="right" vertical="bottom"/>
    </xf>
    <xf borderId="30" fillId="7" fontId="12" numFmtId="0" xfId="0" applyAlignment="1" applyBorder="1" applyFont="1">
      <alignment horizontal="right" vertical="bottom"/>
    </xf>
    <xf borderId="0" fillId="7" fontId="12" numFmtId="0" xfId="0" applyAlignment="1" applyFont="1">
      <alignment horizontal="right" vertical="bottom"/>
    </xf>
    <xf borderId="0" fillId="7" fontId="12" numFmtId="0" xfId="0" applyAlignment="1" applyFont="1">
      <alignment horizontal="right" vertical="bottom"/>
    </xf>
    <xf borderId="30" fillId="0" fontId="12" numFmtId="0" xfId="0" applyAlignment="1" applyBorder="1" applyFont="1">
      <alignment horizontal="right" vertical="bottom"/>
    </xf>
    <xf borderId="30" fillId="0" fontId="12" numFmtId="0" xfId="0" applyAlignment="1" applyBorder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Sheet1!$A$85:$A$102</c:f>
            </c:numRef>
          </c:xVal>
          <c:yVal>
            <c:numRef>
              <c:f>Sheet1!$B$85:$B$102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32868"/>
        <c:axId val="1394206234"/>
      </c:scatterChart>
      <c:valAx>
        <c:axId val="2492328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206234"/>
      </c:valAx>
      <c:valAx>
        <c:axId val="13942062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2328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Sheet1!$A$106:$A$123</c:f>
            </c:numRef>
          </c:xVal>
          <c:yVal>
            <c:numRef>
              <c:f>Sheet1!$B$106:$B$123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509972"/>
        <c:axId val="452010338"/>
      </c:scatterChart>
      <c:valAx>
        <c:axId val="13405099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010338"/>
      </c:valAx>
      <c:valAx>
        <c:axId val="452010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509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81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552450</xdr:colOff>
      <xdr:row>81</xdr:row>
      <xdr:rowOff>0</xdr:rowOff>
    </xdr:from>
    <xdr:ext cx="6334125" cy="3076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7.5"/>
    <col customWidth="1" min="3" max="3" width="12.75"/>
    <col customWidth="1" min="4" max="4" width="9.25"/>
    <col customWidth="1" min="5" max="5" width="9.5"/>
    <col customWidth="1" min="6" max="6" width="9.63"/>
    <col customWidth="1" min="7" max="7" width="9.13"/>
    <col customWidth="1" min="8" max="8" width="9.0"/>
    <col customWidth="1" min="9" max="9" width="8.75"/>
    <col customWidth="1" min="10" max="10" width="8.88"/>
    <col customWidth="1" min="11" max="11" width="9.38"/>
  </cols>
  <sheetData>
    <row r="1">
      <c r="A1" s="1" t="s">
        <v>0</v>
      </c>
    </row>
    <row r="3">
      <c r="D3" s="2" t="s">
        <v>1</v>
      </c>
      <c r="E3" s="3"/>
      <c r="F3" s="4" t="s">
        <v>2</v>
      </c>
      <c r="G3" s="3"/>
      <c r="H3" s="4" t="s">
        <v>3</v>
      </c>
      <c r="I3" s="3"/>
      <c r="J3" s="4" t="s">
        <v>4</v>
      </c>
      <c r="K3" s="5"/>
    </row>
    <row r="4">
      <c r="A4" s="6" t="s">
        <v>5</v>
      </c>
      <c r="B4" s="7" t="s">
        <v>6</v>
      </c>
      <c r="C4" s="8" t="s">
        <v>7</v>
      </c>
      <c r="D4" s="9" t="s">
        <v>8</v>
      </c>
      <c r="E4" s="10" t="s">
        <v>9</v>
      </c>
      <c r="F4" s="11" t="s">
        <v>8</v>
      </c>
      <c r="G4" s="10" t="s">
        <v>9</v>
      </c>
      <c r="H4" s="11" t="s">
        <v>8</v>
      </c>
      <c r="I4" s="10" t="s">
        <v>9</v>
      </c>
      <c r="J4" s="11" t="s">
        <v>8</v>
      </c>
      <c r="K4" s="9" t="s">
        <v>9</v>
      </c>
    </row>
    <row r="5">
      <c r="A5" s="12">
        <v>-1.182</v>
      </c>
      <c r="B5" s="13">
        <v>1.549</v>
      </c>
      <c r="C5" s="14">
        <v>1.863</v>
      </c>
      <c r="D5" s="15">
        <f t="shared" ref="D5:D24" si="1">M6*180/PI()</f>
        <v>66.0941355</v>
      </c>
      <c r="E5" s="16"/>
      <c r="F5" s="17">
        <f t="shared" ref="F5:F24" si="2">N6*180/PI()</f>
        <v>-37.31505489</v>
      </c>
      <c r="G5" s="16"/>
      <c r="H5" s="17">
        <f t="shared" ref="H5:H24" si="3">O6*180/PI()</f>
        <v>-78.75684177</v>
      </c>
      <c r="I5" s="16"/>
      <c r="J5" s="17">
        <f t="shared" ref="J5:J24" si="4">P6*180/PI()</f>
        <v>9.536070209</v>
      </c>
      <c r="K5" s="18"/>
    </row>
    <row r="6">
      <c r="A6" s="19">
        <v>-1.305</v>
      </c>
      <c r="B6" s="20">
        <v>1.535</v>
      </c>
      <c r="C6" s="21">
        <v>1.661</v>
      </c>
      <c r="D6" s="15">
        <f t="shared" si="1"/>
        <v>-82.36594105</v>
      </c>
      <c r="E6" s="22"/>
      <c r="F6" s="17">
        <f t="shared" si="2"/>
        <v>-25.28844414</v>
      </c>
      <c r="G6" s="22"/>
      <c r="H6" s="17">
        <f t="shared" si="3"/>
        <v>74.32211606</v>
      </c>
      <c r="I6" s="22"/>
      <c r="J6" s="17">
        <f t="shared" si="4"/>
        <v>51.5970829</v>
      </c>
      <c r="K6" s="23"/>
      <c r="L6" s="24">
        <v>465.0</v>
      </c>
      <c r="M6" s="25">
        <v>1.15356028079987</v>
      </c>
      <c r="N6" s="25">
        <v>-0.651270568370819</v>
      </c>
      <c r="O6" s="25">
        <v>-1.37456619739532</v>
      </c>
      <c r="P6" s="25">
        <v>0.166435822844505</v>
      </c>
    </row>
    <row r="7">
      <c r="A7" s="19">
        <v>-1.334</v>
      </c>
      <c r="B7" s="20">
        <v>1.538</v>
      </c>
      <c r="C7" s="26">
        <v>1.874</v>
      </c>
      <c r="D7" s="27">
        <f t="shared" si="1"/>
        <v>47.81676102</v>
      </c>
      <c r="E7" s="22"/>
      <c r="F7" s="17">
        <f t="shared" si="2"/>
        <v>73.76140534</v>
      </c>
      <c r="G7" s="22"/>
      <c r="H7" s="17">
        <f t="shared" si="3"/>
        <v>-23.99614673</v>
      </c>
      <c r="I7" s="22"/>
      <c r="J7" s="17">
        <f t="shared" si="4"/>
        <v>-82.35553184</v>
      </c>
      <c r="K7" s="23"/>
      <c r="L7" s="24">
        <v>997.0</v>
      </c>
      <c r="M7" s="25">
        <v>-1.43755686283112</v>
      </c>
      <c r="N7" s="25">
        <v>-0.441366612911224</v>
      </c>
      <c r="O7" s="25">
        <v>1.29716563224792</v>
      </c>
      <c r="P7" s="25">
        <v>0.900538980960846</v>
      </c>
    </row>
    <row r="8">
      <c r="A8" s="19">
        <v>-1.172</v>
      </c>
      <c r="B8" s="20">
        <v>1.549</v>
      </c>
      <c r="C8" s="21">
        <v>1.843</v>
      </c>
      <c r="D8" s="15">
        <f t="shared" si="1"/>
        <v>56.33155488</v>
      </c>
      <c r="E8" s="22"/>
      <c r="F8" s="17">
        <f t="shared" si="2"/>
        <v>-50.2915059</v>
      </c>
      <c r="G8" s="22"/>
      <c r="H8" s="17">
        <f t="shared" si="3"/>
        <v>-72.3858189</v>
      </c>
      <c r="I8" s="22"/>
      <c r="J8" s="17">
        <f t="shared" si="4"/>
        <v>24.62147617</v>
      </c>
      <c r="K8" s="23"/>
      <c r="L8" s="24">
        <v>111.0</v>
      </c>
      <c r="M8" s="25">
        <v>0.834559917449951</v>
      </c>
      <c r="N8" s="25">
        <v>1.28737938404083</v>
      </c>
      <c r="O8" s="25">
        <v>-0.418811768293381</v>
      </c>
      <c r="P8" s="25">
        <v>-1.43737518787384</v>
      </c>
    </row>
    <row r="9">
      <c r="A9" s="19">
        <v>-1.167</v>
      </c>
      <c r="B9" s="20">
        <v>1.548</v>
      </c>
      <c r="C9" s="21">
        <v>1.765</v>
      </c>
      <c r="D9" s="15">
        <f t="shared" si="1"/>
        <v>11.5175909</v>
      </c>
      <c r="E9" s="22"/>
      <c r="F9" s="17">
        <f t="shared" si="2"/>
        <v>-79.85673445</v>
      </c>
      <c r="G9" s="22"/>
      <c r="H9" s="17">
        <f t="shared" si="3"/>
        <v>-37.07705695</v>
      </c>
      <c r="I9" s="22"/>
      <c r="J9" s="17">
        <f t="shared" si="4"/>
        <v>65.5703966</v>
      </c>
      <c r="K9" s="23"/>
      <c r="L9" s="24">
        <v>511.0</v>
      </c>
      <c r="M9" s="25">
        <v>0.983171105384827</v>
      </c>
      <c r="N9" s="25">
        <v>-0.877752363681793</v>
      </c>
      <c r="O9" s="25">
        <v>-1.26337087154388</v>
      </c>
      <c r="P9" s="25">
        <v>0.429725825786591</v>
      </c>
    </row>
    <row r="10">
      <c r="A10" s="19">
        <v>-1.296</v>
      </c>
      <c r="B10" s="20">
        <v>1.541</v>
      </c>
      <c r="C10" s="21">
        <v>1.915</v>
      </c>
      <c r="D10" s="15">
        <f t="shared" si="1"/>
        <v>85.98148448</v>
      </c>
      <c r="E10" s="22"/>
      <c r="F10" s="17">
        <f t="shared" si="2"/>
        <v>60.16967852</v>
      </c>
      <c r="G10" s="22"/>
      <c r="H10" s="17">
        <f t="shared" si="3"/>
        <v>-64.47196131</v>
      </c>
      <c r="I10" s="22"/>
      <c r="J10" s="17">
        <f t="shared" si="4"/>
        <v>-82.60894031</v>
      </c>
      <c r="K10" s="23"/>
      <c r="L10" s="24">
        <v>648.0</v>
      </c>
      <c r="M10" s="25">
        <v>0.201019883155823</v>
      </c>
      <c r="N10" s="25">
        <v>-1.39376294612885</v>
      </c>
      <c r="O10" s="25">
        <v>-0.647116720676422</v>
      </c>
      <c r="P10" s="25">
        <v>1.14441931247711</v>
      </c>
    </row>
    <row r="11">
      <c r="A11" s="19">
        <v>-1.335</v>
      </c>
      <c r="B11" s="20">
        <v>1.531</v>
      </c>
      <c r="C11" s="21">
        <v>1.65</v>
      </c>
      <c r="D11" s="15">
        <f t="shared" si="1"/>
        <v>-96.27283781</v>
      </c>
      <c r="E11" s="22"/>
      <c r="F11" s="17">
        <f t="shared" si="2"/>
        <v>-5.939910758</v>
      </c>
      <c r="G11" s="22"/>
      <c r="H11" s="17">
        <f t="shared" si="3"/>
        <v>94.74796793</v>
      </c>
      <c r="I11" s="22"/>
      <c r="J11" s="17">
        <f t="shared" si="4"/>
        <v>39.24056159</v>
      </c>
      <c r="K11" s="23"/>
      <c r="L11" s="28">
        <v>104.0</v>
      </c>
      <c r="M11" s="29">
        <v>1.50066</v>
      </c>
      <c r="N11" s="29">
        <v>1.050159</v>
      </c>
      <c r="O11" s="29">
        <v>-1.125248</v>
      </c>
      <c r="P11" s="29">
        <v>-1.441798</v>
      </c>
    </row>
    <row r="12">
      <c r="A12" s="19">
        <v>-1.336</v>
      </c>
      <c r="B12" s="20">
        <v>1.531</v>
      </c>
      <c r="C12" s="21">
        <v>1.657</v>
      </c>
      <c r="D12" s="15">
        <f t="shared" si="1"/>
        <v>-94.75295267</v>
      </c>
      <c r="E12" s="22"/>
      <c r="F12" s="17">
        <f t="shared" si="2"/>
        <v>3.190171708</v>
      </c>
      <c r="G12" s="22"/>
      <c r="H12" s="17">
        <f t="shared" si="3"/>
        <v>96.2932924</v>
      </c>
      <c r="I12" s="22"/>
      <c r="J12" s="17">
        <f t="shared" si="4"/>
        <v>30.6999381</v>
      </c>
      <c r="K12" s="23"/>
      <c r="L12" s="28">
        <v>940.0</v>
      </c>
      <c r="M12" s="29">
        <v>-1.680278</v>
      </c>
      <c r="N12" s="29">
        <v>-0.103671</v>
      </c>
      <c r="O12" s="29">
        <v>1.653664</v>
      </c>
      <c r="P12" s="29">
        <v>0.684877</v>
      </c>
    </row>
    <row r="13">
      <c r="A13" s="19">
        <v>-1.297</v>
      </c>
      <c r="B13" s="20">
        <v>1.54</v>
      </c>
      <c r="C13" s="21">
        <v>1.916</v>
      </c>
      <c r="D13" s="15">
        <f t="shared" si="1"/>
        <v>84.49248177</v>
      </c>
      <c r="E13" s="22"/>
      <c r="F13" s="17">
        <f t="shared" si="2"/>
        <v>62.50047083</v>
      </c>
      <c r="G13" s="22"/>
      <c r="H13" s="17">
        <f t="shared" si="3"/>
        <v>-62.71584566</v>
      </c>
      <c r="I13" s="22"/>
      <c r="J13" s="17">
        <f t="shared" si="4"/>
        <v>-84.0739361</v>
      </c>
      <c r="K13" s="23"/>
      <c r="L13" s="28">
        <v>961.0</v>
      </c>
      <c r="M13" s="29">
        <v>-1.653751</v>
      </c>
      <c r="N13" s="29">
        <v>0.055679</v>
      </c>
      <c r="O13" s="29">
        <v>1.680635</v>
      </c>
      <c r="P13" s="29">
        <v>0.535815</v>
      </c>
    </row>
    <row r="14">
      <c r="A14" s="30"/>
      <c r="B14" s="31"/>
      <c r="C14" s="32"/>
      <c r="D14" s="15">
        <f t="shared" si="1"/>
        <v>84.49248177</v>
      </c>
      <c r="E14" s="22"/>
      <c r="F14" s="17">
        <f t="shared" si="2"/>
        <v>62.50047083</v>
      </c>
      <c r="G14" s="22"/>
      <c r="H14" s="17">
        <f t="shared" si="3"/>
        <v>-62.71584566</v>
      </c>
      <c r="I14" s="22"/>
      <c r="J14" s="17">
        <f t="shared" si="4"/>
        <v>-84.0739361</v>
      </c>
      <c r="K14" s="23"/>
      <c r="L14" s="28">
        <v>96.0</v>
      </c>
      <c r="M14" s="29">
        <v>1.474672</v>
      </c>
      <c r="N14" s="29">
        <v>1.090839</v>
      </c>
      <c r="O14" s="29">
        <v>-1.094598</v>
      </c>
      <c r="P14" s="29">
        <v>-1.467367</v>
      </c>
    </row>
    <row r="15">
      <c r="A15" s="19">
        <v>-1.275</v>
      </c>
      <c r="B15" s="20">
        <v>1.54</v>
      </c>
      <c r="C15" s="21">
        <v>1.973</v>
      </c>
      <c r="D15" s="15">
        <f t="shared" si="1"/>
        <v>124.8189703</v>
      </c>
      <c r="E15" s="22"/>
      <c r="F15" s="17">
        <f t="shared" si="2"/>
        <v>61.48100702</v>
      </c>
      <c r="G15" s="22"/>
      <c r="H15" s="17">
        <f t="shared" si="3"/>
        <v>-103.6744785</v>
      </c>
      <c r="I15" s="22"/>
      <c r="J15" s="17">
        <f t="shared" si="4"/>
        <v>-97.5436009</v>
      </c>
      <c r="K15" s="23"/>
      <c r="L15" s="28">
        <v>95.0</v>
      </c>
      <c r="M15" s="29">
        <v>1.474672</v>
      </c>
      <c r="N15" s="29">
        <v>1.090839</v>
      </c>
      <c r="O15" s="29">
        <v>-1.094598</v>
      </c>
      <c r="P15" s="29">
        <v>-1.467367</v>
      </c>
    </row>
    <row r="16">
      <c r="A16" s="19">
        <v>-1.246</v>
      </c>
      <c r="B16" s="20">
        <v>1.541</v>
      </c>
      <c r="C16" s="21">
        <v>1.975</v>
      </c>
      <c r="D16" s="15">
        <f t="shared" si="1"/>
        <v>129.8524618</v>
      </c>
      <c r="E16" s="22"/>
      <c r="F16" s="17">
        <f t="shared" si="2"/>
        <v>40.96401863</v>
      </c>
      <c r="G16" s="22"/>
      <c r="H16" s="17">
        <f t="shared" si="3"/>
        <v>-115.3123399</v>
      </c>
      <c r="I16" s="22"/>
      <c r="J16" s="17">
        <f t="shared" si="4"/>
        <v>-81.3220771</v>
      </c>
      <c r="K16" s="23"/>
      <c r="L16" s="28">
        <v>587.0</v>
      </c>
      <c r="M16" s="29">
        <v>2.178502</v>
      </c>
      <c r="N16" s="29">
        <v>1.073046</v>
      </c>
      <c r="O16" s="29">
        <v>-1.809461</v>
      </c>
      <c r="P16" s="29">
        <v>-1.702457</v>
      </c>
    </row>
    <row r="17">
      <c r="A17" s="19">
        <v>-1.399</v>
      </c>
      <c r="B17" s="20">
        <v>1.53</v>
      </c>
      <c r="C17" s="21">
        <v>1.844</v>
      </c>
      <c r="D17" s="15">
        <f t="shared" si="1"/>
        <v>0</v>
      </c>
      <c r="E17" s="22"/>
      <c r="F17" s="17">
        <f t="shared" si="2"/>
        <v>129.1653708</v>
      </c>
      <c r="G17" s="22"/>
      <c r="H17" s="17">
        <f t="shared" si="3"/>
        <v>43.08121228</v>
      </c>
      <c r="I17" s="22"/>
      <c r="J17" s="17">
        <f t="shared" si="4"/>
        <v>-113.4503417</v>
      </c>
      <c r="K17" s="23"/>
      <c r="L17" s="28">
        <v>627.0</v>
      </c>
      <c r="M17" s="29">
        <v>2.266353</v>
      </c>
      <c r="N17" s="29">
        <v>0.714957</v>
      </c>
      <c r="O17" s="29">
        <v>-2.01258</v>
      </c>
      <c r="P17" s="29">
        <v>-1.419338</v>
      </c>
    </row>
    <row r="18">
      <c r="A18" s="19">
        <v>-1.357</v>
      </c>
      <c r="B18" s="20">
        <v>1.533</v>
      </c>
      <c r="C18" s="21">
        <v>1.941</v>
      </c>
      <c r="D18" s="15">
        <f t="shared" si="1"/>
        <v>89.23273349</v>
      </c>
      <c r="E18" s="22"/>
      <c r="F18" s="17">
        <f t="shared" si="2"/>
        <v>109.8426556</v>
      </c>
      <c r="G18" s="22"/>
      <c r="H18" s="17">
        <f t="shared" si="3"/>
        <v>-52.24647435</v>
      </c>
      <c r="I18" s="22"/>
      <c r="J18" s="17">
        <f t="shared" si="4"/>
        <v>-127.2423526</v>
      </c>
      <c r="K18" s="23"/>
      <c r="L18" s="28">
        <v>222.0</v>
      </c>
      <c r="M18" s="29">
        <v>0.0</v>
      </c>
      <c r="N18" s="29">
        <v>2.254361</v>
      </c>
      <c r="O18" s="29">
        <v>0.751909</v>
      </c>
      <c r="P18" s="29">
        <v>-1.980082</v>
      </c>
    </row>
    <row r="19">
      <c r="A19" s="19">
        <v>-1.153</v>
      </c>
      <c r="B19" s="20">
        <v>1.544</v>
      </c>
      <c r="C19" s="21">
        <v>1.674</v>
      </c>
      <c r="D19" s="15">
        <f t="shared" si="1"/>
        <v>-30.49424625</v>
      </c>
      <c r="E19" s="22"/>
      <c r="F19" s="17">
        <f t="shared" si="2"/>
        <v>-126.9544986</v>
      </c>
      <c r="G19" s="22"/>
      <c r="H19" s="17">
        <f t="shared" si="3"/>
        <v>8.263884871</v>
      </c>
      <c r="I19" s="22"/>
      <c r="J19" s="17">
        <f t="shared" si="4"/>
        <v>94.10104129</v>
      </c>
      <c r="K19" s="23"/>
      <c r="L19" s="28">
        <v>476.0</v>
      </c>
      <c r="M19" s="29">
        <v>1.557405</v>
      </c>
      <c r="N19" s="29">
        <v>1.917116</v>
      </c>
      <c r="O19" s="29">
        <v>-0.911873</v>
      </c>
      <c r="P19" s="29">
        <v>-2.220798</v>
      </c>
    </row>
    <row r="20">
      <c r="A20" s="19">
        <v>-1.422</v>
      </c>
      <c r="B20" s="20">
        <v>1.527</v>
      </c>
      <c r="C20" s="21">
        <v>1.851</v>
      </c>
      <c r="D20" s="15">
        <f t="shared" si="1"/>
        <v>-0.0003437746771</v>
      </c>
      <c r="E20" s="22"/>
      <c r="F20" s="17">
        <f t="shared" si="2"/>
        <v>145.9278813</v>
      </c>
      <c r="G20" s="22"/>
      <c r="H20" s="17">
        <f t="shared" si="3"/>
        <v>48.67253551</v>
      </c>
      <c r="I20" s="22"/>
      <c r="J20" s="17">
        <f t="shared" si="4"/>
        <v>-128.1724349</v>
      </c>
      <c r="K20" s="23"/>
      <c r="L20" s="28">
        <v>1104.0</v>
      </c>
      <c r="M20" s="29">
        <v>-0.532225</v>
      </c>
      <c r="N20" s="29">
        <v>-2.215774</v>
      </c>
      <c r="O20" s="29">
        <v>0.144232</v>
      </c>
      <c r="P20" s="29">
        <v>1.642373</v>
      </c>
    </row>
    <row r="21">
      <c r="A21" s="30"/>
      <c r="B21" s="31"/>
      <c r="C21" s="32"/>
      <c r="D21" s="15">
        <f t="shared" si="1"/>
        <v>0</v>
      </c>
      <c r="E21" s="33"/>
      <c r="F21" s="17">
        <f t="shared" si="2"/>
        <v>145.9275376</v>
      </c>
      <c r="G21" s="33"/>
      <c r="H21" s="17">
        <f t="shared" si="3"/>
        <v>48.67219174</v>
      </c>
      <c r="I21" s="33"/>
      <c r="J21" s="17">
        <f t="shared" si="4"/>
        <v>-128.1724349</v>
      </c>
      <c r="K21" s="34"/>
      <c r="L21" s="28">
        <v>188.0</v>
      </c>
      <c r="M21" s="29">
        <v>-6.0E-6</v>
      </c>
      <c r="N21" s="29">
        <v>2.546922</v>
      </c>
      <c r="O21" s="29">
        <v>0.849496</v>
      </c>
      <c r="P21" s="29">
        <v>-2.237031</v>
      </c>
    </row>
    <row r="22">
      <c r="A22" s="19">
        <v>-1.265</v>
      </c>
      <c r="B22" s="20">
        <v>1.54</v>
      </c>
      <c r="C22" s="21">
        <v>2.011</v>
      </c>
      <c r="D22" s="15">
        <f t="shared" si="1"/>
        <v>114.5042976</v>
      </c>
      <c r="E22" s="33"/>
      <c r="F22" s="17">
        <f t="shared" si="2"/>
        <v>55.29736002</v>
      </c>
      <c r="G22" s="33"/>
      <c r="H22" s="17">
        <f t="shared" si="3"/>
        <v>-131.2958571</v>
      </c>
      <c r="I22" s="33"/>
      <c r="J22" s="17">
        <f t="shared" si="4"/>
        <v>-126.9580509</v>
      </c>
      <c r="K22" s="34"/>
      <c r="L22" s="28">
        <v>306.0</v>
      </c>
      <c r="M22" s="29">
        <v>0.0</v>
      </c>
      <c r="N22" s="29">
        <v>2.546916</v>
      </c>
      <c r="O22" s="29">
        <v>0.84949</v>
      </c>
      <c r="P22" s="29">
        <v>-2.237031</v>
      </c>
    </row>
    <row r="23">
      <c r="A23" s="19">
        <v>-1.293</v>
      </c>
      <c r="B23" s="20">
        <v>1.539</v>
      </c>
      <c r="C23" s="21">
        <v>1.994</v>
      </c>
      <c r="D23" s="15">
        <f t="shared" si="1"/>
        <v>114.5038965</v>
      </c>
      <c r="E23" s="33"/>
      <c r="F23" s="17">
        <f t="shared" si="2"/>
        <v>67.67502456</v>
      </c>
      <c r="G23" s="33"/>
      <c r="H23" s="17">
        <f t="shared" si="3"/>
        <v>-113.0855968</v>
      </c>
      <c r="I23" s="33"/>
      <c r="J23" s="17">
        <f t="shared" si="4"/>
        <v>-132.1038994</v>
      </c>
      <c r="K23" s="34"/>
      <c r="L23" s="28">
        <v>1148.0</v>
      </c>
      <c r="M23" s="29">
        <v>1.998477</v>
      </c>
      <c r="N23" s="29">
        <v>0.965121</v>
      </c>
      <c r="O23" s="29">
        <v>-2.291545</v>
      </c>
      <c r="P23" s="29">
        <v>-2.215836</v>
      </c>
    </row>
    <row r="24">
      <c r="A24" s="35">
        <v>-1.415</v>
      </c>
      <c r="B24" s="36">
        <v>1.528</v>
      </c>
      <c r="C24" s="37">
        <v>1.852</v>
      </c>
      <c r="D24" s="15">
        <f t="shared" si="1"/>
        <v>-0.0003437746771</v>
      </c>
      <c r="E24" s="38"/>
      <c r="F24" s="17">
        <f t="shared" si="2"/>
        <v>145.9275376</v>
      </c>
      <c r="G24" s="38"/>
      <c r="H24" s="17">
        <f t="shared" si="3"/>
        <v>48.67253551</v>
      </c>
      <c r="I24" s="38"/>
      <c r="J24" s="17">
        <f t="shared" si="4"/>
        <v>-128.172836</v>
      </c>
      <c r="K24" s="39"/>
      <c r="L24" s="28">
        <v>1087.0</v>
      </c>
      <c r="M24" s="29">
        <v>1.99847</v>
      </c>
      <c r="N24" s="29">
        <v>1.181152</v>
      </c>
      <c r="O24" s="29">
        <v>-1.973716</v>
      </c>
      <c r="P24" s="29">
        <v>-2.305648</v>
      </c>
    </row>
    <row r="25">
      <c r="L25" s="28">
        <v>557.0</v>
      </c>
      <c r="M25" s="29">
        <v>-6.0E-6</v>
      </c>
      <c r="N25" s="29">
        <v>2.546916</v>
      </c>
      <c r="O25" s="29">
        <v>0.849496</v>
      </c>
      <c r="P25" s="29">
        <v>-2.237038</v>
      </c>
    </row>
    <row r="27">
      <c r="A27" s="1" t="s">
        <v>10</v>
      </c>
      <c r="B27" s="1" t="s">
        <v>11</v>
      </c>
      <c r="C27" s="1" t="s">
        <v>12</v>
      </c>
    </row>
    <row r="28">
      <c r="A28" s="1">
        <v>-1.1566</v>
      </c>
      <c r="B28" s="1">
        <v>1.5521</v>
      </c>
      <c r="C28" s="1">
        <v>1.872</v>
      </c>
      <c r="E28" s="40">
        <v>80.72810508</v>
      </c>
      <c r="F28" s="40">
        <v>-56.84809631</v>
      </c>
      <c r="G28" s="40">
        <v>-91.72481521</v>
      </c>
      <c r="H28" s="40">
        <v>5.51254933</v>
      </c>
    </row>
    <row r="29">
      <c r="A29" s="1">
        <v>-1.2529</v>
      </c>
      <c r="B29" s="1">
        <v>1.5391</v>
      </c>
      <c r="C29" s="1">
        <v>1.6541</v>
      </c>
      <c r="E29" s="40">
        <v>-67.83269789</v>
      </c>
      <c r="F29" s="40">
        <v>-63.1446643</v>
      </c>
      <c r="G29" s="40">
        <v>62.48963759</v>
      </c>
      <c r="H29" s="40">
        <v>75.52447402</v>
      </c>
    </row>
    <row r="30">
      <c r="A30" s="1">
        <v>-1.3242</v>
      </c>
      <c r="B30" s="1">
        <v>1.5394</v>
      </c>
      <c r="C30" s="1">
        <v>1.8442</v>
      </c>
      <c r="E30" s="40">
        <v>31.56239796</v>
      </c>
      <c r="F30" s="40">
        <v>61.97687591</v>
      </c>
      <c r="G30" s="40">
        <v>-9.48028038</v>
      </c>
      <c r="H30" s="40">
        <v>-65.08913231</v>
      </c>
    </row>
    <row r="31">
      <c r="A31" s="1">
        <v>-1.1427</v>
      </c>
      <c r="B31" s="1">
        <v>1.5515</v>
      </c>
      <c r="C31" s="1">
        <v>1.8537</v>
      </c>
      <c r="E31" s="40">
        <v>74.35849848</v>
      </c>
      <c r="F31" s="40">
        <v>-73.85890501</v>
      </c>
      <c r="G31" s="40">
        <v>-89.2275918</v>
      </c>
      <c r="H31" s="40" t="s">
        <v>13</v>
      </c>
    </row>
    <row r="32">
      <c r="A32" s="1">
        <v>-1.1244</v>
      </c>
      <c r="B32" s="1">
        <v>1.5505</v>
      </c>
      <c r="C32" s="1">
        <v>1.7863</v>
      </c>
      <c r="E32" s="40">
        <v>37.4761988</v>
      </c>
      <c r="F32" s="40">
        <v>-115.34880696</v>
      </c>
      <c r="G32" s="40">
        <v>-60.57122386</v>
      </c>
      <c r="H32" s="40">
        <v>69.56078258</v>
      </c>
    </row>
    <row r="33">
      <c r="A33" s="1">
        <v>-1.3041</v>
      </c>
      <c r="B33" s="1">
        <v>1.5421</v>
      </c>
      <c r="C33" s="1">
        <v>1.8867</v>
      </c>
      <c r="E33" s="40">
        <v>66.03298978</v>
      </c>
      <c r="F33" s="40">
        <v>52.63019666</v>
      </c>
      <c r="G33" s="40">
        <v>-48.31315619</v>
      </c>
      <c r="H33" s="40">
        <v>-73.19001369</v>
      </c>
    </row>
    <row r="34">
      <c r="A34" s="1">
        <v>-1.2928</v>
      </c>
      <c r="B34" s="1">
        <v>1.5341</v>
      </c>
      <c r="C34" s="1">
        <v>1.6467</v>
      </c>
      <c r="E34" s="40">
        <v>-85.46778389</v>
      </c>
      <c r="F34" s="40">
        <v>-46.17762283</v>
      </c>
      <c r="G34" s="40">
        <v>84.93603018</v>
      </c>
      <c r="H34" s="40">
        <v>69.92520348</v>
      </c>
    </row>
    <row r="35">
      <c r="A35" s="1">
        <v>-1.2975</v>
      </c>
      <c r="B35" s="1">
        <v>1.5335</v>
      </c>
      <c r="C35" s="1">
        <v>1.6555</v>
      </c>
      <c r="E35" s="40">
        <v>-82.21893976</v>
      </c>
      <c r="F35" s="40">
        <v>-41.90189148</v>
      </c>
      <c r="G35" s="40">
        <v>82.6819242</v>
      </c>
      <c r="H35" s="40">
        <v>65.2411761</v>
      </c>
    </row>
    <row r="36">
      <c r="A36" s="1">
        <v>-1.1649</v>
      </c>
      <c r="B36" s="1">
        <v>1.5505</v>
      </c>
      <c r="C36" s="1">
        <v>1.8766</v>
      </c>
      <c r="E36" s="40">
        <v>66.04169347</v>
      </c>
      <c r="F36" s="40">
        <v>53.83630642</v>
      </c>
      <c r="G36" s="40">
        <v>-47.99674605</v>
      </c>
      <c r="H36" s="40">
        <v>-74.21820674</v>
      </c>
    </row>
    <row r="37">
      <c r="A37" s="1">
        <v>-1.2949</v>
      </c>
      <c r="B37" s="1">
        <v>1.5407</v>
      </c>
      <c r="C37" s="1">
        <v>1.9479</v>
      </c>
      <c r="E37" s="40">
        <v>101.77147954</v>
      </c>
      <c r="F37" s="40">
        <v>63.16105346</v>
      </c>
      <c r="G37" s="40">
        <v>-83.74165925</v>
      </c>
      <c r="H37" s="40">
        <v>-97.98071311</v>
      </c>
    </row>
    <row r="38">
      <c r="A38" s="1">
        <v>-1.2662</v>
      </c>
      <c r="B38" s="1">
        <v>1.5419</v>
      </c>
      <c r="C38" s="1">
        <v>1.9592</v>
      </c>
      <c r="E38" s="40">
        <v>112.59132624</v>
      </c>
      <c r="F38" s="40">
        <v>42.53181329</v>
      </c>
      <c r="G38" s="40">
        <v>-100.58631795</v>
      </c>
      <c r="H38" s="40" t="s">
        <v>14</v>
      </c>
    </row>
    <row r="39">
      <c r="A39" s="1">
        <v>-1.3371</v>
      </c>
      <c r="B39" s="1">
        <v>1.5405</v>
      </c>
      <c r="C39" s="1">
        <v>1.8176</v>
      </c>
      <c r="E39" s="40">
        <v>-8.33415579</v>
      </c>
      <c r="F39" s="40">
        <v>96.04334348</v>
      </c>
      <c r="G39" s="40">
        <v>41.0132141</v>
      </c>
      <c r="H39" s="40" t="s">
        <v>15</v>
      </c>
    </row>
    <row r="40">
      <c r="A40" s="1">
        <v>-1.3594</v>
      </c>
      <c r="B40" s="1">
        <v>1.5353</v>
      </c>
      <c r="C40" s="1">
        <v>1.8967</v>
      </c>
      <c r="E40" s="40">
        <v>56.78203626</v>
      </c>
      <c r="F40" s="40">
        <v>109.47750658</v>
      </c>
      <c r="G40" s="40">
        <v>-24.01470805</v>
      </c>
      <c r="H40" s="40">
        <v>-114.39406166</v>
      </c>
    </row>
    <row r="41">
      <c r="A41" s="1">
        <v>-1.0752</v>
      </c>
      <c r="B41" s="1">
        <v>1.5441</v>
      </c>
      <c r="C41" s="1">
        <v>1.6866</v>
      </c>
      <c r="E41" s="40">
        <v>-3.29565773</v>
      </c>
      <c r="F41" s="40">
        <v>-170.90637924</v>
      </c>
      <c r="G41" s="40">
        <v>-31.66613324</v>
      </c>
      <c r="H41" s="40">
        <v>129.21264026</v>
      </c>
    </row>
    <row r="42">
      <c r="A42" s="1">
        <v>-1.3862</v>
      </c>
      <c r="B42" s="1">
        <v>1.5334</v>
      </c>
      <c r="C42" s="1">
        <v>1.8116</v>
      </c>
      <c r="E42" s="40">
        <v>-13.43147239</v>
      </c>
      <c r="F42" s="40">
        <v>116.17021949</v>
      </c>
      <c r="G42" s="40">
        <v>51.44011818</v>
      </c>
      <c r="H42" s="40">
        <v>-88.47287339</v>
      </c>
    </row>
    <row r="43">
      <c r="A43" s="1">
        <v>-1.3015</v>
      </c>
      <c r="B43" s="1">
        <v>1.5373</v>
      </c>
      <c r="C43" s="1">
        <v>1.9921</v>
      </c>
      <c r="E43" s="40">
        <v>123.55894248</v>
      </c>
      <c r="F43" s="40">
        <v>72.42783599</v>
      </c>
      <c r="G43" s="40">
        <v>-104.81602391</v>
      </c>
      <c r="H43" s="40">
        <v>-115.41878649</v>
      </c>
    </row>
    <row r="44">
      <c r="A44" s="1">
        <v>-1.3094</v>
      </c>
      <c r="B44" s="1">
        <v>1.5375</v>
      </c>
      <c r="C44" s="1">
        <v>1.9541</v>
      </c>
      <c r="E44" s="40">
        <v>105.86084232</v>
      </c>
      <c r="F44" s="40">
        <v>85.70675973</v>
      </c>
      <c r="G44" s="40">
        <v>-82.41054555</v>
      </c>
      <c r="H44" s="40">
        <v>-117.7220292</v>
      </c>
    </row>
    <row r="45">
      <c r="A45" s="1">
        <v>-1.3493</v>
      </c>
      <c r="B45" s="1">
        <v>1.5381</v>
      </c>
      <c r="C45" s="1">
        <v>1.816996</v>
      </c>
      <c r="E45" s="40">
        <v>-10.23694629</v>
      </c>
      <c r="F45" s="40">
        <v>111.51194687</v>
      </c>
      <c r="G45" s="40">
        <v>46.92439029</v>
      </c>
      <c r="H45" s="40">
        <v>-86.130697</v>
      </c>
    </row>
    <row r="56">
      <c r="A56" s="12">
        <v>-1.182</v>
      </c>
      <c r="B56" s="13">
        <v>1.549</v>
      </c>
      <c r="C56" s="14">
        <v>1.863</v>
      </c>
      <c r="E56" s="1">
        <v>-1.1566</v>
      </c>
      <c r="F56" s="1">
        <v>1.5521</v>
      </c>
      <c r="G56" s="1">
        <v>1.872</v>
      </c>
      <c r="I56" s="41">
        <f t="shared" ref="I56:K56" si="5">ABS(E56-A56)</f>
        <v>0.0254</v>
      </c>
      <c r="J56" s="41">
        <f t="shared" si="5"/>
        <v>0.0031</v>
      </c>
      <c r="K56" s="41">
        <f t="shared" si="5"/>
        <v>0.009</v>
      </c>
      <c r="M56" s="40">
        <v>80.72810508</v>
      </c>
      <c r="N56" s="40">
        <v>-56.84809631</v>
      </c>
      <c r="O56" s="40">
        <v>-91.72481521</v>
      </c>
      <c r="P56" s="40">
        <v>5.51254933</v>
      </c>
    </row>
    <row r="57">
      <c r="A57" s="19">
        <v>-1.305</v>
      </c>
      <c r="B57" s="20">
        <v>1.535</v>
      </c>
      <c r="C57" s="21">
        <v>1.661</v>
      </c>
      <c r="E57" s="1">
        <v>-1.2529</v>
      </c>
      <c r="F57" s="1">
        <v>1.5391</v>
      </c>
      <c r="G57" s="1">
        <v>1.6541</v>
      </c>
      <c r="I57" s="41">
        <f t="shared" ref="I57:K57" si="6">ABS(E57-A57)</f>
        <v>0.0521</v>
      </c>
      <c r="J57" s="41">
        <f t="shared" si="6"/>
        <v>0.0041</v>
      </c>
      <c r="K57" s="41">
        <f t="shared" si="6"/>
        <v>0.0069</v>
      </c>
      <c r="M57" s="40">
        <v>-67.83269789</v>
      </c>
      <c r="N57" s="40">
        <v>-63.1446643</v>
      </c>
      <c r="O57" s="40">
        <v>62.48963759</v>
      </c>
      <c r="P57" s="40">
        <v>75.52447402</v>
      </c>
    </row>
    <row r="58">
      <c r="A58" s="19">
        <v>-1.334</v>
      </c>
      <c r="B58" s="20">
        <v>1.538</v>
      </c>
      <c r="C58" s="26">
        <v>1.874</v>
      </c>
      <c r="E58" s="1">
        <v>-1.3242</v>
      </c>
      <c r="F58" s="1">
        <v>1.5394</v>
      </c>
      <c r="G58" s="1">
        <v>1.8442</v>
      </c>
      <c r="I58" s="41">
        <f t="shared" ref="I58:K58" si="7">ABS(E58-A58)</f>
        <v>0.0098</v>
      </c>
      <c r="J58" s="41">
        <f t="shared" si="7"/>
        <v>0.0014</v>
      </c>
      <c r="K58" s="41">
        <f t="shared" si="7"/>
        <v>0.0298</v>
      </c>
      <c r="M58" s="40">
        <v>31.56239796</v>
      </c>
      <c r="N58" s="40">
        <v>61.97687591</v>
      </c>
      <c r="O58" s="40">
        <v>-9.48028038</v>
      </c>
      <c r="P58" s="40">
        <v>-65.08913231</v>
      </c>
    </row>
    <row r="59">
      <c r="A59" s="19">
        <v>-1.172</v>
      </c>
      <c r="B59" s="20">
        <v>1.549</v>
      </c>
      <c r="C59" s="21">
        <v>1.843</v>
      </c>
      <c r="E59" s="1">
        <v>-1.1427</v>
      </c>
      <c r="F59" s="1">
        <v>1.5515</v>
      </c>
      <c r="G59" s="1">
        <v>1.8537</v>
      </c>
      <c r="I59" s="41">
        <f t="shared" ref="I59:K59" si="8">ABS(E59-A59)</f>
        <v>0.0293</v>
      </c>
      <c r="J59" s="41">
        <f t="shared" si="8"/>
        <v>0.0025</v>
      </c>
      <c r="K59" s="41">
        <f t="shared" si="8"/>
        <v>0.0107</v>
      </c>
      <c r="M59" s="40">
        <v>74.35849848</v>
      </c>
      <c r="N59" s="40">
        <v>-73.85890501</v>
      </c>
      <c r="O59" s="40">
        <v>-89.2275918</v>
      </c>
      <c r="P59" s="40" t="s">
        <v>13</v>
      </c>
    </row>
    <row r="60">
      <c r="A60" s="19">
        <v>-1.167</v>
      </c>
      <c r="B60" s="20">
        <v>1.548</v>
      </c>
      <c r="C60" s="21">
        <v>1.765</v>
      </c>
      <c r="E60" s="1">
        <v>-1.1244</v>
      </c>
      <c r="F60" s="1">
        <v>1.5505</v>
      </c>
      <c r="G60" s="1">
        <v>1.7863</v>
      </c>
      <c r="I60" s="41">
        <f t="shared" ref="I60:K60" si="9">ABS(E60-A60)</f>
        <v>0.0426</v>
      </c>
      <c r="J60" s="41">
        <f t="shared" si="9"/>
        <v>0.0025</v>
      </c>
      <c r="K60" s="41">
        <f t="shared" si="9"/>
        <v>0.0213</v>
      </c>
      <c r="M60" s="40">
        <v>37.4761988</v>
      </c>
      <c r="N60" s="40">
        <v>-115.34880696</v>
      </c>
      <c r="O60" s="40">
        <v>-60.57122386</v>
      </c>
      <c r="P60" s="40">
        <v>69.56078258</v>
      </c>
    </row>
    <row r="61">
      <c r="A61" s="19">
        <v>-1.296</v>
      </c>
      <c r="B61" s="20">
        <v>1.541</v>
      </c>
      <c r="C61" s="21">
        <v>1.915</v>
      </c>
      <c r="E61" s="1">
        <v>-1.3041</v>
      </c>
      <c r="F61" s="1">
        <v>1.5421</v>
      </c>
      <c r="G61" s="1">
        <v>1.8867</v>
      </c>
      <c r="I61" s="41">
        <f t="shared" ref="I61:K61" si="10">ABS(E61-A61)</f>
        <v>0.0081</v>
      </c>
      <c r="J61" s="41">
        <f t="shared" si="10"/>
        <v>0.0011</v>
      </c>
      <c r="K61" s="41">
        <f t="shared" si="10"/>
        <v>0.0283</v>
      </c>
      <c r="M61" s="40">
        <v>66.03298978</v>
      </c>
      <c r="N61" s="40">
        <v>52.63019666</v>
      </c>
      <c r="O61" s="40">
        <v>-48.31315619</v>
      </c>
      <c r="P61" s="40">
        <v>-73.19001369</v>
      </c>
    </row>
    <row r="62">
      <c r="A62" s="19">
        <v>-1.335</v>
      </c>
      <c r="B62" s="20">
        <v>1.531</v>
      </c>
      <c r="C62" s="21">
        <v>1.65</v>
      </c>
      <c r="E62" s="1">
        <v>-1.2928</v>
      </c>
      <c r="F62" s="1">
        <v>1.5341</v>
      </c>
      <c r="G62" s="1">
        <v>1.6467</v>
      </c>
      <c r="I62" s="41">
        <f t="shared" ref="I62:K62" si="11">ABS(E62-A62)</f>
        <v>0.0422</v>
      </c>
      <c r="J62" s="41">
        <f t="shared" si="11"/>
        <v>0.0031</v>
      </c>
      <c r="K62" s="41">
        <f t="shared" si="11"/>
        <v>0.0033</v>
      </c>
      <c r="M62" s="40">
        <v>-85.46778389</v>
      </c>
      <c r="N62" s="40">
        <v>-46.17762283</v>
      </c>
      <c r="O62" s="40">
        <v>84.93603018</v>
      </c>
      <c r="P62" s="40">
        <v>69.92520348</v>
      </c>
    </row>
    <row r="63">
      <c r="A63" s="19">
        <v>-1.336</v>
      </c>
      <c r="B63" s="20">
        <v>1.531</v>
      </c>
      <c r="C63" s="21">
        <v>1.657</v>
      </c>
      <c r="E63" s="1">
        <v>-1.2975</v>
      </c>
      <c r="F63" s="1">
        <v>1.5335</v>
      </c>
      <c r="G63" s="1">
        <v>1.6555</v>
      </c>
      <c r="I63" s="41">
        <f t="shared" ref="I63:K63" si="12">ABS(E63-A63)</f>
        <v>0.0385</v>
      </c>
      <c r="J63" s="41">
        <f t="shared" si="12"/>
        <v>0.0025</v>
      </c>
      <c r="K63" s="41">
        <f t="shared" si="12"/>
        <v>0.0015</v>
      </c>
      <c r="M63" s="40">
        <v>-82.21893976</v>
      </c>
      <c r="N63" s="40">
        <v>-41.90189148</v>
      </c>
      <c r="O63" s="40">
        <v>82.6819242</v>
      </c>
      <c r="P63" s="40">
        <v>65.2411761</v>
      </c>
    </row>
    <row r="64">
      <c r="A64" s="19">
        <v>-1.297</v>
      </c>
      <c r="B64" s="20">
        <v>1.54</v>
      </c>
      <c r="C64" s="21">
        <v>1.916</v>
      </c>
      <c r="E64" s="1">
        <v>-1.1649</v>
      </c>
      <c r="F64" s="1">
        <v>1.5505</v>
      </c>
      <c r="G64" s="1">
        <v>1.8766</v>
      </c>
      <c r="I64" s="41">
        <f t="shared" ref="I64:K64" si="13">ABS(E64-A64)</f>
        <v>0.1321</v>
      </c>
      <c r="J64" s="41">
        <f t="shared" si="13"/>
        <v>0.0105</v>
      </c>
      <c r="K64" s="41">
        <f t="shared" si="13"/>
        <v>0.0394</v>
      </c>
      <c r="M64" s="40">
        <v>66.04169347</v>
      </c>
      <c r="N64" s="40">
        <v>53.83630642</v>
      </c>
      <c r="O64" s="40">
        <v>-47.99674605</v>
      </c>
      <c r="P64" s="40">
        <v>-74.21820674</v>
      </c>
    </row>
    <row r="65">
      <c r="A65" s="30"/>
      <c r="B65" s="31"/>
      <c r="C65" s="32"/>
      <c r="I65" s="41">
        <f t="shared" ref="I65:K65" si="14">ABS(E65-A65)</f>
        <v>0</v>
      </c>
      <c r="J65" s="41">
        <f t="shared" si="14"/>
        <v>0</v>
      </c>
      <c r="K65" s="41">
        <f t="shared" si="14"/>
        <v>0</v>
      </c>
    </row>
    <row r="66">
      <c r="A66" s="19">
        <v>-1.275</v>
      </c>
      <c r="B66" s="20">
        <v>1.54</v>
      </c>
      <c r="C66" s="21">
        <v>1.973</v>
      </c>
      <c r="E66" s="1">
        <v>-1.2949</v>
      </c>
      <c r="F66" s="1">
        <v>1.5407</v>
      </c>
      <c r="G66" s="1">
        <v>1.9479</v>
      </c>
      <c r="I66" s="41">
        <f t="shared" ref="I66:K66" si="15">ABS(E66-A66)</f>
        <v>0.0199</v>
      </c>
      <c r="J66" s="41">
        <f t="shared" si="15"/>
        <v>0.0007</v>
      </c>
      <c r="K66" s="41">
        <f t="shared" si="15"/>
        <v>0.0251</v>
      </c>
      <c r="M66" s="40">
        <v>101.77147954</v>
      </c>
      <c r="N66" s="40">
        <v>63.16105346</v>
      </c>
      <c r="O66" s="40">
        <v>-83.74165925</v>
      </c>
      <c r="P66" s="40">
        <v>-97.98071311</v>
      </c>
    </row>
    <row r="67">
      <c r="A67" s="19">
        <v>-1.246</v>
      </c>
      <c r="B67" s="20">
        <v>1.541</v>
      </c>
      <c r="C67" s="21">
        <v>1.975</v>
      </c>
      <c r="E67" s="1">
        <v>-1.2662</v>
      </c>
      <c r="F67" s="1">
        <v>1.5419</v>
      </c>
      <c r="G67" s="1">
        <v>1.9592</v>
      </c>
      <c r="I67" s="41">
        <f t="shared" ref="I67:K67" si="16">ABS(E67-A67)</f>
        <v>0.0202</v>
      </c>
      <c r="J67" s="41">
        <f t="shared" si="16"/>
        <v>0.0009</v>
      </c>
      <c r="K67" s="41">
        <f t="shared" si="16"/>
        <v>0.0158</v>
      </c>
      <c r="M67" s="40">
        <v>112.59132624</v>
      </c>
      <c r="N67" s="40">
        <v>42.53181329</v>
      </c>
      <c r="O67" s="40">
        <v>-100.58631795</v>
      </c>
      <c r="P67" s="40" t="s">
        <v>14</v>
      </c>
    </row>
    <row r="68">
      <c r="A68" s="19">
        <v>-1.399</v>
      </c>
      <c r="B68" s="20">
        <v>1.53</v>
      </c>
      <c r="C68" s="21">
        <v>1.844</v>
      </c>
      <c r="E68" s="1">
        <v>-1.3371</v>
      </c>
      <c r="F68" s="1">
        <v>1.5405</v>
      </c>
      <c r="G68" s="1">
        <v>1.8176</v>
      </c>
      <c r="I68" s="41">
        <f t="shared" ref="I68:K68" si="17">ABS(E68-A68)</f>
        <v>0.0619</v>
      </c>
      <c r="J68" s="41">
        <f t="shared" si="17"/>
        <v>0.0105</v>
      </c>
      <c r="K68" s="41">
        <f t="shared" si="17"/>
        <v>0.0264</v>
      </c>
      <c r="M68" s="40">
        <v>-8.33415579</v>
      </c>
      <c r="N68" s="40">
        <v>96.04334348</v>
      </c>
      <c r="O68" s="40">
        <v>41.0132141</v>
      </c>
      <c r="P68" s="40" t="s">
        <v>15</v>
      </c>
    </row>
    <row r="69">
      <c r="A69" s="19">
        <v>-1.357</v>
      </c>
      <c r="B69" s="20">
        <v>1.533</v>
      </c>
      <c r="C69" s="21">
        <v>1.941</v>
      </c>
      <c r="E69" s="1">
        <v>-1.3594</v>
      </c>
      <c r="F69" s="1">
        <v>1.5353</v>
      </c>
      <c r="G69" s="1">
        <v>1.8967</v>
      </c>
      <c r="I69" s="41">
        <f t="shared" ref="I69:K69" si="18">ABS(E69-A69)</f>
        <v>0.0024</v>
      </c>
      <c r="J69" s="41">
        <f t="shared" si="18"/>
        <v>0.0023</v>
      </c>
      <c r="K69" s="41">
        <f t="shared" si="18"/>
        <v>0.0443</v>
      </c>
      <c r="M69" s="40">
        <v>56.78203626</v>
      </c>
      <c r="N69" s="40">
        <v>109.47750658</v>
      </c>
      <c r="O69" s="40">
        <v>-24.01470805</v>
      </c>
      <c r="P69" s="40">
        <v>-114.39406166</v>
      </c>
    </row>
    <row r="70">
      <c r="A70" s="19">
        <v>-1.153</v>
      </c>
      <c r="B70" s="20">
        <v>1.544</v>
      </c>
      <c r="C70" s="21">
        <v>1.674</v>
      </c>
      <c r="E70" s="1">
        <v>-1.0752</v>
      </c>
      <c r="F70" s="1">
        <v>1.5441</v>
      </c>
      <c r="G70" s="1">
        <v>1.6866</v>
      </c>
      <c r="I70" s="41">
        <f t="shared" ref="I70:K70" si="19">ABS(E70-A70)</f>
        <v>0.0778</v>
      </c>
      <c r="J70" s="41">
        <f t="shared" si="19"/>
        <v>0.0001</v>
      </c>
      <c r="K70" s="41">
        <f t="shared" si="19"/>
        <v>0.0126</v>
      </c>
      <c r="M70" s="40">
        <v>-3.29565773</v>
      </c>
      <c r="N70" s="40">
        <v>-170.90637924</v>
      </c>
      <c r="O70" s="40">
        <v>-31.66613324</v>
      </c>
      <c r="P70" s="40">
        <v>129.21264026</v>
      </c>
    </row>
    <row r="71">
      <c r="A71" s="19">
        <v>-1.422</v>
      </c>
      <c r="B71" s="20">
        <v>1.527</v>
      </c>
      <c r="C71" s="21">
        <v>1.851</v>
      </c>
      <c r="E71" s="1">
        <v>-1.3862</v>
      </c>
      <c r="F71" s="1">
        <v>1.5334</v>
      </c>
      <c r="G71" s="1">
        <v>1.8116</v>
      </c>
      <c r="I71" s="41">
        <f t="shared" ref="I71:K71" si="20">ABS(E71-A71)</f>
        <v>0.0358</v>
      </c>
      <c r="J71" s="41">
        <f t="shared" si="20"/>
        <v>0.0064</v>
      </c>
      <c r="K71" s="41">
        <f t="shared" si="20"/>
        <v>0.0394</v>
      </c>
      <c r="M71" s="40">
        <v>-13.43147239</v>
      </c>
      <c r="N71" s="40">
        <v>116.17021949</v>
      </c>
      <c r="O71" s="40">
        <v>51.44011818</v>
      </c>
      <c r="P71" s="40">
        <v>-88.47287339</v>
      </c>
    </row>
    <row r="72">
      <c r="A72" s="30"/>
      <c r="B72" s="31"/>
      <c r="C72" s="32"/>
      <c r="I72" s="41">
        <f t="shared" ref="I72:K72" si="21">ABS(E72-A72)</f>
        <v>0</v>
      </c>
      <c r="J72" s="41">
        <f t="shared" si="21"/>
        <v>0</v>
      </c>
      <c r="K72" s="41">
        <f t="shared" si="21"/>
        <v>0</v>
      </c>
    </row>
    <row r="73">
      <c r="A73" s="19">
        <v>-1.265</v>
      </c>
      <c r="B73" s="20">
        <v>1.54</v>
      </c>
      <c r="C73" s="21">
        <v>2.011</v>
      </c>
      <c r="E73" s="1">
        <v>-1.3015</v>
      </c>
      <c r="F73" s="1">
        <v>1.5373</v>
      </c>
      <c r="G73" s="1">
        <v>1.9921</v>
      </c>
      <c r="I73" s="41">
        <f t="shared" ref="I73:K73" si="22">ABS(E73-A73)</f>
        <v>0.0365</v>
      </c>
      <c r="J73" s="41">
        <f t="shared" si="22"/>
        <v>0.0027</v>
      </c>
      <c r="K73" s="41">
        <f t="shared" si="22"/>
        <v>0.0189</v>
      </c>
      <c r="M73" s="40">
        <v>123.55894248</v>
      </c>
      <c r="N73" s="40">
        <v>72.42783599</v>
      </c>
      <c r="O73" s="40">
        <v>-104.81602391</v>
      </c>
      <c r="P73" s="40">
        <v>-115.41878649</v>
      </c>
    </row>
    <row r="74">
      <c r="A74" s="19">
        <v>-1.293</v>
      </c>
      <c r="B74" s="20">
        <v>1.539</v>
      </c>
      <c r="C74" s="21">
        <v>1.994</v>
      </c>
      <c r="E74" s="1">
        <v>-1.3094</v>
      </c>
      <c r="F74" s="1">
        <v>1.5375</v>
      </c>
      <c r="G74" s="1">
        <v>1.9541</v>
      </c>
      <c r="I74" s="41">
        <f t="shared" ref="I74:K74" si="23">ABS(E74-A74)</f>
        <v>0.0164</v>
      </c>
      <c r="J74" s="41">
        <f t="shared" si="23"/>
        <v>0.0015</v>
      </c>
      <c r="K74" s="41">
        <f t="shared" si="23"/>
        <v>0.0399</v>
      </c>
      <c r="M74" s="40">
        <v>105.86084232</v>
      </c>
      <c r="N74" s="40">
        <v>85.70675973</v>
      </c>
      <c r="O74" s="40">
        <v>-82.41054555</v>
      </c>
      <c r="P74" s="40">
        <v>-117.7220292</v>
      </c>
    </row>
    <row r="75">
      <c r="A75" s="35">
        <v>-1.415</v>
      </c>
      <c r="B75" s="36">
        <v>1.528</v>
      </c>
      <c r="C75" s="37">
        <v>1.852</v>
      </c>
      <c r="E75" s="1">
        <v>-1.3493</v>
      </c>
      <c r="F75" s="1">
        <v>1.5381</v>
      </c>
      <c r="G75" s="1">
        <v>1.816996</v>
      </c>
      <c r="I75" s="41">
        <f t="shared" ref="I75:K75" si="24">ABS(E75-A75)</f>
        <v>0.0657</v>
      </c>
      <c r="J75" s="41">
        <f t="shared" si="24"/>
        <v>0.0101</v>
      </c>
      <c r="K75" s="41">
        <f t="shared" si="24"/>
        <v>0.035004</v>
      </c>
      <c r="M75" s="40">
        <v>-10.23694629</v>
      </c>
      <c r="N75" s="40">
        <v>111.51194687</v>
      </c>
      <c r="O75" s="40">
        <v>46.92439029</v>
      </c>
      <c r="P75" s="40">
        <v>-86.130697</v>
      </c>
    </row>
    <row r="77">
      <c r="H77" s="1" t="s">
        <v>16</v>
      </c>
      <c r="I77" s="42">
        <f t="shared" ref="I77:K77" si="25">MAX(I56:I75)</f>
        <v>0.1321</v>
      </c>
      <c r="J77" s="42">
        <f t="shared" si="25"/>
        <v>0.0105</v>
      </c>
      <c r="K77" s="42">
        <f t="shared" si="25"/>
        <v>0.0443</v>
      </c>
    </row>
    <row r="78">
      <c r="H78" s="1" t="s">
        <v>17</v>
      </c>
      <c r="I78" s="42">
        <f t="shared" ref="I78:K78" si="26">AVERAGEA(I56:I64,I66:I71,I73:I75)</f>
        <v>0.03981666667</v>
      </c>
      <c r="J78" s="42">
        <f t="shared" si="26"/>
        <v>0.003666666667</v>
      </c>
      <c r="K78" s="42">
        <f t="shared" si="26"/>
        <v>0.02264466667</v>
      </c>
    </row>
    <row r="79">
      <c r="H79" s="1" t="s">
        <v>18</v>
      </c>
      <c r="I79" s="41">
        <f t="shared" ref="I79:K79" si="27">MIN(I56:I64,I66:I71,I73:I75)</f>
        <v>0.0024</v>
      </c>
      <c r="J79" s="41">
        <f t="shared" si="27"/>
        <v>0.0001</v>
      </c>
      <c r="K79" s="41">
        <f t="shared" si="27"/>
        <v>0.0015</v>
      </c>
    </row>
    <row r="84">
      <c r="A84" s="1" t="s">
        <v>10</v>
      </c>
      <c r="B84" s="1" t="s">
        <v>12</v>
      </c>
      <c r="C84" s="1" t="s">
        <v>19</v>
      </c>
    </row>
    <row r="85">
      <c r="A85" s="12">
        <v>-1.182</v>
      </c>
      <c r="B85" s="14">
        <v>1.863</v>
      </c>
    </row>
    <row r="86">
      <c r="A86" s="19">
        <v>-1.305</v>
      </c>
      <c r="B86" s="21">
        <v>1.661</v>
      </c>
    </row>
    <row r="87">
      <c r="A87" s="19">
        <v>-1.334</v>
      </c>
      <c r="B87" s="26">
        <v>1.874</v>
      </c>
    </row>
    <row r="88">
      <c r="A88" s="19">
        <v>-1.172</v>
      </c>
      <c r="B88" s="21">
        <v>1.843</v>
      </c>
    </row>
    <row r="89">
      <c r="A89" s="19">
        <v>-1.167</v>
      </c>
      <c r="B89" s="21">
        <v>1.765</v>
      </c>
    </row>
    <row r="90">
      <c r="A90" s="19">
        <v>-1.296</v>
      </c>
      <c r="B90" s="21">
        <v>1.915</v>
      </c>
    </row>
    <row r="91">
      <c r="A91" s="19">
        <v>-1.335</v>
      </c>
      <c r="B91" s="21">
        <v>1.65</v>
      </c>
    </row>
    <row r="92">
      <c r="A92" s="19">
        <v>-1.336</v>
      </c>
      <c r="B92" s="21">
        <v>1.657</v>
      </c>
    </row>
    <row r="93">
      <c r="A93" s="19">
        <v>-1.297</v>
      </c>
      <c r="B93" s="21">
        <v>1.916</v>
      </c>
    </row>
    <row r="94">
      <c r="A94" s="19">
        <v>-1.275</v>
      </c>
      <c r="B94" s="21">
        <v>1.973</v>
      </c>
    </row>
    <row r="95">
      <c r="A95" s="19">
        <v>-1.246</v>
      </c>
      <c r="B95" s="21">
        <v>1.975</v>
      </c>
    </row>
    <row r="96">
      <c r="A96" s="19">
        <v>-1.399</v>
      </c>
      <c r="B96" s="21">
        <v>1.844</v>
      </c>
    </row>
    <row r="97">
      <c r="A97" s="19">
        <v>-1.357</v>
      </c>
      <c r="B97" s="21">
        <v>1.941</v>
      </c>
    </row>
    <row r="98">
      <c r="A98" s="19">
        <v>-1.153</v>
      </c>
      <c r="B98" s="21">
        <v>1.674</v>
      </c>
    </row>
    <row r="99">
      <c r="A99" s="19">
        <v>-1.422</v>
      </c>
      <c r="B99" s="21">
        <v>1.851</v>
      </c>
    </row>
    <row r="100">
      <c r="A100" s="19">
        <v>-1.265</v>
      </c>
      <c r="B100" s="21">
        <v>2.011</v>
      </c>
    </row>
    <row r="101">
      <c r="A101" s="19">
        <v>-1.293</v>
      </c>
      <c r="B101" s="21">
        <v>1.994</v>
      </c>
    </row>
    <row r="102">
      <c r="A102" s="35">
        <v>-1.415</v>
      </c>
      <c r="B102" s="37">
        <v>1.852</v>
      </c>
    </row>
    <row r="105">
      <c r="A105" s="1" t="s">
        <v>10</v>
      </c>
      <c r="B105" s="1" t="s">
        <v>12</v>
      </c>
      <c r="C105" s="1" t="s">
        <v>20</v>
      </c>
    </row>
    <row r="106">
      <c r="A106" s="1">
        <v>-1.1566</v>
      </c>
      <c r="B106" s="1">
        <v>1.872</v>
      </c>
      <c r="D106" s="1" t="s">
        <v>21</v>
      </c>
    </row>
    <row r="107">
      <c r="A107" s="1">
        <v>-1.2529</v>
      </c>
      <c r="B107" s="1">
        <v>1.6541</v>
      </c>
    </row>
    <row r="108">
      <c r="A108" s="1">
        <v>-1.3242</v>
      </c>
      <c r="B108" s="1">
        <v>1.8442</v>
      </c>
    </row>
    <row r="109">
      <c r="A109" s="1">
        <v>-1.1427</v>
      </c>
      <c r="B109" s="1">
        <v>1.8537</v>
      </c>
    </row>
    <row r="110">
      <c r="A110" s="1">
        <v>-1.1244</v>
      </c>
      <c r="B110" s="1">
        <v>1.7863</v>
      </c>
    </row>
    <row r="111">
      <c r="A111" s="1">
        <v>-1.3041</v>
      </c>
      <c r="B111" s="1">
        <v>1.8867</v>
      </c>
    </row>
    <row r="112">
      <c r="A112" s="1">
        <v>-1.2928</v>
      </c>
      <c r="B112" s="1">
        <v>1.6467</v>
      </c>
    </row>
    <row r="113">
      <c r="A113" s="1">
        <v>-1.2975</v>
      </c>
      <c r="B113" s="1">
        <v>1.6555</v>
      </c>
    </row>
    <row r="114">
      <c r="A114" s="1">
        <v>-1.1649</v>
      </c>
      <c r="B114" s="1">
        <v>1.8766</v>
      </c>
    </row>
    <row r="115">
      <c r="A115" s="1">
        <v>-1.2949</v>
      </c>
      <c r="B115" s="1">
        <v>1.9479</v>
      </c>
    </row>
    <row r="116">
      <c r="A116" s="1">
        <v>-1.2662</v>
      </c>
      <c r="B116" s="1">
        <v>1.9592</v>
      </c>
    </row>
    <row r="117">
      <c r="A117" s="1">
        <v>-1.3371</v>
      </c>
      <c r="B117" s="1">
        <v>1.8176</v>
      </c>
    </row>
    <row r="118">
      <c r="A118" s="1">
        <v>-1.3594</v>
      </c>
      <c r="B118" s="1">
        <v>1.8967</v>
      </c>
    </row>
    <row r="119">
      <c r="A119" s="1">
        <v>-1.0752</v>
      </c>
      <c r="B119" s="1">
        <v>1.6866</v>
      </c>
    </row>
    <row r="120">
      <c r="A120" s="1">
        <v>-1.3862</v>
      </c>
      <c r="B120" s="1">
        <v>1.8116</v>
      </c>
    </row>
    <row r="121">
      <c r="A121" s="1">
        <v>-1.3015</v>
      </c>
      <c r="B121" s="1">
        <v>1.9921</v>
      </c>
    </row>
    <row r="122">
      <c r="A122" s="1">
        <v>-1.3094</v>
      </c>
      <c r="B122" s="1">
        <v>1.9541</v>
      </c>
    </row>
    <row r="123">
      <c r="A123" s="1">
        <v>-1.3493</v>
      </c>
      <c r="B123" s="1">
        <v>1.816996</v>
      </c>
    </row>
    <row r="129">
      <c r="A129" s="1" t="s">
        <v>22</v>
      </c>
    </row>
    <row r="131">
      <c r="A131" s="1" t="s">
        <v>23</v>
      </c>
      <c r="E131" s="41">
        <f t="shared" ref="E131:N131" si="28">RANDBETWEEN(0,360)</f>
        <v>232</v>
      </c>
      <c r="F131" s="41">
        <f t="shared" si="28"/>
        <v>7</v>
      </c>
      <c r="G131" s="41">
        <f t="shared" si="28"/>
        <v>237</v>
      </c>
      <c r="H131" s="41">
        <f t="shared" si="28"/>
        <v>17</v>
      </c>
      <c r="I131" s="41">
        <f t="shared" si="28"/>
        <v>24</v>
      </c>
      <c r="J131" s="41">
        <f t="shared" si="28"/>
        <v>180</v>
      </c>
      <c r="K131" s="41">
        <f t="shared" si="28"/>
        <v>198</v>
      </c>
      <c r="L131" s="41">
        <f t="shared" si="28"/>
        <v>35</v>
      </c>
      <c r="M131" s="41">
        <f t="shared" si="28"/>
        <v>210</v>
      </c>
      <c r="N131" s="41">
        <f t="shared" si="28"/>
        <v>240</v>
      </c>
    </row>
    <row r="132">
      <c r="A132" s="1" t="s">
        <v>24</v>
      </c>
      <c r="E132" s="41">
        <f t="shared" ref="E132:N132" si="29">RANDBETWEEN(70,150)</f>
        <v>123</v>
      </c>
      <c r="F132" s="41">
        <f t="shared" si="29"/>
        <v>119</v>
      </c>
      <c r="G132" s="41">
        <f t="shared" si="29"/>
        <v>144</v>
      </c>
      <c r="H132" s="41">
        <f t="shared" si="29"/>
        <v>88</v>
      </c>
      <c r="I132" s="41">
        <f t="shared" si="29"/>
        <v>89</v>
      </c>
      <c r="J132" s="41">
        <f t="shared" si="29"/>
        <v>70</v>
      </c>
      <c r="K132" s="41">
        <f t="shared" si="29"/>
        <v>72</v>
      </c>
      <c r="L132" s="41">
        <f t="shared" si="29"/>
        <v>76</v>
      </c>
      <c r="M132" s="41">
        <f t="shared" si="29"/>
        <v>108</v>
      </c>
      <c r="N132" s="41">
        <f t="shared" si="29"/>
        <v>148</v>
      </c>
      <c r="Q132" s="1" t="s">
        <v>25</v>
      </c>
      <c r="R132" s="1" t="s">
        <v>26</v>
      </c>
    </row>
    <row r="133">
      <c r="Q133" s="1">
        <v>-1.007</v>
      </c>
      <c r="R133" s="41">
        <f t="shared" ref="R133:R136" si="30">DEGREES(Q133)</f>
        <v>-57.69684997</v>
      </c>
    </row>
    <row r="134">
      <c r="A134" s="1" t="s">
        <v>27</v>
      </c>
      <c r="Q134" s="1">
        <v>-0.71</v>
      </c>
      <c r="R134" s="41">
        <f t="shared" si="30"/>
        <v>-40.68000345</v>
      </c>
    </row>
    <row r="135">
      <c r="A135" s="43" t="s">
        <v>23</v>
      </c>
      <c r="B135" s="44"/>
      <c r="C135" s="44"/>
      <c r="D135" s="44"/>
      <c r="E135" s="43">
        <v>113.0</v>
      </c>
      <c r="F135" s="43">
        <v>185.0</v>
      </c>
      <c r="G135" s="43">
        <v>84.0</v>
      </c>
      <c r="H135" s="43">
        <v>149.0</v>
      </c>
      <c r="I135" s="43">
        <v>290.0</v>
      </c>
      <c r="J135" s="43">
        <v>284.0</v>
      </c>
      <c r="K135" s="43">
        <v>230.0</v>
      </c>
      <c r="L135" s="43">
        <v>335.0</v>
      </c>
      <c r="M135" s="43">
        <v>88.0</v>
      </c>
      <c r="N135" s="44">
        <v>67.0</v>
      </c>
      <c r="Q135" s="1">
        <v>1.007</v>
      </c>
      <c r="R135" s="41">
        <f t="shared" si="30"/>
        <v>57.69684997</v>
      </c>
    </row>
    <row r="136">
      <c r="A136" s="1" t="s">
        <v>28</v>
      </c>
      <c r="E136" s="41">
        <f t="shared" ref="E136:N136" si="31">round(RADIANS(E135),2)</f>
        <v>1.97</v>
      </c>
      <c r="F136" s="41">
        <f t="shared" si="31"/>
        <v>3.23</v>
      </c>
      <c r="G136" s="41">
        <f t="shared" si="31"/>
        <v>1.47</v>
      </c>
      <c r="H136" s="41">
        <f t="shared" si="31"/>
        <v>2.6</v>
      </c>
      <c r="I136" s="41">
        <f t="shared" si="31"/>
        <v>5.06</v>
      </c>
      <c r="J136" s="41">
        <f t="shared" si="31"/>
        <v>4.96</v>
      </c>
      <c r="K136" s="41">
        <f t="shared" si="31"/>
        <v>4.01</v>
      </c>
      <c r="L136" s="41">
        <f t="shared" si="31"/>
        <v>5.85</v>
      </c>
      <c r="M136" s="41">
        <f t="shared" si="31"/>
        <v>1.54</v>
      </c>
      <c r="N136" s="41">
        <f t="shared" si="31"/>
        <v>1.17</v>
      </c>
      <c r="Q136" s="1">
        <v>0.7082</v>
      </c>
      <c r="R136" s="41">
        <f t="shared" si="30"/>
        <v>40.57687105</v>
      </c>
    </row>
    <row r="137">
      <c r="A137" s="43" t="s">
        <v>24</v>
      </c>
      <c r="B137" s="44"/>
      <c r="C137" s="44"/>
      <c r="D137" s="44"/>
      <c r="E137" s="43">
        <v>133.0</v>
      </c>
      <c r="F137" s="44">
        <v>103.0</v>
      </c>
      <c r="G137" s="44">
        <v>126.0</v>
      </c>
      <c r="H137" s="44">
        <v>87.0</v>
      </c>
      <c r="I137" s="43">
        <v>51.0</v>
      </c>
      <c r="J137" s="44">
        <v>135.0</v>
      </c>
      <c r="K137" s="43">
        <v>92.0</v>
      </c>
      <c r="L137" s="44">
        <v>75.0</v>
      </c>
      <c r="M137" s="44">
        <v>150.0</v>
      </c>
      <c r="N137" s="44">
        <v>82.0</v>
      </c>
    </row>
    <row r="138">
      <c r="E138" s="1">
        <v>133.0</v>
      </c>
    </row>
    <row r="139">
      <c r="A139" s="1" t="s">
        <v>29</v>
      </c>
      <c r="Q139" s="1">
        <v>-0.9540566206</v>
      </c>
      <c r="R139" s="1">
        <v>0.7494216561</v>
      </c>
      <c r="S139" s="1">
        <v>0.954112947</v>
      </c>
      <c r="T139" s="1">
        <v>-0.7724213004</v>
      </c>
    </row>
    <row r="140">
      <c r="A140" s="1">
        <v>90.0</v>
      </c>
      <c r="B140" s="41">
        <f t="shared" ref="B140:B142" si="33">RADIANS(A140)</f>
        <v>1.570796327</v>
      </c>
      <c r="C140" s="45">
        <f t="shared" ref="C140:C142" si="34">ROUND(B140,2)</f>
        <v>1.57</v>
      </c>
      <c r="E140" s="1" t="s">
        <v>30</v>
      </c>
      <c r="Q140" s="41">
        <f t="shared" ref="Q140:T140" si="32">DEGREES(Q139)</f>
        <v>-54.66341778</v>
      </c>
      <c r="R140" s="41">
        <f t="shared" si="32"/>
        <v>42.93869797</v>
      </c>
      <c r="S140" s="41">
        <f t="shared" si="32"/>
        <v>54.66664504</v>
      </c>
      <c r="T140" s="41">
        <f t="shared" si="32"/>
        <v>-44.25648052</v>
      </c>
    </row>
    <row r="141">
      <c r="A141" s="1">
        <v>180.0</v>
      </c>
      <c r="B141" s="41">
        <f t="shared" si="33"/>
        <v>3.141592654</v>
      </c>
      <c r="C141" s="45">
        <f t="shared" si="34"/>
        <v>3.14</v>
      </c>
    </row>
    <row r="142">
      <c r="A142" s="1">
        <f>A141+90</f>
        <v>270</v>
      </c>
      <c r="B142" s="41">
        <f t="shared" si="33"/>
        <v>4.71238898</v>
      </c>
      <c r="C142" s="45">
        <f t="shared" si="34"/>
        <v>4.71</v>
      </c>
    </row>
    <row r="143">
      <c r="B143" s="44"/>
      <c r="C143" s="43" t="s">
        <v>31</v>
      </c>
      <c r="D143" s="43" t="s">
        <v>32</v>
      </c>
      <c r="E143" s="43" t="s">
        <v>33</v>
      </c>
      <c r="F143" s="43" t="s">
        <v>34</v>
      </c>
      <c r="G143" s="43" t="s">
        <v>35</v>
      </c>
      <c r="H143" s="43" t="s">
        <v>36</v>
      </c>
      <c r="I143" s="43" t="s">
        <v>37</v>
      </c>
      <c r="J143" s="43" t="s">
        <v>38</v>
      </c>
      <c r="K143" s="43" t="s">
        <v>39</v>
      </c>
      <c r="L143" s="43" t="s">
        <v>40</v>
      </c>
      <c r="N143" s="1" t="s">
        <v>41</v>
      </c>
    </row>
    <row r="144">
      <c r="B144" s="46" t="s">
        <v>42</v>
      </c>
      <c r="C144" s="47">
        <f t="shared" ref="C144:L144" si="35">ROUND(E$137*sin(E$136), 3)</f>
        <v>122.542</v>
      </c>
      <c r="D144" s="47">
        <f t="shared" si="35"/>
        <v>-9.094</v>
      </c>
      <c r="E144" s="47">
        <f t="shared" si="35"/>
        <v>125.36</v>
      </c>
      <c r="F144" s="47">
        <f t="shared" si="35"/>
        <v>44.849</v>
      </c>
      <c r="G144" s="47">
        <f t="shared" si="35"/>
        <v>-47.95</v>
      </c>
      <c r="H144" s="47">
        <f t="shared" si="35"/>
        <v>-130.883</v>
      </c>
      <c r="I144" s="47">
        <f t="shared" si="35"/>
        <v>-70.224</v>
      </c>
      <c r="J144" s="47">
        <f t="shared" si="35"/>
        <v>-31.482</v>
      </c>
      <c r="K144" s="47">
        <f t="shared" si="35"/>
        <v>149.929</v>
      </c>
      <c r="L144" s="47">
        <f t="shared" si="35"/>
        <v>75.502</v>
      </c>
      <c r="N144" s="41">
        <f t="shared" ref="N144:N147" si="37">RADIANS(C144)</f>
        <v>2.138761372</v>
      </c>
    </row>
    <row r="145">
      <c r="B145" s="46" t="s">
        <v>43</v>
      </c>
      <c r="C145" s="47">
        <f t="shared" ref="C145:L145" si="36">ROUND(E$137*sin(E$136+$C$140), 3)</f>
        <v>-51.597</v>
      </c>
      <c r="D145" s="47">
        <f t="shared" si="36"/>
        <v>-102.605</v>
      </c>
      <c r="E145" s="47">
        <f t="shared" si="36"/>
        <v>12.779</v>
      </c>
      <c r="F145" s="47">
        <f t="shared" si="36"/>
        <v>-74.514</v>
      </c>
      <c r="G145" s="47">
        <f t="shared" si="36"/>
        <v>17.335</v>
      </c>
      <c r="H145" s="47">
        <f t="shared" si="36"/>
        <v>32.983</v>
      </c>
      <c r="I145" s="47">
        <f t="shared" si="36"/>
        <v>-59.492</v>
      </c>
      <c r="J145" s="47">
        <f t="shared" si="36"/>
        <v>68.047</v>
      </c>
      <c r="K145" s="47">
        <f t="shared" si="36"/>
        <v>4.738</v>
      </c>
      <c r="L145" s="47">
        <f t="shared" si="36"/>
        <v>32.053</v>
      </c>
      <c r="N145" s="41">
        <f t="shared" si="37"/>
        <v>-0.9005375342</v>
      </c>
    </row>
    <row r="146">
      <c r="B146" s="46" t="s">
        <v>44</v>
      </c>
      <c r="C146" s="47">
        <f t="shared" ref="C146:L146" si="38">ROUND(E$137*sin(E$136+$C$141), 3)</f>
        <v>-122.624</v>
      </c>
      <c r="D146" s="47">
        <f t="shared" si="38"/>
        <v>8.931</v>
      </c>
      <c r="E146" s="47">
        <f t="shared" si="38"/>
        <v>-125.34</v>
      </c>
      <c r="F146" s="47">
        <f t="shared" si="38"/>
        <v>-44.967</v>
      </c>
      <c r="G146" s="47">
        <f t="shared" si="38"/>
        <v>47.977</v>
      </c>
      <c r="H146" s="47">
        <f t="shared" si="38"/>
        <v>130.935</v>
      </c>
      <c r="I146" s="47">
        <f t="shared" si="38"/>
        <v>70.129</v>
      </c>
      <c r="J146" s="47">
        <f t="shared" si="38"/>
        <v>31.591</v>
      </c>
      <c r="K146" s="47">
        <f t="shared" si="38"/>
        <v>-149.921</v>
      </c>
      <c r="L146" s="47">
        <f t="shared" si="38"/>
        <v>-75.451</v>
      </c>
      <c r="N146" s="41">
        <f t="shared" si="37"/>
        <v>-2.140192542</v>
      </c>
    </row>
    <row r="147">
      <c r="B147" s="46" t="s">
        <v>45</v>
      </c>
      <c r="C147" s="47">
        <f t="shared" ref="C147:L147" si="39">ROUND(E$137*sin(E$136+$C$142), 3)</f>
        <v>51.402</v>
      </c>
      <c r="D147" s="47">
        <f t="shared" si="39"/>
        <v>102.619</v>
      </c>
      <c r="E147" s="47">
        <f t="shared" si="39"/>
        <v>-12.978</v>
      </c>
      <c r="F147" s="47">
        <f t="shared" si="39"/>
        <v>74.442</v>
      </c>
      <c r="G147" s="47">
        <f t="shared" si="39"/>
        <v>-17.259</v>
      </c>
      <c r="H147" s="47">
        <f t="shared" si="39"/>
        <v>-32.774</v>
      </c>
      <c r="I147" s="47">
        <f t="shared" si="39"/>
        <v>59.604</v>
      </c>
      <c r="J147" s="47">
        <f t="shared" si="39"/>
        <v>-67.997</v>
      </c>
      <c r="K147" s="47">
        <f t="shared" si="39"/>
        <v>-4.977</v>
      </c>
      <c r="L147" s="47">
        <f t="shared" si="39"/>
        <v>-32.173</v>
      </c>
      <c r="N147" s="41">
        <f t="shared" si="37"/>
        <v>0.8971341421</v>
      </c>
    </row>
    <row r="149">
      <c r="B149" s="1" t="s">
        <v>46</v>
      </c>
    </row>
    <row r="150">
      <c r="A150" s="1" t="b">
        <v>1</v>
      </c>
      <c r="C150" s="43" t="s">
        <v>31</v>
      </c>
      <c r="D150" s="43" t="s">
        <v>32</v>
      </c>
      <c r="E150" s="43" t="s">
        <v>33</v>
      </c>
      <c r="F150" s="43" t="s">
        <v>34</v>
      </c>
      <c r="G150" s="43" t="s">
        <v>35</v>
      </c>
      <c r="H150" s="43" t="s">
        <v>36</v>
      </c>
      <c r="I150" s="43" t="s">
        <v>37</v>
      </c>
      <c r="J150" s="43" t="s">
        <v>38</v>
      </c>
      <c r="K150" s="43" t="s">
        <v>39</v>
      </c>
      <c r="L150" s="43" t="s">
        <v>40</v>
      </c>
      <c r="M150" s="43">
        <v>-1.2805</v>
      </c>
    </row>
    <row r="151">
      <c r="B151" s="43" t="s">
        <v>10</v>
      </c>
      <c r="C151" s="48">
        <v>-1.143</v>
      </c>
      <c r="D151" s="48">
        <v>-1.2089</v>
      </c>
      <c r="E151" s="48">
        <v>-1.2281</v>
      </c>
      <c r="F151" s="48">
        <v>-1.1929</v>
      </c>
      <c r="G151" s="48">
        <v>-1.3912</v>
      </c>
      <c r="H151" s="48">
        <v>-1.4884</v>
      </c>
      <c r="I151" s="48">
        <v>-1.3195</v>
      </c>
      <c r="J151" s="48">
        <v>-1.4437</v>
      </c>
      <c r="K151" s="48">
        <v>-1.1849</v>
      </c>
      <c r="L151" s="48">
        <v>-1.2881</v>
      </c>
      <c r="M151" s="43">
        <v>1.8013</v>
      </c>
    </row>
    <row r="152">
      <c r="B152" s="43" t="s">
        <v>12</v>
      </c>
      <c r="C152" s="48">
        <v>1.8806</v>
      </c>
      <c r="D152" s="48">
        <v>1.6349</v>
      </c>
      <c r="E152" s="49">
        <v>1.9267</v>
      </c>
      <c r="F152" s="48">
        <v>1.7328</v>
      </c>
      <c r="G152" s="48">
        <v>1.6764</v>
      </c>
      <c r="H152" s="48">
        <v>1.584</v>
      </c>
      <c r="I152" s="48">
        <v>1.5999</v>
      </c>
      <c r="J152" s="48">
        <v>1.7613</v>
      </c>
      <c r="K152" s="48">
        <v>1.961</v>
      </c>
      <c r="L152" s="48">
        <v>1.8758</v>
      </c>
      <c r="M152" s="43">
        <v>1.5449</v>
      </c>
    </row>
    <row r="153">
      <c r="B153" s="43" t="s">
        <v>11</v>
      </c>
      <c r="C153" s="48">
        <v>1.5554</v>
      </c>
      <c r="D153" s="48">
        <v>1.543</v>
      </c>
      <c r="E153" s="48">
        <v>1.5508</v>
      </c>
      <c r="F153" s="48">
        <v>1.5519</v>
      </c>
      <c r="G153" s="48">
        <v>1.5379</v>
      </c>
      <c r="H153" s="48">
        <v>1.5113</v>
      </c>
      <c r="I153" s="48">
        <v>1.5329</v>
      </c>
      <c r="J153" s="48">
        <v>1.5336</v>
      </c>
      <c r="K153" s="48">
        <v>1.5476</v>
      </c>
      <c r="L153" s="48">
        <v>1.5492</v>
      </c>
    </row>
    <row r="154">
      <c r="B154" s="43"/>
    </row>
    <row r="155">
      <c r="A155" s="1" t="s">
        <v>47</v>
      </c>
    </row>
    <row r="156">
      <c r="A156" s="43" t="s">
        <v>10</v>
      </c>
      <c r="B156" s="43">
        <v>-1.3257</v>
      </c>
      <c r="C156" s="43">
        <v>-1.3147</v>
      </c>
      <c r="D156" s="43">
        <v>-1.3263</v>
      </c>
      <c r="E156" s="43">
        <v>-1.326</v>
      </c>
      <c r="F156" s="43">
        <v>-1.3265</v>
      </c>
      <c r="G156" s="43">
        <v>-1.328</v>
      </c>
      <c r="H156" s="43">
        <v>-1.3322</v>
      </c>
      <c r="I156" s="43">
        <v>-1.3295</v>
      </c>
      <c r="J156" s="43">
        <v>-1.3304</v>
      </c>
      <c r="K156" s="43">
        <v>-1.3137</v>
      </c>
      <c r="L156" s="43">
        <v>-1.316</v>
      </c>
    </row>
    <row r="157">
      <c r="A157" s="43" t="s">
        <v>12</v>
      </c>
      <c r="B157" s="43">
        <v>1.7333</v>
      </c>
      <c r="C157" s="43">
        <v>1.7485</v>
      </c>
      <c r="D157" s="43">
        <v>1.7274</v>
      </c>
      <c r="E157" s="43">
        <v>1.7318</v>
      </c>
      <c r="F157" s="43">
        <v>1.7319</v>
      </c>
      <c r="G157" s="43">
        <v>1.7294</v>
      </c>
      <c r="H157" s="43">
        <v>1.744</v>
      </c>
      <c r="I157" s="43">
        <v>1.7458</v>
      </c>
      <c r="J157" s="43">
        <v>1.7451</v>
      </c>
      <c r="K157" s="43">
        <v>1.7476</v>
      </c>
      <c r="L157" s="43">
        <v>1.7464</v>
      </c>
    </row>
    <row r="158">
      <c r="A158" s="43" t="s">
        <v>11</v>
      </c>
      <c r="B158" s="43">
        <v>1.5473</v>
      </c>
      <c r="C158" s="43">
        <v>1.5461</v>
      </c>
      <c r="D158" s="43">
        <v>1.5474</v>
      </c>
      <c r="E158" s="43">
        <v>1.5473</v>
      </c>
      <c r="F158" s="43">
        <v>1.5473</v>
      </c>
      <c r="G158" s="43">
        <v>1.5462</v>
      </c>
      <c r="H158" s="43">
        <v>1.5447</v>
      </c>
      <c r="I158" s="43">
        <v>1.5453</v>
      </c>
      <c r="J158" s="43">
        <v>1.5448</v>
      </c>
      <c r="K158" s="43">
        <v>1.5459</v>
      </c>
      <c r="L158" s="43">
        <v>1.5453</v>
      </c>
    </row>
    <row r="160">
      <c r="B160" s="1" t="s">
        <v>48</v>
      </c>
      <c r="H160" s="1" t="s">
        <v>49</v>
      </c>
    </row>
    <row r="161">
      <c r="C161" s="43" t="s">
        <v>31</v>
      </c>
      <c r="D161" s="43" t="s">
        <v>32</v>
      </c>
      <c r="E161" s="43" t="s">
        <v>33</v>
      </c>
      <c r="F161" s="43" t="s">
        <v>34</v>
      </c>
      <c r="G161" s="43" t="s">
        <v>35</v>
      </c>
      <c r="H161" s="43" t="s">
        <v>36</v>
      </c>
      <c r="I161" s="43" t="s">
        <v>37</v>
      </c>
      <c r="J161" s="43" t="s">
        <v>38</v>
      </c>
      <c r="K161" s="43" t="s">
        <v>39</v>
      </c>
      <c r="L161" s="43" t="s">
        <v>40</v>
      </c>
    </row>
    <row r="162">
      <c r="B162" s="46" t="s">
        <v>42</v>
      </c>
      <c r="C162" s="50">
        <v>126.75633166</v>
      </c>
      <c r="D162" s="50">
        <v>-7.52941234</v>
      </c>
      <c r="E162" s="50">
        <v>133.56743511</v>
      </c>
      <c r="F162" s="50">
        <v>39.52543694</v>
      </c>
      <c r="G162" s="51">
        <v>-80.32358593</v>
      </c>
      <c r="H162" s="51">
        <v>-163.24753946</v>
      </c>
      <c r="I162" s="50">
        <v>-76.19748793</v>
      </c>
      <c r="J162" s="50">
        <v>-68.61265991</v>
      </c>
      <c r="K162" s="50">
        <v>142.92855619</v>
      </c>
      <c r="L162" s="50">
        <v>55.70990286</v>
      </c>
    </row>
    <row r="163">
      <c r="B163" s="46" t="s">
        <v>43</v>
      </c>
      <c r="C163" s="50">
        <v>-34.32430701</v>
      </c>
      <c r="D163" s="50">
        <v>-131.80746919</v>
      </c>
      <c r="E163" s="50">
        <v>36.32608066</v>
      </c>
      <c r="F163" s="50">
        <v>-86.21034959</v>
      </c>
      <c r="G163" s="51">
        <v>-14.42181294</v>
      </c>
      <c r="H163" s="51">
        <v>-19.98517087</v>
      </c>
      <c r="I163" s="50">
        <v>-94.49995229</v>
      </c>
      <c r="J163" s="50">
        <v>60.08494888</v>
      </c>
      <c r="K163" s="50">
        <v>30.13631893</v>
      </c>
      <c r="L163" s="50">
        <v>42.06938273</v>
      </c>
    </row>
    <row r="164">
      <c r="B164" s="46" t="s">
        <v>44</v>
      </c>
      <c r="C164" s="50">
        <v>-125.55799389</v>
      </c>
      <c r="D164" s="50">
        <v>21.47563083</v>
      </c>
      <c r="E164" s="50">
        <v>-109.25554956</v>
      </c>
      <c r="F164" s="50">
        <v>-31.57482071</v>
      </c>
      <c r="G164" s="51">
        <v>89.34691846</v>
      </c>
      <c r="H164" s="51">
        <v>177.84500949</v>
      </c>
      <c r="I164" s="50">
        <v>91.31080057</v>
      </c>
      <c r="J164" s="50">
        <v>71.72843959</v>
      </c>
      <c r="K164" s="50">
        <v>-145.59633268</v>
      </c>
      <c r="L164" s="50">
        <v>-56.55821692</v>
      </c>
    </row>
    <row r="165">
      <c r="B165" s="46" t="s">
        <v>45</v>
      </c>
      <c r="C165" s="50">
        <v>18.60380901</v>
      </c>
      <c r="D165" s="50">
        <v>133.56743511</v>
      </c>
      <c r="E165" s="50">
        <v>-45.99958834</v>
      </c>
      <c r="F165" s="50">
        <v>81.72595255</v>
      </c>
      <c r="G165" s="51">
        <v>32.92419369</v>
      </c>
      <c r="H165" s="51">
        <v>53.67036939</v>
      </c>
      <c r="I165" s="50">
        <v>110.57022223</v>
      </c>
      <c r="J165" s="50">
        <v>-42.61104743</v>
      </c>
      <c r="K165" s="50">
        <v>-44.90556556</v>
      </c>
      <c r="L165" s="50">
        <v>-44.12604103</v>
      </c>
    </row>
    <row r="167">
      <c r="B167" s="1" t="s">
        <v>50</v>
      </c>
    </row>
    <row r="168">
      <c r="A168" s="1" t="b">
        <v>1</v>
      </c>
      <c r="C168" s="43" t="s">
        <v>31</v>
      </c>
      <c r="D168" s="43" t="s">
        <v>32</v>
      </c>
      <c r="E168" s="43" t="s">
        <v>33</v>
      </c>
      <c r="F168" s="43" t="s">
        <v>34</v>
      </c>
      <c r="G168" s="43" t="s">
        <v>35</v>
      </c>
      <c r="H168" s="43" t="s">
        <v>36</v>
      </c>
      <c r="I168" s="43" t="s">
        <v>37</v>
      </c>
      <c r="J168" s="43" t="s">
        <v>38</v>
      </c>
      <c r="K168" s="43" t="s">
        <v>39</v>
      </c>
      <c r="L168" s="43" t="s">
        <v>40</v>
      </c>
    </row>
    <row r="169">
      <c r="B169" s="43" t="s">
        <v>10</v>
      </c>
      <c r="C169" s="48">
        <v>-1.1714</v>
      </c>
      <c r="D169" s="48">
        <v>-1.1686</v>
      </c>
      <c r="E169" s="48">
        <v>-1.278</v>
      </c>
      <c r="F169" s="48">
        <v>-1.1895</v>
      </c>
      <c r="G169" s="48">
        <v>-1.3735</v>
      </c>
      <c r="H169" s="48">
        <v>-1.4462</v>
      </c>
      <c r="I169" s="48">
        <v>-1.2819</v>
      </c>
      <c r="J169" s="48">
        <v>-1.45495</v>
      </c>
      <c r="K169" s="48">
        <v>-1.2385</v>
      </c>
      <c r="L169" s="48">
        <v>-1.3173</v>
      </c>
    </row>
    <row r="170">
      <c r="B170" s="43" t="s">
        <v>12</v>
      </c>
      <c r="C170" s="48">
        <v>1.8996</v>
      </c>
      <c r="D170" s="48">
        <v>1.6281</v>
      </c>
      <c r="E170" s="49">
        <v>1.9402</v>
      </c>
      <c r="F170" s="48">
        <v>1.7274</v>
      </c>
      <c r="G170" s="48">
        <v>1.6169</v>
      </c>
      <c r="H170" s="48">
        <v>1.4884</v>
      </c>
      <c r="I170" s="48">
        <v>1.5277</v>
      </c>
      <c r="J170" s="48">
        <v>1.6996</v>
      </c>
      <c r="K170" s="48">
        <v>1.9896</v>
      </c>
      <c r="L170" s="48">
        <v>1.8628</v>
      </c>
    </row>
    <row r="171">
      <c r="B171" s="43" t="s">
        <v>11</v>
      </c>
      <c r="C171" s="48">
        <v>1.5546</v>
      </c>
      <c r="D171" s="48">
        <v>1.5389</v>
      </c>
      <c r="E171" s="48">
        <v>1.5488</v>
      </c>
      <c r="F171" s="48">
        <v>1.5466</v>
      </c>
      <c r="G171" s="48">
        <v>1.5268</v>
      </c>
      <c r="H171" s="48">
        <v>1.4942</v>
      </c>
      <c r="I171" s="48">
        <v>1.57295</v>
      </c>
      <c r="J171" s="48">
        <v>1.5245</v>
      </c>
      <c r="K171" s="48">
        <v>1.5493</v>
      </c>
      <c r="L171" s="48">
        <v>1.5473</v>
      </c>
    </row>
    <row r="173">
      <c r="B173" s="1" t="s">
        <v>51</v>
      </c>
    </row>
    <row r="174">
      <c r="B174" s="1">
        <v>-1.315</v>
      </c>
      <c r="C174" s="43">
        <v>-1.3161</v>
      </c>
      <c r="D174" s="43">
        <v>-1.3258</v>
      </c>
      <c r="E174" s="43">
        <v>-1.3252</v>
      </c>
      <c r="F174" s="43">
        <v>-1.3233</v>
      </c>
      <c r="G174" s="43">
        <v>-1.3242</v>
      </c>
      <c r="H174" s="43">
        <v>-1.3367</v>
      </c>
      <c r="I174" s="43">
        <v>-1.3346</v>
      </c>
      <c r="J174" s="43">
        <v>-1.3368</v>
      </c>
      <c r="K174" s="43">
        <v>-1.3171</v>
      </c>
      <c r="L174" s="43">
        <v>-1.3152</v>
      </c>
    </row>
    <row r="175">
      <c r="B175" s="1">
        <v>1.7497</v>
      </c>
      <c r="C175" s="43">
        <v>1.7473</v>
      </c>
      <c r="D175" s="43">
        <v>1.7465</v>
      </c>
      <c r="E175" s="43">
        <v>1.7505</v>
      </c>
      <c r="F175" s="43">
        <v>1.751</v>
      </c>
      <c r="G175" s="43">
        <v>1.752</v>
      </c>
      <c r="H175" s="43">
        <v>1.7573</v>
      </c>
      <c r="I175" s="43">
        <v>1.7583</v>
      </c>
      <c r="J175" s="43">
        <v>1.7565</v>
      </c>
      <c r="K175" s="43">
        <v>1.758</v>
      </c>
      <c r="L175" s="43">
        <v>1.7554</v>
      </c>
    </row>
    <row r="176">
      <c r="B176" s="1">
        <v>1.5485</v>
      </c>
      <c r="C176" s="43">
        <v>1.5469</v>
      </c>
      <c r="D176" s="43">
        <v>1.546</v>
      </c>
      <c r="E176" s="43">
        <v>1.5447</v>
      </c>
      <c r="F176" s="43">
        <v>1.5452</v>
      </c>
      <c r="G176" s="43">
        <v>1.5443</v>
      </c>
      <c r="H176" s="43">
        <v>1.5434</v>
      </c>
      <c r="I176" s="43">
        <v>1.5432</v>
      </c>
      <c r="J176" s="43">
        <v>1.5424</v>
      </c>
      <c r="K176" s="43">
        <v>1.545</v>
      </c>
      <c r="L176" s="43">
        <v>1.5447</v>
      </c>
    </row>
    <row r="179">
      <c r="B179" s="1" t="s">
        <v>52</v>
      </c>
      <c r="H179" s="1" t="s">
        <v>53</v>
      </c>
    </row>
    <row r="180">
      <c r="C180" s="52" t="s">
        <v>31</v>
      </c>
      <c r="D180" s="53" t="s">
        <v>32</v>
      </c>
      <c r="E180" s="53" t="s">
        <v>33</v>
      </c>
      <c r="F180" s="53" t="s">
        <v>34</v>
      </c>
      <c r="G180" s="53" t="s">
        <v>35</v>
      </c>
      <c r="H180" s="53" t="s">
        <v>36</v>
      </c>
      <c r="I180" s="53" t="s">
        <v>37</v>
      </c>
      <c r="J180" s="53" t="s">
        <v>38</v>
      </c>
      <c r="K180" s="53" t="s">
        <v>39</v>
      </c>
      <c r="L180" s="53" t="s">
        <v>40</v>
      </c>
    </row>
    <row r="181">
      <c r="B181" s="46" t="s">
        <v>42</v>
      </c>
      <c r="C181" s="54">
        <v>122.63095061</v>
      </c>
      <c r="D181" s="54">
        <v>-15.49880397</v>
      </c>
      <c r="E181" s="54">
        <v>100.1915502</v>
      </c>
      <c r="F181" s="54">
        <v>31.39210106</v>
      </c>
      <c r="G181" s="54">
        <v>-92.41088062</v>
      </c>
      <c r="H181" s="54">
        <v>-169.33474554</v>
      </c>
      <c r="I181" s="54">
        <v>-84.64717837</v>
      </c>
      <c r="J181" s="54">
        <v>-79.91602105</v>
      </c>
      <c r="K181" s="54">
        <v>141.13595566</v>
      </c>
      <c r="L181" s="54">
        <v>45.80064078</v>
      </c>
    </row>
    <row r="182">
      <c r="B182" s="46" t="s">
        <v>43</v>
      </c>
      <c r="C182" s="54">
        <v>-36.09232101</v>
      </c>
      <c r="D182" s="54">
        <v>-128.69417495</v>
      </c>
      <c r="E182" s="54">
        <v>33.1169003</v>
      </c>
      <c r="F182" s="54">
        <v>-85.29391092</v>
      </c>
      <c r="G182" s="54">
        <v>-8.7173967</v>
      </c>
      <c r="H182" s="54">
        <v>-8.77884469</v>
      </c>
      <c r="I182" s="54">
        <v>-88.31227119</v>
      </c>
      <c r="J182" s="54">
        <v>62.58940289</v>
      </c>
      <c r="K182" s="54">
        <v>26.32069846</v>
      </c>
      <c r="L182" s="54">
        <v>39.53455974</v>
      </c>
    </row>
    <row r="183">
      <c r="B183" s="46" t="s">
        <v>44</v>
      </c>
      <c r="C183" s="54">
        <v>-119.5767229</v>
      </c>
      <c r="D183" s="54">
        <v>29.19924869</v>
      </c>
      <c r="E183" s="54">
        <v>-100.39086189</v>
      </c>
      <c r="F183" s="54">
        <v>-21.20578915</v>
      </c>
      <c r="G183" s="54">
        <v>103.02245159</v>
      </c>
      <c r="H183" s="54">
        <v>179.9364952</v>
      </c>
      <c r="I183" s="54">
        <v>98.35059232</v>
      </c>
      <c r="J183" s="54">
        <v>85.28529136</v>
      </c>
      <c r="K183" s="54">
        <v>-143.73126146</v>
      </c>
      <c r="L183" s="54">
        <v>-43.60971428</v>
      </c>
    </row>
    <row r="184">
      <c r="B184" s="46" t="s">
        <v>45</v>
      </c>
      <c r="C184" s="54">
        <v>14.34871392</v>
      </c>
      <c r="D184" s="54">
        <v>133.13254033</v>
      </c>
      <c r="E184" s="54">
        <v>-48.35809869</v>
      </c>
      <c r="F184" s="54">
        <v>80.04934883</v>
      </c>
      <c r="G184" s="54">
        <v>30.75594906</v>
      </c>
      <c r="H184" s="54">
        <v>50.76387008</v>
      </c>
      <c r="I184" s="54">
        <v>108.44405294</v>
      </c>
      <c r="J184" s="54">
        <v>-40.47027852</v>
      </c>
      <c r="K184" s="54">
        <v>-48.49053862</v>
      </c>
      <c r="L184" s="54">
        <v>-44.33464686</v>
      </c>
    </row>
    <row r="186">
      <c r="B186" s="1" t="s">
        <v>54</v>
      </c>
    </row>
    <row r="187">
      <c r="C187" s="43" t="s">
        <v>31</v>
      </c>
      <c r="D187" s="43" t="s">
        <v>32</v>
      </c>
      <c r="E187" s="43" t="s">
        <v>33</v>
      </c>
      <c r="F187" s="43" t="s">
        <v>34</v>
      </c>
      <c r="G187" s="43" t="s">
        <v>35</v>
      </c>
      <c r="H187" s="43" t="s">
        <v>36</v>
      </c>
      <c r="I187" s="43" t="s">
        <v>37</v>
      </c>
      <c r="J187" s="43" t="s">
        <v>38</v>
      </c>
      <c r="K187" s="43" t="s">
        <v>39</v>
      </c>
      <c r="L187" s="43" t="s">
        <v>40</v>
      </c>
    </row>
    <row r="188">
      <c r="B188" s="43" t="s">
        <v>10</v>
      </c>
      <c r="C188" s="48">
        <v>-1.175445</v>
      </c>
      <c r="D188" s="48">
        <v>-1.1705</v>
      </c>
      <c r="E188" s="48">
        <v>-1.28198</v>
      </c>
      <c r="F188" s="48">
        <v>-1.18991</v>
      </c>
      <c r="G188" s="48">
        <v>-1.3846</v>
      </c>
      <c r="H188" s="48">
        <v>-1.4509</v>
      </c>
      <c r="I188" s="48">
        <v>-1.28996</v>
      </c>
      <c r="J188" s="48">
        <v>-1.4582</v>
      </c>
      <c r="K188" s="48">
        <v>-1.2418</v>
      </c>
      <c r="L188" s="48">
        <v>-1.3299</v>
      </c>
    </row>
    <row r="189">
      <c r="B189" s="43" t="s">
        <v>12</v>
      </c>
      <c r="C189" s="48">
        <v>1.899716</v>
      </c>
      <c r="D189" s="48">
        <v>1.631034</v>
      </c>
      <c r="E189" s="49">
        <v>1.9281</v>
      </c>
      <c r="F189" s="48">
        <v>1.7285</v>
      </c>
      <c r="G189" s="48">
        <v>1.609</v>
      </c>
      <c r="H189" s="48">
        <v>1.4941</v>
      </c>
      <c r="I189" s="48">
        <v>1.5764</v>
      </c>
      <c r="J189" s="48">
        <v>1.6901</v>
      </c>
      <c r="K189" s="48">
        <v>1.9871</v>
      </c>
      <c r="L189" s="48">
        <v>1.8516</v>
      </c>
    </row>
    <row r="190">
      <c r="B190" s="43" t="s">
        <v>11</v>
      </c>
      <c r="C190" s="48">
        <v>1.55406</v>
      </c>
      <c r="D190" s="48">
        <v>1.5394</v>
      </c>
      <c r="E190" s="48">
        <v>1.5503</v>
      </c>
      <c r="F190" s="48">
        <v>1.5459</v>
      </c>
      <c r="G190" s="48">
        <v>1.5234</v>
      </c>
      <c r="H190" s="48">
        <v>1.4933</v>
      </c>
      <c r="I190" s="48">
        <v>1.5262</v>
      </c>
      <c r="J190" s="48">
        <v>1.5218</v>
      </c>
      <c r="K190" s="48">
        <v>1.5504</v>
      </c>
      <c r="L190" s="48">
        <v>1.5461</v>
      </c>
    </row>
    <row r="192">
      <c r="A192" s="1" t="s">
        <v>55</v>
      </c>
      <c r="B192" s="43" t="s">
        <v>10</v>
      </c>
      <c r="C192" s="55">
        <v>-1.310252</v>
      </c>
      <c r="D192" s="43">
        <v>-1.3199</v>
      </c>
      <c r="E192" s="43">
        <v>-1.3169</v>
      </c>
      <c r="F192" s="43">
        <v>-1.3144</v>
      </c>
      <c r="G192" s="43">
        <v>-1.3254</v>
      </c>
      <c r="H192" s="43">
        <v>-1.3326</v>
      </c>
      <c r="I192" s="43">
        <v>-1.3306</v>
      </c>
      <c r="J192" s="43">
        <v>-1.3326</v>
      </c>
      <c r="K192" s="43">
        <v>-1.3145</v>
      </c>
      <c r="L192" s="43">
        <v>-1.3148</v>
      </c>
    </row>
    <row r="193">
      <c r="B193" s="43" t="s">
        <v>12</v>
      </c>
      <c r="C193" s="43">
        <v>1.7569</v>
      </c>
      <c r="D193" s="43">
        <v>1.7562</v>
      </c>
      <c r="E193" s="43">
        <v>1.7603</v>
      </c>
      <c r="F193" s="43">
        <v>1.7595</v>
      </c>
      <c r="G193" s="43">
        <v>1.7566</v>
      </c>
      <c r="H193" s="43">
        <v>1.7618</v>
      </c>
      <c r="I193" s="43">
        <v>1.7631</v>
      </c>
      <c r="J193" s="43">
        <v>1.7617</v>
      </c>
      <c r="K193" s="43">
        <v>1.7642</v>
      </c>
      <c r="L193" s="43">
        <v>1.7644</v>
      </c>
    </row>
    <row r="194">
      <c r="B194" s="43" t="s">
        <v>11</v>
      </c>
      <c r="C194" s="43">
        <v>1.5458</v>
      </c>
      <c r="D194" s="43">
        <v>1.5453</v>
      </c>
      <c r="E194" s="43">
        <v>1.5446</v>
      </c>
      <c r="F194" s="43">
        <v>1.5454</v>
      </c>
      <c r="G194" s="43">
        <v>1.5434</v>
      </c>
      <c r="H194" s="43">
        <v>1.5431</v>
      </c>
      <c r="I194" s="43">
        <v>1.543</v>
      </c>
      <c r="J194" s="43">
        <v>1.5423</v>
      </c>
      <c r="K194" s="43">
        <v>1.5447</v>
      </c>
      <c r="L194" s="43">
        <v>1.5445</v>
      </c>
    </row>
    <row r="197">
      <c r="C197" s="1" t="s">
        <v>56</v>
      </c>
    </row>
    <row r="198">
      <c r="C198" s="56" t="s">
        <v>31</v>
      </c>
      <c r="D198" s="43" t="s">
        <v>32</v>
      </c>
      <c r="E198" s="56" t="s">
        <v>33</v>
      </c>
      <c r="F198" s="43" t="s">
        <v>34</v>
      </c>
      <c r="G198" s="43" t="s">
        <v>35</v>
      </c>
      <c r="H198" s="56" t="s">
        <v>36</v>
      </c>
      <c r="I198" s="43" t="s">
        <v>37</v>
      </c>
      <c r="J198" s="43" t="s">
        <v>38</v>
      </c>
      <c r="K198" s="56" t="s">
        <v>39</v>
      </c>
      <c r="L198" s="43" t="s">
        <v>40</v>
      </c>
    </row>
    <row r="199">
      <c r="B199" s="43" t="s">
        <v>10</v>
      </c>
      <c r="C199" s="44"/>
      <c r="D199" s="43">
        <v>-1.196</v>
      </c>
      <c r="E199" s="44"/>
      <c r="F199" s="43">
        <v>-1.2046</v>
      </c>
      <c r="G199" s="43">
        <v>-1.4012</v>
      </c>
      <c r="H199" s="44"/>
      <c r="I199" s="43">
        <v>-1.3081</v>
      </c>
      <c r="J199" s="43">
        <v>-1.4785</v>
      </c>
      <c r="K199" s="44"/>
      <c r="L199" s="43">
        <v>-1.33998</v>
      </c>
    </row>
    <row r="200">
      <c r="B200" s="43" t="s">
        <v>12</v>
      </c>
      <c r="C200" s="44"/>
      <c r="D200" s="43">
        <v>1.6075</v>
      </c>
      <c r="E200" s="44"/>
      <c r="F200" s="43">
        <v>1.7183</v>
      </c>
      <c r="G200" s="43">
        <v>1.6111</v>
      </c>
      <c r="H200" s="44"/>
      <c r="I200" s="43">
        <v>1.5489</v>
      </c>
      <c r="J200" s="43">
        <v>1.6937</v>
      </c>
      <c r="K200" s="44"/>
      <c r="L200" s="43">
        <v>1.8622</v>
      </c>
    </row>
    <row r="201">
      <c r="B201" s="43" t="s">
        <v>11</v>
      </c>
      <c r="C201" s="44"/>
      <c r="D201" s="43">
        <v>1.5427</v>
      </c>
      <c r="E201" s="44"/>
      <c r="F201" s="43">
        <v>1.5535</v>
      </c>
      <c r="G201" s="43">
        <v>1.5292</v>
      </c>
      <c r="H201" s="44"/>
      <c r="I201" s="43">
        <v>1.5287</v>
      </c>
      <c r="J201" s="43">
        <v>1.5262</v>
      </c>
      <c r="K201" s="44"/>
      <c r="L201" s="43">
        <v>1.5469</v>
      </c>
    </row>
    <row r="203">
      <c r="B203" s="1" t="s">
        <v>55</v>
      </c>
    </row>
    <row r="204">
      <c r="D204" s="1">
        <v>-1.3358</v>
      </c>
      <c r="F204" s="1">
        <v>-1.3365</v>
      </c>
      <c r="N204" s="1">
        <v>-1.2963</v>
      </c>
    </row>
    <row r="205">
      <c r="D205" s="1">
        <v>1.7434</v>
      </c>
      <c r="F205" s="1">
        <v>1.7445</v>
      </c>
      <c r="N205" s="1">
        <v>1.772</v>
      </c>
    </row>
    <row r="206">
      <c r="D206" s="1">
        <v>1.5503</v>
      </c>
      <c r="F206" s="1">
        <v>1.5498</v>
      </c>
      <c r="N206" s="1">
        <v>1.542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7" t="s">
        <v>22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>
      <c r="B4" s="57" t="s">
        <v>23</v>
      </c>
      <c r="C4" s="58"/>
      <c r="D4" s="58"/>
      <c r="E4" s="58"/>
      <c r="F4" s="59">
        <f t="shared" ref="F4:O4" si="1">RANDBETWEEN(0,360)</f>
        <v>223</v>
      </c>
      <c r="G4" s="59">
        <f t="shared" si="1"/>
        <v>37</v>
      </c>
      <c r="H4" s="59">
        <f t="shared" si="1"/>
        <v>69</v>
      </c>
      <c r="I4" s="59">
        <f t="shared" si="1"/>
        <v>331</v>
      </c>
      <c r="J4" s="59">
        <f t="shared" si="1"/>
        <v>217</v>
      </c>
      <c r="K4" s="59">
        <f t="shared" si="1"/>
        <v>36</v>
      </c>
      <c r="L4" s="59">
        <f t="shared" si="1"/>
        <v>1</v>
      </c>
      <c r="M4" s="59">
        <f t="shared" si="1"/>
        <v>201</v>
      </c>
      <c r="N4" s="59">
        <f t="shared" si="1"/>
        <v>194</v>
      </c>
      <c r="O4" s="59">
        <f t="shared" si="1"/>
        <v>358</v>
      </c>
    </row>
    <row r="5">
      <c r="B5" s="60" t="s">
        <v>57</v>
      </c>
      <c r="C5" s="58"/>
      <c r="D5" s="58"/>
      <c r="E5" s="58"/>
      <c r="F5" s="59">
        <f t="shared" ref="F5:N5" si="2">RANDBETWEEN(30,120)</f>
        <v>63</v>
      </c>
      <c r="G5" s="59">
        <f t="shared" si="2"/>
        <v>38</v>
      </c>
      <c r="H5" s="59">
        <f t="shared" si="2"/>
        <v>57</v>
      </c>
      <c r="I5" s="59">
        <f t="shared" si="2"/>
        <v>102</v>
      </c>
      <c r="J5" s="59">
        <f t="shared" si="2"/>
        <v>46</v>
      </c>
      <c r="K5" s="59">
        <f t="shared" si="2"/>
        <v>51</v>
      </c>
      <c r="L5" s="59">
        <f t="shared" si="2"/>
        <v>87</v>
      </c>
      <c r="M5" s="59">
        <f t="shared" si="2"/>
        <v>94</v>
      </c>
      <c r="N5" s="59">
        <f t="shared" si="2"/>
        <v>31</v>
      </c>
      <c r="O5" s="59">
        <f>RANDBETWEEN(70,150)</f>
        <v>133</v>
      </c>
    </row>
    <row r="6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</row>
    <row r="7">
      <c r="B7" s="61" t="s">
        <v>27</v>
      </c>
      <c r="C7" s="62"/>
      <c r="D7" s="62"/>
      <c r="E7" s="62"/>
      <c r="F7" s="63"/>
      <c r="G7" s="63"/>
      <c r="H7" s="63"/>
      <c r="I7" s="63"/>
      <c r="J7" s="63"/>
      <c r="K7" s="63"/>
      <c r="L7" s="63"/>
      <c r="M7" s="63"/>
      <c r="N7" s="63"/>
      <c r="O7" s="63"/>
    </row>
    <row r="8">
      <c r="B8" s="64" t="s">
        <v>23</v>
      </c>
      <c r="C8" s="62"/>
      <c r="D8" s="65"/>
      <c r="E8" s="65"/>
      <c r="F8" s="63">
        <v>113.0</v>
      </c>
      <c r="G8" s="63">
        <v>185.0</v>
      </c>
      <c r="H8" s="63">
        <v>84.0</v>
      </c>
      <c r="I8" s="63">
        <v>149.0</v>
      </c>
      <c r="J8" s="63">
        <v>290.0</v>
      </c>
      <c r="K8" s="63">
        <v>284.0</v>
      </c>
      <c r="L8" s="63">
        <v>230.0</v>
      </c>
      <c r="M8" s="63">
        <v>335.0</v>
      </c>
      <c r="N8" s="63">
        <v>88.0</v>
      </c>
      <c r="O8" s="63">
        <v>67.0</v>
      </c>
    </row>
    <row r="9">
      <c r="B9" s="61" t="s">
        <v>28</v>
      </c>
      <c r="C9" s="62"/>
      <c r="D9" s="62"/>
      <c r="E9" s="62"/>
      <c r="F9" s="66">
        <f t="shared" ref="F9:O9" si="3">round(RADIANS(F8),2)</f>
        <v>1.97</v>
      </c>
      <c r="G9" s="66">
        <f t="shared" si="3"/>
        <v>3.23</v>
      </c>
      <c r="H9" s="66">
        <f t="shared" si="3"/>
        <v>1.47</v>
      </c>
      <c r="I9" s="66">
        <f t="shared" si="3"/>
        <v>2.6</v>
      </c>
      <c r="J9" s="66">
        <f t="shared" si="3"/>
        <v>5.06</v>
      </c>
      <c r="K9" s="66">
        <f t="shared" si="3"/>
        <v>4.96</v>
      </c>
      <c r="L9" s="66">
        <f t="shared" si="3"/>
        <v>4.01</v>
      </c>
      <c r="M9" s="66">
        <f t="shared" si="3"/>
        <v>5.85</v>
      </c>
      <c r="N9" s="66">
        <f t="shared" si="3"/>
        <v>1.54</v>
      </c>
      <c r="O9" s="66">
        <f t="shared" si="3"/>
        <v>1.17</v>
      </c>
    </row>
    <row r="10">
      <c r="B10" s="64" t="s">
        <v>24</v>
      </c>
      <c r="C10" s="62"/>
      <c r="D10" s="65"/>
      <c r="E10" s="65"/>
      <c r="F10" s="67">
        <v>34.0</v>
      </c>
      <c r="G10" s="63">
        <v>103.0</v>
      </c>
      <c r="H10" s="67">
        <v>63.0</v>
      </c>
      <c r="I10" s="63">
        <v>87.0</v>
      </c>
      <c r="J10" s="63">
        <v>51.0</v>
      </c>
      <c r="K10" s="67">
        <v>45.0</v>
      </c>
      <c r="L10" s="63">
        <v>92.0</v>
      </c>
      <c r="M10" s="63">
        <v>75.0</v>
      </c>
      <c r="N10" s="67">
        <v>118.0</v>
      </c>
      <c r="O10" s="67">
        <v>112.0</v>
      </c>
    </row>
    <row r="11">
      <c r="B11" s="68" t="s">
        <v>58</v>
      </c>
      <c r="C11" s="58"/>
      <c r="D11" s="58"/>
      <c r="E11" s="58"/>
      <c r="F11" s="67">
        <v>34.0</v>
      </c>
      <c r="G11" s="67">
        <v>45.0</v>
      </c>
      <c r="H11" s="63">
        <v>51.0</v>
      </c>
      <c r="I11" s="67">
        <v>63.0</v>
      </c>
      <c r="J11" s="63">
        <v>75.0</v>
      </c>
      <c r="K11" s="63">
        <v>87.0</v>
      </c>
      <c r="L11" s="63">
        <v>92.0</v>
      </c>
      <c r="M11" s="63">
        <v>103.0</v>
      </c>
      <c r="N11" s="67">
        <v>112.0</v>
      </c>
      <c r="O11" s="67">
        <v>118.0</v>
      </c>
    </row>
    <row r="12">
      <c r="B12" s="57" t="s">
        <v>29</v>
      </c>
      <c r="C12" s="58"/>
      <c r="D12" s="62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>
      <c r="B13" s="59">
        <v>90.0</v>
      </c>
      <c r="C13" s="69">
        <f t="shared" ref="C13:C15" si="4">RADIANS(B13)</f>
        <v>1.570796327</v>
      </c>
      <c r="D13" s="70">
        <f t="shared" ref="D13:D15" si="5">ROUND(C13,2)</f>
        <v>1.57</v>
      </c>
      <c r="E13" s="58"/>
      <c r="F13" s="57" t="s">
        <v>30</v>
      </c>
      <c r="G13" s="58"/>
      <c r="H13" s="58"/>
      <c r="I13" s="58"/>
      <c r="J13" s="58"/>
      <c r="K13" s="58"/>
      <c r="L13" s="58"/>
      <c r="M13" s="58"/>
      <c r="N13" s="58"/>
      <c r="O13" s="58"/>
    </row>
    <row r="14">
      <c r="B14" s="59">
        <v>180.0</v>
      </c>
      <c r="C14" s="69">
        <f t="shared" si="4"/>
        <v>3.141592654</v>
      </c>
      <c r="D14" s="70">
        <f t="shared" si="5"/>
        <v>3.14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</row>
    <row r="15">
      <c r="B15" s="59">
        <f>B14+90</f>
        <v>270</v>
      </c>
      <c r="C15" s="63">
        <f t="shared" si="4"/>
        <v>4.71238898</v>
      </c>
      <c r="D15" s="70">
        <f t="shared" si="5"/>
        <v>4.71</v>
      </c>
      <c r="E15" s="62"/>
      <c r="F15" s="62"/>
      <c r="G15" s="62"/>
      <c r="H15" s="62"/>
      <c r="I15" s="62"/>
      <c r="J15" s="62"/>
      <c r="K15" s="62"/>
      <c r="L15" s="62"/>
      <c r="M15" s="62"/>
      <c r="N15" s="58"/>
      <c r="O15" s="58"/>
    </row>
    <row r="18">
      <c r="C18" s="44"/>
      <c r="D18" s="43" t="s">
        <v>31</v>
      </c>
      <c r="E18" s="43" t="s">
        <v>32</v>
      </c>
      <c r="F18" s="43" t="s">
        <v>33</v>
      </c>
      <c r="G18" s="43" t="s">
        <v>34</v>
      </c>
      <c r="H18" s="43" t="s">
        <v>35</v>
      </c>
      <c r="I18" s="43" t="s">
        <v>36</v>
      </c>
      <c r="J18" s="43" t="s">
        <v>37</v>
      </c>
      <c r="K18" s="43" t="s">
        <v>38</v>
      </c>
      <c r="L18" s="43" t="s">
        <v>39</v>
      </c>
      <c r="M18" s="43" t="s">
        <v>40</v>
      </c>
    </row>
    <row r="19">
      <c r="C19" s="46" t="s">
        <v>42</v>
      </c>
      <c r="D19" s="47">
        <f t="shared" ref="D19:M19" si="6">ROUND(F$11*sin(F$9), 3)</f>
        <v>31.327</v>
      </c>
      <c r="E19" s="47">
        <f t="shared" si="6"/>
        <v>-3.973</v>
      </c>
      <c r="F19" s="47">
        <f t="shared" si="6"/>
        <v>50.741</v>
      </c>
      <c r="G19" s="47">
        <f t="shared" si="6"/>
        <v>32.477</v>
      </c>
      <c r="H19" s="47">
        <f t="shared" si="6"/>
        <v>-70.514</v>
      </c>
      <c r="I19" s="47">
        <f t="shared" si="6"/>
        <v>-84.347</v>
      </c>
      <c r="J19" s="47">
        <f t="shared" si="6"/>
        <v>-70.224</v>
      </c>
      <c r="K19" s="47">
        <f t="shared" si="6"/>
        <v>-43.236</v>
      </c>
      <c r="L19" s="47">
        <f t="shared" si="6"/>
        <v>111.947</v>
      </c>
      <c r="M19" s="47">
        <f t="shared" si="6"/>
        <v>108.649</v>
      </c>
    </row>
    <row r="20">
      <c r="C20" s="46" t="s">
        <v>43</v>
      </c>
      <c r="D20" s="47">
        <f t="shared" ref="D20:M20" si="7">ROUND(F$11*sin(F$9+$D$13), 3)</f>
        <v>-13.19</v>
      </c>
      <c r="E20" s="47">
        <f t="shared" si="7"/>
        <v>-44.827</v>
      </c>
      <c r="F20" s="47">
        <f t="shared" si="7"/>
        <v>5.172</v>
      </c>
      <c r="G20" s="47">
        <f t="shared" si="7"/>
        <v>-53.958</v>
      </c>
      <c r="H20" s="47">
        <f t="shared" si="7"/>
        <v>25.493</v>
      </c>
      <c r="I20" s="47">
        <f t="shared" si="7"/>
        <v>21.256</v>
      </c>
      <c r="J20" s="47">
        <f t="shared" si="7"/>
        <v>-59.492</v>
      </c>
      <c r="K20" s="47">
        <f t="shared" si="7"/>
        <v>93.452</v>
      </c>
      <c r="L20" s="47">
        <f t="shared" si="7"/>
        <v>3.538</v>
      </c>
      <c r="M20" s="47">
        <f t="shared" si="7"/>
        <v>46.124</v>
      </c>
    </row>
    <row r="21">
      <c r="C21" s="46" t="s">
        <v>44</v>
      </c>
      <c r="D21" s="47">
        <f t="shared" ref="D21:M21" si="8">ROUND(F$11*sin(F$9+$D$14), 3)</f>
        <v>-31.348</v>
      </c>
      <c r="E21" s="47">
        <f t="shared" si="8"/>
        <v>3.902</v>
      </c>
      <c r="F21" s="47">
        <f t="shared" si="8"/>
        <v>-50.733</v>
      </c>
      <c r="G21" s="47">
        <f t="shared" si="8"/>
        <v>-32.563</v>
      </c>
      <c r="H21" s="47">
        <f t="shared" si="8"/>
        <v>70.555</v>
      </c>
      <c r="I21" s="47">
        <f t="shared" si="8"/>
        <v>84.38</v>
      </c>
      <c r="J21" s="47">
        <f t="shared" si="8"/>
        <v>70.129</v>
      </c>
      <c r="K21" s="47">
        <f t="shared" si="8"/>
        <v>43.385</v>
      </c>
      <c r="L21" s="47">
        <f t="shared" si="8"/>
        <v>-111.941</v>
      </c>
      <c r="M21" s="47">
        <f t="shared" si="8"/>
        <v>-108.575</v>
      </c>
    </row>
    <row r="22">
      <c r="C22" s="46" t="s">
        <v>45</v>
      </c>
      <c r="D22" s="47">
        <f t="shared" ref="D22:M22" si="9">ROUND(F$11*sin(F$9+$D$15), 3)</f>
        <v>13.14</v>
      </c>
      <c r="E22" s="47">
        <f t="shared" si="9"/>
        <v>44.834</v>
      </c>
      <c r="F22" s="47">
        <f t="shared" si="9"/>
        <v>-5.253</v>
      </c>
      <c r="G22" s="47">
        <f t="shared" si="9"/>
        <v>53.906</v>
      </c>
      <c r="H22" s="47">
        <f t="shared" si="9"/>
        <v>-25.38</v>
      </c>
      <c r="I22" s="47">
        <f t="shared" si="9"/>
        <v>-21.121</v>
      </c>
      <c r="J22" s="47">
        <f t="shared" si="9"/>
        <v>59.604</v>
      </c>
      <c r="K22" s="47">
        <f t="shared" si="9"/>
        <v>-93.383</v>
      </c>
      <c r="L22" s="47">
        <f t="shared" si="9"/>
        <v>-3.716</v>
      </c>
      <c r="M22" s="47">
        <f t="shared" si="9"/>
        <v>-46.297</v>
      </c>
    </row>
    <row r="24">
      <c r="C24" s="1" t="s">
        <v>46</v>
      </c>
    </row>
    <row r="25">
      <c r="D25" s="43" t="s">
        <v>31</v>
      </c>
      <c r="E25" s="43" t="s">
        <v>32</v>
      </c>
      <c r="F25" s="43" t="s">
        <v>33</v>
      </c>
      <c r="G25" s="43" t="s">
        <v>34</v>
      </c>
      <c r="H25" s="43" t="s">
        <v>35</v>
      </c>
      <c r="I25" s="43" t="s">
        <v>36</v>
      </c>
      <c r="J25" s="43" t="s">
        <v>37</v>
      </c>
      <c r="K25" s="43" t="s">
        <v>38</v>
      </c>
      <c r="L25" s="43" t="s">
        <v>39</v>
      </c>
      <c r="M25" s="43" t="s">
        <v>40</v>
      </c>
    </row>
    <row r="26">
      <c r="B26" s="1">
        <v>-1.3406</v>
      </c>
      <c r="C26" s="43" t="s">
        <v>10</v>
      </c>
      <c r="D26" s="48">
        <v>-1.2908</v>
      </c>
      <c r="E26" s="48">
        <v>-1.2845</v>
      </c>
      <c r="F26" s="48">
        <v>-1.29593</v>
      </c>
      <c r="G26" s="48">
        <v>-1.2378</v>
      </c>
      <c r="H26" s="48">
        <v>-1.4285</v>
      </c>
      <c r="I26" s="48">
        <v>-1.4353</v>
      </c>
      <c r="J26" s="48">
        <v>-1.3241</v>
      </c>
      <c r="K26" s="48">
        <v>-1.4906</v>
      </c>
      <c r="L26" s="48">
        <v>-1.2341</v>
      </c>
      <c r="M26" s="48">
        <v>-1.2906</v>
      </c>
    </row>
    <row r="27">
      <c r="B27" s="1">
        <v>1.8613</v>
      </c>
      <c r="C27" s="43" t="s">
        <v>12</v>
      </c>
      <c r="D27" s="48">
        <v>1.7913</v>
      </c>
      <c r="E27" s="48">
        <v>1.7186</v>
      </c>
      <c r="F27" s="49">
        <v>1.83497</v>
      </c>
      <c r="G27" s="48">
        <v>1.759</v>
      </c>
      <c r="H27" s="48">
        <v>1.6788</v>
      </c>
      <c r="I27" s="48">
        <v>1.6548</v>
      </c>
      <c r="J27" s="48">
        <v>1.6117</v>
      </c>
      <c r="K27" s="48">
        <v>1.7757</v>
      </c>
      <c r="L27" s="48">
        <v>1.9242</v>
      </c>
      <c r="M27" s="48">
        <v>1.9545</v>
      </c>
    </row>
    <row r="28">
      <c r="B28" s="1">
        <v>1.5408</v>
      </c>
      <c r="C28" s="43" t="s">
        <v>11</v>
      </c>
      <c r="D28" s="48">
        <v>1.5519</v>
      </c>
      <c r="E28" s="48">
        <v>1.5479</v>
      </c>
      <c r="F28" s="48">
        <v>1.5518</v>
      </c>
      <c r="G28" s="48">
        <v>1.5517</v>
      </c>
      <c r="H28" s="48">
        <v>1.5324</v>
      </c>
      <c r="I28" s="48">
        <v>1.5295</v>
      </c>
      <c r="J28" s="48">
        <v>1.5354</v>
      </c>
      <c r="K28" s="48">
        <v>1.5283</v>
      </c>
      <c r="L28" s="48">
        <v>1.5514</v>
      </c>
      <c r="M28" s="48">
        <v>1.5474</v>
      </c>
    </row>
    <row r="32">
      <c r="C32" s="1" t="s">
        <v>55</v>
      </c>
      <c r="D32" s="71" t="s">
        <v>31</v>
      </c>
      <c r="E32" s="71" t="s">
        <v>32</v>
      </c>
      <c r="F32" s="71" t="s">
        <v>33</v>
      </c>
      <c r="G32" s="71" t="s">
        <v>34</v>
      </c>
      <c r="H32" s="71" t="s">
        <v>35</v>
      </c>
      <c r="I32" s="71" t="s">
        <v>36</v>
      </c>
      <c r="J32" s="71" t="s">
        <v>37</v>
      </c>
      <c r="K32" s="71" t="s">
        <v>38</v>
      </c>
      <c r="L32" s="71" t="s">
        <v>39</v>
      </c>
      <c r="M32" s="71" t="s">
        <v>40</v>
      </c>
    </row>
    <row r="33">
      <c r="C33" s="43" t="s">
        <v>10</v>
      </c>
      <c r="D33" s="43">
        <v>-1.335</v>
      </c>
      <c r="E33" s="43">
        <v>-1.3341</v>
      </c>
      <c r="F33" s="43">
        <v>-1.3354</v>
      </c>
      <c r="G33" s="43">
        <v>-1.3352</v>
      </c>
      <c r="H33" s="43">
        <v>-1.3348</v>
      </c>
      <c r="I33" s="43">
        <v>-1.3351</v>
      </c>
      <c r="J33" s="43">
        <v>-1.333</v>
      </c>
      <c r="K33" s="43">
        <v>-1.3336</v>
      </c>
      <c r="L33" s="43">
        <v>-1.332</v>
      </c>
      <c r="M33" s="43">
        <v>-1.3333</v>
      </c>
    </row>
    <row r="34">
      <c r="C34" s="43" t="s">
        <v>12</v>
      </c>
      <c r="D34" s="43">
        <v>1.7604</v>
      </c>
      <c r="E34" s="43">
        <v>1.7565</v>
      </c>
      <c r="F34" s="43">
        <v>1.7612</v>
      </c>
      <c r="G34" s="43">
        <v>1.761</v>
      </c>
      <c r="H34" s="43">
        <v>1.7579</v>
      </c>
      <c r="I34" s="43">
        <v>1.758</v>
      </c>
      <c r="J34" s="43">
        <v>1.7586</v>
      </c>
      <c r="K34" s="43">
        <v>1.7583</v>
      </c>
      <c r="L34" s="43">
        <v>1.7614</v>
      </c>
      <c r="M34" s="43">
        <v>1.7602</v>
      </c>
    </row>
    <row r="35">
      <c r="C35" s="43" t="s">
        <v>11</v>
      </c>
      <c r="D35" s="43">
        <v>1.5476</v>
      </c>
      <c r="E35" s="43">
        <v>1.5475</v>
      </c>
      <c r="F35" s="43">
        <v>1.54697</v>
      </c>
      <c r="G35" s="43">
        <v>1.5468</v>
      </c>
      <c r="H35" s="43">
        <v>1.546</v>
      </c>
      <c r="I35" s="43">
        <v>1.546</v>
      </c>
      <c r="J35" s="43">
        <v>1.5465</v>
      </c>
      <c r="K35" s="43">
        <v>1.5458</v>
      </c>
      <c r="L35" s="43">
        <v>1.54598</v>
      </c>
      <c r="M35" s="43">
        <v>1.5454</v>
      </c>
    </row>
    <row r="37">
      <c r="C37" s="1" t="s">
        <v>59</v>
      </c>
    </row>
    <row r="38">
      <c r="C38" s="44"/>
      <c r="D38" s="43" t="s">
        <v>31</v>
      </c>
      <c r="E38" s="43" t="s">
        <v>32</v>
      </c>
      <c r="F38" s="43" t="s">
        <v>33</v>
      </c>
      <c r="G38" s="43" t="s">
        <v>34</v>
      </c>
      <c r="H38" s="43" t="s">
        <v>35</v>
      </c>
      <c r="I38" s="43" t="s">
        <v>36</v>
      </c>
      <c r="J38" s="43" t="s">
        <v>37</v>
      </c>
      <c r="K38" s="43" t="s">
        <v>38</v>
      </c>
      <c r="L38" s="43" t="s">
        <v>39</v>
      </c>
      <c r="M38" s="43" t="s">
        <v>40</v>
      </c>
    </row>
    <row r="39">
      <c r="C39" s="46" t="s">
        <v>42</v>
      </c>
      <c r="D39" s="72">
        <v>8.75646241</v>
      </c>
      <c r="E39" s="73">
        <v>-21.55563925</v>
      </c>
      <c r="F39" s="73">
        <v>26.31947345</v>
      </c>
      <c r="G39" s="73">
        <v>19.35481405</v>
      </c>
      <c r="H39" s="73">
        <v>-108.83549898</v>
      </c>
      <c r="I39" s="73">
        <v>-123.09910939</v>
      </c>
      <c r="J39" s="73">
        <v>-89.55204318</v>
      </c>
      <c r="K39" s="73">
        <v>-94.17780868</v>
      </c>
      <c r="L39" s="73">
        <v>96.87115897</v>
      </c>
      <c r="M39" s="73">
        <v>83.67796687</v>
      </c>
    </row>
    <row r="40">
      <c r="C40" s="46" t="s">
        <v>43</v>
      </c>
      <c r="D40" s="74">
        <v>-3.16914172</v>
      </c>
      <c r="E40" s="75">
        <v>-44.69982565</v>
      </c>
      <c r="F40" s="75">
        <v>22.48098118</v>
      </c>
      <c r="G40" s="75">
        <v>-47.85231197</v>
      </c>
      <c r="H40" s="75">
        <v>9.6102757</v>
      </c>
      <c r="I40" s="75">
        <v>0.53994709</v>
      </c>
      <c r="J40" s="75">
        <v>-80.23496942</v>
      </c>
      <c r="K40" s="75">
        <v>93.02677089</v>
      </c>
      <c r="L40" s="75">
        <v>37.10624691</v>
      </c>
      <c r="M40" s="75">
        <v>82.56630683</v>
      </c>
    </row>
    <row r="41">
      <c r="C41" s="46" t="s">
        <v>44</v>
      </c>
      <c r="D41" s="75">
        <v>-8.75976771</v>
      </c>
      <c r="E41" s="75">
        <v>21.55600626</v>
      </c>
      <c r="F41" s="75">
        <v>-26.32508929</v>
      </c>
      <c r="G41" s="75">
        <v>-19.35258491</v>
      </c>
      <c r="H41" s="75">
        <v>108.826413</v>
      </c>
      <c r="I41" s="75">
        <v>123.09054537</v>
      </c>
      <c r="J41" s="75">
        <v>89.55401116</v>
      </c>
      <c r="K41" s="75">
        <v>94.15965282</v>
      </c>
      <c r="L41" s="75">
        <v>-96.87587399</v>
      </c>
      <c r="M41" s="75">
        <v>-83.6884009</v>
      </c>
    </row>
    <row r="42">
      <c r="C42" s="46" t="s">
        <v>45</v>
      </c>
      <c r="D42" s="75">
        <v>3.65351583</v>
      </c>
      <c r="E42" s="75">
        <v>45.3683831</v>
      </c>
      <c r="F42" s="75">
        <v>-22.09606372</v>
      </c>
      <c r="G42" s="75">
        <v>48.00143937</v>
      </c>
      <c r="H42" s="75">
        <v>-7.61585592</v>
      </c>
      <c r="I42" s="75">
        <v>1.58905066</v>
      </c>
      <c r="J42" s="75">
        <v>81.58032243</v>
      </c>
      <c r="K42" s="75">
        <v>-90.83167205</v>
      </c>
      <c r="L42" s="75">
        <v>-37.52532729</v>
      </c>
      <c r="M42" s="75">
        <v>-82.61455505</v>
      </c>
    </row>
    <row r="45">
      <c r="C45" s="1" t="s">
        <v>60</v>
      </c>
    </row>
    <row r="46">
      <c r="B46" s="1">
        <v>-1.333</v>
      </c>
      <c r="C46" s="43" t="s">
        <v>10</v>
      </c>
      <c r="D46" s="43">
        <v>-1.3201</v>
      </c>
      <c r="E46" s="43">
        <v>-1.2965</v>
      </c>
      <c r="F46" s="43">
        <v>-1.3349</v>
      </c>
      <c r="G46" s="43">
        <v>-1.2542</v>
      </c>
      <c r="H46" s="43">
        <v>-1.43999</v>
      </c>
      <c r="I46" s="43">
        <v>-1.4418</v>
      </c>
      <c r="J46" s="43">
        <v>-1.312</v>
      </c>
      <c r="K46" s="43">
        <v>-1.5285</v>
      </c>
      <c r="L46" s="43">
        <v>-1.2911</v>
      </c>
      <c r="M46" s="43">
        <v>-1.363</v>
      </c>
    </row>
    <row r="47">
      <c r="B47" s="1">
        <v>1.761</v>
      </c>
      <c r="C47" s="43" t="s">
        <v>12</v>
      </c>
      <c r="D47" s="43">
        <v>1.7668</v>
      </c>
      <c r="E47" s="43">
        <v>1.6932</v>
      </c>
      <c r="F47" s="43">
        <v>1.8138</v>
      </c>
      <c r="G47" s="43">
        <v>1.7472</v>
      </c>
      <c r="H47" s="43">
        <v>1.6103</v>
      </c>
      <c r="I47" s="43">
        <v>1.584</v>
      </c>
      <c r="J47" s="43">
        <v>1.572</v>
      </c>
      <c r="K47" s="43">
        <v>1.7068</v>
      </c>
      <c r="L47" s="43">
        <v>1.9311</v>
      </c>
      <c r="M47" s="43">
        <v>1.9513</v>
      </c>
    </row>
    <row r="48">
      <c r="B48" s="1">
        <v>1.545</v>
      </c>
      <c r="C48" s="43" t="s">
        <v>11</v>
      </c>
      <c r="D48" s="43">
        <v>1.5464</v>
      </c>
      <c r="E48" s="43">
        <v>1.544</v>
      </c>
      <c r="F48" s="43">
        <v>1.5468</v>
      </c>
      <c r="G48" s="43">
        <v>1.5486</v>
      </c>
      <c r="H48" s="43">
        <v>1.5226</v>
      </c>
      <c r="I48" s="43">
        <v>1.5186</v>
      </c>
      <c r="J48" s="43">
        <v>1.5296</v>
      </c>
      <c r="K48" s="43">
        <v>1.5153</v>
      </c>
      <c r="L48" s="43">
        <v>1.5475</v>
      </c>
      <c r="M48" s="43">
        <v>1.5409</v>
      </c>
    </row>
    <row r="50">
      <c r="C50" s="1" t="s">
        <v>61</v>
      </c>
    </row>
    <row r="51">
      <c r="D51" s="44"/>
      <c r="E51" s="43">
        <v>-1.3306</v>
      </c>
      <c r="F51" s="43">
        <v>-1.3337</v>
      </c>
      <c r="G51" s="43">
        <v>-1.332</v>
      </c>
      <c r="H51" s="43">
        <v>-1.334</v>
      </c>
      <c r="I51" s="43">
        <v>-1.3342</v>
      </c>
      <c r="J51" s="43">
        <v>-1.3319</v>
      </c>
      <c r="K51" s="43">
        <v>-1.3322</v>
      </c>
      <c r="L51" s="43">
        <v>-1.3312</v>
      </c>
      <c r="M51" s="43">
        <v>-1.3314</v>
      </c>
    </row>
    <row r="52">
      <c r="D52" s="44"/>
      <c r="E52" s="43">
        <v>1.7567</v>
      </c>
      <c r="F52" s="43">
        <v>1.7613</v>
      </c>
      <c r="G52" s="43">
        <v>1.7613</v>
      </c>
      <c r="H52" s="43">
        <v>1.7601</v>
      </c>
      <c r="I52" s="43">
        <v>1.761</v>
      </c>
      <c r="J52" s="43">
        <v>1.761</v>
      </c>
      <c r="K52" s="43">
        <v>1.7641</v>
      </c>
      <c r="L52" s="43">
        <v>1.7671</v>
      </c>
      <c r="M52" s="43">
        <v>1.7673</v>
      </c>
    </row>
    <row r="53">
      <c r="D53" s="44"/>
      <c r="E53" s="43">
        <v>1.546</v>
      </c>
      <c r="F53" s="43">
        <v>1.5452</v>
      </c>
      <c r="G53" s="43">
        <v>1.5453</v>
      </c>
      <c r="H53" s="43">
        <v>1.5452</v>
      </c>
      <c r="I53" s="43">
        <v>1.545</v>
      </c>
      <c r="J53" s="43">
        <v>1.5451</v>
      </c>
      <c r="K53" s="43">
        <v>1.5442</v>
      </c>
      <c r="L53" s="43">
        <v>1.5436</v>
      </c>
      <c r="M53" s="43">
        <v>1.5435</v>
      </c>
    </row>
    <row r="55">
      <c r="C55" s="1" t="s">
        <v>62</v>
      </c>
    </row>
    <row r="56">
      <c r="C56" s="44"/>
      <c r="D56" s="43" t="s">
        <v>31</v>
      </c>
      <c r="E56" s="43" t="s">
        <v>32</v>
      </c>
      <c r="F56" s="43" t="s">
        <v>33</v>
      </c>
      <c r="G56" s="43" t="s">
        <v>34</v>
      </c>
      <c r="H56" s="43" t="s">
        <v>35</v>
      </c>
      <c r="I56" s="43" t="s">
        <v>36</v>
      </c>
      <c r="J56" s="43" t="s">
        <v>37</v>
      </c>
      <c r="K56" s="43" t="s">
        <v>38</v>
      </c>
      <c r="L56" s="43" t="s">
        <v>39</v>
      </c>
      <c r="M56" s="43" t="s">
        <v>40</v>
      </c>
    </row>
    <row r="57">
      <c r="C57" s="46" t="s">
        <v>42</v>
      </c>
      <c r="D57" s="76">
        <v>8.02202769</v>
      </c>
      <c r="E57" s="77">
        <v>-18.17266359</v>
      </c>
      <c r="F57" s="77">
        <v>23.21497503</v>
      </c>
      <c r="G57" s="77">
        <v>16.59923561</v>
      </c>
      <c r="H57" s="77">
        <v>-91.88891087</v>
      </c>
      <c r="I57" s="77">
        <v>-104.11217627</v>
      </c>
      <c r="J57" s="77">
        <v>-76.36681468</v>
      </c>
      <c r="K57" s="77">
        <v>-78.60013665</v>
      </c>
      <c r="L57" s="77">
        <v>83.37753922</v>
      </c>
      <c r="M57" s="77">
        <v>72.60050981</v>
      </c>
    </row>
    <row r="58">
      <c r="C58" s="46" t="s">
        <v>43</v>
      </c>
      <c r="D58" s="78">
        <v>-3.91002236</v>
      </c>
      <c r="E58" s="79">
        <v>-37.64306593</v>
      </c>
      <c r="F58" s="79">
        <v>16.91106767</v>
      </c>
      <c r="G58" s="79">
        <v>-39.71625036</v>
      </c>
      <c r="H58" s="79">
        <v>5.03839291</v>
      </c>
      <c r="I58" s="79">
        <v>-2.41514009</v>
      </c>
      <c r="J58" s="79">
        <v>-66.98068831</v>
      </c>
      <c r="K58" s="79">
        <v>72.27152643</v>
      </c>
      <c r="L58" s="79">
        <v>29.46573488</v>
      </c>
      <c r="M58" s="79">
        <v>65.86732239</v>
      </c>
    </row>
    <row r="59">
      <c r="C59" s="46" t="s">
        <v>44</v>
      </c>
      <c r="D59" s="79">
        <v>-8.02527459</v>
      </c>
      <c r="E59" s="79">
        <v>18.17234185</v>
      </c>
      <c r="F59" s="79">
        <v>-23.22006315</v>
      </c>
      <c r="G59" s="79">
        <v>-16.59804445</v>
      </c>
      <c r="H59" s="79">
        <v>91.8809724</v>
      </c>
      <c r="I59" s="79">
        <v>104.10464832</v>
      </c>
      <c r="J59" s="79">
        <v>76.36773933</v>
      </c>
      <c r="K59" s="79">
        <v>78.58494196</v>
      </c>
      <c r="L59" s="79">
        <v>-83.38186873</v>
      </c>
      <c r="M59" s="79">
        <v>-72.60942655</v>
      </c>
    </row>
    <row r="60">
      <c r="C60" s="46" t="s">
        <v>45</v>
      </c>
      <c r="D60" s="79">
        <v>4.40007309</v>
      </c>
      <c r="E60" s="79">
        <v>38.30214669</v>
      </c>
      <c r="F60" s="79">
        <v>-16.51330903</v>
      </c>
      <c r="G60" s="79">
        <v>39.93661441</v>
      </c>
      <c r="H60" s="79">
        <v>-3.27408129</v>
      </c>
      <c r="I60" s="79">
        <v>4.29623977</v>
      </c>
      <c r="J60" s="79">
        <v>68.22391604</v>
      </c>
      <c r="K60" s="79">
        <v>-70.3636738</v>
      </c>
      <c r="L60" s="79">
        <v>-29.75320105</v>
      </c>
      <c r="M60" s="79">
        <v>-65.85522311</v>
      </c>
    </row>
    <row r="62">
      <c r="C62" s="1" t="s">
        <v>63</v>
      </c>
    </row>
    <row r="63">
      <c r="B63" s="1">
        <v>-1.333</v>
      </c>
      <c r="C63" s="43" t="s">
        <v>10</v>
      </c>
      <c r="D63" s="43">
        <v>-1.3184</v>
      </c>
      <c r="E63" s="43">
        <v>-1.2991</v>
      </c>
      <c r="F63" s="43">
        <v>-1.3293</v>
      </c>
      <c r="G63" s="43">
        <v>-1.2652</v>
      </c>
      <c r="H63" s="43">
        <v>-1.4145</v>
      </c>
      <c r="I63" s="43">
        <v>-1.4181</v>
      </c>
      <c r="J63" s="43">
        <v>-1.3117</v>
      </c>
      <c r="K63" s="43">
        <v>-1.4871</v>
      </c>
      <c r="L63" s="43">
        <v>-1.2928</v>
      </c>
      <c r="M63" s="43">
        <v>-1.3502</v>
      </c>
    </row>
    <row r="64">
      <c r="B64" s="1">
        <v>1.761</v>
      </c>
      <c r="C64" s="43" t="s">
        <v>12</v>
      </c>
      <c r="D64" s="43">
        <v>1.7712</v>
      </c>
      <c r="E64" s="43">
        <v>1.7108</v>
      </c>
      <c r="F64" s="43">
        <v>1.80897</v>
      </c>
      <c r="G64" s="43">
        <v>1.7558</v>
      </c>
      <c r="H64" s="43">
        <v>1.641</v>
      </c>
      <c r="I64" s="43">
        <v>1.6177</v>
      </c>
      <c r="J64" s="43">
        <v>1.6097</v>
      </c>
      <c r="K64" s="43">
        <v>1.5229</v>
      </c>
      <c r="L64" s="43">
        <v>1.9056</v>
      </c>
      <c r="M64" s="43">
        <v>1.9209</v>
      </c>
    </row>
    <row r="65">
      <c r="B65" s="1">
        <v>1.545</v>
      </c>
      <c r="C65" s="43" t="s">
        <v>11</v>
      </c>
      <c r="D65" s="43">
        <v>1.5448</v>
      </c>
      <c r="E65" s="43">
        <v>1.5433</v>
      </c>
      <c r="F65" s="43">
        <v>1.5456</v>
      </c>
      <c r="G65" s="43">
        <v>1.5472</v>
      </c>
      <c r="H65" s="43">
        <v>1.5274</v>
      </c>
      <c r="I65" s="43">
        <v>1.52497</v>
      </c>
      <c r="J65" s="43">
        <v>1.5341</v>
      </c>
      <c r="K65" s="43">
        <v>1.71444</v>
      </c>
      <c r="L65" s="43">
        <v>1.5478</v>
      </c>
      <c r="M65" s="43">
        <v>1.5428</v>
      </c>
    </row>
    <row r="67">
      <c r="C67" s="1" t="s">
        <v>61</v>
      </c>
    </row>
    <row r="68">
      <c r="D68" s="43">
        <v>-1.329</v>
      </c>
      <c r="E68" s="43">
        <v>-1.3287</v>
      </c>
      <c r="F68" s="43">
        <v>-1.331</v>
      </c>
      <c r="G68" s="43">
        <v>-1.3292</v>
      </c>
      <c r="H68" s="43">
        <v>-1.3311</v>
      </c>
      <c r="I68" s="43">
        <v>-1.3312</v>
      </c>
      <c r="J68" s="43">
        <v>-1.3292</v>
      </c>
      <c r="K68" s="43">
        <v>-1.3305</v>
      </c>
      <c r="L68" s="43">
        <v>-1.3306</v>
      </c>
      <c r="M68" s="43">
        <v>-1.331</v>
      </c>
    </row>
    <row r="69">
      <c r="D69" s="43">
        <v>1.768</v>
      </c>
      <c r="E69" s="43">
        <v>1.7632</v>
      </c>
      <c r="F69" s="43">
        <v>1.7678</v>
      </c>
      <c r="G69" s="43">
        <v>1.7683</v>
      </c>
      <c r="H69" s="43">
        <v>1.765</v>
      </c>
      <c r="I69" s="43">
        <v>1.7648</v>
      </c>
      <c r="J69" s="43">
        <v>1.7654</v>
      </c>
      <c r="K69" s="43">
        <v>1.7647</v>
      </c>
      <c r="L69" s="43">
        <v>1.7686</v>
      </c>
      <c r="M69" s="43">
        <v>1.7684</v>
      </c>
    </row>
    <row r="70">
      <c r="D70" s="43">
        <v>1.5446</v>
      </c>
      <c r="E70" s="43">
        <v>1.5447</v>
      </c>
      <c r="F70" s="43">
        <v>1.5438</v>
      </c>
      <c r="G70" s="43">
        <v>1.5442</v>
      </c>
      <c r="H70" s="43">
        <v>1.5439</v>
      </c>
      <c r="I70" s="43">
        <v>1.54798</v>
      </c>
      <c r="J70" s="43">
        <v>1.5441</v>
      </c>
      <c r="K70" s="43">
        <v>1.5436</v>
      </c>
      <c r="L70" s="43">
        <v>1.5434</v>
      </c>
      <c r="M70" s="43">
        <v>1.5434</v>
      </c>
    </row>
  </sheetData>
  <drawing r:id="rId1"/>
</worksheet>
</file>