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tephane.lecorney\Documents\Data\open-net\"/>
    </mc:Choice>
  </mc:AlternateContent>
  <xr:revisionPtr revIDLastSave="0" documentId="13_ncr:1_{311D19B2-C602-439E-B01C-CA1D8C2AB621}" xr6:coauthVersionLast="47" xr6:coauthVersionMax="47" xr10:uidLastSave="{00000000-0000-0000-0000-000000000000}"/>
  <bookViews>
    <workbookView xWindow="2730" yWindow="3960" windowWidth="28800" windowHeight="15610" activeTab="1" xr2:uid="{A2C1422E-0059-8740-A743-0EEF1B2B8106}"/>
  </bookViews>
  <sheets>
    <sheet name="Résultats" sheetId="13" r:id="rId1"/>
    <sheet name="Données d'entrée" sheetId="8" r:id="rId2"/>
    <sheet name="Nomenclature" sheetId="9" r:id="rId3"/>
    <sheet name="Menus journaliers" sheetId="15" r:id="rId4"/>
    <sheet name="Catégories GBD" sheetId="10" r:id="rId5"/>
    <sheet name="Catégorie HUG" sheetId="12" r:id="rId6"/>
  </sheets>
  <definedNames>
    <definedName name="DonnéesExternes_1" localSheetId="3" hidden="1">'Menus journaliers'!$A$4:$K$16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15" l="1"/>
  <c r="L7" i="15"/>
  <c r="L8" i="15"/>
  <c r="L9" i="15"/>
  <c r="L10" i="15"/>
  <c r="L11" i="15"/>
  <c r="L12" i="15"/>
  <c r="L13" i="15"/>
  <c r="L14" i="15"/>
  <c r="L15" i="15"/>
  <c r="L16" i="15"/>
  <c r="L5" i="15"/>
  <c r="B17" i="15"/>
  <c r="C17" i="15"/>
  <c r="D17" i="15"/>
  <c r="E17" i="15"/>
  <c r="F17" i="15"/>
  <c r="G17" i="15"/>
  <c r="H17" i="15"/>
  <c r="I17" i="15"/>
  <c r="J17" i="15"/>
  <c r="K17" i="15"/>
  <c r="P8" i="15"/>
  <c r="Q8" i="15"/>
  <c r="R8" i="15"/>
  <c r="S8" i="15"/>
  <c r="T8" i="15"/>
  <c r="U8" i="15"/>
  <c r="V8" i="15"/>
  <c r="O8" i="15"/>
  <c r="C43" i="15"/>
  <c r="B37" i="15"/>
  <c r="C37" i="15" s="1"/>
  <c r="A42" i="15"/>
  <c r="A33" i="15"/>
  <c r="A34" i="15"/>
  <c r="A35" i="15"/>
  <c r="A36" i="15"/>
  <c r="A37" i="15"/>
  <c r="A38" i="15"/>
  <c r="A39" i="15"/>
  <c r="A40" i="15"/>
  <c r="A41" i="15"/>
  <c r="A32" i="15"/>
  <c r="A31" i="15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2" i="8"/>
  <c r="B40" i="15"/>
  <c r="B42" i="15"/>
  <c r="B41" i="15"/>
  <c r="B39" i="15"/>
  <c r="B38" i="15"/>
  <c r="B36" i="15"/>
  <c r="B35" i="15"/>
  <c r="B34" i="15"/>
  <c r="B33" i="15"/>
  <c r="B32" i="15"/>
  <c r="C32" i="15" l="1"/>
  <c r="C33" i="15"/>
  <c r="C34" i="15"/>
  <c r="C35" i="15"/>
  <c r="C36" i="15"/>
  <c r="C38" i="15"/>
  <c r="C39" i="15"/>
  <c r="C41" i="15"/>
  <c r="C42" i="15"/>
  <c r="C40" i="15"/>
  <c r="O5" i="15" l="1"/>
  <c r="O10" i="15" s="1"/>
  <c r="S5" i="15"/>
  <c r="S10" i="15" s="1"/>
  <c r="P5" i="15"/>
  <c r="P10" i="15" s="1"/>
  <c r="B23" i="13" s="1"/>
  <c r="Q5" i="15"/>
  <c r="Q10" i="15" s="1"/>
  <c r="B22" i="13" s="1"/>
  <c r="C22" i="13" s="1"/>
  <c r="R5" i="15"/>
  <c r="R10" i="15" s="1"/>
  <c r="B24" i="13" s="1"/>
  <c r="T5" i="15"/>
  <c r="T10" i="15" s="1"/>
  <c r="B25" i="13" s="1"/>
  <c r="U5" i="15"/>
  <c r="U10" i="15" s="1"/>
  <c r="V5" i="15"/>
  <c r="V10" i="15" s="1"/>
  <c r="N5" i="15"/>
  <c r="N10" i="15" s="1"/>
  <c r="B21" i="13" s="1"/>
  <c r="B26" i="13" l="1"/>
  <c r="C26" i="13" s="1"/>
  <c r="C25" i="13"/>
  <c r="C24" i="13"/>
  <c r="C23" i="13"/>
  <c r="Q6" i="15"/>
  <c r="R6" i="15"/>
  <c r="P6" i="15"/>
  <c r="S6" i="15"/>
  <c r="O6" i="15"/>
  <c r="V6" i="15"/>
  <c r="U6" i="15"/>
  <c r="T6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84814-96B0-432B-9394-6FB6FEE2AC9C}" keepAlive="1" name="Requête - Table002 (Page 4)" description="Connexion à la requête « Table002 (Page 4) » dans le classeur." type="5" refreshedVersion="8" background="1" saveData="1">
    <dbPr connection="Provider=Microsoft.Mashup.OleDb.1;Data Source=$Workbook$;Location=&quot;Table002 (Page 4)&quot;;Extended Properties=&quot;&quot;" command="SELECT * FROM [Table002 (Page 4)]"/>
  </connection>
</connections>
</file>

<file path=xl/sharedStrings.xml><?xml version="1.0" encoding="utf-8"?>
<sst xmlns="http://schemas.openxmlformats.org/spreadsheetml/2006/main" count="2957" uniqueCount="1832">
  <si>
    <t>Foie</t>
  </si>
  <si>
    <t>Langue</t>
  </si>
  <si>
    <t>Ris</t>
  </si>
  <si>
    <t>Tripes</t>
  </si>
  <si>
    <t>Aspic (gelée seule)</t>
  </si>
  <si>
    <t>Gélatine</t>
  </si>
  <si>
    <t>Pollen</t>
  </si>
  <si>
    <t>Houmous</t>
  </si>
  <si>
    <t>Sauce, pour pâtes n.s.</t>
  </si>
  <si>
    <t>Saindoux</t>
  </si>
  <si>
    <t>Blevita Sandwich, salé</t>
  </si>
  <si>
    <t>Bruschetta</t>
  </si>
  <si>
    <t>Canapé (pain toast) à la viande ou au poisson</t>
  </si>
  <si>
    <t>Canapé (pain toast) végétarien</t>
  </si>
  <si>
    <t>Croissant au jambon (CH)</t>
  </si>
  <si>
    <t>Croque-monsieur</t>
  </si>
  <si>
    <t>Crostini</t>
  </si>
  <si>
    <t>DarVida Sandwich, salé</t>
  </si>
  <si>
    <t>Falafel (dans du pain)</t>
  </si>
  <si>
    <t>Focaccia farcie</t>
  </si>
  <si>
    <t>Galette au saindoux (CH)</t>
  </si>
  <si>
    <t>Kouglof au lard</t>
  </si>
  <si>
    <t>Petite saucisse en croûte</t>
  </si>
  <si>
    <t>Rouleau de printemps (frit)</t>
  </si>
  <si>
    <t>Rouleau de printemps (non frit)</t>
  </si>
  <si>
    <t>Samosa</t>
  </si>
  <si>
    <t>Saucisse en croûte (CH)</t>
  </si>
  <si>
    <t>Strudel salé</t>
  </si>
  <si>
    <t>Tarte salée (CH)</t>
  </si>
  <si>
    <t>Totché (CH)</t>
  </si>
  <si>
    <t>Wasa Sandwich, salé</t>
  </si>
  <si>
    <t>Amandes enrobées de sucre</t>
  </si>
  <si>
    <t>Balisto sans couverture de chocolat</t>
  </si>
  <si>
    <t>Barre sans couverture de chocolat n.s.</t>
  </si>
  <si>
    <t>Bonbon</t>
  </si>
  <si>
    <t>Bonbon aux herbes aromatiques (CH)</t>
  </si>
  <si>
    <t>Caramel (dur)</t>
  </si>
  <si>
    <t>Caramel (mou) (CH)</t>
  </si>
  <si>
    <t>Chewing gum</t>
  </si>
  <si>
    <t>Farmer (sans couverture de chocolat)</t>
  </si>
  <si>
    <t>Fruits confits</t>
  </si>
  <si>
    <t>Gummibärchen</t>
  </si>
  <si>
    <t>Marshmallow</t>
  </si>
  <si>
    <t>Massepain</t>
  </si>
  <si>
    <t>Mentos</t>
  </si>
  <si>
    <t>Nougat(CH)</t>
  </si>
  <si>
    <t>Oeuf en sucre</t>
  </si>
  <si>
    <t>Pâte de coing (CH)</t>
  </si>
  <si>
    <t>Popcorn sucré</t>
  </si>
  <si>
    <t>Poudre pour boisson sans chocolat/cacao</t>
  </si>
  <si>
    <t>Raffaello</t>
  </si>
  <si>
    <t>Réglisse</t>
  </si>
  <si>
    <t>Sugus (CH)</t>
  </si>
  <si>
    <t>Vermicelles (purée de marron)</t>
  </si>
  <si>
    <t>Beurre à rôtir</t>
  </si>
  <si>
    <t>Beurre aux fines herbes</t>
  </si>
  <si>
    <t>Beurre de choix</t>
  </si>
  <si>
    <t>Beurre de choix, sans lactose</t>
  </si>
  <si>
    <t>Beurre de cuisine</t>
  </si>
  <si>
    <t>Beurre n.s.</t>
  </si>
  <si>
    <t>Beurre salé (CH)</t>
  </si>
  <si>
    <t>Bière blanche</t>
  </si>
  <si>
    <t>Bière blonde</t>
  </si>
  <si>
    <t>Bière brune</t>
  </si>
  <si>
    <t>Bière n.s.</t>
  </si>
  <si>
    <t>Bière, lager</t>
  </si>
  <si>
    <t>Amuse-bouche pour l'apéritif n.s.</t>
  </si>
  <si>
    <t>Biscuits apéritifs n.s.</t>
  </si>
  <si>
    <t>Bretzel singinois (CH)</t>
  </si>
  <si>
    <t>Brezel salé pour apéritif (sec)</t>
  </si>
  <si>
    <t>Chips aux cacahuètes</t>
  </si>
  <si>
    <t>Chips de crevettes</t>
  </si>
  <si>
    <t>Chips de maïs</t>
  </si>
  <si>
    <t>Cracker (biscuit salé)</t>
  </si>
  <si>
    <t>Croûtons</t>
  </si>
  <si>
    <t>Feuilleté salé n.s.</t>
  </si>
  <si>
    <t>Flûte en pâte feuilletée (salée)</t>
  </si>
  <si>
    <t>Flûte salée</t>
  </si>
  <si>
    <t>Goldfish</t>
  </si>
  <si>
    <t>Pavesi</t>
  </si>
  <si>
    <t>Perles pour potages</t>
  </si>
  <si>
    <t>Pommes chips (CH)</t>
  </si>
  <si>
    <t>Popcorn</t>
  </si>
  <si>
    <t>Sticks salés</t>
  </si>
  <si>
    <t>Tarte de Carême (CH) (pain)</t>
  </si>
  <si>
    <t>Alcopop n.s.</t>
  </si>
  <si>
    <t>Apéritif, avec alcool n.s.</t>
  </si>
  <si>
    <t>Bière à la grenadine</t>
  </si>
  <si>
    <t>Bière panachée</t>
  </si>
  <si>
    <t>Cocktail n.s.</t>
  </si>
  <si>
    <t>Kir</t>
  </si>
  <si>
    <t>Kir royal</t>
  </si>
  <si>
    <t>Punch chaud, avec alcool</t>
  </si>
  <si>
    <t>Punch froid, avec alcool (cocktail)</t>
  </si>
  <si>
    <t>Saké</t>
  </si>
  <si>
    <t>Sangria</t>
  </si>
  <si>
    <t>Vin chaud épicé</t>
  </si>
  <si>
    <t>Whisky cola</t>
  </si>
  <si>
    <t>Apéritif, sans alcool</t>
  </si>
  <si>
    <t>Bière, sans alcool</t>
  </si>
  <si>
    <t>Bourru sans alcool</t>
  </si>
  <si>
    <t>Cidre fermenté, sans alcool</t>
  </si>
  <si>
    <t>Punch chaud, sans alcool</t>
  </si>
  <si>
    <t>Vin mousseux, sans alcool</t>
  </si>
  <si>
    <t>Vin, sans alcool</t>
  </si>
  <si>
    <t>Pastis</t>
  </si>
  <si>
    <t>Sambuca</t>
  </si>
  <si>
    <t>7 Up</t>
  </si>
  <si>
    <t>Bitter Lemon</t>
  </si>
  <si>
    <t>Boisson à l'Aloe vera</t>
  </si>
  <si>
    <t>Boisson sans alcool aromatisée</t>
  </si>
  <si>
    <t>Citro</t>
  </si>
  <si>
    <t>Coca Cola</t>
  </si>
  <si>
    <t>Coca Cola Zero</t>
  </si>
  <si>
    <t>Crodino</t>
  </si>
  <si>
    <t>Energy Drink</t>
  </si>
  <si>
    <t>Fanta</t>
  </si>
  <si>
    <t>Flauder</t>
  </si>
  <si>
    <t>Gatorade</t>
  </si>
  <si>
    <t>Gazosa (CH)</t>
  </si>
  <si>
    <t>Ginger Ale</t>
  </si>
  <si>
    <t>Isostar</t>
  </si>
  <si>
    <t>Jus à l'eau minérale</t>
  </si>
  <si>
    <t>Orangina</t>
  </si>
  <si>
    <t>Passaia</t>
  </si>
  <si>
    <t>Pepsi</t>
  </si>
  <si>
    <t>Pepsi Max</t>
  </si>
  <si>
    <t>Powerade</t>
  </si>
  <si>
    <t>Red Bull</t>
  </si>
  <si>
    <t>Rivella bleu (CH)</t>
  </si>
  <si>
    <t>Rivella n.s. (CH)</t>
  </si>
  <si>
    <t>Rivella rouge (CH)</t>
  </si>
  <si>
    <t>Rivella vert (CH)</t>
  </si>
  <si>
    <t>San Bitter</t>
  </si>
  <si>
    <t>Sinalco</t>
  </si>
  <si>
    <t>Sirop (dilué, prêt à boire)</t>
  </si>
  <si>
    <t>Sprite</t>
  </si>
  <si>
    <t>Thé froid (aromatisé, à base de thé noir)</t>
  </si>
  <si>
    <t>Tonic</t>
  </si>
  <si>
    <t>Consommé n.s.</t>
  </si>
  <si>
    <t>Consommé, aux pâtes-lettres</t>
  </si>
  <si>
    <t>Consommé, Célestine</t>
  </si>
  <si>
    <t>Consommé, de boeuf</t>
  </si>
  <si>
    <t>Consommé, de légumes</t>
  </si>
  <si>
    <t>Consommé, de poisson</t>
  </si>
  <si>
    <t>Consommé, de viande</t>
  </si>
  <si>
    <t>Consommé, de volaille</t>
  </si>
  <si>
    <t>Potage, clair</t>
  </si>
  <si>
    <t>Boisson de café et chicorée</t>
  </si>
  <si>
    <t>Boisson mélangée à base de café (prêt à la consommation), avec caféine</t>
  </si>
  <si>
    <t>Boisson mélangée à base de café (prêt à la consommation), sans caféine</t>
  </si>
  <si>
    <t>Café à la grappa</t>
  </si>
  <si>
    <t>Café au lait, avec caféine</t>
  </si>
  <si>
    <t>Café au lait, caféine n.s.</t>
  </si>
  <si>
    <t>Café au lait, sans caféine</t>
  </si>
  <si>
    <t>Café de céréales</t>
  </si>
  <si>
    <t>Café de chicorée</t>
  </si>
  <si>
    <t>Café mélange (à la crème fouettée), avec caféine</t>
  </si>
  <si>
    <t>Café mélange (à la crème fouettée), caféine n.s.</t>
  </si>
  <si>
    <t>Café schnaps n.s.</t>
  </si>
  <si>
    <t>Café viennois (au chocolat fondu), avec caféine</t>
  </si>
  <si>
    <t>Café, avec caféine</t>
  </si>
  <si>
    <t>Café, caféine n.s.</t>
  </si>
  <si>
    <t>Café, sans caféine</t>
  </si>
  <si>
    <t>Cappuccino, avec caféine</t>
  </si>
  <si>
    <t>Cappuccino, caféine n.s.</t>
  </si>
  <si>
    <t>Cappuccino, sans caféine</t>
  </si>
  <si>
    <t>Complément de café, Franck Aroma</t>
  </si>
  <si>
    <t>Espresso, avec caféine</t>
  </si>
  <si>
    <t>Espresso, caféine n.s.</t>
  </si>
  <si>
    <t>Espresso, sans caféine</t>
  </si>
  <si>
    <t>Latte macchiato, avec caféine</t>
  </si>
  <si>
    <t>Latte macchiato, sans caféine</t>
  </si>
  <si>
    <t>Maté</t>
  </si>
  <si>
    <t>Ristretto, avec caféine</t>
  </si>
  <si>
    <t>Ristretto, caféine n.s.</t>
  </si>
  <si>
    <t>Thé à l'écorce d'orange</t>
  </si>
  <si>
    <t>Thé à l'écorce de citron</t>
  </si>
  <si>
    <t>Thé à la cannelle</t>
  </si>
  <si>
    <t>Thé à la pomme</t>
  </si>
  <si>
    <t>Thé au gingembre</t>
  </si>
  <si>
    <t>Thé au jasmin</t>
  </si>
  <si>
    <t>Thé aux épices n.s.</t>
  </si>
  <si>
    <t>Thé aux framboises</t>
  </si>
  <si>
    <t>Thé blanc</t>
  </si>
  <si>
    <t>Thé n.s.</t>
  </si>
  <si>
    <t>Thé noir</t>
  </si>
  <si>
    <t>Thé pu-erh</t>
  </si>
  <si>
    <t>Thé vert</t>
  </si>
  <si>
    <t>Tisane / infusion d'écorces de fruits n.s.</t>
  </si>
  <si>
    <t>Tisane / infusion d'églantine</t>
  </si>
  <si>
    <t>Tisane / infusion d'herbes des Alpes</t>
  </si>
  <si>
    <t>Tisane / infusion d'hibiscus</t>
  </si>
  <si>
    <t>Tisane / infusion d'orties</t>
  </si>
  <si>
    <t>Tisane / infusion de camomilles</t>
  </si>
  <si>
    <t>Tisane / infusion de dent-de-lion</t>
  </si>
  <si>
    <t>Tisane / infusion de fenouil</t>
  </si>
  <si>
    <t>Tisane / infusion de fleurs d'oranger</t>
  </si>
  <si>
    <t>Tisane / infusion de fruits n.s.</t>
  </si>
  <si>
    <t>Tisane / infusion de mélisse citronnée</t>
  </si>
  <si>
    <t>Tisane / infusion de menthe</t>
  </si>
  <si>
    <t>Tisane / infusion de rooibos</t>
  </si>
  <si>
    <t>Tisane / infusion de sauge</t>
  </si>
  <si>
    <t>Tisane / infusion de thym</t>
  </si>
  <si>
    <t>Tisane / infusion de tilleul</t>
  </si>
  <si>
    <t>Tisane / infusion de verveine</t>
  </si>
  <si>
    <t>Tisane / infusion diurétique</t>
  </si>
  <si>
    <t>Tisane / infusion du soir</t>
  </si>
  <si>
    <t>Tisane / infusion gastro-intestinale</t>
  </si>
  <si>
    <t>Tisane / infusion n.s.</t>
  </si>
  <si>
    <t>Tisane / infusion pectorale</t>
  </si>
  <si>
    <t>Tisane / infusion sédative</t>
  </si>
  <si>
    <t>Bâtons fourrés aux noisettes</t>
  </si>
  <si>
    <t>Beignet à l'entonnoir (CH)</t>
  </si>
  <si>
    <t>Beignet à la rose (frit) (CH)</t>
  </si>
  <si>
    <t>Beignet Chantilly</t>
  </si>
  <si>
    <t>Biscôme (farci) (CH)</t>
  </si>
  <si>
    <t>Biscôme appenzellois (non fourré) (CH)</t>
  </si>
  <si>
    <t>Biscôme aux noisettes et au miel farci d'amandes</t>
  </si>
  <si>
    <t>Biscuit aux amandes en forme de poisson (CH)</t>
  </si>
  <si>
    <t>Biscuit roulé au citron</t>
  </si>
  <si>
    <t>Biscuit roulé au kirsch (CH)</t>
  </si>
  <si>
    <t>Biscuit roulé aux framboises</t>
  </si>
  <si>
    <t>Biscuit roulé type japonais</t>
  </si>
  <si>
    <t>Boule de Berlin (fourrée de confiture)</t>
  </si>
  <si>
    <t>Brownie</t>
  </si>
  <si>
    <t>Cake au chocolat (rectangulaire)</t>
  </si>
  <si>
    <t>Cake au citron</t>
  </si>
  <si>
    <t>Cake financier</t>
  </si>
  <si>
    <t>Cake n.s. (rectangulaire)</t>
  </si>
  <si>
    <t>Cake tyrolienne</t>
  </si>
  <si>
    <t>Charlotte (entremets de biscuits, fourré de crème e compote)</t>
  </si>
  <si>
    <t>Colombe de Pâques (CH)</t>
  </si>
  <si>
    <t>Cornet à la vanille (pâtisserie fourrée)</t>
  </si>
  <si>
    <t>Crêpe (à la farine), sans farce</t>
  </si>
  <si>
    <t>Croissant aux amandes (CH)</t>
  </si>
  <si>
    <t>Croissant aux noix (pâte feuilletée)</t>
  </si>
  <si>
    <t>Croissant aux noix (pâte levée)</t>
  </si>
  <si>
    <t>Croissant, fourré à l'abricot</t>
  </si>
  <si>
    <t>Croissant, fourré à la crème pâtissière</t>
  </si>
  <si>
    <t>Croissant, fourré au chocolat</t>
  </si>
  <si>
    <t>Crumble aux fruits</t>
  </si>
  <si>
    <t>Cuisse-dames (CH)</t>
  </si>
  <si>
    <t>Cupcake</t>
  </si>
  <si>
    <t>Donut</t>
  </si>
  <si>
    <t>Eclair</t>
  </si>
  <si>
    <t>Escargot de pâte levée</t>
  </si>
  <si>
    <t>Fond de biscuit pour tourte</t>
  </si>
  <si>
    <t>Galette à la cannelle (CH)</t>
  </si>
  <si>
    <t>Gâteau à la crème (CH)</t>
  </si>
  <si>
    <t>Gâteau au chocolat (rond)</t>
  </si>
  <si>
    <t>Gâteau au séré (séré cru sur une pâte cuite)</t>
  </si>
  <si>
    <t>Gâteau au séré (séré cuit)</t>
  </si>
  <si>
    <t>Gâteau aux carottes (CH)</t>
  </si>
  <si>
    <t>Gâteau aux fraises</t>
  </si>
  <si>
    <t>Gâteau aux framboises</t>
  </si>
  <si>
    <t>Gâteau aux fruits</t>
  </si>
  <si>
    <t>Gâteau aux marrons</t>
  </si>
  <si>
    <t>Gâteau aux noix des Grisons (CH)</t>
  </si>
  <si>
    <t>Gâteau aux pignons</t>
  </si>
  <si>
    <t>Gâteau de la Forêt-Noire</t>
  </si>
  <si>
    <t>Gâteau de Linz</t>
  </si>
  <si>
    <t>Gâteau de Noël</t>
  </si>
  <si>
    <t>Gâteau des Grisons (CH)</t>
  </si>
  <si>
    <t>Gâteau des Rois (pâte levée) (CH)</t>
  </si>
  <si>
    <t>Gâteau du Vully (CH)</t>
  </si>
  <si>
    <t>Gâteau marbré</t>
  </si>
  <si>
    <t>Gâteau n.s.</t>
  </si>
  <si>
    <t>Gâteau n.s. (rond)</t>
  </si>
  <si>
    <t>Gâteau Sacher</t>
  </si>
  <si>
    <t>Gâteau suédois (gâteau au biscuit, fourré de crème et enrobé de massepin)</t>
  </si>
  <si>
    <t>Gaufre</t>
  </si>
  <si>
    <t>Gratin sucré</t>
  </si>
  <si>
    <t>Kouglof de pâte levée (CH)</t>
  </si>
  <si>
    <t>Krapfen (CH)</t>
  </si>
  <si>
    <t>Krapfen farci de purée de poires séchées (CH)</t>
  </si>
  <si>
    <t>Krapfen n.s.</t>
  </si>
  <si>
    <t>Leckerli d'Appenzell (CH)</t>
  </si>
  <si>
    <t>Madeleine</t>
  </si>
  <si>
    <t>Mille-feuilles à la crème</t>
  </si>
  <si>
    <t>Muffin</t>
  </si>
  <si>
    <t>Omelette (à la farine), sans farce</t>
  </si>
  <si>
    <t>Pain aux poires des Grisons (CH)</t>
  </si>
  <si>
    <t>Pain aux poires n.s.</t>
  </si>
  <si>
    <t>Pain d'épice (non fourré) (CH)</t>
  </si>
  <si>
    <t>Pain d'épice au miel bernois (décoré de glaçage a sucre)(CH)</t>
  </si>
  <si>
    <t>Pain d'épice lucernois (CH)</t>
  </si>
  <si>
    <t>Pain perdu</t>
  </si>
  <si>
    <t>Pan di spagna (gâteau au biscuit)</t>
  </si>
  <si>
    <t>Pandoro</t>
  </si>
  <si>
    <t>Panettone (CH)</t>
  </si>
  <si>
    <t>Pâte de poires en croûte (CH)</t>
  </si>
  <si>
    <t>Pâtisserie danoise à la vanille</t>
  </si>
  <si>
    <t>Pâtisserie n.s.</t>
  </si>
  <si>
    <t>Pavlova (Tourte aux meringues et crème fouettée)</t>
  </si>
  <si>
    <t>Profiteroles</t>
  </si>
  <si>
    <t>Quarkini</t>
  </si>
  <si>
    <t>Ravioli di carnevale (CH)</t>
  </si>
  <si>
    <t>Rissole aux poires (CH)</t>
  </si>
  <si>
    <t>Salée au sucre (CH)</t>
  </si>
  <si>
    <t>Spanischbrötli (pâtisserie à pâte feuilletée)(CH)</t>
  </si>
  <si>
    <t>Strudel doux</t>
  </si>
  <si>
    <t>Tarte à la crème</t>
  </si>
  <si>
    <t>Tarte aux fraises (pâte feuilletée)</t>
  </si>
  <si>
    <t>Tarte aux poires séchées et à la crème (CH)</t>
  </si>
  <si>
    <t>Tarte aux pommes recouverte</t>
  </si>
  <si>
    <t>Tarte de Pâques (CH)</t>
  </si>
  <si>
    <t>Torta di pane (CH)</t>
  </si>
  <si>
    <t>Tourte Saint-Clémens (CH) (pâtisserie)</t>
  </si>
  <si>
    <t>Tresse russe</t>
  </si>
  <si>
    <t>Actilife Crunchy Mix Fibre</t>
  </si>
  <si>
    <t>Actilife Crunchy Mix Plus</t>
  </si>
  <si>
    <t>Amarante pops</t>
  </si>
  <si>
    <t>Avoine soufflée</t>
  </si>
  <si>
    <t>Céréales de petit déjeuner</t>
  </si>
  <si>
    <t>Cornflakes</t>
  </si>
  <si>
    <t>Crunch Müesli</t>
  </si>
  <si>
    <t>Familia a.c.e. balance</t>
  </si>
  <si>
    <t>Familia Beeren Crunch</t>
  </si>
  <si>
    <t>Familia BodyBalance</t>
  </si>
  <si>
    <t>Familia c.m. plus</t>
  </si>
  <si>
    <t>Familia Champion Crisp</t>
  </si>
  <si>
    <t>Familia Champion Original</t>
  </si>
  <si>
    <t>Familia Fit Crisp</t>
  </si>
  <si>
    <t>Familia Knusper Crunch</t>
  </si>
  <si>
    <t>Familia Spezial Müesli</t>
  </si>
  <si>
    <t>Farmer Croc</t>
  </si>
  <si>
    <t>Kellogg's Choco Krispies</t>
  </si>
  <si>
    <t>Kellogg's Chocos</t>
  </si>
  <si>
    <t>Kellogg's Corn Flakes</t>
  </si>
  <si>
    <t>Kellogg's Crunchy Nut</t>
  </si>
  <si>
    <t>Kellogg's DayVita All-Bran Flakes</t>
  </si>
  <si>
    <t>Kellogg's DayVita All-Bran Flakes+Früchte</t>
  </si>
  <si>
    <t>Kellogg's DayVita All-Bran Sticks</t>
  </si>
  <si>
    <t>Kellogg's Froot Loops</t>
  </si>
  <si>
    <t>Kellogg's Frosties</t>
  </si>
  <si>
    <t>Kellogg's Müslix Harmonie (Knusper Schoko)</t>
  </si>
  <si>
    <t>Kellogg's Müslix Vital (Knusper Frucht)</t>
  </si>
  <si>
    <t>Kellogg's Rice Krispies</t>
  </si>
  <si>
    <t>Kellogg's Smacks</t>
  </si>
  <si>
    <t>Kellogg's Special K</t>
  </si>
  <si>
    <t>Kellogg's Special K Choco Noir</t>
  </si>
  <si>
    <t>Kellogg's Special K Milk Choco</t>
  </si>
  <si>
    <t>Kellogg's Special K Red Fruit</t>
  </si>
  <si>
    <t>Kellogg's Toppas</t>
  </si>
  <si>
    <t>Kellogg's Tresor Choco Nougat</t>
  </si>
  <si>
    <t>Kellogg's Tresor Choco Toffie</t>
  </si>
  <si>
    <t>Kellogg's Tresor Total Choco</t>
  </si>
  <si>
    <t>Müesli mélange (sec) n.s.</t>
  </si>
  <si>
    <t>Nestlé Cini-Minis</t>
  </si>
  <si>
    <t>Nestlé Fitness</t>
  </si>
  <si>
    <t>Nestlé Nesquik</t>
  </si>
  <si>
    <t>Ovomaltine Crisp Müesli</t>
  </si>
  <si>
    <t>Reddy Berries</t>
  </si>
  <si>
    <t>Reddy Fit</t>
  </si>
  <si>
    <t>Sugar Puffs</t>
  </si>
  <si>
    <t>Weetabix Original</t>
  </si>
  <si>
    <t>Bolet</t>
  </si>
  <si>
    <t>Champignon de Paris</t>
  </si>
  <si>
    <t>Champignons n.s.</t>
  </si>
  <si>
    <t>Champignons, mélange</t>
  </si>
  <si>
    <t>Chanterelle</t>
  </si>
  <si>
    <t>Morille</t>
  </si>
  <si>
    <t>Oreille de Judas</t>
  </si>
  <si>
    <t>Pleurote</t>
  </si>
  <si>
    <t>After Eight</t>
  </si>
  <si>
    <t>Amandes enrobées de chocolat</t>
  </si>
  <si>
    <t>Balisto enrobé de chocolat</t>
  </si>
  <si>
    <t>Barre de chocolat n.s.</t>
  </si>
  <si>
    <t>Bâtonnet au kirsch</t>
  </si>
  <si>
    <t>Bâtonnet de chocolat n.s.</t>
  </si>
  <si>
    <t>Boule de Mozart</t>
  </si>
  <si>
    <t>Boule Lindor</t>
  </si>
  <si>
    <t>Bounty</t>
  </si>
  <si>
    <t>Branche</t>
  </si>
  <si>
    <t>Cacao en poudre</t>
  </si>
  <si>
    <t>Carac (CH)</t>
  </si>
  <si>
    <t>Choc Ovo</t>
  </si>
  <si>
    <t>Chocolat au lait</t>
  </si>
  <si>
    <t>Chocolat blanc</t>
  </si>
  <si>
    <t>Chocolat n.s.</t>
  </si>
  <si>
    <t>Chocolat noir</t>
  </si>
  <si>
    <t>Chocolat, fourré d'alcool</t>
  </si>
  <si>
    <t>Chocolat, fourré de lait</t>
  </si>
  <si>
    <t>Chocolat, fourré n.s.</t>
  </si>
  <si>
    <t>Chocolate Chips</t>
  </si>
  <si>
    <t>Coccinelle en chocolat, fourrée</t>
  </si>
  <si>
    <t>Daim</t>
  </si>
  <si>
    <t>Duplo</t>
  </si>
  <si>
    <t>Farmer Soft Choc (enrobé de chocolat)</t>
  </si>
  <si>
    <t>Ferrero Rocher</t>
  </si>
  <si>
    <t>Frelitta</t>
  </si>
  <si>
    <t>Fruits confits enrobés de chocolat</t>
  </si>
  <si>
    <t>Giotto</t>
  </si>
  <si>
    <t>Glaçage au chocolat</t>
  </si>
  <si>
    <t>Graine de cacao enrobée de chocolat</t>
  </si>
  <si>
    <t>Kinder Bueno</t>
  </si>
  <si>
    <t>Kinder Country</t>
  </si>
  <si>
    <t>Kinder Milchschnitte</t>
  </si>
  <si>
    <t>Kinder Pingui</t>
  </si>
  <si>
    <t>Kinder Schokolade</t>
  </si>
  <si>
    <t>Kinder Surprise</t>
  </si>
  <si>
    <t>KitKat</t>
  </si>
  <si>
    <t>Knoppers</t>
  </si>
  <si>
    <t>Lapin de Pâques, chocolat</t>
  </si>
  <si>
    <t>M&amp;M's</t>
  </si>
  <si>
    <t>Maltesers</t>
  </si>
  <si>
    <t>Mars</t>
  </si>
  <si>
    <t>Merci</t>
  </si>
  <si>
    <t>Milky Way</t>
  </si>
  <si>
    <t>Mon Chéri</t>
  </si>
  <si>
    <t>Napolitain (petite portion de chocolat)</t>
  </si>
  <si>
    <t>Noisette enrobée de chocolat</t>
  </si>
  <si>
    <t>Noix enrobées de chocolat n.s.</t>
  </si>
  <si>
    <t>Nutella</t>
  </si>
  <si>
    <t>Oeuf en chocolat, petit</t>
  </si>
  <si>
    <t>Ovomaltine (tablette de chocolat) (CH)</t>
  </si>
  <si>
    <t>Poudre pour boisson au chocolat/cacao</t>
  </si>
  <si>
    <t>Ragusa</t>
  </si>
  <si>
    <t>Risoletto</t>
  </si>
  <si>
    <t>Sauce de chocolat</t>
  </si>
  <si>
    <t>Smarties</t>
  </si>
  <si>
    <t>Snickers</t>
  </si>
  <si>
    <t>Souris en chocolat, fourrée</t>
  </si>
  <si>
    <t>Tête de nègre</t>
  </si>
  <si>
    <t>Toblerone</t>
  </si>
  <si>
    <t>Toffifee</t>
  </si>
  <si>
    <t>Torino</t>
  </si>
  <si>
    <t>Truffe</t>
  </si>
  <si>
    <t>Twix</t>
  </si>
  <si>
    <t>Vermicelles de chocolat (pour décor)</t>
  </si>
  <si>
    <t>Yogurette</t>
  </si>
  <si>
    <t>Brocoli</t>
  </si>
  <si>
    <t>Chou blanc</t>
  </si>
  <si>
    <t>Chou chinois</t>
  </si>
  <si>
    <t>Chou de Bruxelles</t>
  </si>
  <si>
    <t>Chou de Milan</t>
  </si>
  <si>
    <t>Chou n.s.</t>
  </si>
  <si>
    <t>Chou rouge</t>
  </si>
  <si>
    <t>Chou vert</t>
  </si>
  <si>
    <t>Chou-fleur</t>
  </si>
  <si>
    <t>Chou-rave</t>
  </si>
  <si>
    <t>Choucroute</t>
  </si>
  <si>
    <t>Romanesco</t>
  </si>
  <si>
    <t>Bouillon concentré</t>
  </si>
  <si>
    <t>Cenovis (CH)</t>
  </si>
  <si>
    <t>Condiment en poudre</t>
  </si>
  <si>
    <t>Condiment liquide</t>
  </si>
  <si>
    <t>Harissa</t>
  </si>
  <si>
    <t>Marinade</t>
  </si>
  <si>
    <t>Miso</t>
  </si>
  <si>
    <t>Mousse de raifort</t>
  </si>
  <si>
    <t>Moutarde de Dijon</t>
  </si>
  <si>
    <t>Moutarde, n.s.</t>
  </si>
  <si>
    <t>Pâte à tartiner au raifort</t>
  </si>
  <si>
    <t>Pâte à tartiner salée n.s.</t>
  </si>
  <si>
    <t>Pâte de curry</t>
  </si>
  <si>
    <t>Paté de poulet</t>
  </si>
  <si>
    <t>Pâte Wasabi</t>
  </si>
  <si>
    <t>Sambal oelek</t>
  </si>
  <si>
    <t>Sauce en cube</t>
  </si>
  <si>
    <t>Sauce soja</t>
  </si>
  <si>
    <t>Sauce Worcestershire</t>
  </si>
  <si>
    <t>Sel aux fines herbes</t>
  </si>
  <si>
    <t>Sel de cuisine</t>
  </si>
  <si>
    <t>Sel de l'Himalaya</t>
  </si>
  <si>
    <t>Sel marin</t>
  </si>
  <si>
    <t>Sel n.s.</t>
  </si>
  <si>
    <t>Tabasco</t>
  </si>
  <si>
    <t>Tapenade aux olives</t>
  </si>
  <si>
    <t>Tapenade aux tomates séchées</t>
  </si>
  <si>
    <t>Vinaigre aux épices</t>
  </si>
  <si>
    <t>Vinaigre aux fines herbes</t>
  </si>
  <si>
    <t>Vinaigre balsamique</t>
  </si>
  <si>
    <t>Vinaigre de pomme</t>
  </si>
  <si>
    <t>Vinaigre de vin aux fines herbes</t>
  </si>
  <si>
    <t>Vinaigre de vin blanc</t>
  </si>
  <si>
    <t>Vinaigre de vin n.s.</t>
  </si>
  <si>
    <t>Vinaigre de vin rouge</t>
  </si>
  <si>
    <t>Vinaigre n.s.</t>
  </si>
  <si>
    <t>Cottage cheese</t>
  </si>
  <si>
    <t>Petit suisse</t>
  </si>
  <si>
    <t>Ricotta (CH)</t>
  </si>
  <si>
    <t>Séré</t>
  </si>
  <si>
    <t>Colorant à café</t>
  </si>
  <si>
    <t>Crème à café</t>
  </si>
  <si>
    <t>Crème acidulée</t>
  </si>
  <si>
    <t>Crème de soja</t>
  </si>
  <si>
    <t>Crème de soja à fouetter</t>
  </si>
  <si>
    <t>Crème double</t>
  </si>
  <si>
    <t>Crème entière</t>
  </si>
  <si>
    <t>Crème n.s.</t>
  </si>
  <si>
    <t>Cremefine (crème pour cuisiner)</t>
  </si>
  <si>
    <t>Demi-crème</t>
  </si>
  <si>
    <t>Demi-crème pour sauces</t>
  </si>
  <si>
    <t>QimiQ (Demi-crème avec de la gélatine alimentaire)</t>
  </si>
  <si>
    <t>Coquillages n.s.</t>
  </si>
  <si>
    <t>Coquilles Saint-Jacques</t>
  </si>
  <si>
    <t>Crabe</t>
  </si>
  <si>
    <t>Crevette (petite)</t>
  </si>
  <si>
    <t>Ecrevisse</t>
  </si>
  <si>
    <t>Encornet</t>
  </si>
  <si>
    <t>Fruits de mer n.s.</t>
  </si>
  <si>
    <t>Gambas (grandes)</t>
  </si>
  <si>
    <t>Homard</t>
  </si>
  <si>
    <t>Huitres</t>
  </si>
  <si>
    <t>Langoustine</t>
  </si>
  <si>
    <t>Moules</t>
  </si>
  <si>
    <t>Praire</t>
  </si>
  <si>
    <t>Seiche</t>
  </si>
  <si>
    <t>Célestine (lanières à base de farine et oeuf pour soupe)</t>
  </si>
  <si>
    <t>Coupe Chantilly</t>
  </si>
  <si>
    <t>Crème au chocolat, à la poire</t>
  </si>
  <si>
    <t>Crème bavaroise</t>
  </si>
  <si>
    <t>Crème brûlée</t>
  </si>
  <si>
    <t>Crème catalane</t>
  </si>
  <si>
    <t>Crème dessert</t>
  </si>
  <si>
    <t>Flan au caramel</t>
  </si>
  <si>
    <t>Mousse</t>
  </si>
  <si>
    <t>Panna cotta</t>
  </si>
  <si>
    <t>Pouding</t>
  </si>
  <si>
    <t>Pouding de semoule</t>
  </si>
  <si>
    <t>Riz au lait</t>
  </si>
  <si>
    <t>Semoule au lait</t>
  </si>
  <si>
    <t>Tam Tam</t>
  </si>
  <si>
    <t>Tiramisu</t>
  </si>
  <si>
    <t>Eau n.s.</t>
  </si>
  <si>
    <t>Eau, de source</t>
  </si>
  <si>
    <t>Eau, du robinet</t>
  </si>
  <si>
    <t>Eau, minérale</t>
  </si>
  <si>
    <t>Glaçons</t>
  </si>
  <si>
    <t>Aneth</t>
  </si>
  <si>
    <t>Basilic</t>
  </si>
  <si>
    <t>Cannelle</t>
  </si>
  <si>
    <t>Ciboulette</t>
  </si>
  <si>
    <t>Coriandre</t>
  </si>
  <si>
    <t>Curry (mélange d'épices)</t>
  </si>
  <si>
    <t>Gingembre</t>
  </si>
  <si>
    <t>Marjolaine</t>
  </si>
  <si>
    <t>Mélange d'épices n.s.</t>
  </si>
  <si>
    <t>Mélange de fines herbes n.s.</t>
  </si>
  <si>
    <t>Menthe, feuilles</t>
  </si>
  <si>
    <t>Muscade</t>
  </si>
  <si>
    <t>Origan</t>
  </si>
  <si>
    <t>Persil</t>
  </si>
  <si>
    <t>Piment</t>
  </si>
  <si>
    <t>Piment (épice)</t>
  </si>
  <si>
    <t>Poivre</t>
  </si>
  <si>
    <t>Romarin</t>
  </si>
  <si>
    <t>Sauge</t>
  </si>
  <si>
    <t>Thym</t>
  </si>
  <si>
    <t>Vanille, gousse</t>
  </si>
  <si>
    <t>Amidon (pommes de terre, maïs, froment)</t>
  </si>
  <si>
    <t>Farine d'épeautre</t>
  </si>
  <si>
    <t>Farine de blé n.s.</t>
  </si>
  <si>
    <t>Farine de blé, bise</t>
  </si>
  <si>
    <t>Farine de blé, fleur</t>
  </si>
  <si>
    <t>Farine de blé, mi-blanche</t>
  </si>
  <si>
    <t>Farine de maïs</t>
  </si>
  <si>
    <t>Farine de sarrasin</t>
  </si>
  <si>
    <t>Farine de seigle</t>
  </si>
  <si>
    <t>Farine n.s.</t>
  </si>
  <si>
    <t>Farine pour tresses</t>
  </si>
  <si>
    <t>Flocons d'avoine</t>
  </si>
  <si>
    <t>Flocons d'avoine, complets</t>
  </si>
  <si>
    <t>Flocons d'épeautre</t>
  </si>
  <si>
    <t>Flocons de 5 céréales</t>
  </si>
  <si>
    <t>Flocons de blé</t>
  </si>
  <si>
    <t>Flocons de millet</t>
  </si>
  <si>
    <t>Flocons de riz</t>
  </si>
  <si>
    <t>Flocons de soja</t>
  </si>
  <si>
    <t>Flocons n.s.</t>
  </si>
  <si>
    <t>Flocons, mélange</t>
  </si>
  <si>
    <t>Germes de blé</t>
  </si>
  <si>
    <t>Son</t>
  </si>
  <si>
    <t>Agrino (CH)</t>
  </si>
  <si>
    <t>Asiago</t>
  </si>
  <si>
    <t>Babybel</t>
  </si>
  <si>
    <t>Boursin</t>
  </si>
  <si>
    <t>Brie</t>
  </si>
  <si>
    <t>Brie farci</t>
  </si>
  <si>
    <t>Camembert</t>
  </si>
  <si>
    <t>Cantadou</t>
  </si>
  <si>
    <t>Caprice des Dieux</t>
  </si>
  <si>
    <t>Chaumes</t>
  </si>
  <si>
    <t>Chaux d'Abel (CH)</t>
  </si>
  <si>
    <t>Cheddar</t>
  </si>
  <si>
    <t>Comté</t>
  </si>
  <si>
    <t>Edam</t>
  </si>
  <si>
    <t>Emmental (CH)</t>
  </si>
  <si>
    <t>Feta</t>
  </si>
  <si>
    <t>Fontal</t>
  </si>
  <si>
    <t>Fontina</t>
  </si>
  <si>
    <t>Formaggella (CH)</t>
  </si>
  <si>
    <t>Formaggino</t>
  </si>
  <si>
    <t>Fromage à fondue</t>
  </si>
  <si>
    <t>Fromage à griller</t>
  </si>
  <si>
    <t>Fromage à la crème n.s.</t>
  </si>
  <si>
    <t>Fromage à pâte dure n.s.</t>
  </si>
  <si>
    <t>Fromage à pâte mi-dure n.s.</t>
  </si>
  <si>
    <t>Fromage à pâte molle n.s.</t>
  </si>
  <si>
    <t>Fromage à raclette (CH)</t>
  </si>
  <si>
    <t>Fromage à tartiner n.s.</t>
  </si>
  <si>
    <t>Fromage Appenzeller (CH)</t>
  </si>
  <si>
    <t>Fromage d'alpage (CH)</t>
  </si>
  <si>
    <t>Fromage d'alpage bernois (CH)</t>
  </si>
  <si>
    <t>Fromage d'alpage des Grisons (CH)</t>
  </si>
  <si>
    <t>Fromage de la Schwägalp (CH)</t>
  </si>
  <si>
    <t>Fromage des montagnes</t>
  </si>
  <si>
    <t>Fromage des montagnes des Grisons (CH)</t>
  </si>
  <si>
    <t>Fromage des vignerons</t>
  </si>
  <si>
    <t>Fromage fondu n.s. (CH)</t>
  </si>
  <si>
    <t>Fromage frais n.s.</t>
  </si>
  <si>
    <t>Fromage n.s.</t>
  </si>
  <si>
    <t>Fromage persillé</t>
  </si>
  <si>
    <t>Fromage, mélange (p.ex. pour gratins, tartes)</t>
  </si>
  <si>
    <t>Gala (Fromage à tartiner)</t>
  </si>
  <si>
    <t>Gorgonzola</t>
  </si>
  <si>
    <t>Gouda</t>
  </si>
  <si>
    <t>Grana Padano</t>
  </si>
  <si>
    <t>Gruyère (CH)</t>
  </si>
  <si>
    <t>Halloumi</t>
  </si>
  <si>
    <t>Kiri</t>
  </si>
  <si>
    <t>La vache qui rit</t>
  </si>
  <si>
    <t>Leerdam</t>
  </si>
  <si>
    <t>Manchego</t>
  </si>
  <si>
    <t>Mascarpone</t>
  </si>
  <si>
    <t>Mozzarella</t>
  </si>
  <si>
    <t>Mutschli (CH)</t>
  </si>
  <si>
    <t>Parmesan</t>
  </si>
  <si>
    <t>Pecorino</t>
  </si>
  <si>
    <t>Philadelphia</t>
  </si>
  <si>
    <t>Provolone</t>
  </si>
  <si>
    <t>Reblochon</t>
  </si>
  <si>
    <t>Robiola (CH)</t>
  </si>
  <si>
    <t>Roquefort</t>
  </si>
  <si>
    <t>Sapsago (CH)</t>
  </si>
  <si>
    <t>Sbrinz (CH)</t>
  </si>
  <si>
    <t>Scamorza</t>
  </si>
  <si>
    <t>Sérac (CH)</t>
  </si>
  <si>
    <t>St Môret</t>
  </si>
  <si>
    <t>St. Paulin</t>
  </si>
  <si>
    <t>Taleggio</t>
  </si>
  <si>
    <t>Tartare (Fromage frais)</t>
  </si>
  <si>
    <t>Tête de Moine (CH)</t>
  </si>
  <si>
    <t>Tilsit (CH)</t>
  </si>
  <si>
    <t>Tomme (CH)</t>
  </si>
  <si>
    <t>Tomme de la Chaux d'Abel (CH)</t>
  </si>
  <si>
    <t>Vacherin fribourgeois (CH)</t>
  </si>
  <si>
    <t>Vacherin Mont-d'Or (CH)</t>
  </si>
  <si>
    <t>Abricot</t>
  </si>
  <si>
    <t>Airelle à gros fruits</t>
  </si>
  <si>
    <t>Airelle rouge</t>
  </si>
  <si>
    <t>Ananas</t>
  </si>
  <si>
    <t>Baies n.s.</t>
  </si>
  <si>
    <t>Banane</t>
  </si>
  <si>
    <t>Banane naine</t>
  </si>
  <si>
    <t>Cassis</t>
  </si>
  <si>
    <t>Cerise</t>
  </si>
  <si>
    <t>Citron</t>
  </si>
  <si>
    <t>Citron vert</t>
  </si>
  <si>
    <t>Clémentine</t>
  </si>
  <si>
    <t>Coing</t>
  </si>
  <si>
    <t>Datte</t>
  </si>
  <si>
    <t>Figue</t>
  </si>
  <si>
    <t>Fraise</t>
  </si>
  <si>
    <t>Framboise</t>
  </si>
  <si>
    <t>Fruit de la passion</t>
  </si>
  <si>
    <t>Fruit n.s.</t>
  </si>
  <si>
    <t>Grenade</t>
  </si>
  <si>
    <t>Griotte</t>
  </si>
  <si>
    <t>Groseille</t>
  </si>
  <si>
    <t>Groseille à maquereau</t>
  </si>
  <si>
    <t>Groseille du Cap</t>
  </si>
  <si>
    <t>Groseille josta</t>
  </si>
  <si>
    <t>Kaki</t>
  </si>
  <si>
    <t>Kiwi</t>
  </si>
  <si>
    <t>Lichee</t>
  </si>
  <si>
    <t>Mandarine</t>
  </si>
  <si>
    <t>Mangue</t>
  </si>
  <si>
    <t>Melon n.s.</t>
  </si>
  <si>
    <t>Melon sucrin (galia, casaba, brodé)</t>
  </si>
  <si>
    <t>Mirabelle</t>
  </si>
  <si>
    <t>Mûre</t>
  </si>
  <si>
    <t>Myrtille</t>
  </si>
  <si>
    <t>Nectarine</t>
  </si>
  <si>
    <t>Orange</t>
  </si>
  <si>
    <t>Pamplemousse</t>
  </si>
  <si>
    <t>Papaye</t>
  </si>
  <si>
    <t>Pastèque</t>
  </si>
  <si>
    <t>Pêche</t>
  </si>
  <si>
    <t>Poire</t>
  </si>
  <si>
    <t>Pomme n.s.</t>
  </si>
  <si>
    <t>Prune</t>
  </si>
  <si>
    <t>Quetsche</t>
  </si>
  <si>
    <t>Raisin</t>
  </si>
  <si>
    <t>Raisins secs</t>
  </si>
  <si>
    <t>Rhubarbe</t>
  </si>
  <si>
    <t>Salade de fruits n.s. (seulement fruits)</t>
  </si>
  <si>
    <t>Amandes</t>
  </si>
  <si>
    <t>Beurre d'arachide</t>
  </si>
  <si>
    <t>Cacahuète</t>
  </si>
  <si>
    <t>Châtaignes sèches</t>
  </si>
  <si>
    <t>Fruits oléagineux n.s.</t>
  </si>
  <si>
    <t>Fruits oléagineux, mélange n.s.</t>
  </si>
  <si>
    <t>Graines, de courge</t>
  </si>
  <si>
    <t>Graines, de lin</t>
  </si>
  <si>
    <t>Graines, de sésame</t>
  </si>
  <si>
    <t>Graines, de tournesol</t>
  </si>
  <si>
    <t>Graines, mélange n.s.</t>
  </si>
  <si>
    <t>Graines, n.s.</t>
  </si>
  <si>
    <t>Marrons (CH)</t>
  </si>
  <si>
    <t>Noisette</t>
  </si>
  <si>
    <t>Noix</t>
  </si>
  <si>
    <t>Noix de cajou</t>
  </si>
  <si>
    <t>Noix de coco</t>
  </si>
  <si>
    <t>Noix de macadam</t>
  </si>
  <si>
    <t>Noix de pacane</t>
  </si>
  <si>
    <t>Noix du Brésil</t>
  </si>
  <si>
    <t>Pâte de sésame</t>
  </si>
  <si>
    <t>Pignons</t>
  </si>
  <si>
    <t>Pistache</t>
  </si>
  <si>
    <t>Cerf n.s.</t>
  </si>
  <si>
    <t>Cerf, émincé (viande uniquement)</t>
  </si>
  <si>
    <t>Cerf, escalope</t>
  </si>
  <si>
    <t>Chevreuil n.s.</t>
  </si>
  <si>
    <t>Chevreuil, émincé (viande uniquement)</t>
  </si>
  <si>
    <t>Chevreuil, escalope</t>
  </si>
  <si>
    <t>Gibier n.s.</t>
  </si>
  <si>
    <t>Kangourou</t>
  </si>
  <si>
    <t>Lièvre</t>
  </si>
  <si>
    <t>Sanglier</t>
  </si>
  <si>
    <t>Bâton glacé (Mars, Snickers)</t>
  </si>
  <si>
    <t>Bâtonnet de glace à l'eau</t>
  </si>
  <si>
    <t>Bâtonnet de glace à la crème</t>
  </si>
  <si>
    <t>Cake glacé (rectangulaire)</t>
  </si>
  <si>
    <t>Cassata</t>
  </si>
  <si>
    <t>Cornet de glace</t>
  </si>
  <si>
    <t>Cornet de glace, végétale</t>
  </si>
  <si>
    <t>Coupe de glace</t>
  </si>
  <si>
    <t>Fusée</t>
  </si>
  <si>
    <t>Gâteau glacé (rond)</t>
  </si>
  <si>
    <t>Glace à l'eau</t>
  </si>
  <si>
    <t>Glace à la crème</t>
  </si>
  <si>
    <t>Glace n.s.</t>
  </si>
  <si>
    <t>Magnum</t>
  </si>
  <si>
    <t>Parfait glacé</t>
  </si>
  <si>
    <t>Pralinato</t>
  </si>
  <si>
    <t>Soft-ice</t>
  </si>
  <si>
    <t>Solero</t>
  </si>
  <si>
    <t>Sorbet</t>
  </si>
  <si>
    <t>Graisse animale n.s.</t>
  </si>
  <si>
    <t>Graisse n.s.</t>
  </si>
  <si>
    <t>Graisse végétale n.s.</t>
  </si>
  <si>
    <t>Huile n.s.</t>
  </si>
  <si>
    <t>Huile d'arachide</t>
  </si>
  <si>
    <t>Huile d'olive</t>
  </si>
  <si>
    <t>Huile de carthame</t>
  </si>
  <si>
    <t>Huile de colza (CH)</t>
  </si>
  <si>
    <t>Huile de fruit oléagineux n.s.</t>
  </si>
  <si>
    <t>Huile de germes de maïs</t>
  </si>
  <si>
    <t>Huile de graines de courge</t>
  </si>
  <si>
    <t>Huile de lin</t>
  </si>
  <si>
    <t>Huile de noisette</t>
  </si>
  <si>
    <t>Huile de noix (CH)</t>
  </si>
  <si>
    <t>Huile de pépins de raisin</t>
  </si>
  <si>
    <t>Huile de sésame</t>
  </si>
  <si>
    <t>Huile de soja</t>
  </si>
  <si>
    <t>Huile de tournesol</t>
  </si>
  <si>
    <t>Huile pour frire n.s.</t>
  </si>
  <si>
    <t>Huile végétale n.s.</t>
  </si>
  <si>
    <t>Eau de coco</t>
  </si>
  <si>
    <t>Jus d'airelles rouges</t>
  </si>
  <si>
    <t>Jus d'ananas</t>
  </si>
  <si>
    <t>Jus d'orange</t>
  </si>
  <si>
    <t>Jus de carottes</t>
  </si>
  <si>
    <t>Jus de carottes et d'orange</t>
  </si>
  <si>
    <t>Jus de citron</t>
  </si>
  <si>
    <t>Jus de fruits</t>
  </si>
  <si>
    <t>Jus de fruits, multifruits</t>
  </si>
  <si>
    <t>Jus de légumes</t>
  </si>
  <si>
    <t>Jus de myrtilles</t>
  </si>
  <si>
    <t>Jus de pamplemousse</t>
  </si>
  <si>
    <t>Jus de poires</t>
  </si>
  <si>
    <t>Jus de pommes (CH)</t>
  </si>
  <si>
    <t>Jus de raisins</t>
  </si>
  <si>
    <t>Jus de tomates</t>
  </si>
  <si>
    <t>Jus multivitaminé</t>
  </si>
  <si>
    <t>Jus n.s.</t>
  </si>
  <si>
    <t>Moût d'orange (CH)</t>
  </si>
  <si>
    <t>PUR (100% pur jus)</t>
  </si>
  <si>
    <t>Smoothie</t>
  </si>
  <si>
    <t>Actifit</t>
  </si>
  <si>
    <t>Actimel</t>
  </si>
  <si>
    <t>Babeurre</t>
  </si>
  <si>
    <t>Benecol (boisson, shot)</t>
  </si>
  <si>
    <t>Boisson au bifidus (shot)</t>
  </si>
  <si>
    <t>Boisson de yogourt</t>
  </si>
  <si>
    <t>Boisson mélangée à base de lait (prêt à consommer)</t>
  </si>
  <si>
    <t>Kéfir (boisson)</t>
  </si>
  <si>
    <t>Lait écrémé</t>
  </si>
  <si>
    <t>Lait entier</t>
  </si>
  <si>
    <t>Lait n.s.</t>
  </si>
  <si>
    <t>Lait partiellement écrémé</t>
  </si>
  <si>
    <t>Lait sans lactose</t>
  </si>
  <si>
    <t>Lait vitaminé</t>
  </si>
  <si>
    <t>LC1 (boisson)</t>
  </si>
  <si>
    <t>Petit-lait</t>
  </si>
  <si>
    <t>Assiette de légumes n.s.</t>
  </si>
  <si>
    <t>Cole slaw (mélange coupé, sans sauce)</t>
  </si>
  <si>
    <t>Légumes mélangées, petits pois et carottes</t>
  </si>
  <si>
    <t>Légumes mélangés n.s.</t>
  </si>
  <si>
    <t>Légumes n.s.</t>
  </si>
  <si>
    <t>Ratatouille</t>
  </si>
  <si>
    <t>Salade n.s.</t>
  </si>
  <si>
    <t>Salade, mélange (mélange coupé, sans sauce)</t>
  </si>
  <si>
    <t>Fèves</t>
  </si>
  <si>
    <t>Maïs</t>
  </si>
  <si>
    <t>Petits épis de maïs</t>
  </si>
  <si>
    <t>Pois verts</t>
  </si>
  <si>
    <t>Flageolets</t>
  </si>
  <si>
    <t>Haricots n.s. (graines)</t>
  </si>
  <si>
    <t>Haricots, blancs</t>
  </si>
  <si>
    <t>Haricots, blancs d'Espagne</t>
  </si>
  <si>
    <t>Haricots, borlotti</t>
  </si>
  <si>
    <t>Haricots, de soja</t>
  </si>
  <si>
    <t>Haricots, rognons de coq</t>
  </si>
  <si>
    <t>Lentilles</t>
  </si>
  <si>
    <t>Pois chiches</t>
  </si>
  <si>
    <t>Ail</t>
  </si>
  <si>
    <t>Echalote</t>
  </si>
  <si>
    <t>Oignon</t>
  </si>
  <si>
    <t>Oignon nouveau</t>
  </si>
  <si>
    <t>Petit oignon blanc</t>
  </si>
  <si>
    <t>Poireau</t>
  </si>
  <si>
    <t>Ail d'ours</t>
  </si>
  <si>
    <t>Algues n.s.</t>
  </si>
  <si>
    <t>Algues, nori</t>
  </si>
  <si>
    <t>Batavia</t>
  </si>
  <si>
    <t>Chicorée à couper</t>
  </si>
  <si>
    <t>Chicorée pain-de-sucre</t>
  </si>
  <si>
    <t>Cicorino rouge</t>
  </si>
  <si>
    <t>Cresson</t>
  </si>
  <si>
    <t>Doucette</t>
  </si>
  <si>
    <t>Endive</t>
  </si>
  <si>
    <t>Epinards</t>
  </si>
  <si>
    <t>Laitue, frisée</t>
  </si>
  <si>
    <t>Laitue, pommée n.s.</t>
  </si>
  <si>
    <t>Laitue, pommée rouge</t>
  </si>
  <si>
    <t>Laitue, pommée verte</t>
  </si>
  <si>
    <t>Laitue, romaine</t>
  </si>
  <si>
    <t>Lollo</t>
  </si>
  <si>
    <t>Pissenlit</t>
  </si>
  <si>
    <t>Roquette</t>
  </si>
  <si>
    <t>Salade, à feuilles n.s.</t>
  </si>
  <si>
    <t>Salade, chicorée</t>
  </si>
  <si>
    <t>Salade, feuille de chêne</t>
  </si>
  <si>
    <t>Salade, iceberg</t>
  </si>
  <si>
    <t>Salade, jeune</t>
  </si>
  <si>
    <t>Artichaut</t>
  </si>
  <si>
    <t>Aubergine</t>
  </si>
  <si>
    <t>Avocat</t>
  </si>
  <si>
    <t>Banane plantain</t>
  </si>
  <si>
    <t>Câpres</t>
  </si>
  <si>
    <t>Concombre (grand légume vert)</t>
  </si>
  <si>
    <t>Concombre au vinaigre (CH)</t>
  </si>
  <si>
    <t>Courgettes</t>
  </si>
  <si>
    <t>Haricots sabres</t>
  </si>
  <si>
    <t>Haricots verts</t>
  </si>
  <si>
    <t>Piment rouge</t>
  </si>
  <si>
    <t>Pois gourmands</t>
  </si>
  <si>
    <t>Poivrons</t>
  </si>
  <si>
    <t>Potiron</t>
  </si>
  <si>
    <t>Tomates</t>
  </si>
  <si>
    <t>Betterave</t>
  </si>
  <si>
    <t>Carotte</t>
  </si>
  <si>
    <t>Carotte blanche (CH)</t>
  </si>
  <si>
    <t>Céleri rave</t>
  </si>
  <si>
    <t>Choucroute de navets</t>
  </si>
  <si>
    <t>Navet</t>
  </si>
  <si>
    <t>Panais</t>
  </si>
  <si>
    <t>Radis blanc (long)</t>
  </si>
  <si>
    <t>Radis rose (rond)</t>
  </si>
  <si>
    <t>Raifort</t>
  </si>
  <si>
    <t>Salsifi noir</t>
  </si>
  <si>
    <t>Asperges blanches</t>
  </si>
  <si>
    <t>Asperges n.s.</t>
  </si>
  <si>
    <t>Asperges vertes</t>
  </si>
  <si>
    <t>Céleri en branches</t>
  </si>
  <si>
    <t>Côte de bette</t>
  </si>
  <si>
    <t>Fenouil</t>
  </si>
  <si>
    <t>Pousses n.s.</t>
  </si>
  <si>
    <t>Pousses, d'oignons</t>
  </si>
  <si>
    <t>Pousses, de bambou</t>
  </si>
  <si>
    <t>Pousses, de luzerne</t>
  </si>
  <si>
    <t>Pousses, de soja</t>
  </si>
  <si>
    <t>Pousses, mélange</t>
  </si>
  <si>
    <t>Levure de bière vitaminée (produit diététique)</t>
  </si>
  <si>
    <t>Poudre à lever</t>
  </si>
  <si>
    <t>Absinthe (CH)</t>
  </si>
  <si>
    <t>Alpenbitter (CH)</t>
  </si>
  <si>
    <t>Amaretto</t>
  </si>
  <si>
    <t>Bailey's</t>
  </si>
  <si>
    <t>Bitter (liqueur amère) n.s.</t>
  </si>
  <si>
    <t>Bündner Röteli (CH)</t>
  </si>
  <si>
    <t>Campari</t>
  </si>
  <si>
    <t>Cointreau</t>
  </si>
  <si>
    <t>Cynar</t>
  </si>
  <si>
    <t>Grand Marnier</t>
  </si>
  <si>
    <t>Liqueur de citron</t>
  </si>
  <si>
    <t>Liqueur de noix (CH)</t>
  </si>
  <si>
    <t>Liqueur n.s.</t>
  </si>
  <si>
    <t>Malibu</t>
  </si>
  <si>
    <t>Agneau n.s.</t>
  </si>
  <si>
    <t>Agneau, côtelette</t>
  </si>
  <si>
    <t>Agneau, épaule</t>
  </si>
  <si>
    <t>Agneau, filet</t>
  </si>
  <si>
    <t>Agneau, gigot</t>
  </si>
  <si>
    <t>Agneau, pour fondue</t>
  </si>
  <si>
    <t>Boeuf n.s.</t>
  </si>
  <si>
    <t>Boeuf, à bouillir</t>
  </si>
  <si>
    <t>Boeuf, carpaccio</t>
  </si>
  <si>
    <t>Boeuf, émincé (viande uniquement)</t>
  </si>
  <si>
    <t>Boeuf, entrecôte</t>
  </si>
  <si>
    <t>Boeuf, filet</t>
  </si>
  <si>
    <t>Boeuf, hachée (viande uniquement)</t>
  </si>
  <si>
    <t>Boeuf, pour fondue</t>
  </si>
  <si>
    <t>Boeuf, rôti</t>
  </si>
  <si>
    <t>Boeuf, steak</t>
  </si>
  <si>
    <t>Boeuf, tranche</t>
  </si>
  <si>
    <t>Cheval n.s.</t>
  </si>
  <si>
    <t>Cheval, pour fondue</t>
  </si>
  <si>
    <t>Cheval, steak</t>
  </si>
  <si>
    <t>Chèvre, cabri</t>
  </si>
  <si>
    <t>Lapin</t>
  </si>
  <si>
    <t>Porc n.s.</t>
  </si>
  <si>
    <t>Porc, cochon de lait</t>
  </si>
  <si>
    <t>Porc, côte (sans os)</t>
  </si>
  <si>
    <t>Porc, côtelette</t>
  </si>
  <si>
    <t>Porc, émincé (viande uniquement)</t>
  </si>
  <si>
    <t>Porc, escalope</t>
  </si>
  <si>
    <t>Porc, escalope petite et fine</t>
  </si>
  <si>
    <t>Porc, filet</t>
  </si>
  <si>
    <t>Porc, hachée (viande uniquement)</t>
  </si>
  <si>
    <t>Porc, jarret</t>
  </si>
  <si>
    <t>Porc, rôti</t>
  </si>
  <si>
    <t>Porc, spare-rib</t>
  </si>
  <si>
    <t>Porc, steak</t>
  </si>
  <si>
    <t>Veau n.s.</t>
  </si>
  <si>
    <t>Veau, côtelette</t>
  </si>
  <si>
    <t>Veau, émincé (viande uniquement)</t>
  </si>
  <si>
    <t>Veau, escalope</t>
  </si>
  <si>
    <t>Veau, escalope petite et fine</t>
  </si>
  <si>
    <t>Veau, filet mignon</t>
  </si>
  <si>
    <t>Veau, hachée (viande uniquement)</t>
  </si>
  <si>
    <t>Veau, jarret</t>
  </si>
  <si>
    <t>Veau, pour fondue</t>
  </si>
  <si>
    <t>Veau, rôti</t>
  </si>
  <si>
    <t>Veau, steak</t>
  </si>
  <si>
    <t>Graisse à rôtir</t>
  </si>
  <si>
    <t>Graisse de coco</t>
  </si>
  <si>
    <t>Lätta</t>
  </si>
  <si>
    <t>Margarine</t>
  </si>
  <si>
    <t>Rama Culinesse (margarine liquide)</t>
  </si>
  <si>
    <t>Rama Universelle</t>
  </si>
  <si>
    <t>Blanc d'oeuf</t>
  </si>
  <si>
    <t>Jaune d'oeuf</t>
  </si>
  <si>
    <t>Oeuf</t>
  </si>
  <si>
    <t>Olives n.s.</t>
  </si>
  <si>
    <t>Olives, farcies</t>
  </si>
  <si>
    <t>Olives, noires</t>
  </si>
  <si>
    <t>Olives, vertes</t>
  </si>
  <si>
    <t>Bagel (sans farce)</t>
  </si>
  <si>
    <t>Baguette (farine bise)</t>
  </si>
  <si>
    <t>Baguette (farine blanche)</t>
  </si>
  <si>
    <t>Biscottes complètes</t>
  </si>
  <si>
    <t>Biscottes n.s.</t>
  </si>
  <si>
    <t>Biscottes normales</t>
  </si>
  <si>
    <t>Blévita</t>
  </si>
  <si>
    <t>Bonhomme de Saint-Nicolas (CH)</t>
  </si>
  <si>
    <t>Brezel saumuré</t>
  </si>
  <si>
    <t>Chapelure (non épicée)</t>
  </si>
  <si>
    <t>Couronne de pain croustillante (farine blanche)</t>
  </si>
  <si>
    <t>Couronne du soleil</t>
  </si>
  <si>
    <t>Couronne saumurée</t>
  </si>
  <si>
    <t>Croissant n.s.</t>
  </si>
  <si>
    <t>Croissant, au beurre</t>
  </si>
  <si>
    <t>Croissant, complet</t>
  </si>
  <si>
    <t>Croissant, parisien</t>
  </si>
  <si>
    <t>Croissant, saumuré</t>
  </si>
  <si>
    <t>Darvida</t>
  </si>
  <si>
    <t>Delicate Thin Crisp</t>
  </si>
  <si>
    <t>Focaccia sans farce</t>
  </si>
  <si>
    <t>Galettes de riz</t>
  </si>
  <si>
    <t>Grissini</t>
  </si>
  <si>
    <t>Pain alpestre</t>
  </si>
  <si>
    <t>Pain au lait</t>
  </si>
  <si>
    <t>Pain au lait aux raisins (CH)</t>
  </si>
  <si>
    <t>Pain au riz</t>
  </si>
  <si>
    <t>Pain aux flocons d'avoine</t>
  </si>
  <si>
    <t>Pain aux fruits</t>
  </si>
  <si>
    <t>Pain aux grains</t>
  </si>
  <si>
    <t>Pain aux noix</t>
  </si>
  <si>
    <t>Pain aux olives</t>
  </si>
  <si>
    <t>Pain aux pommes de terre</t>
  </si>
  <si>
    <t>Pain aux tomates</t>
  </si>
  <si>
    <t>Pain bâlois (CH)</t>
  </si>
  <si>
    <t>Pain bis</t>
  </si>
  <si>
    <t>Pain blanc</t>
  </si>
  <si>
    <t>Pain complet</t>
  </si>
  <si>
    <t>Pain croustillant</t>
  </si>
  <si>
    <t>Pain d'amidonnier</t>
  </si>
  <si>
    <t>Pain d'épeautre</t>
  </si>
  <si>
    <t>Pain de 5 céréales</t>
  </si>
  <si>
    <t>Pain de campagne</t>
  </si>
  <si>
    <t>Pain de levain</t>
  </si>
  <si>
    <t>Pain de maïs</t>
  </si>
  <si>
    <t>Pain de seigle (CH)</t>
  </si>
  <si>
    <t>Pain fitness</t>
  </si>
  <si>
    <t>Pain fribourgeois au safran (CH)</t>
  </si>
  <si>
    <t>Pain galette</t>
  </si>
  <si>
    <t>Pain graham</t>
  </si>
  <si>
    <t>Pain mi-blanc</t>
  </si>
  <si>
    <t>Pain n.s.</t>
  </si>
  <si>
    <t>Pain neuchâtelois (CH)</t>
  </si>
  <si>
    <t>Pain noir</t>
  </si>
  <si>
    <t>Pain paysan (CH)</t>
  </si>
  <si>
    <t>Pain pour sandwiches</t>
  </si>
  <si>
    <t>Pain protéiné</t>
  </si>
  <si>
    <t>Pain saumuré</t>
  </si>
  <si>
    <t>Pain st-gallois (CH)</t>
  </si>
  <si>
    <t>Pain tessinois (CH)</t>
  </si>
  <si>
    <t>Pain toast</t>
  </si>
  <si>
    <t>Pain toast complet</t>
  </si>
  <si>
    <t>Pain vaudois (CH)</t>
  </si>
  <si>
    <t>Pain, pita</t>
  </si>
  <si>
    <t>Pain, pumpernickel</t>
  </si>
  <si>
    <t>Petit pain n.s.</t>
  </si>
  <si>
    <t>Petit pain, au chocolat</t>
  </si>
  <si>
    <t>Petit pain, au lait</t>
  </si>
  <si>
    <t>Petit pain, au pavot</t>
  </si>
  <si>
    <t>Petit pain, aux raisins secs</t>
  </si>
  <si>
    <t>Petit pain, ballon</t>
  </si>
  <si>
    <t>Petit pain, ballon rustique (CH)</t>
  </si>
  <si>
    <t>Petit pain, brioche</t>
  </si>
  <si>
    <t>Petit pain, ciabatta</t>
  </si>
  <si>
    <t>Petit pain, d'en-cas</t>
  </si>
  <si>
    <t>Petit pain, d'épeautre</t>
  </si>
  <si>
    <t>Petit pain, miche (CH)</t>
  </si>
  <si>
    <t>Petit pain, Murren (CH)</t>
  </si>
  <si>
    <t>Petit pain, pour hamburger</t>
  </si>
  <si>
    <t>Petit pain, saumuré</t>
  </si>
  <si>
    <t>Petit pain, schlumbergerli (CH)</t>
  </si>
  <si>
    <t>Petit pain, tresse</t>
  </si>
  <si>
    <t>Petits pains suédois</t>
  </si>
  <si>
    <t>Piadina (sans farce)</t>
  </si>
  <si>
    <t>Prémélange pour paner (épicé)</t>
  </si>
  <si>
    <t>Tortilla (sans farce)</t>
  </si>
  <si>
    <t>Tresse (CH)</t>
  </si>
  <si>
    <t>Boulghour</t>
  </si>
  <si>
    <t>Couscous</t>
  </si>
  <si>
    <t>Ebly</t>
  </si>
  <si>
    <t>Feuille de vigne farcie au riz</t>
  </si>
  <si>
    <t>Graines d'amarante</t>
  </si>
  <si>
    <t>Grains d'avoine</t>
  </si>
  <si>
    <t>Grains d'épeautre</t>
  </si>
  <si>
    <t>Grains d'orge</t>
  </si>
  <si>
    <t>Grains d’épautre vert</t>
  </si>
  <si>
    <t>Grains de blé</t>
  </si>
  <si>
    <t>Grains de céréales n.s.</t>
  </si>
  <si>
    <t>Grains de millet</t>
  </si>
  <si>
    <t>Grains de sarrasin</t>
  </si>
  <si>
    <t>Nouilles de riz</t>
  </si>
  <si>
    <t>Nouilles transparentes</t>
  </si>
  <si>
    <t>Orge perlé</t>
  </si>
  <si>
    <t>Pâtes alimentaires n.s.</t>
  </si>
  <si>
    <t>Pâtes, becs de plumes</t>
  </si>
  <si>
    <t>Pâtes, complètes</t>
  </si>
  <si>
    <t>Pâtes, complètes au sarrasin</t>
  </si>
  <si>
    <t>Pâtes, coquilles</t>
  </si>
  <si>
    <t>Pâtes, cornettes (CH)</t>
  </si>
  <si>
    <t>Pâtes, farcies n.s.</t>
  </si>
  <si>
    <t>Pâtes, linguine</t>
  </si>
  <si>
    <t>Pâtes, macaroni</t>
  </si>
  <si>
    <t>Pâtes, nouilles</t>
  </si>
  <si>
    <t>Pâtes, nouillettes</t>
  </si>
  <si>
    <t>Pâtes, orecchiette</t>
  </si>
  <si>
    <t>Pâtes, papillons</t>
  </si>
  <si>
    <t>Pâtes, pour cannelloni (seulement pâtes)</t>
  </si>
  <si>
    <t>Pâtes, pour lasagne (seulement pâtes)</t>
  </si>
  <si>
    <t>Pâtes, radiatori</t>
  </si>
  <si>
    <t>Pâtes, ravioli, épinards + ricotta</t>
  </si>
  <si>
    <t>Pâtes, ravioli, farce de fromage</t>
  </si>
  <si>
    <t>Pâtes, ravioli, farce de légumes</t>
  </si>
  <si>
    <t>Pâtes, ravioli, farce de viande</t>
  </si>
  <si>
    <t>Pâtes, ravioli, farce n.s.</t>
  </si>
  <si>
    <t>Pâtes, rigatoni</t>
  </si>
  <si>
    <t>Pâtes, spaghetti</t>
  </si>
  <si>
    <t>Pâtes, spirales</t>
  </si>
  <si>
    <t>Pâtes, tortelloni, épinards + ricotta</t>
  </si>
  <si>
    <t>Pâtes, tortelloni, farce de fromage</t>
  </si>
  <si>
    <t>Pâtes, tortelloni, farce de légumes</t>
  </si>
  <si>
    <t>Pâtes, tortelloni, farce de poisson</t>
  </si>
  <si>
    <t>Pâtes, tortelloni, farce de viande</t>
  </si>
  <si>
    <t>Pâtes, tortelloni, farce n.s.</t>
  </si>
  <si>
    <t>Pâtes, vermicelles</t>
  </si>
  <si>
    <t>Pizzocheri (CH)</t>
  </si>
  <si>
    <t>Quinoa</t>
  </si>
  <si>
    <t>Riz à longs grains</t>
  </si>
  <si>
    <t>Riz à sushi</t>
  </si>
  <si>
    <t>Riz au jasmin</t>
  </si>
  <si>
    <t>Riz basmati</t>
  </si>
  <si>
    <t>Riz complet</t>
  </si>
  <si>
    <t>Riz n.s.</t>
  </si>
  <si>
    <t>Riz parboiled</t>
  </si>
  <si>
    <t>Riz poli</t>
  </si>
  <si>
    <t>Riz pour risotto</t>
  </si>
  <si>
    <t>Riz sauvage</t>
  </si>
  <si>
    <t>Riz sec</t>
  </si>
  <si>
    <t>Riz thaïlandais</t>
  </si>
  <si>
    <t>Schupfnudeln</t>
  </si>
  <si>
    <t>Semoule de blé</t>
  </si>
  <si>
    <t>Semoule de maïs</t>
  </si>
  <si>
    <t>Serviettenknödel</t>
  </si>
  <si>
    <t>Spetzli</t>
  </si>
  <si>
    <t>Fond de tartelette à garnir</t>
  </si>
  <si>
    <t>Pâte à gâteau</t>
  </si>
  <si>
    <t>Pâte à pain</t>
  </si>
  <si>
    <t>Pâte à pizza</t>
  </si>
  <si>
    <t>Pâte à strudel</t>
  </si>
  <si>
    <t>Pâte brisée</t>
  </si>
  <si>
    <t>Pâte feuilletée</t>
  </si>
  <si>
    <t>Pâte n.s.</t>
  </si>
  <si>
    <t>Amaretto (CH)</t>
  </si>
  <si>
    <t>Anneau de Willisau (CH)</t>
  </si>
  <si>
    <t>Bâtonnets aux noisettes (aux noisettes moulues)</t>
  </si>
  <si>
    <t>Biscuit à l'anis</t>
  </si>
  <si>
    <t>Biscuit à l'ovomaltine</t>
  </si>
  <si>
    <t>Biscuit à la cuillère</t>
  </si>
  <si>
    <t>Biscuit au chocolat</t>
  </si>
  <si>
    <t>Biscuit au vin rouge (CH)</t>
  </si>
  <si>
    <t>Biscuit fourré n.s.</t>
  </si>
  <si>
    <t>Biscuit n.s.</t>
  </si>
  <si>
    <t>Biscuits, mélange n.s. (pâtisserie)</t>
  </si>
  <si>
    <t>Bricelet (sucré) (CH)</t>
  </si>
  <si>
    <t>Bruns de Bâle (CH)</t>
  </si>
  <si>
    <t>Capucine</t>
  </si>
  <si>
    <t>Cookie</t>
  </si>
  <si>
    <t>Coquillage (biscuit)</t>
  </si>
  <si>
    <t>Cornet, vide (pour glace)</t>
  </si>
  <si>
    <t>Etoile à la cannelle (CH)</t>
  </si>
  <si>
    <t>Florentin</t>
  </si>
  <si>
    <t>Gaufrette (avec enrobage de chocolat)</t>
  </si>
  <si>
    <t>Gaufrette (sans enrobage de chocolat)</t>
  </si>
  <si>
    <t>Jambes mortes (CH)</t>
  </si>
  <si>
    <t>Japonais (biscuit)</t>
  </si>
  <si>
    <t>Kägi-fret</t>
  </si>
  <si>
    <t>Langue de Schaffhouse (CH)</t>
  </si>
  <si>
    <t>Leckerli de Bâle (CH)</t>
  </si>
  <si>
    <t>Macaron</t>
  </si>
  <si>
    <t>Meringue (CH)</t>
  </si>
  <si>
    <t>Meringues au chocolat, petites</t>
  </si>
  <si>
    <t>Meringues, petites</t>
  </si>
  <si>
    <t>Merveille (CH)</t>
  </si>
  <si>
    <t>Mikado</t>
  </si>
  <si>
    <t>Milanais (CH)</t>
  </si>
  <si>
    <t>Nid d'oiseau</t>
  </si>
  <si>
    <t>Pain des Alpes (CH) (biscuit)</t>
  </si>
  <si>
    <t>Petit beurre</t>
  </si>
  <si>
    <t>Prince (sandwich aux biscuits fourré)</t>
  </si>
  <si>
    <t>Prussien</t>
  </si>
  <si>
    <t>Sablé</t>
  </si>
  <si>
    <t>Sablés à la confiture (CH)</t>
  </si>
  <si>
    <t>Tirggel (CH)</t>
  </si>
  <si>
    <t>Tourte de Glaris (pâtisserie) (CH)</t>
  </si>
  <si>
    <t>Tranche d'étudiant</t>
  </si>
  <si>
    <t>Tuile (fourrée) (CH)</t>
  </si>
  <si>
    <t>Anchois</t>
  </si>
  <si>
    <t>Anguille</t>
  </si>
  <si>
    <t>Cabillaud</t>
  </si>
  <si>
    <t>Carrelet</t>
  </si>
  <si>
    <t>Colin</t>
  </si>
  <si>
    <t>Dorade royale</t>
  </si>
  <si>
    <t>Espadon</t>
  </si>
  <si>
    <t>Féra</t>
  </si>
  <si>
    <t>Flet</t>
  </si>
  <si>
    <t>Flétan</t>
  </si>
  <si>
    <t>Hareng</t>
  </si>
  <si>
    <t>Maquereau</t>
  </si>
  <si>
    <t>Merlan</t>
  </si>
  <si>
    <t>Merlu</t>
  </si>
  <si>
    <t>Pangasius</t>
  </si>
  <si>
    <t>Perche de mer</t>
  </si>
  <si>
    <t>Plie grise</t>
  </si>
  <si>
    <t>Poisson n.s.</t>
  </si>
  <si>
    <t>Sandre</t>
  </si>
  <si>
    <t>Sardine</t>
  </si>
  <si>
    <t>Saumon</t>
  </si>
  <si>
    <t>Thon</t>
  </si>
  <si>
    <t>Truite</t>
  </si>
  <si>
    <t>Truite saumonée</t>
  </si>
  <si>
    <t>Country Fries</t>
  </si>
  <si>
    <t>Pommes de terre</t>
  </si>
  <si>
    <t>Croquettes de pommes de terre</t>
  </si>
  <si>
    <t>Gnocchi de pommes de terre</t>
  </si>
  <si>
    <t>Pommes de terre en robe des champs</t>
  </si>
  <si>
    <t>Pommes frites</t>
  </si>
  <si>
    <t>Roesti n.s.</t>
  </si>
  <si>
    <t>Roesti, au lard</t>
  </si>
  <si>
    <t>Roesti, aux légumes</t>
  </si>
  <si>
    <t>Soufflé de pommes de terre</t>
  </si>
  <si>
    <t>Cinzano</t>
  </si>
  <si>
    <t>Madère</t>
  </si>
  <si>
    <t>Martini</t>
  </si>
  <si>
    <t>Porto</t>
  </si>
  <si>
    <t>Sherry</t>
  </si>
  <si>
    <t>Vermout n.s.</t>
  </si>
  <si>
    <t>Vin fortifié/muté n.s.</t>
  </si>
  <si>
    <t>Bâtonnet de poisson n.s.</t>
  </si>
  <si>
    <t>Beignet de poisson n.s.</t>
  </si>
  <si>
    <t>Caviar</t>
  </si>
  <si>
    <t>Rollmops</t>
  </si>
  <si>
    <t>Saumon, mousse</t>
  </si>
  <si>
    <t>Saumon, pâte à tartiner</t>
  </si>
  <si>
    <t>Saumon, tartare</t>
  </si>
  <si>
    <t>Surimi</t>
  </si>
  <si>
    <t>Terrine, poisson</t>
  </si>
  <si>
    <t>Thon, mousse</t>
  </si>
  <si>
    <t>Thon, pâte à tartiner</t>
  </si>
  <si>
    <t>Adrio (CH)</t>
  </si>
  <si>
    <t>Beinwurst (CH)</t>
  </si>
  <si>
    <t>Boudin de foie (CH)</t>
  </si>
  <si>
    <t>Boudin noir (CH)</t>
  </si>
  <si>
    <t>Boule de Bâle (CH)</t>
  </si>
  <si>
    <t>Bresaola</t>
  </si>
  <si>
    <t>Cervelas (CH)</t>
  </si>
  <si>
    <t>Cevapcici</t>
  </si>
  <si>
    <t>Chair à saucisse</t>
  </si>
  <si>
    <t>Charcuterie n.s.</t>
  </si>
  <si>
    <t>Chicken nuggets</t>
  </si>
  <si>
    <t>Chipolata</t>
  </si>
  <si>
    <t>Chorizo</t>
  </si>
  <si>
    <t>Coppa (CH)</t>
  </si>
  <si>
    <t>Côte de porc salée et fumée (CH)</t>
  </si>
  <si>
    <t>Cotechino (CH)</t>
  </si>
  <si>
    <t>Currywurst</t>
  </si>
  <si>
    <t>Fromage d'Italie (CH)</t>
  </si>
  <si>
    <t>Fromage de porc (CH) (charcuterie)</t>
  </si>
  <si>
    <t>Gendarme (CH)</t>
  </si>
  <si>
    <t>Hamburger (que la viande)</t>
  </si>
  <si>
    <t>Jambon à l'os</t>
  </si>
  <si>
    <t>Jambon arrière</t>
  </si>
  <si>
    <t>Jambon cru (CH)</t>
  </si>
  <si>
    <t>Jambon cru, Mesolcina (CH)</t>
  </si>
  <si>
    <t>Jambon cuit</t>
  </si>
  <si>
    <t>Jambon cuit à l'asphalte (CH)</t>
  </si>
  <si>
    <t>Jambon d'épaule</t>
  </si>
  <si>
    <t>Jambon de dinde</t>
  </si>
  <si>
    <t>Jambon de Parme</t>
  </si>
  <si>
    <t>Jambon n.s.</t>
  </si>
  <si>
    <t>Jambon paysan (CH)</t>
  </si>
  <si>
    <t>Lard à cuire</t>
  </si>
  <si>
    <t>Lard à griller</t>
  </si>
  <si>
    <t>Lard à manger cru (CH)</t>
  </si>
  <si>
    <t>Lard n.s.</t>
  </si>
  <si>
    <t>Lardo (CH)</t>
  </si>
  <si>
    <t>Luganiga (CH)</t>
  </si>
  <si>
    <t>Luganighetta (CH)</t>
  </si>
  <si>
    <t>Minipic (mini saucisse)</t>
  </si>
  <si>
    <t>Mortadelle (CH)</t>
  </si>
  <si>
    <t>Mostbröckli (CH)</t>
  </si>
  <si>
    <t>Pancetta (CH)</t>
  </si>
  <si>
    <t>Pâté à la viande de porc marinée (CH)</t>
  </si>
  <si>
    <t>Pâté des Princes-Evêques (CH)</t>
  </si>
  <si>
    <t>Paupiette (CH)</t>
  </si>
  <si>
    <t>Quenelles de chair à saucisse</t>
  </si>
  <si>
    <t>Rôti de viande hachée (CH)</t>
  </si>
  <si>
    <t>Salametti</t>
  </si>
  <si>
    <t>Salami (CH)</t>
  </si>
  <si>
    <t>Salsiz (CH)</t>
  </si>
  <si>
    <t>Saltimbocca, veau</t>
  </si>
  <si>
    <t>Salzis de Frauenfeld (CH)</t>
  </si>
  <si>
    <t>Saucisse à la bière</t>
  </si>
  <si>
    <t>Saucisse à rôtir n.s.</t>
  </si>
  <si>
    <t>Saucisse à rôtir paysanne (CH)</t>
  </si>
  <si>
    <t>Saucisse à rôtir saint-galloise (CH)</t>
  </si>
  <si>
    <t>Saucisse à tartiner</t>
  </si>
  <si>
    <t>Saucisse au cumin (CH)</t>
  </si>
  <si>
    <t>Saucisse aux choux, vaudoise (CH)</t>
  </si>
  <si>
    <t>Saucisse d'Ajoie (CH)</t>
  </si>
  <si>
    <t>Saucisse de langue (CH)</t>
  </si>
  <si>
    <t>Saucisse de Lyon</t>
  </si>
  <si>
    <t>Saucisse de porc (CH)</t>
  </si>
  <si>
    <t>Saucisse de veau</t>
  </si>
  <si>
    <t>Saucisse de veau bavaroise</t>
  </si>
  <si>
    <t>Saucisse échaudée (CH)</t>
  </si>
  <si>
    <t>Saucisse n.s.</t>
  </si>
  <si>
    <t>Saucisson n.s. (CH)</t>
  </si>
  <si>
    <t>Saucisson, neuchâtelois (CH)</t>
  </si>
  <si>
    <t>Saucisson, vaudois (CH)</t>
  </si>
  <si>
    <t>Schüblig de campagne (CH)</t>
  </si>
  <si>
    <t>Schüblig n.s.</t>
  </si>
  <si>
    <t>Schüblig st-gallois (CH)</t>
  </si>
  <si>
    <t>Terrine, viande</t>
  </si>
  <si>
    <t>Viande des Grisons</t>
  </si>
  <si>
    <t>Viande séchée n.s.</t>
  </si>
  <si>
    <t>Wienerli</t>
  </si>
  <si>
    <t>Assugrin</t>
  </si>
  <si>
    <t>Barre d'énergie</t>
  </si>
  <si>
    <t>Barre de protéines</t>
  </si>
  <si>
    <t>Canderel</t>
  </si>
  <si>
    <t>Edulcorant artificiel n.s.</t>
  </si>
  <si>
    <t>Hermesetas</t>
  </si>
  <si>
    <t>Shake de protéines</t>
  </si>
  <si>
    <t>Substituts de repas pour la régulation du poids</t>
  </si>
  <si>
    <t>Zucrinet</t>
  </si>
  <si>
    <t>Zucritam</t>
  </si>
  <si>
    <t>Falafel (boulettes)</t>
  </si>
  <si>
    <t>Chutney</t>
  </si>
  <si>
    <t>Coulis de légumes</t>
  </si>
  <si>
    <t>Farce de vol-au-vent (petit-pois, champignons, carottes)</t>
  </si>
  <si>
    <t>Guacamole</t>
  </si>
  <si>
    <t>Ketchup</t>
  </si>
  <si>
    <t>Mayonnaise</t>
  </si>
  <si>
    <t>Mélange de moutarde et de mayonnaise</t>
  </si>
  <si>
    <t>Mostarda di Frutta</t>
  </si>
  <si>
    <t>Salsa all'arrabiata</t>
  </si>
  <si>
    <t>Sauce «cinque pi»</t>
  </si>
  <si>
    <t>Sauce à l'ail</t>
  </si>
  <si>
    <t>Sauce à la crème</t>
  </si>
  <si>
    <t>Sauce à salade au vinaigre balsamique</t>
  </si>
  <si>
    <t>Sauce à salade au yoghourt</t>
  </si>
  <si>
    <t>Sauce à salade française</t>
  </si>
  <si>
    <t>Sauce à salade italienne</t>
  </si>
  <si>
    <t>Sauce à salade n.s.</t>
  </si>
  <si>
    <t>Sauce à salade provençale</t>
  </si>
  <si>
    <t>Sauce à salade vinaigrette</t>
  </si>
  <si>
    <t>Sauce aigre-douce</t>
  </si>
  <si>
    <t>Sauce au curry</t>
  </si>
  <si>
    <t>Sauce au fromage</t>
  </si>
  <si>
    <t>Sauce au madère</t>
  </si>
  <si>
    <t>Sauce aux champignons</t>
  </si>
  <si>
    <t>Sauce aux fines herbes</t>
  </si>
  <si>
    <t>Sauce aux fruits de mer</t>
  </si>
  <si>
    <t>Sauce aux moules</t>
  </si>
  <si>
    <t>Sauce barbecue</t>
  </si>
  <si>
    <t>Sauce béarnaise</t>
  </si>
  <si>
    <t>Sauce Béchamel</t>
  </si>
  <si>
    <t>Sauce blanche</t>
  </si>
  <si>
    <t>Sauce bolognaise</t>
  </si>
  <si>
    <t>Sauce Café de Paris</t>
  </si>
  <si>
    <t>Sauce charbonnière</t>
  </si>
  <si>
    <t>Sauce chasseur</t>
  </si>
  <si>
    <t>Sauce cocktail</t>
  </si>
  <si>
    <t>Sauce de rôti</t>
  </si>
  <si>
    <t>Sauce dip n.s.</t>
  </si>
  <si>
    <t>Sauce douce aux piments</t>
  </si>
  <si>
    <t>Sauce hollandaise</t>
  </si>
  <si>
    <t>Sauce n.s. (salée)</t>
  </si>
  <si>
    <t>Sauce pesto</t>
  </si>
  <si>
    <t>Sauce satay</t>
  </si>
  <si>
    <t>Sauce tartare</t>
  </si>
  <si>
    <t>Sauce tomate</t>
  </si>
  <si>
    <t>Sauce, pesto rosso</t>
  </si>
  <si>
    <t>Tzatziki</t>
  </si>
  <si>
    <t>Noodle Soup (asiatique)</t>
  </si>
  <si>
    <t>Potage n.s.</t>
  </si>
  <si>
    <t>Potage, à la farine</t>
  </si>
  <si>
    <t>Potage, aux grains d'avoine</t>
  </si>
  <si>
    <t>Potage, crème d'asperges</t>
  </si>
  <si>
    <t>Potage, crème de légumes n.s.</t>
  </si>
  <si>
    <t>Potage, crème n.s.</t>
  </si>
  <si>
    <t>Potage, d'orge des Grisons</t>
  </si>
  <si>
    <t>Potage, de bolets</t>
  </si>
  <si>
    <t>Potage, de brocoli</t>
  </si>
  <si>
    <t>Potage, de carottes</t>
  </si>
  <si>
    <t>Potage, de champignons</t>
  </si>
  <si>
    <t>Potage, de champignons de Paris</t>
  </si>
  <si>
    <t>Potage, de citrouille</t>
  </si>
  <si>
    <t>Potage, de goulache</t>
  </si>
  <si>
    <t>Potage, de légumes n.s.</t>
  </si>
  <si>
    <t>Potage, de poireaux</t>
  </si>
  <si>
    <t>Potage, de poisson</t>
  </si>
  <si>
    <t>Potage, de pommes de terre</t>
  </si>
  <si>
    <t>Potage, de tomates</t>
  </si>
  <si>
    <t>Potage, de viande</t>
  </si>
  <si>
    <t>Potage, gazpacho n.s.</t>
  </si>
  <si>
    <t>Potage, minestrone</t>
  </si>
  <si>
    <t>Potage, miso</t>
  </si>
  <si>
    <t>Soupe, à l'oignon</t>
  </si>
  <si>
    <t>Abricotine (CH)</t>
  </si>
  <si>
    <t>Cognac</t>
  </si>
  <si>
    <t>Eau-de-vie d'herbes (CH)</t>
  </si>
  <si>
    <t>Eau-de-vie de pommes (CH)</t>
  </si>
  <si>
    <t>Eau-de-vie de quetsches (CH)</t>
  </si>
  <si>
    <t>Eau-de-vie n.s.</t>
  </si>
  <si>
    <t>Gin</t>
  </si>
  <si>
    <t>Grappa (CH)</t>
  </si>
  <si>
    <t>Kirsch (CH)</t>
  </si>
  <si>
    <t>Rhum</t>
  </si>
  <si>
    <t>Tequila</t>
  </si>
  <si>
    <t>Vodka</t>
  </si>
  <si>
    <t>Whisky</t>
  </si>
  <si>
    <t>Williams (CH)</t>
  </si>
  <si>
    <t>Boisson de soja</t>
  </si>
  <si>
    <t>Lait de coco</t>
  </si>
  <si>
    <t>Lait de riz</t>
  </si>
  <si>
    <t>Soja dessert</t>
  </si>
  <si>
    <t>Yogourt de soja</t>
  </si>
  <si>
    <t>Burger végétarien (que le substitut de viande)</t>
  </si>
  <si>
    <t>Emincé végétarien</t>
  </si>
  <si>
    <t>Escalope de Quorn, végétarienne</t>
  </si>
  <si>
    <t>Escalope végétarienne</t>
  </si>
  <si>
    <t>Hachis végétarien</t>
  </si>
  <si>
    <t>Nuggets végétariens</t>
  </si>
  <si>
    <t>Produit végétarien n.s.</t>
  </si>
  <si>
    <t>Saucisse à rôtir végétarienne</t>
  </si>
  <si>
    <t>Saucisse de Quorn, végétarienne</t>
  </si>
  <si>
    <t>Seitan</t>
  </si>
  <si>
    <t>Steak de Quorn, végétarienne</t>
  </si>
  <si>
    <t>Steak végétarien</t>
  </si>
  <si>
    <t>Tofu</t>
  </si>
  <si>
    <t>Yasoya</t>
  </si>
  <si>
    <t>Luxemburgerli (CH)</t>
  </si>
  <si>
    <t>Marrons glacés</t>
  </si>
  <si>
    <t>Nappage n.s.</t>
  </si>
  <si>
    <t>Poudre pour crème dessert</t>
  </si>
  <si>
    <t>Poudre pour pouding (à base de lait et oeuf)</t>
  </si>
  <si>
    <t>Praliné n.s.</t>
  </si>
  <si>
    <t>Confiture</t>
  </si>
  <si>
    <t>Crème de citron</t>
  </si>
  <si>
    <t>Electuaire aux bourgeons de sapin (CH)</t>
  </si>
  <si>
    <t>Electuaire de baies de genièvre</t>
  </si>
  <si>
    <t>Gelée n.s.</t>
  </si>
  <si>
    <t>Glaçage au sucre</t>
  </si>
  <si>
    <t>Mélasse</t>
  </si>
  <si>
    <t>Miel d'acacia</t>
  </si>
  <si>
    <t>Miel de campagne</t>
  </si>
  <si>
    <t>Miel de forêt</t>
  </si>
  <si>
    <t>Miel n.s.</t>
  </si>
  <si>
    <t>Miel toutes fleurs</t>
  </si>
  <si>
    <t>Sauce aux fruits</t>
  </si>
  <si>
    <t>Sauce caramel</t>
  </si>
  <si>
    <t>Sirop (Concentré)</t>
  </si>
  <si>
    <t>Sirop d'agave (Concentré</t>
  </si>
  <si>
    <t>Sirop d'érable (Concentré)</t>
  </si>
  <si>
    <t>Stévia</t>
  </si>
  <si>
    <t>Sucre brut</t>
  </si>
  <si>
    <t>Sucre candi</t>
  </si>
  <si>
    <t>Sucre cristallisé</t>
  </si>
  <si>
    <t>Sucre de fruits</t>
  </si>
  <si>
    <t>Sucre de raisin</t>
  </si>
  <si>
    <t>Sucre en grains</t>
  </si>
  <si>
    <t>Sucre gélifiant</t>
  </si>
  <si>
    <t>Sucre glace</t>
  </si>
  <si>
    <t>Sucre n.s.</t>
  </si>
  <si>
    <t>Sucre vanillé (vanille naturelle)</t>
  </si>
  <si>
    <t>Sucre vanillé n.s.</t>
  </si>
  <si>
    <t>Sucre vanilliné (vanille artificielle)</t>
  </si>
  <si>
    <t>Vin cuit (CH)</t>
  </si>
  <si>
    <t>Vin cuit de poire (CH)</t>
  </si>
  <si>
    <t>Xylitol</t>
  </si>
  <si>
    <t>Manioc</t>
  </si>
  <si>
    <t>Patate douce</t>
  </si>
  <si>
    <t>Topinambour</t>
  </si>
  <si>
    <t>Brochette de viande (avec saucisse)</t>
  </si>
  <si>
    <t>Brochette de viande (sans saucisse)</t>
  </si>
  <si>
    <t>Carpaccio de viande n.s.</t>
  </si>
  <si>
    <t>Côtelette n.s.</t>
  </si>
  <si>
    <t>Cuisse n.s.</t>
  </si>
  <si>
    <t>Emincé n.s. (viande uniquement)</t>
  </si>
  <si>
    <t>Escalope n.s.</t>
  </si>
  <si>
    <t>Escalope, petite et fine n.s.</t>
  </si>
  <si>
    <t>Filet n.s.</t>
  </si>
  <si>
    <t>Jarret n.s.</t>
  </si>
  <si>
    <t>Rôti n.s.</t>
  </si>
  <si>
    <t>Steak n.s.</t>
  </si>
  <si>
    <t>Suprême n.s.</t>
  </si>
  <si>
    <t>Viande à bouillir n.s.</t>
  </si>
  <si>
    <t>Viande hachée n.s. (viande uniquement)</t>
  </si>
  <si>
    <t>Viande n.s.</t>
  </si>
  <si>
    <t>Bourru avec alcool (CH)</t>
  </si>
  <si>
    <t>Champagne</t>
  </si>
  <si>
    <t>Chèvre, mousseux (CH)</t>
  </si>
  <si>
    <t>Cidre fermenté (CH)</t>
  </si>
  <si>
    <t>Prosecco</t>
  </si>
  <si>
    <t>Vin du glacier (CH)</t>
  </si>
  <si>
    <t>Vin mousseux</t>
  </si>
  <si>
    <t>Vin n.s.</t>
  </si>
  <si>
    <t>Vin, blanc</t>
  </si>
  <si>
    <t>Vin, blanc dilué avec de l'eau</t>
  </si>
  <si>
    <t>Vin, blanc dilué avec de la limonade</t>
  </si>
  <si>
    <t>Vin, rosé</t>
  </si>
  <si>
    <t>Vin, rosé dilué avec de l'eau</t>
  </si>
  <si>
    <t>Vin, rouge</t>
  </si>
  <si>
    <t>Autruche, escalope</t>
  </si>
  <si>
    <t>Canard n.s.</t>
  </si>
  <si>
    <t>Canard, magret</t>
  </si>
  <si>
    <t>Canard, rôti</t>
  </si>
  <si>
    <t>Coquelet</t>
  </si>
  <si>
    <t>Dinde n.s.</t>
  </si>
  <si>
    <t>Dinde, émincé (viande uniquement)</t>
  </si>
  <si>
    <t>Dinde, pour fondue</t>
  </si>
  <si>
    <t>Dinde, steak</t>
  </si>
  <si>
    <t>Dinde, suprême</t>
  </si>
  <si>
    <t>Oie n.s.</t>
  </si>
  <si>
    <t>Poulet n.s.</t>
  </si>
  <si>
    <t>Poulet, aileron</t>
  </si>
  <si>
    <t>Poulet, cuisse</t>
  </si>
  <si>
    <t>Poulet, émincé (viande uniquement)</t>
  </si>
  <si>
    <t>Poulet, entier</t>
  </si>
  <si>
    <t>Poulet, hachée (viande uniquement)</t>
  </si>
  <si>
    <t>Poulet, pour fondue</t>
  </si>
  <si>
    <t>Poulet, suprême</t>
  </si>
  <si>
    <t>Activia</t>
  </si>
  <si>
    <t>Lait fermenté</t>
  </si>
  <si>
    <t>Yogourt</t>
  </si>
  <si>
    <t>Yogourt au kéfir</t>
  </si>
  <si>
    <t>Fruits/Fruits frais</t>
  </si>
  <si>
    <t>Lait et produits laitiers/Boissons lactées et yogourts à boire</t>
  </si>
  <si>
    <t>Catégories</t>
  </si>
  <si>
    <t>Sucreries</t>
  </si>
  <si>
    <t>Catégorie 1</t>
  </si>
  <si>
    <t>Catégorie 2</t>
  </si>
  <si>
    <t>Fruits</t>
  </si>
  <si>
    <t>Légumes</t>
  </si>
  <si>
    <t>Racines et tubercules</t>
  </si>
  <si>
    <t>Légumineuses</t>
  </si>
  <si>
    <t>Oléagineux</t>
  </si>
  <si>
    <t>Produits laitiers</t>
  </si>
  <si>
    <t>Viande rouge</t>
  </si>
  <si>
    <t>Viande transformée/charcuterie</t>
  </si>
  <si>
    <t>Céréales</t>
  </si>
  <si>
    <t>Crèmes et pouding</t>
  </si>
  <si>
    <t>Légumes/Légumes frais</t>
  </si>
  <si>
    <t>Légumes frais</t>
  </si>
  <si>
    <t>Boissons sans alcool/Sirop</t>
  </si>
  <si>
    <t>Boissons sans alcool</t>
  </si>
  <si>
    <t>Sirop</t>
  </si>
  <si>
    <t>Boissons sans alcool/Boissons à teneur reduite en sucre</t>
  </si>
  <si>
    <t>Boissons à teneur reduite en sucre</t>
  </si>
  <si>
    <t>Boissons alcoolisées/Vin</t>
  </si>
  <si>
    <t>Boissons alcoolisées</t>
  </si>
  <si>
    <t>Vin</t>
  </si>
  <si>
    <t>Poisson/Produits à base de poisson</t>
  </si>
  <si>
    <t>Poisson</t>
  </si>
  <si>
    <t>Produits à base de poisson</t>
  </si>
  <si>
    <t>Sucreries/Chocolat et produits chocolatés</t>
  </si>
  <si>
    <t>Chocolat et produits chocolatés</t>
  </si>
  <si>
    <t>Lait et produits laitiers/Substituts du lait</t>
  </si>
  <si>
    <t>Lait et produits laitiers</t>
  </si>
  <si>
    <t>Substituts du lait</t>
  </si>
  <si>
    <t>Produits céréaliers, légumineuses et pommes de terre/Pâtes alimentaires</t>
  </si>
  <si>
    <t>Produits céréaliers, légumineuses et pommes de terre</t>
  </si>
  <si>
    <t>Pâtes alimentaires</t>
  </si>
  <si>
    <t>Snacks salés</t>
  </si>
  <si>
    <t>Produits céréaliers, légumineuses et pommes de terre/Légumineuses</t>
  </si>
  <si>
    <t>Divers/Gélifiants et liants</t>
  </si>
  <si>
    <t>Divers</t>
  </si>
  <si>
    <t>Gélifiants et liants</t>
  </si>
  <si>
    <t>Viande et abats/Autres espèces animales</t>
  </si>
  <si>
    <t>Viande et abats</t>
  </si>
  <si>
    <t>Autres espèces animales</t>
  </si>
  <si>
    <t>Divers/Pâtes à tartiner</t>
  </si>
  <si>
    <t>Pâtes à tartiner</t>
  </si>
  <si>
    <t>Pains, flocons et céréales pour le petit-déjeuner/Pains croustillants, biscottes, crackers et galettes</t>
  </si>
  <si>
    <t>Pains, flocons et céréales pour le petit-déjeuner</t>
  </si>
  <si>
    <t>Pains croustillants, biscottes, crackers et galettes</t>
  </si>
  <si>
    <t>Plats/Sandwich</t>
  </si>
  <si>
    <t>Plats</t>
  </si>
  <si>
    <t>Sandwich</t>
  </si>
  <si>
    <t>Produits céréaliers, légumineuses et pommes de terre/Pommes de terre</t>
  </si>
  <si>
    <t>Pains, flocons et céréales pour le petit-déjeuner/Flocons, son et germes</t>
  </si>
  <si>
    <t>Flocons, son et germes</t>
  </si>
  <si>
    <t>Pains, flocons et céréales pour le petit-déjeuner/Mélanges de müesli et céréales pour petit-déjeuner</t>
  </si>
  <si>
    <t>Mélanges de müesli et céréales pour petit-déjeuner</t>
  </si>
  <si>
    <t>Produits carnés et charcuterie/Produits de charcuterie cuits</t>
  </si>
  <si>
    <t>Produits carnés et charcuterie</t>
  </si>
  <si>
    <t>Produits de charcuterie cuits</t>
  </si>
  <si>
    <t>Sucreries/Autres sucreries</t>
  </si>
  <si>
    <t>Autres sucreries</t>
  </si>
  <si>
    <t>Lait et produits laitiers/Fromage à pâte molle</t>
  </si>
  <si>
    <t>Fromage à pâte molle</t>
  </si>
  <si>
    <t>Viande et abats/Volaille</t>
  </si>
  <si>
    <t>Volaille</t>
  </si>
  <si>
    <t>Noix, graines et produits oléagineux</t>
  </si>
  <si>
    <t>-</t>
  </si>
  <si>
    <t>Graisses et huiles/Sauces à salade</t>
  </si>
  <si>
    <t>Graisses et huiles</t>
  </si>
  <si>
    <t>Sauces à salade</t>
  </si>
  <si>
    <t>Snacks salés/Noix et graines salées</t>
  </si>
  <si>
    <t>Noix et graines salées</t>
  </si>
  <si>
    <t>Plats/Plats asiatiques</t>
  </si>
  <si>
    <t>Plats asiatiques</t>
  </si>
  <si>
    <t>Graisses et huiles/Mayonnaises</t>
  </si>
  <si>
    <t>Mayonnaises</t>
  </si>
  <si>
    <t>Sucreries/Glaces à base de lait</t>
  </si>
  <si>
    <t>Glaces à base de lait</t>
  </si>
  <si>
    <t>Substituts de viande</t>
  </si>
  <si>
    <t>Lait et produits laitiers/Fromage à pâte dure</t>
  </si>
  <si>
    <t>Fromage à pâte dure</t>
  </si>
  <si>
    <t>Sucreries/Gâteaux, tourtes et cakes</t>
  </si>
  <si>
    <t>Gâteaux, tourtes et cakes</t>
  </si>
  <si>
    <t>Plats/Autres plats sucrés</t>
  </si>
  <si>
    <t>Autres plats sucrés</t>
  </si>
  <si>
    <t>Sucreries/Biscuits</t>
  </si>
  <si>
    <t>Biscuits</t>
  </si>
  <si>
    <t>Légumes/Champignons</t>
  </si>
  <si>
    <t>Champignons</t>
  </si>
  <si>
    <t>Sucreries/Bonbons, bonbons gélifiés aux fruits et chewing-gums</t>
  </si>
  <si>
    <t>Bonbons, bonbons gélifiés aux fruits et chewing-gums</t>
  </si>
  <si>
    <t>Boissons lactées et yogourts à boire</t>
  </si>
  <si>
    <t>Graisses et huiles/Huiles</t>
  </si>
  <si>
    <t>Viande et abats/Veau</t>
  </si>
  <si>
    <t>Veau</t>
  </si>
  <si>
    <t>Boissons alcoolisées/Bière</t>
  </si>
  <si>
    <t>Bière</t>
  </si>
  <si>
    <t>Œufs</t>
  </si>
  <si>
    <t>Produits carnés et charcuterie/Autres produits carnés et produits de charcuterie</t>
  </si>
  <si>
    <t>Autres produits carnés et produits de charcuterie</t>
  </si>
  <si>
    <t>Poisson/Fruits de mer et crustacés</t>
  </si>
  <si>
    <t>Fruits de mer et crustacés</t>
  </si>
  <si>
    <t>Produits céréaliers, légumineuses et pommes de terre/Riz</t>
  </si>
  <si>
    <t>Riz</t>
  </si>
  <si>
    <t>Snacks salés/Produits en pâte feuilletée</t>
  </si>
  <si>
    <t>Produits en pâte feuilletée</t>
  </si>
  <si>
    <t>Viande et abats/Gibier</t>
  </si>
  <si>
    <t>Gibier</t>
  </si>
  <si>
    <t>Boissons alcoolisées/Spiritueux</t>
  </si>
  <si>
    <t>Spiritueux</t>
  </si>
  <si>
    <t>Lait et produits laitiers/Produits à base de fromage</t>
  </si>
  <si>
    <t>Produits à base de fromage</t>
  </si>
  <si>
    <t>Produits céréaliers, légumineuses et pommes de terre/Farines et amidon</t>
  </si>
  <si>
    <t>Farines et amidon</t>
  </si>
  <si>
    <t>Fruits/Fruits cuits (conserves comprises)</t>
  </si>
  <si>
    <t>Fruits cuits (conserves comprises)</t>
  </si>
  <si>
    <t>Poisson/Poissons d'eau douce</t>
  </si>
  <si>
    <t>Poissons d'eau douce</t>
  </si>
  <si>
    <t>Sucreries/Confitures et produits à tartiner sucrés</t>
  </si>
  <si>
    <t>Confitures et produits à tartiner sucrés</t>
  </si>
  <si>
    <t>Sucreries/Autres articles de pâtisserie</t>
  </si>
  <si>
    <t>Autres articles de pâtisserie</t>
  </si>
  <si>
    <t>Snacks salés/Autres snacks salés</t>
  </si>
  <si>
    <t>Autres snacks salés</t>
  </si>
  <si>
    <t>Boissons sans alcool/Boissons sucrées</t>
  </si>
  <si>
    <t>Boissons sucrées</t>
  </si>
  <si>
    <t>Viande et abats/Bœuf</t>
  </si>
  <si>
    <t>Bœuf</t>
  </si>
  <si>
    <t>Plats/Tartes sucrées et salées et gratins</t>
  </si>
  <si>
    <t>Tartes sucrées et salées et gratins</t>
  </si>
  <si>
    <t>Légumes/Légumes secs</t>
  </si>
  <si>
    <t>Légumes secs</t>
  </si>
  <si>
    <t>Plats/Fast Food</t>
  </si>
  <si>
    <t>Fast Food</t>
  </si>
  <si>
    <t>Légumes/Pousses et germes</t>
  </si>
  <si>
    <t>Pousses et germes</t>
  </si>
  <si>
    <t>Produits céréaliers, légumineuses et pommes de terre/Pâtes</t>
  </si>
  <si>
    <t>Pâtes</t>
  </si>
  <si>
    <t>Poisson/Poissons de mer</t>
  </si>
  <si>
    <t>Poissons de mer</t>
  </si>
  <si>
    <t>Boissons sans alcool/Boissons à base d'extrait de malt</t>
  </si>
  <si>
    <t>Boissons à base d'extrait de malt</t>
  </si>
  <si>
    <t>Produits céréaliers, légumineuses et pommes de terre/Maïs</t>
  </si>
  <si>
    <t>Produits céréaliers, légumineuses et pommes de terre/Autres produits céréaliers</t>
  </si>
  <si>
    <t>Autres produits céréaliers</t>
  </si>
  <si>
    <t>Viande et abats/Porc</t>
  </si>
  <si>
    <t>Porc</t>
  </si>
  <si>
    <t>Lait et produits laitiers/Yogourt et lait acidulé</t>
  </si>
  <si>
    <t>Yogourt et lait acidulé</t>
  </si>
  <si>
    <t>Fruits/Fruits secs</t>
  </si>
  <si>
    <t>Fruits secs</t>
  </si>
  <si>
    <t>Sucreries/Crèmes et pouding</t>
  </si>
  <si>
    <t>Plats/Plats italiens</t>
  </si>
  <si>
    <t>Plats italiens</t>
  </si>
  <si>
    <t>Boissons alcoolisées/Autres boissons alcoolisées</t>
  </si>
  <si>
    <t>Autres boissons alcoolisées</t>
  </si>
  <si>
    <t>Sucreries/Sucres et édulcorants</t>
  </si>
  <si>
    <t>Sucres et édulcorants</t>
  </si>
  <si>
    <t>Sucreries/Barres</t>
  </si>
  <si>
    <t>Barres</t>
  </si>
  <si>
    <t>Lait et produits laitiers/Lait</t>
  </si>
  <si>
    <t>Lait</t>
  </si>
  <si>
    <t>Plats/Müesli et bouillie</t>
  </si>
  <si>
    <t>Müesli et bouillie</t>
  </si>
  <si>
    <t>Boissons sans alcool/Eau potable</t>
  </si>
  <si>
    <t>Eau potable</t>
  </si>
  <si>
    <t>Légumes/Légumes cuits (conserves comprises)</t>
  </si>
  <si>
    <t>Légumes cuits (conserves comprises)</t>
  </si>
  <si>
    <t>Légumes/Herbes aromatiques</t>
  </si>
  <si>
    <t>Herbes aromatiques</t>
  </si>
  <si>
    <t>Plats/Plats orientaux</t>
  </si>
  <si>
    <t>Plats orientaux</t>
  </si>
  <si>
    <t>Viande et abats/Agneau, mouton</t>
  </si>
  <si>
    <t>Agneau, mouton</t>
  </si>
  <si>
    <t>Boissons sans alcool/Café</t>
  </si>
  <si>
    <t>Café</t>
  </si>
  <si>
    <t>Pains, flocons et céréales pour le petit-déjeuner/Pains et produits de boulangerie</t>
  </si>
  <si>
    <t>Pains et produits de boulangerie</t>
  </si>
  <si>
    <t>Sucreries/Glaces à base d'eau</t>
  </si>
  <si>
    <t>Glaces à base d'eau</t>
  </si>
  <si>
    <t>Boissons sans alcool/Thé</t>
  </si>
  <si>
    <t>Thé</t>
  </si>
  <si>
    <t>Divers/Sauces</t>
  </si>
  <si>
    <t>Sauces</t>
  </si>
  <si>
    <t>Produits carnés et charcuterie/Produits de charcuterie bouillis</t>
  </si>
  <si>
    <t>Produits de charcuterie bouillis</t>
  </si>
  <si>
    <t>Produits carnés et charcuterie/Produits de charcuterie crus</t>
  </si>
  <si>
    <t>Produits de charcuterie crus</t>
  </si>
  <si>
    <t>Fruits frais</t>
  </si>
  <si>
    <t>Snacks salés/Chips</t>
  </si>
  <si>
    <t>Chips</t>
  </si>
  <si>
    <t>Lait et produits laitiers/Fromage frais et séré</t>
  </si>
  <si>
    <t>Fromage frais et séré</t>
  </si>
  <si>
    <t>Plats/Salades</t>
  </si>
  <si>
    <t>Salades</t>
  </si>
  <si>
    <t>Boissons sans alcool/Jus de fruits et de légumes</t>
  </si>
  <si>
    <t>Jus de fruits et de légumes</t>
  </si>
  <si>
    <t>Plats/Autres plats salés/épicés</t>
  </si>
  <si>
    <t>Autres plats salés</t>
  </si>
  <si>
    <t>Plats/Potages et soupes</t>
  </si>
  <si>
    <t>Potages et soupes</t>
  </si>
  <si>
    <t>Snacks salés/Sticks salés et bretzels</t>
  </si>
  <si>
    <t>Sticks salés et bretzels</t>
  </si>
  <si>
    <t>Légumes/Jus de légumes</t>
  </si>
  <si>
    <t>Fruits/Jus de fruits</t>
  </si>
  <si>
    <t>Catégories GBD</t>
  </si>
  <si>
    <t>Viandes rouges</t>
  </si>
  <si>
    <t>Charcuterie</t>
  </si>
  <si>
    <t>Abats</t>
  </si>
  <si>
    <t>Fromages</t>
  </si>
  <si>
    <t>Huiles et graisses</t>
  </si>
  <si>
    <t>Produits industrialisés</t>
  </si>
  <si>
    <t>Alcool</t>
  </si>
  <si>
    <t>Farineux et céréales</t>
  </si>
  <si>
    <t>Beurre</t>
  </si>
  <si>
    <t>Viandes blanches</t>
  </si>
  <si>
    <t>poulet, dinde, lapin, veau, porc</t>
  </si>
  <si>
    <t>bœuf, cheval, mouton, agneau</t>
  </si>
  <si>
    <t>Poissons</t>
  </si>
  <si>
    <t>Epices et herbes aromatiques</t>
  </si>
  <si>
    <t>Lait et yaourts</t>
  </si>
  <si>
    <t>crème, crème dessert</t>
  </si>
  <si>
    <t>Racine et tubercules</t>
  </si>
  <si>
    <t>Catégorie HUG/GBD</t>
  </si>
  <si>
    <t>Sel</t>
  </si>
  <si>
    <t>Divers/Sel</t>
  </si>
  <si>
    <t>Divers/Epices et arômes</t>
  </si>
  <si>
    <t>Epices et arômes</t>
  </si>
  <si>
    <t>Divers/Herbes aromatiques</t>
  </si>
  <si>
    <t>Gibier sauvage</t>
  </si>
  <si>
    <t>Viande et abats/Gibier sauvage</t>
  </si>
  <si>
    <t>Viande et abats/Cheval</t>
  </si>
  <si>
    <t>Cheval</t>
  </si>
  <si>
    <t>Catégorie</t>
  </si>
  <si>
    <t>Étiquettes de lignes</t>
  </si>
  <si>
    <t>Total général</t>
  </si>
  <si>
    <t>Catégorie niveau 1</t>
  </si>
  <si>
    <t>Catégorie niveau 2</t>
  </si>
  <si>
    <t>Viandes noires</t>
  </si>
  <si>
    <t>Catégories OpenNet</t>
  </si>
  <si>
    <t>Pain, farines et céréales</t>
  </si>
  <si>
    <t>Viandes autres, charcuterie et abats</t>
  </si>
  <si>
    <t>Tubercules et racines</t>
  </si>
  <si>
    <t>Aliment</t>
  </si>
  <si>
    <t>Volailles</t>
  </si>
  <si>
    <t>Légumineuses, graines et oléagineux</t>
  </si>
  <si>
    <t>Fruits et légumes</t>
  </si>
  <si>
    <t>Graisses et huiles/Beurre</t>
  </si>
  <si>
    <t>kg CO2e/kg aliment consommé</t>
  </si>
  <si>
    <t>Moyenne de kg CO2e/kg aliment consommé</t>
  </si>
  <si>
    <t>FoodItems/Scenarios</t>
  </si>
  <si>
    <t>REF</t>
  </si>
  <si>
    <t>HGD</t>
  </si>
  <si>
    <t>RSN</t>
  </si>
  <si>
    <t>VGN</t>
  </si>
  <si>
    <t>VGT</t>
  </si>
  <si>
    <t>PST</t>
  </si>
  <si>
    <t>FXT</t>
  </si>
  <si>
    <t>PTO</t>
  </si>
  <si>
    <t>MTO</t>
  </si>
  <si>
    <t>TAX</t>
  </si>
  <si>
    <t>Vegetables</t>
  </si>
  <si>
    <t>Legumes</t>
  </si>
  <si>
    <t>Nutsandseeds</t>
  </si>
  <si>
    <t>Cereals</t>
  </si>
  <si>
    <t>Meatproducts</t>
  </si>
  <si>
    <t>Fish&amp;seafood</t>
  </si>
  <si>
    <t>Eggs</t>
  </si>
  <si>
    <t>Dairyproducts</t>
  </si>
  <si>
    <t>Vegetableoils</t>
  </si>
  <si>
    <t>Roots&amp;tubers</t>
  </si>
  <si>
    <t>Others</t>
  </si>
  <si>
    <t>g/pers./jour</t>
  </si>
  <si>
    <r>
      <t xml:space="preserve">Chen, C., Chaudhary, A., &amp; Mathys, A. (2019). Dietary change scenarios and implications for environmental, nutrition, human health and economic dimensions of food sustainability. </t>
    </r>
    <r>
      <rPr>
        <i/>
        <sz val="12"/>
        <color theme="1"/>
        <rFont val="Calibri"/>
        <family val="2"/>
        <scheme val="minor"/>
      </rPr>
      <t>Nutrients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(4). https://doi.org/10.3390/NU11040856</t>
    </r>
  </si>
  <si>
    <t>[1]</t>
  </si>
  <si>
    <t>Menus journaliers selon [1]</t>
  </si>
  <si>
    <t>Healthy global diets - une diette saine selon les recommandations nutritionnelles</t>
  </si>
  <si>
    <t>Diette suisse moyenne (2011)</t>
  </si>
  <si>
    <t>Diette recommandée par la Société Suisse de Nutrition</t>
  </si>
  <si>
    <t>Diette végane</t>
  </si>
  <si>
    <t>Diette végétarienne</t>
  </si>
  <si>
    <t>Lait-œuf-poisson</t>
  </si>
  <si>
    <t>Flexitarien</t>
  </si>
  <si>
    <t>Protein-oriented - protéiné</t>
  </si>
  <si>
    <t>Meat-oriented - carné</t>
  </si>
  <si>
    <t>Colonne1</t>
  </si>
  <si>
    <t>GWP (kgCO2eq/kg)</t>
  </si>
  <si>
    <t>GWP (kgCO2eq/g)</t>
  </si>
  <si>
    <t>Autres</t>
  </si>
  <si>
    <t>différence avec REF</t>
  </si>
  <si>
    <t>étude initiale</t>
  </si>
  <si>
    <t>GWP kgCO2eq/pers/jour</t>
  </si>
  <si>
    <t>résultats OpenNet</t>
  </si>
  <si>
    <t>Petit déjeuner</t>
  </si>
  <si>
    <t>Total</t>
  </si>
  <si>
    <t>Répartition de la masse d'aliments par type de repas</t>
  </si>
  <si>
    <t>Repas</t>
  </si>
  <si>
    <t>Diner</t>
  </si>
  <si>
    <t>Repas en entreprise (OpenNet)</t>
  </si>
  <si>
    <t>GWP par catégorie d'aliment</t>
  </si>
  <si>
    <t>GWP par type de repas</t>
  </si>
  <si>
    <t>Menu Suisse moyen</t>
  </si>
  <si>
    <t>kg CO2/repas</t>
  </si>
  <si>
    <t>Menu recommandé nutritionnellement</t>
  </si>
  <si>
    <t>Menu flexitarien</t>
  </si>
  <si>
    <t>Menu protéiné/carné</t>
  </si>
  <si>
    <t>Différence avec le repas Suisse moyen</t>
  </si>
  <si>
    <t>PLUS: légumes, fruits (+25%), légumineuses (x5), oléagineux (x2) - MOINS: viande, poissons, huiles végétales (-2/3), œufs, céréales, tubercules (-1/3)</t>
  </si>
  <si>
    <t>PLUS: légumes, fruits (+10%), légumineuses (x3), oléagineux (x2) - MOINS: viande (-2/3), poissons (-1/3)</t>
  </si>
  <si>
    <t>Menu végan</t>
  </si>
  <si>
    <t>Référence</t>
  </si>
  <si>
    <t>Menu végétarien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</si>
</sst>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D4F0C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quotePrefix="1" applyFont="1"/>
    <xf numFmtId="2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7" fillId="2" borderId="2" xfId="0" applyFont="1" applyFill="1" applyBorder="1"/>
    <xf numFmtId="0" fontId="7" fillId="2" borderId="3" xfId="0" applyFont="1" applyFill="1" applyBorder="1"/>
    <xf numFmtId="0" fontId="0" fillId="0" borderId="4" xfId="0" applyBorder="1"/>
    <xf numFmtId="9" fontId="0" fillId="0" borderId="0" xfId="2" applyFont="1"/>
    <xf numFmtId="9" fontId="0" fillId="0" borderId="4" xfId="2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9" fontId="0" fillId="0" borderId="3" xfId="2" applyFont="1" applyBorder="1"/>
    <xf numFmtId="0" fontId="7" fillId="4" borderId="4" xfId="0" applyFont="1" applyFill="1" applyBorder="1"/>
    <xf numFmtId="0" fontId="7" fillId="4" borderId="4" xfId="0" applyFont="1" applyFill="1" applyBorder="1" applyAlignment="1">
      <alignment wrapText="1"/>
    </xf>
    <xf numFmtId="0" fontId="0" fillId="5" borderId="4" xfId="0" applyFill="1" applyBorder="1"/>
    <xf numFmtId="2" fontId="0" fillId="5" borderId="4" xfId="0" applyNumberFormat="1" applyFill="1" applyBorder="1"/>
    <xf numFmtId="0" fontId="3" fillId="3" borderId="2" xfId="0" applyNumberFormat="1" applyFont="1" applyFill="1" applyBorder="1"/>
    <xf numFmtId="0" fontId="3" fillId="0" borderId="2" xfId="0" applyNumberFormat="1" applyFont="1" applyBorder="1"/>
    <xf numFmtId="164" fontId="3" fillId="3" borderId="3" xfId="0" applyNumberFormat="1" applyFont="1" applyFill="1" applyBorder="1"/>
    <xf numFmtId="164" fontId="3" fillId="0" borderId="3" xfId="0" applyNumberFormat="1" applyFont="1" applyBorder="1"/>
    <xf numFmtId="9" fontId="3" fillId="0" borderId="3" xfId="2" applyFont="1" applyBorder="1"/>
    <xf numFmtId="0" fontId="3" fillId="6" borderId="0" xfId="0" applyFont="1" applyFill="1"/>
    <xf numFmtId="164" fontId="3" fillId="6" borderId="0" xfId="0" applyNumberFormat="1" applyFont="1" applyFill="1"/>
    <xf numFmtId="0" fontId="7" fillId="7" borderId="0" xfId="0" applyFont="1" applyFill="1" applyAlignment="1">
      <alignment horizontal="center" vertical="center"/>
    </xf>
    <xf numFmtId="0" fontId="9" fillId="7" borderId="0" xfId="0" applyFont="1" applyFill="1"/>
    <xf numFmtId="0" fontId="0" fillId="8" borderId="0" xfId="0" applyFill="1"/>
    <xf numFmtId="164" fontId="0" fillId="8" borderId="0" xfId="0" applyNumberFormat="1" applyFill="1"/>
    <xf numFmtId="0" fontId="0" fillId="9" borderId="5" xfId="0" applyFill="1" applyBorder="1"/>
    <xf numFmtId="0" fontId="3" fillId="9" borderId="5" xfId="0" applyFont="1" applyFill="1" applyBorder="1"/>
    <xf numFmtId="0" fontId="1" fillId="0" borderId="0" xfId="0" applyFont="1"/>
  </cellXfs>
  <cellStyles count="3">
    <cellStyle name="Normal" xfId="0" builtinId="0"/>
    <cellStyle name="Normal 2" xfId="1" xr:uid="{A8BD500C-5DE5-B841-80DB-45324E517DEE}"/>
    <cellStyle name="Pourcentage" xfId="2" builtinId="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wrapText="1"/>
    </dxf>
    <dxf>
      <numFmt numFmtId="164" formatCode="0.0"/>
    </dxf>
  </dxfs>
  <tableStyles count="0" defaultTableStyle="TableStyleMedium2" defaultPivotStyle="PivotStyleLight16"/>
  <colors>
    <mruColors>
      <color rgb="FFD4F0C6"/>
      <color rgb="FFB4E49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[OpenData - Données CO2 Alimentation.xlsx]Résultats!Tableau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GWP</a:t>
            </a:r>
            <a:r>
              <a:rPr lang="en-US" sz="1600" baseline="0">
                <a:solidFill>
                  <a:sysClr val="windowText" lastClr="000000"/>
                </a:solidFill>
              </a:rPr>
              <a:t> des types  d'aliments par kg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480505545726166"/>
          <c:y val="0.17934256562300574"/>
          <c:w val="0.83423058395573624"/>
          <c:h val="0.440568207879575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Résultats!$B$2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Résultats!$A$3:$A$14</c:f>
              <c:strCache>
                <c:ptCount val="11"/>
                <c:pt idx="0">
                  <c:v>Tubercules et racines</c:v>
                </c:pt>
                <c:pt idx="1">
                  <c:v>Fruits et légumes</c:v>
                </c:pt>
                <c:pt idx="2">
                  <c:v>Pain, farines et céréales</c:v>
                </c:pt>
                <c:pt idx="3">
                  <c:v>Poissons</c:v>
                </c:pt>
                <c:pt idx="4">
                  <c:v>Graisses et huiles</c:v>
                </c:pt>
                <c:pt idx="5">
                  <c:v>Légumineuses, graines et oléagineux</c:v>
                </c:pt>
                <c:pt idx="6">
                  <c:v>Œufs</c:v>
                </c:pt>
                <c:pt idx="7">
                  <c:v>Produits laitiers</c:v>
                </c:pt>
                <c:pt idx="8">
                  <c:v>Volailles</c:v>
                </c:pt>
                <c:pt idx="9">
                  <c:v>Viandes autres, charcuterie et abats</c:v>
                </c:pt>
                <c:pt idx="10">
                  <c:v>Viandes rouges</c:v>
                </c:pt>
              </c:strCache>
            </c:strRef>
          </c:cat>
          <c:val>
            <c:numRef>
              <c:f>Résultats!$B$3:$B$14</c:f>
              <c:numCache>
                <c:formatCode>0.0</c:formatCode>
                <c:ptCount val="11"/>
                <c:pt idx="0">
                  <c:v>0.53613223798534315</c:v>
                </c:pt>
                <c:pt idx="1">
                  <c:v>0.98791748342742836</c:v>
                </c:pt>
                <c:pt idx="2">
                  <c:v>2.3276668560283214</c:v>
                </c:pt>
                <c:pt idx="3">
                  <c:v>2.9739041897060337</c:v>
                </c:pt>
                <c:pt idx="4">
                  <c:v>4.0508084485605957</c:v>
                </c:pt>
                <c:pt idx="5">
                  <c:v>4.928010983668174</c:v>
                </c:pt>
                <c:pt idx="6">
                  <c:v>6.401978940140201</c:v>
                </c:pt>
                <c:pt idx="7">
                  <c:v>9.9793025116230485</c:v>
                </c:pt>
                <c:pt idx="8">
                  <c:v>14.746769996838166</c:v>
                </c:pt>
                <c:pt idx="9">
                  <c:v>20.442795710461795</c:v>
                </c:pt>
                <c:pt idx="10">
                  <c:v>30.318171393358181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38-41E8-A810-BE6DBB70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7"/>
        <c:overlap val="-27"/>
        <c:axId val="647980383"/>
        <c:axId val="647984959"/>
      </c:barChart>
      <c:catAx>
        <c:axId val="64798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7984959"/>
        <c:crosses val="autoZero"/>
        <c:auto val="1"/>
        <c:lblAlgn val="ctr"/>
        <c:lblOffset val="100"/>
        <c:noMultiLvlLbl val="0"/>
      </c:catAx>
      <c:valAx>
        <c:axId val="6479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40000"/>
                  <a:lumOff val="6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>
                    <a:solidFill>
                      <a:sysClr val="windowText" lastClr="000000"/>
                    </a:solidFill>
                  </a:rPr>
                  <a:t>kg CO2/kg</a:t>
                </a:r>
              </a:p>
            </c:rich>
          </c:tx>
          <c:layout>
            <c:manualLayout>
              <c:xMode val="edge"/>
              <c:yMode val="edge"/>
              <c:x val="3.6211168286639984E-2"/>
              <c:y val="0.2961359962455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798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Impact carbone d'un repas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Résultats!$A$21</c:f>
              <c:strCache>
                <c:ptCount val="1"/>
                <c:pt idx="0">
                  <c:v>Menu Suisse moyen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Résultats!$B$21</c:f>
              <c:numCache>
                <c:formatCode>0.0</c:formatCode>
                <c:ptCount val="1"/>
                <c:pt idx="0">
                  <c:v>4.1005762393104987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4-46E5-83BE-AD6F395FF019}"/>
            </c:ext>
          </c:extLst>
        </c:ser>
        <c:ser>
          <c:idx val="5"/>
          <c:order val="1"/>
          <c:tx>
            <c:strRef>
              <c:f>Résultats!$A$22</c:f>
              <c:strCache>
                <c:ptCount val="1"/>
                <c:pt idx="0">
                  <c:v>Menu végan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Résultats!$B$22</c:f>
              <c:numCache>
                <c:formatCode>0.0</c:formatCode>
                <c:ptCount val="1"/>
                <c:pt idx="0">
                  <c:v>1.581905450013612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64-46E5-83BE-AD6F395FF019}"/>
            </c:ext>
          </c:extLst>
        </c:ser>
        <c:ser>
          <c:idx val="1"/>
          <c:order val="2"/>
          <c:tx>
            <c:strRef>
              <c:f>Résultats!$A$23</c:f>
              <c:strCache>
                <c:ptCount val="1"/>
                <c:pt idx="0">
                  <c:v>Menu recommandé nutritionnellement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Résultats!$B$23</c:f>
              <c:numCache>
                <c:formatCode>0.0</c:formatCode>
                <c:ptCount val="1"/>
                <c:pt idx="0">
                  <c:v>2.5836759794788673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4-46E5-83BE-AD6F395FF019}"/>
            </c:ext>
          </c:extLst>
        </c:ser>
        <c:ser>
          <c:idx val="2"/>
          <c:order val="3"/>
          <c:tx>
            <c:strRef>
              <c:f>Résultats!$A$24</c:f>
              <c:strCache>
                <c:ptCount val="1"/>
                <c:pt idx="0">
                  <c:v>Menu végétarien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Résultats!$B$24</c:f>
              <c:numCache>
                <c:formatCode>0.0</c:formatCode>
                <c:ptCount val="1"/>
                <c:pt idx="0">
                  <c:v>2.7160729872848823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64-46E5-83BE-AD6F395FF019}"/>
            </c:ext>
          </c:extLst>
        </c:ser>
        <c:ser>
          <c:idx val="3"/>
          <c:order val="4"/>
          <c:tx>
            <c:strRef>
              <c:f>Résultats!$A$25</c:f>
              <c:strCache>
                <c:ptCount val="1"/>
                <c:pt idx="0">
                  <c:v>Menu flexitarien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Résultats!$B$25</c:f>
              <c:numCache>
                <c:formatCode>0.0</c:formatCode>
                <c:ptCount val="1"/>
                <c:pt idx="0">
                  <c:v>3.1082926889743088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64-46E5-83BE-AD6F395FF019}"/>
            </c:ext>
          </c:extLst>
        </c:ser>
        <c:ser>
          <c:idx val="4"/>
          <c:order val="5"/>
          <c:tx>
            <c:strRef>
              <c:f>Résultats!$A$26</c:f>
              <c:strCache>
                <c:ptCount val="1"/>
                <c:pt idx="0">
                  <c:v>Menu protéiné/carné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Résultats!$B$26</c:f>
              <c:numCache>
                <c:formatCode>0.0</c:formatCode>
                <c:ptCount val="1"/>
                <c:pt idx="0">
                  <c:v>5.5925336494992939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64-46E5-83BE-AD6F395FF0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408144"/>
        <c:axId val="1747410640"/>
      </c:barChart>
      <c:catAx>
        <c:axId val="1747408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7410640"/>
        <c:crosses val="autoZero"/>
        <c:auto val="1"/>
        <c:lblAlgn val="ctr"/>
        <c:lblOffset val="100"/>
        <c:noMultiLvlLbl val="0"/>
      </c:catAx>
      <c:valAx>
        <c:axId val="17474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GWP</a:t>
                </a:r>
                <a:r>
                  <a:rPr lang="fr-FR" baseline="0"/>
                  <a:t> (kg CO2eq/repas)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7634259259259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4740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</xdr:colOff>
      <xdr:row>1</xdr:row>
      <xdr:rowOff>11430</xdr:rowOff>
    </xdr:from>
    <xdr:to>
      <xdr:col>8</xdr:col>
      <xdr:colOff>388620</xdr:colOff>
      <xdr:row>15</xdr:row>
      <xdr:rowOff>99391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65E1454-DE01-DBC8-F56B-CA59D021F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3313</xdr:colOff>
      <xdr:row>28</xdr:row>
      <xdr:rowOff>69573</xdr:rowOff>
    </xdr:from>
    <xdr:to>
      <xdr:col>3</xdr:col>
      <xdr:colOff>82826</xdr:colOff>
      <xdr:row>42</xdr:row>
      <xdr:rowOff>29816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D89C7BC-99F6-DA6B-E214-0328B9B73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ossard Mija" refreshedDate="44782.435942361109" createdVersion="8" refreshedVersion="8" minRefreshableVersion="3" recordCount="1518" xr:uid="{A469D70D-457E-4A2D-BF37-619030348455}">
  <cacheSource type="worksheet">
    <worksheetSource name="Tableau1"/>
  </cacheSource>
  <cacheFields count="6">
    <cacheField name="Aliment" numFmtId="0">
      <sharedItems/>
    </cacheField>
    <cacheField name="kg CO2e/kg aliment consommé" numFmtId="2">
      <sharedItems containsSemiMixedTypes="0" containsString="0" containsNumber="1" minValue="0" maxValue="91.241182795698933"/>
    </cacheField>
    <cacheField name="Catégorie" numFmtId="0">
      <sharedItems containsBlank="1"/>
    </cacheField>
    <cacheField name="Catégorie niveau 1" numFmtId="0">
      <sharedItems/>
    </cacheField>
    <cacheField name="Catégorie niveau 2" numFmtId="0">
      <sharedItems/>
    </cacheField>
    <cacheField name="Catégories OpenNet" numFmtId="0">
      <sharedItems count="27">
        <e v="#N/A"/>
        <s v="Fruits et légumes"/>
        <s v="Produits laitiers"/>
        <s v="Viandes rouges"/>
        <s v="Légumineuses, graines et oléagineux"/>
        <s v="Herbes aromatiques"/>
        <s v="Volailles"/>
        <s v="Œufs"/>
        <s v="Viandes autres, charcuterie et abats"/>
        <s v="Pain, farines et céréales"/>
        <s v="Poissons"/>
        <s v="Epices et arômes"/>
        <s v="Produits industrialisés"/>
        <s v="Tubercules et racines"/>
        <s v="Graisses et huiles"/>
        <s v="Sauces"/>
        <s v="Sel"/>
        <s v="Fruits et légumes et légumes" u="1"/>
        <s v="Noix, graines et oléagineux" u="1"/>
        <s v="Fruits" u="1"/>
        <s v="Légumes" u="1"/>
        <s v="Légumineuses" u="1"/>
        <s v="Viandes blanches, charcuterie et abats" u="1"/>
        <s v="Beurre" u="1"/>
        <s v="Huiles et graisses" u="1"/>
        <s v="Volaille" u="1"/>
        <s v="Légumineuses, graines et oléagineux, graines et oléagineux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8">
  <r>
    <s v="7 Up"/>
    <n v="0.11379147137932405"/>
    <m/>
    <e v="#N/A"/>
    <e v="#N/A"/>
    <x v="0"/>
  </r>
  <r>
    <s v="Abricot"/>
    <n v="0.36676864758461342"/>
    <s v="Fruits/Fruits frais"/>
    <s v="Fruits"/>
    <s v="Fruits frais"/>
    <x v="1"/>
  </r>
  <r>
    <s v="Abricotine (CH)"/>
    <n v="2.9031878737161301"/>
    <m/>
    <e v="#N/A"/>
    <e v="#N/A"/>
    <x v="0"/>
  </r>
  <r>
    <s v="Absinthe (CH)"/>
    <n v="2.9031878737161301"/>
    <m/>
    <e v="#N/A"/>
    <e v="#N/A"/>
    <x v="0"/>
  </r>
  <r>
    <s v="Actifit"/>
    <n v="2.0608075389946126"/>
    <m/>
    <e v="#N/A"/>
    <e v="#N/A"/>
    <x v="0"/>
  </r>
  <r>
    <s v="Actilife Crunchy Mix Fibre"/>
    <n v="0.81848178045180797"/>
    <m/>
    <e v="#N/A"/>
    <e v="#N/A"/>
    <x v="0"/>
  </r>
  <r>
    <s v="Actilife Crunchy Mix Plus"/>
    <n v="0.81848178045180797"/>
    <m/>
    <e v="#N/A"/>
    <e v="#N/A"/>
    <x v="0"/>
  </r>
  <r>
    <s v="Actimel"/>
    <n v="2.0608075389946126"/>
    <s v="Lait et produits laitiers/Boissons lactées et yogourts à boire"/>
    <s v="Produits laitiers"/>
    <s v="Boissons lactées et yogourts à boire"/>
    <x v="2"/>
  </r>
  <r>
    <s v="Activia"/>
    <n v="2.0608075389946126"/>
    <s v="Lait et produits laitiers/Boissons lactées et yogourts à boire"/>
    <s v="Produits laitiers"/>
    <s v="Boissons lactées et yogourts à boire"/>
    <x v="2"/>
  </r>
  <r>
    <s v="Adrio (CH)"/>
    <n v="12.65697615587289"/>
    <m/>
    <e v="#N/A"/>
    <e v="#N/A"/>
    <x v="0"/>
  </r>
  <r>
    <s v="After Eight"/>
    <n v="14.744651379445772"/>
    <m/>
    <e v="#N/A"/>
    <e v="#N/A"/>
    <x v="0"/>
  </r>
  <r>
    <s v="Agneau n.s."/>
    <n v="26.075268817204304"/>
    <s v="Viande et abats/Agneau, mouton"/>
    <s v="Viandes rouges"/>
    <s v="Agneau, mouton"/>
    <x v="3"/>
  </r>
  <r>
    <s v="Agneau, côtelette"/>
    <n v="26.075268817204304"/>
    <s v="Viande et abats/Agneau, mouton"/>
    <s v="Viandes rouges"/>
    <s v="Agneau, mouton"/>
    <x v="3"/>
  </r>
  <r>
    <s v="Agneau, épaule"/>
    <n v="23.98924731182796"/>
    <s v="Viande et abats/Agneau, mouton"/>
    <s v="Viandes rouges"/>
    <s v="Agneau, mouton"/>
    <x v="3"/>
  </r>
  <r>
    <s v="Agneau, filet"/>
    <n v="42.559784946236569"/>
    <s v="Viande et abats/Agneau, mouton"/>
    <s v="Viandes rouges"/>
    <s v="Agneau, mouton"/>
    <x v="3"/>
  </r>
  <r>
    <s v="Agneau, gigot"/>
    <n v="26.075268817204304"/>
    <s v="Viande et abats/Agneau, mouton"/>
    <s v="Viandes rouges"/>
    <s v="Agneau, mouton"/>
    <x v="3"/>
  </r>
  <r>
    <s v="Agneau, pour fondue"/>
    <n v="26.075268817204304"/>
    <s v="Viande et abats/Agneau, mouton"/>
    <s v="Viandes rouges"/>
    <s v="Agneau, mouton"/>
    <x v="3"/>
  </r>
  <r>
    <s v="Agrino (CH)"/>
    <n v="11.655498231543413"/>
    <s v="Produits céréaliers, légumineuses et pommes de terre/Légumineuses"/>
    <s v="Légumineuses"/>
    <s v="Légumineuses"/>
    <x v="4"/>
  </r>
  <r>
    <s v="Ail"/>
    <n v="6.0821105066574814"/>
    <s v="Légumes/Légumes frais"/>
    <s v="Légumes"/>
    <s v="Légumes frais"/>
    <x v="1"/>
  </r>
  <r>
    <s v="Ail d'ours"/>
    <n v="0.50929826296100755"/>
    <s v="Divers/Herbes aromatiques"/>
    <s v="Herbes aromatiques"/>
    <s v="Herbes aromatiques"/>
    <x v="5"/>
  </r>
  <r>
    <s v="Airelle à gros fruits"/>
    <n v="0.9461957073023668"/>
    <s v="Fruits/Fruits frais"/>
    <s v="Fruits"/>
    <s v="Fruits frais"/>
    <x v="1"/>
  </r>
  <r>
    <s v="Airelle rouge"/>
    <n v="0.9461957073023668"/>
    <s v="Fruits/Fruits frais"/>
    <s v="Fruits"/>
    <s v="Fruits frais"/>
    <x v="1"/>
  </r>
  <r>
    <s v="Alcopop n.s."/>
    <n v="2.9031878737161301"/>
    <m/>
    <e v="#N/A"/>
    <e v="#N/A"/>
    <x v="0"/>
  </r>
  <r>
    <s v="Algues n.s."/>
    <n v="0.50929826296100755"/>
    <s v="Légumes/Légumes frais"/>
    <s v="Légumes"/>
    <s v="Légumes frais"/>
    <x v="1"/>
  </r>
  <r>
    <s v="Algues, nori"/>
    <n v="0.50929826296100755"/>
    <s v="Légumes/Légumes frais"/>
    <s v="Légumes"/>
    <s v="Légumes frais"/>
    <x v="1"/>
  </r>
  <r>
    <s v="Alpenbitter (CH)"/>
    <n v="2.9031878737161301"/>
    <m/>
    <e v="#N/A"/>
    <e v="#N/A"/>
    <x v="0"/>
  </r>
  <r>
    <s v="Amandes"/>
    <n v="6.7349669506451377"/>
    <m/>
    <e v="#N/A"/>
    <e v="#N/A"/>
    <x v="0"/>
  </r>
  <r>
    <s v="Amandes enrobées de chocolat"/>
    <n v="4.3230734512418314"/>
    <m/>
    <e v="#N/A"/>
    <e v="#N/A"/>
    <x v="0"/>
  </r>
  <r>
    <s v="Amandes enrobées de sucre"/>
    <n v="6.7349669506451377"/>
    <m/>
    <e v="#N/A"/>
    <e v="#N/A"/>
    <x v="0"/>
  </r>
  <r>
    <s v="Amarante pops"/>
    <n v="0.81848178045180797"/>
    <m/>
    <e v="#N/A"/>
    <e v="#N/A"/>
    <x v="0"/>
  </r>
  <r>
    <s v="Amaretto"/>
    <n v="2.9031878737161301"/>
    <m/>
    <e v="#N/A"/>
    <e v="#N/A"/>
    <x v="0"/>
  </r>
  <r>
    <s v="Amaretto (CH)"/>
    <n v="3.2635934664473378"/>
    <m/>
    <e v="#N/A"/>
    <e v="#N/A"/>
    <x v="0"/>
  </r>
  <r>
    <s v="Amidon (pommes de terre, maïs, froment)"/>
    <n v="0.48747766052372771"/>
    <m/>
    <e v="#N/A"/>
    <e v="#N/A"/>
    <x v="0"/>
  </r>
  <r>
    <s v="Amuse-bouche pour l'apéritif n.s."/>
    <n v="3.1358906309792505"/>
    <m/>
    <e v="#N/A"/>
    <e v="#N/A"/>
    <x v="0"/>
  </r>
  <r>
    <s v="Ananas"/>
    <n v="0.5013408357289646"/>
    <s v="Fruits/Fruits frais"/>
    <s v="Fruits"/>
    <s v="Fruits frais"/>
    <x v="1"/>
  </r>
  <r>
    <s v="Anchois"/>
    <n v="0.13687284259917801"/>
    <m/>
    <e v="#N/A"/>
    <e v="#N/A"/>
    <x v="0"/>
  </r>
  <r>
    <s v="Aneth"/>
    <n v="0.37028904475089486"/>
    <s v="Divers/Herbes aromatiques"/>
    <s v="Herbes aromatiques"/>
    <s v="Herbes aromatiques"/>
    <x v="5"/>
  </r>
  <r>
    <s v="Anguille"/>
    <n v="4.4418477909567553"/>
    <m/>
    <e v="#N/A"/>
    <e v="#N/A"/>
    <x v="0"/>
  </r>
  <r>
    <s v="Anneau de Willisau (CH)"/>
    <n v="3.2635934664473378"/>
    <m/>
    <e v="#N/A"/>
    <e v="#N/A"/>
    <x v="0"/>
  </r>
  <r>
    <s v="Apéritif, avec alcool n.s."/>
    <n v="2.9031878737161301"/>
    <m/>
    <e v="#N/A"/>
    <e v="#N/A"/>
    <x v="0"/>
  </r>
  <r>
    <s v="Apéritif, sans alcool"/>
    <n v="0.11379147137932405"/>
    <m/>
    <e v="#N/A"/>
    <e v="#N/A"/>
    <x v="0"/>
  </r>
  <r>
    <s v="Artichaut"/>
    <n v="0.50929826296100755"/>
    <s v="Légumes/Légumes frais"/>
    <s v="Légumes"/>
    <s v="Légumes frais"/>
    <x v="1"/>
  </r>
  <r>
    <s v="Asiago"/>
    <n v="11.655498231543413"/>
    <m/>
    <e v="#N/A"/>
    <e v="#N/A"/>
    <x v="0"/>
  </r>
  <r>
    <s v="Asperges blanches"/>
    <n v="1.8922982468861851"/>
    <s v="Légumes/Légumes frais"/>
    <s v="Légumes"/>
    <s v="Légumes frais"/>
    <x v="1"/>
  </r>
  <r>
    <s v="Asperges n.s."/>
    <n v="1.8922982468861851"/>
    <s v="Légumes/Légumes frais"/>
    <s v="Légumes"/>
    <s v="Légumes frais"/>
    <x v="1"/>
  </r>
  <r>
    <s v="Asperges vertes"/>
    <n v="1.8922982468861851"/>
    <s v="Légumes/Légumes frais"/>
    <s v="Légumes"/>
    <s v="Légumes frais"/>
    <x v="1"/>
  </r>
  <r>
    <s v="Aspic (gelée seule)"/>
    <n v="13.050799619551743"/>
    <m/>
    <e v="#N/A"/>
    <e v="#N/A"/>
    <x v="0"/>
  </r>
  <r>
    <s v="Assiette de légumes n.s."/>
    <n v="0.50929826296100755"/>
    <s v="Légumes/Légumes frais"/>
    <s v="Légumes"/>
    <s v="Légumes frais"/>
    <x v="1"/>
  </r>
  <r>
    <s v="Assugrin"/>
    <n v="26.075268817204304"/>
    <m/>
    <e v="#N/A"/>
    <e v="#N/A"/>
    <x v="0"/>
  </r>
  <r>
    <s v="Aubergine"/>
    <n v="0.34376529279184415"/>
    <s v="Légumes/Légumes frais"/>
    <s v="Légumes"/>
    <s v="Légumes frais"/>
    <x v="1"/>
  </r>
  <r>
    <s v="Autruche, escalope"/>
    <n v="16.797698925129634"/>
    <s v="Viande et abats/Volaille"/>
    <s v="Viandes blanches"/>
    <s v="Volaille"/>
    <x v="6"/>
  </r>
  <r>
    <s v="Avocat"/>
    <n v="0.5013408357289646"/>
    <s v="Légumes/Légumes frais"/>
    <s v="Légumes"/>
    <s v="Légumes frais"/>
    <x v="1"/>
  </r>
  <r>
    <s v="Avoine soufflée"/>
    <n v="0.40924089022590399"/>
    <m/>
    <e v="#N/A"/>
    <e v="#N/A"/>
    <x v="0"/>
  </r>
  <r>
    <s v="Babeurre"/>
    <n v="2.0608075389946126"/>
    <m/>
    <e v="#N/A"/>
    <e v="#N/A"/>
    <x v="0"/>
  </r>
  <r>
    <s v="Babybel"/>
    <n v="11.655498231543413"/>
    <m/>
    <e v="#N/A"/>
    <e v="#N/A"/>
    <x v="0"/>
  </r>
  <r>
    <s v="Bagel (sans farce)"/>
    <n v="3.1358906309792505"/>
    <m/>
    <e v="#N/A"/>
    <e v="#N/A"/>
    <x v="0"/>
  </r>
  <r>
    <s v="Baguette (farine bise)"/>
    <n v="3.1358906309792505"/>
    <m/>
    <e v="#N/A"/>
    <e v="#N/A"/>
    <x v="0"/>
  </r>
  <r>
    <s v="Baguette (farine blanche)"/>
    <n v="3.1358906309792505"/>
    <m/>
    <e v="#N/A"/>
    <e v="#N/A"/>
    <x v="0"/>
  </r>
  <r>
    <s v="Baies n.s."/>
    <n v="0.9461957073023668"/>
    <m/>
    <e v="#N/A"/>
    <e v="#N/A"/>
    <x v="0"/>
  </r>
  <r>
    <s v="Bailey's"/>
    <n v="2.9031878737161301"/>
    <m/>
    <e v="#N/A"/>
    <e v="#N/A"/>
    <x v="0"/>
  </r>
  <r>
    <s v="Balisto enrobé de chocolat"/>
    <n v="4.145733023539437"/>
    <m/>
    <e v="#N/A"/>
    <e v="#N/A"/>
    <x v="0"/>
  </r>
  <r>
    <s v="Balisto sans couverture de chocolat"/>
    <n v="0.81848178045180797"/>
    <m/>
    <e v="#N/A"/>
    <e v="#N/A"/>
    <x v="0"/>
  </r>
  <r>
    <s v="Banane"/>
    <n v="0.5013408357289646"/>
    <s v="Fruits/Fruits frais"/>
    <s v="Fruits"/>
    <s v="Fruits frais"/>
    <x v="1"/>
  </r>
  <r>
    <s v="Banane naine"/>
    <n v="0.5013408357289646"/>
    <s v="Fruits/Fruits frais"/>
    <s v="Fruits"/>
    <s v="Fruits frais"/>
    <x v="1"/>
  </r>
  <r>
    <s v="Banane plantain"/>
    <n v="0.5013408357289646"/>
    <s v="Fruits/Fruits frais"/>
    <s v="Fruits"/>
    <s v="Fruits frais"/>
    <x v="1"/>
  </r>
  <r>
    <s v="Barre de chocolat n.s."/>
    <n v="4.145733023539437"/>
    <m/>
    <e v="#N/A"/>
    <e v="#N/A"/>
    <x v="0"/>
  </r>
  <r>
    <s v="Barre de protéines"/>
    <n v="6.0821105066574814"/>
    <m/>
    <e v="#N/A"/>
    <e v="#N/A"/>
    <x v="0"/>
  </r>
  <r>
    <s v="Barre d'énergie"/>
    <n v="6.0821105066574814"/>
    <m/>
    <e v="#N/A"/>
    <e v="#N/A"/>
    <x v="0"/>
  </r>
  <r>
    <s v="Barre sans couverture de chocolat n.s."/>
    <n v="0.81848178045180797"/>
    <m/>
    <e v="#N/A"/>
    <e v="#N/A"/>
    <x v="0"/>
  </r>
  <r>
    <s v="Basilic"/>
    <n v="0.37028904475089486"/>
    <s v="Divers/Herbes aromatiques"/>
    <s v="Herbes aromatiques"/>
    <s v="Herbes aromatiques"/>
    <x v="5"/>
  </r>
  <r>
    <s v="Batavia"/>
    <n v="0.50929826296100755"/>
    <s v="Légumes"/>
    <e v="#N/A"/>
    <e v="#N/A"/>
    <x v="0"/>
  </r>
  <r>
    <s v="Bâton glacé (Mars, Snickers)"/>
    <n v="7.5055540629082111"/>
    <m/>
    <e v="#N/A"/>
    <e v="#N/A"/>
    <x v="0"/>
  </r>
  <r>
    <s v="Bâtonnet au kirsch"/>
    <n v="3.1358906309792505"/>
    <m/>
    <e v="#N/A"/>
    <e v="#N/A"/>
    <x v="0"/>
  </r>
  <r>
    <s v="Bâtonnet de chocolat n.s."/>
    <n v="4.145733023539437"/>
    <m/>
    <e v="#N/A"/>
    <e v="#N/A"/>
    <x v="0"/>
  </r>
  <r>
    <s v="Bâtonnet de glace à la crème"/>
    <n v="7.5055540629082111"/>
    <m/>
    <e v="#N/A"/>
    <e v="#N/A"/>
    <x v="0"/>
  </r>
  <r>
    <s v="Bâtonnet de glace à l'eau"/>
    <n v="0"/>
    <m/>
    <e v="#N/A"/>
    <e v="#N/A"/>
    <x v="0"/>
  </r>
  <r>
    <s v="Bâtonnet de poisson n.s."/>
    <n v="1.8257019493310429"/>
    <m/>
    <e v="#N/A"/>
    <e v="#N/A"/>
    <x v="0"/>
  </r>
  <r>
    <s v="Bâtonnets aux noisettes (aux noisettes moulues)"/>
    <n v="3.2635934664473378"/>
    <m/>
    <e v="#N/A"/>
    <e v="#N/A"/>
    <x v="0"/>
  </r>
  <r>
    <s v="Bâtons fourrés aux noisettes"/>
    <n v="3.2635934664473378"/>
    <m/>
    <e v="#N/A"/>
    <e v="#N/A"/>
    <x v="0"/>
  </r>
  <r>
    <s v="Beignet à la rose (frit) (CH)"/>
    <n v="3.2635934664473378"/>
    <m/>
    <e v="#N/A"/>
    <e v="#N/A"/>
    <x v="0"/>
  </r>
  <r>
    <s v="Beignet à l'entonnoir (CH)"/>
    <n v="3.2635934664473378"/>
    <m/>
    <e v="#N/A"/>
    <e v="#N/A"/>
    <x v="0"/>
  </r>
  <r>
    <s v="Beignet Chantilly"/>
    <n v="3.2635934664473378"/>
    <m/>
    <e v="#N/A"/>
    <e v="#N/A"/>
    <x v="0"/>
  </r>
  <r>
    <s v="Beignet de poisson n.s."/>
    <n v="1.8257019493310429"/>
    <m/>
    <e v="#N/A"/>
    <e v="#N/A"/>
    <x v="0"/>
  </r>
  <r>
    <s v="Beinwurst (CH)"/>
    <n v="12.65697615587289"/>
    <m/>
    <e v="#N/A"/>
    <e v="#N/A"/>
    <x v="0"/>
  </r>
  <r>
    <s v="Benecol (boisson, shot)"/>
    <n v="2.0608075389946126"/>
    <m/>
    <e v="#N/A"/>
    <e v="#N/A"/>
    <x v="0"/>
  </r>
  <r>
    <s v="Betterave"/>
    <n v="0.24554761642070516"/>
    <s v="Légumes"/>
    <e v="#N/A"/>
    <e v="#N/A"/>
    <x v="0"/>
  </r>
  <r>
    <s v="Beurre à rôtir"/>
    <n v="18.029776783224541"/>
    <s v="Graisses et huiles/Beurre"/>
    <s v="Beurre"/>
    <s v="Beurre"/>
    <x v="2"/>
  </r>
  <r>
    <s v="Beurre aux fines herbes"/>
    <n v="18.029776783224541"/>
    <s v="Graisses et huiles/Beurre"/>
    <s v="Beurre"/>
    <s v="Beurre"/>
    <x v="2"/>
  </r>
  <r>
    <s v="Beurre d'arachide"/>
    <n v="5.5480921098788727"/>
    <m/>
    <e v="#N/A"/>
    <e v="#N/A"/>
    <x v="0"/>
  </r>
  <r>
    <s v="Beurre de choix"/>
    <n v="18.029776783224541"/>
    <s v="Graisses et huiles/Beurre"/>
    <s v="Beurre"/>
    <s v="Beurre"/>
    <x v="2"/>
  </r>
  <r>
    <s v="Beurre de choix, sans lactose"/>
    <n v="18.029776783224541"/>
    <s v="Graisses et huiles/Beurre"/>
    <s v="Beurre"/>
    <s v="Beurre"/>
    <x v="2"/>
  </r>
  <r>
    <s v="Beurre de cuisine"/>
    <n v="18.029776783224541"/>
    <s v="Graisses et huiles/Beurre"/>
    <s v="Beurre"/>
    <s v="Beurre"/>
    <x v="2"/>
  </r>
  <r>
    <s v="Beurre n.s."/>
    <n v="18.029776783224541"/>
    <s v="Graisses et huiles/Beurre"/>
    <s v="Beurre"/>
    <s v="Beurre"/>
    <x v="2"/>
  </r>
  <r>
    <s v="Beurre salé (CH)"/>
    <n v="18.029776783224541"/>
    <s v="Graisses et huiles/Beurre"/>
    <s v="Beurre"/>
    <s v="Beurre"/>
    <x v="2"/>
  </r>
  <r>
    <s v="Bière à la grenadine"/>
    <n v="1.451593936858065"/>
    <m/>
    <e v="#N/A"/>
    <e v="#N/A"/>
    <x v="0"/>
  </r>
  <r>
    <s v="Bière blanche"/>
    <n v="1.451593936858065"/>
    <m/>
    <e v="#N/A"/>
    <e v="#N/A"/>
    <x v="0"/>
  </r>
  <r>
    <s v="Bière blonde"/>
    <n v="1.451593936858065"/>
    <m/>
    <e v="#N/A"/>
    <e v="#N/A"/>
    <x v="0"/>
  </r>
  <r>
    <s v="Bière brune"/>
    <n v="1.451593936858065"/>
    <m/>
    <e v="#N/A"/>
    <e v="#N/A"/>
    <x v="0"/>
  </r>
  <r>
    <s v="Bière n.s."/>
    <n v="1.451593936858065"/>
    <m/>
    <e v="#N/A"/>
    <e v="#N/A"/>
    <x v="0"/>
  </r>
  <r>
    <s v="Bière panachée"/>
    <n v="1.451593936858065"/>
    <m/>
    <e v="#N/A"/>
    <e v="#N/A"/>
    <x v="0"/>
  </r>
  <r>
    <s v="Bière, lager"/>
    <n v="1.451593936858065"/>
    <m/>
    <e v="#N/A"/>
    <e v="#N/A"/>
    <x v="0"/>
  </r>
  <r>
    <s v="Bière, sans alcool"/>
    <n v="0.14515939368580652"/>
    <m/>
    <e v="#N/A"/>
    <e v="#N/A"/>
    <x v="0"/>
  </r>
  <r>
    <s v="Biscôme (farci) (CH)"/>
    <n v="3.2635934664473378"/>
    <m/>
    <e v="#N/A"/>
    <e v="#N/A"/>
    <x v="0"/>
  </r>
  <r>
    <s v="Biscôme appenzellois (non fourré) (CH)"/>
    <n v="3.2635934664473378"/>
    <m/>
    <e v="#N/A"/>
    <e v="#N/A"/>
    <x v="0"/>
  </r>
  <r>
    <s v="Biscôme aux noisettes et au miel farci d'amandes"/>
    <n v="3.2635934664473378"/>
    <m/>
    <e v="#N/A"/>
    <e v="#N/A"/>
    <x v="0"/>
  </r>
  <r>
    <s v="Biscottes complètes"/>
    <n v="3.1358906309792505"/>
    <m/>
    <e v="#N/A"/>
    <e v="#N/A"/>
    <x v="0"/>
  </r>
  <r>
    <s v="Biscottes n.s."/>
    <n v="3.1358906309792505"/>
    <m/>
    <e v="#N/A"/>
    <e v="#N/A"/>
    <x v="0"/>
  </r>
  <r>
    <s v="Biscottes normales"/>
    <n v="3.1358906309792505"/>
    <m/>
    <e v="#N/A"/>
    <e v="#N/A"/>
    <x v="0"/>
  </r>
  <r>
    <s v="Biscuit à la cuillère"/>
    <n v="3.2635934664473378"/>
    <m/>
    <e v="#N/A"/>
    <e v="#N/A"/>
    <x v="0"/>
  </r>
  <r>
    <s v="Biscuit à l'anis"/>
    <n v="3.2635934664473378"/>
    <m/>
    <e v="#N/A"/>
    <e v="#N/A"/>
    <x v="0"/>
  </r>
  <r>
    <s v="Biscuit à l'ovomaltine"/>
    <n v="3.2635934664473378"/>
    <m/>
    <e v="#N/A"/>
    <e v="#N/A"/>
    <x v="0"/>
  </r>
  <r>
    <s v="Biscuit au chocolat"/>
    <n v="3.2635934664473378"/>
    <m/>
    <e v="#N/A"/>
    <e v="#N/A"/>
    <x v="0"/>
  </r>
  <r>
    <s v="Biscuit au vin rouge (CH)"/>
    <n v="3.2635934664473378"/>
    <m/>
    <e v="#N/A"/>
    <e v="#N/A"/>
    <x v="0"/>
  </r>
  <r>
    <s v="Biscuit aux amandes en forme de poisson (CH)"/>
    <n v="3.2635934664473378"/>
    <m/>
    <e v="#N/A"/>
    <e v="#N/A"/>
    <x v="0"/>
  </r>
  <r>
    <s v="Biscuit fourré n.s."/>
    <n v="3.2635934664473378"/>
    <m/>
    <e v="#N/A"/>
    <e v="#N/A"/>
    <x v="0"/>
  </r>
  <r>
    <s v="Biscuit n.s."/>
    <n v="3.2635934664473378"/>
    <m/>
    <e v="#N/A"/>
    <e v="#N/A"/>
    <x v="0"/>
  </r>
  <r>
    <s v="Biscuit roulé au citron"/>
    <n v="3.2635934664473378"/>
    <m/>
    <e v="#N/A"/>
    <e v="#N/A"/>
    <x v="0"/>
  </r>
  <r>
    <s v="Biscuit roulé au kirsch (CH)"/>
    <n v="3.2635934664473378"/>
    <m/>
    <e v="#N/A"/>
    <e v="#N/A"/>
    <x v="0"/>
  </r>
  <r>
    <s v="Biscuit roulé aux framboises"/>
    <n v="3.2635934664473378"/>
    <m/>
    <e v="#N/A"/>
    <e v="#N/A"/>
    <x v="0"/>
  </r>
  <r>
    <s v="Biscuit roulé type japonais"/>
    <n v="3.2635934664473378"/>
    <m/>
    <e v="#N/A"/>
    <e v="#N/A"/>
    <x v="0"/>
  </r>
  <r>
    <s v="Biscuits apéritifs n.s."/>
    <n v="3.1358906309792505"/>
    <m/>
    <e v="#N/A"/>
    <e v="#N/A"/>
    <x v="0"/>
  </r>
  <r>
    <s v="Biscuits, mélange n.s. (pâtisserie)"/>
    <n v="3.2635934664473378"/>
    <m/>
    <e v="#N/A"/>
    <e v="#N/A"/>
    <x v="0"/>
  </r>
  <r>
    <s v="Bitter (liqueur amère) n.s."/>
    <n v="2.9031878737161301"/>
    <m/>
    <e v="#N/A"/>
    <e v="#N/A"/>
    <x v="0"/>
  </r>
  <r>
    <s v="Bitter Lemon"/>
    <n v="0.11379147137932405"/>
    <m/>
    <e v="#N/A"/>
    <e v="#N/A"/>
    <x v="0"/>
  </r>
  <r>
    <s v="Blanc d'oeuf"/>
    <n v="6.4019789401402019"/>
    <s v="Œufs"/>
    <s v="Œufs"/>
    <s v="Œufs"/>
    <x v="7"/>
  </r>
  <r>
    <s v="Blévita"/>
    <n v="3.1358906309792505"/>
    <m/>
    <e v="#N/A"/>
    <e v="#N/A"/>
    <x v="0"/>
  </r>
  <r>
    <s v="Blevita Sandwich, salé"/>
    <n v="2.0107665327092445"/>
    <m/>
    <e v="#N/A"/>
    <e v="#N/A"/>
    <x v="0"/>
  </r>
  <r>
    <s v="Boeuf n.s."/>
    <n v="26.075268817204304"/>
    <s v="Viande et abats/Bœuf"/>
    <s v="Viandes rouges"/>
    <s v="Bœuf"/>
    <x v="3"/>
  </r>
  <r>
    <s v="Boeuf, à bouillir"/>
    <n v="32.648602150537641"/>
    <s v="Viande et abats/Bœuf"/>
    <s v="Viandes rouges"/>
    <s v="Bœuf"/>
    <x v="3"/>
  </r>
  <r>
    <s v="Boeuf, carpaccio"/>
    <n v="72.876344086021518"/>
    <s v="Produits carnés et charcuterie/Produits de charcuterie crus"/>
    <s v="Charcuterie"/>
    <s v="Produits de charcuterie crus"/>
    <x v="8"/>
  </r>
  <r>
    <s v="Boeuf, émincé (viande uniquement)"/>
    <n v="26.075268817204304"/>
    <s v="Viande et abats/Bœuf"/>
    <s v="Viandes rouges"/>
    <s v="Bœuf"/>
    <x v="3"/>
  </r>
  <r>
    <s v="Boeuf, entrecôte"/>
    <n v="54.803010752688181"/>
    <s v="Viande et abats/Bœuf"/>
    <s v="Viandes rouges"/>
    <s v="Bœuf"/>
    <x v="3"/>
  </r>
  <r>
    <s v="Boeuf, filet"/>
    <n v="72.876344086021518"/>
    <s v="Viande et abats/Bœuf"/>
    <s v="Viandes rouges"/>
    <s v="Bœuf"/>
    <x v="3"/>
  </r>
  <r>
    <s v="Boeuf, hachée (viande uniquement)"/>
    <n v="17.470430107526884"/>
    <s v="Viande et abats/Bœuf"/>
    <s v="Viandes rouges"/>
    <s v="Bœuf"/>
    <x v="3"/>
  </r>
  <r>
    <s v="Boeuf, pour fondue"/>
    <n v="48.681397849462371"/>
    <s v="Viande et abats/Bœuf"/>
    <s v="Viandes rouges"/>
    <s v="Bœuf"/>
    <x v="3"/>
  </r>
  <r>
    <s v="Boeuf, rôti"/>
    <n v="23.98924731182796"/>
    <s v="Viande et abats/Bœuf"/>
    <s v="Viandes rouges"/>
    <s v="Bœuf"/>
    <x v="3"/>
  </r>
  <r>
    <s v="Boeuf, steak"/>
    <n v="42.559784946236569"/>
    <s v="Viande et abats/Bœuf"/>
    <s v="Viandes rouges"/>
    <s v="Bœuf"/>
    <x v="3"/>
  </r>
  <r>
    <s v="Boeuf, tranche"/>
    <n v="26.075268817204304"/>
    <s v="Viande et abats/Bœuf"/>
    <s v="Viandes rouges"/>
    <s v="Bœuf"/>
    <x v="3"/>
  </r>
  <r>
    <s v="Boisson à l'Aloe vera"/>
    <n v="0.11379147137932405"/>
    <m/>
    <e v="#N/A"/>
    <e v="#N/A"/>
    <x v="0"/>
  </r>
  <r>
    <s v="Boisson au bifidus (shot)"/>
    <n v="2.0608075389946126"/>
    <m/>
    <e v="#N/A"/>
    <e v="#N/A"/>
    <x v="0"/>
  </r>
  <r>
    <s v="Boisson de café et chicorée"/>
    <n v="0.53127454732110746"/>
    <m/>
    <e v="#N/A"/>
    <e v="#N/A"/>
    <x v="0"/>
  </r>
  <r>
    <s v="Boisson de soja"/>
    <n v="0.73639902995404483"/>
    <m/>
    <e v="#N/A"/>
    <e v="#N/A"/>
    <x v="0"/>
  </r>
  <r>
    <s v="Boisson de yogourt"/>
    <n v="2.0608075389946126"/>
    <m/>
    <e v="#N/A"/>
    <e v="#N/A"/>
    <x v="0"/>
  </r>
  <r>
    <s v="Boisson mélangée à base de café (prêt à la consommation), avec caféine"/>
    <n v="1.0540358052807164"/>
    <m/>
    <e v="#N/A"/>
    <e v="#N/A"/>
    <x v="0"/>
  </r>
  <r>
    <s v="Boisson mélangée à base de café (prêt à la consommation), sans caféine"/>
    <n v="1.1651995325192983"/>
    <m/>
    <e v="#N/A"/>
    <e v="#N/A"/>
    <x v="0"/>
  </r>
  <r>
    <s v="Boisson mélangée à base de lait (prêt à consommer)"/>
    <n v="2.0608075389946126"/>
    <m/>
    <e v="#N/A"/>
    <e v="#N/A"/>
    <x v="0"/>
  </r>
  <r>
    <s v="Boisson sans alcool aromatisée"/>
    <n v="0.11379147137932405"/>
    <m/>
    <e v="#N/A"/>
    <e v="#N/A"/>
    <x v="0"/>
  </r>
  <r>
    <s v="Bolet"/>
    <n v="0"/>
    <s v="Légumes/Champignons"/>
    <s v="Légumes"/>
    <s v="Champignons"/>
    <x v="1"/>
  </r>
  <r>
    <s v="Bonbon"/>
    <n v="1.1379147137932404"/>
    <m/>
    <e v="#N/A"/>
    <e v="#N/A"/>
    <x v="0"/>
  </r>
  <r>
    <s v="Bonbon aux herbes aromatiques (CH)"/>
    <n v="1.1379147137932404"/>
    <m/>
    <e v="#N/A"/>
    <e v="#N/A"/>
    <x v="0"/>
  </r>
  <r>
    <s v="Bonhomme de Saint-Nicolas (CH)"/>
    <n v="3.1358906309792505"/>
    <m/>
    <e v="#N/A"/>
    <e v="#N/A"/>
    <x v="0"/>
  </r>
  <r>
    <s v="Boudin de foie (CH)"/>
    <n v="12.65697615587289"/>
    <s v="Viande et abats"/>
    <s v="Abats"/>
    <s v="Viande et abats"/>
    <x v="8"/>
  </r>
  <r>
    <s v="Boudin noir (CH)"/>
    <n v="12.65697615587289"/>
    <s v="Viande et abats"/>
    <s v="Abats"/>
    <s v="Viande et abats"/>
    <x v="8"/>
  </r>
  <r>
    <s v="Bouillon concentré"/>
    <n v="3.259408602150538"/>
    <m/>
    <e v="#N/A"/>
    <e v="#N/A"/>
    <x v="0"/>
  </r>
  <r>
    <s v="Boule de Bâle (CH)"/>
    <n v="12.65697615587289"/>
    <m/>
    <e v="#N/A"/>
    <e v="#N/A"/>
    <x v="0"/>
  </r>
  <r>
    <s v="Boule de Berlin (fourrée de confiture)"/>
    <n v="3.2635934664473378"/>
    <m/>
    <e v="#N/A"/>
    <e v="#N/A"/>
    <x v="0"/>
  </r>
  <r>
    <s v="Boule de Mozart"/>
    <n v="14.744651379445772"/>
    <m/>
    <e v="#N/A"/>
    <e v="#N/A"/>
    <x v="0"/>
  </r>
  <r>
    <s v="Boule Lindor"/>
    <n v="14.744651379445772"/>
    <m/>
    <e v="#N/A"/>
    <e v="#N/A"/>
    <x v="0"/>
  </r>
  <r>
    <s v="Boulghour"/>
    <n v="1.6623593872407163"/>
    <s v="Produits céréaliers, légumineuses et pommes de terre/Autres produits céréaliers"/>
    <s v="Farineux et céréales"/>
    <s v="Autres produits céréaliers"/>
    <x v="9"/>
  </r>
  <r>
    <s v="Bounty"/>
    <n v="14.744651379445772"/>
    <m/>
    <e v="#N/A"/>
    <e v="#N/A"/>
    <x v="0"/>
  </r>
  <r>
    <s v="Bourru avec alcool (CH)"/>
    <n v="2.9031878737161301"/>
    <m/>
    <e v="#N/A"/>
    <e v="#N/A"/>
    <x v="0"/>
  </r>
  <r>
    <s v="Bourru sans alcool"/>
    <n v="4.9320172023722672E-2"/>
    <m/>
    <e v="#N/A"/>
    <e v="#N/A"/>
    <x v="0"/>
  </r>
  <r>
    <s v="Boursin"/>
    <n v="11.655498231543413"/>
    <s v="Lait et produits laitiers/Fromage frais et séré"/>
    <s v="Produits laitiers"/>
    <s v="Fromage frais et séré"/>
    <x v="2"/>
  </r>
  <r>
    <s v="Branche"/>
    <n v="14.744651379445772"/>
    <m/>
    <e v="#N/A"/>
    <e v="#N/A"/>
    <x v="0"/>
  </r>
  <r>
    <s v="Bresaola"/>
    <n v="91.241182795698933"/>
    <s v="Produits carnés et charcuterie/Produits de charcuterie crus"/>
    <s v="Charcuterie"/>
    <s v="Produits de charcuterie crus"/>
    <x v="8"/>
  </r>
  <r>
    <s v="Bretzel singinois (CH)"/>
    <n v="3.1358906309792505"/>
    <m/>
    <e v="#N/A"/>
    <e v="#N/A"/>
    <x v="0"/>
  </r>
  <r>
    <s v="Brezel salé pour apéritif (sec)"/>
    <n v="3.1358906309792505"/>
    <m/>
    <e v="#N/A"/>
    <e v="#N/A"/>
    <x v="0"/>
  </r>
  <r>
    <s v="Brezel saumuré"/>
    <n v="3.1358906309792505"/>
    <m/>
    <e v="#N/A"/>
    <e v="#N/A"/>
    <x v="0"/>
  </r>
  <r>
    <s v="Bricelet (sucré) (CH)"/>
    <n v="3.2635934664473378"/>
    <m/>
    <e v="#N/A"/>
    <e v="#N/A"/>
    <x v="0"/>
  </r>
  <r>
    <s v="Brie"/>
    <n v="8.6927974189219022"/>
    <s v="Lait et produits laitiers/Fromage à pâte molle"/>
    <s v="Produits laitiers"/>
    <s v="Fromage à pâte molle"/>
    <x v="2"/>
  </r>
  <r>
    <s v="Brie farci"/>
    <n v="8.6927974189219022"/>
    <s v="Lait et produits laitiers/Fromage à pâte molle"/>
    <s v="Produits laitiers"/>
    <s v="Fromage à pâte molle"/>
    <x v="2"/>
  </r>
  <r>
    <s v="Brochette de viande (avec saucisse)"/>
    <n v="15.929685411960206"/>
    <s v="Viande et abats/Bœuf"/>
    <s v="Viandes rouges"/>
    <s v="Bœuf"/>
    <x v="3"/>
  </r>
  <r>
    <s v="Brochette de viande (sans saucisse)"/>
    <n v="26.075268817204304"/>
    <s v="Viande et abats/Bœuf"/>
    <s v="Viandes rouges"/>
    <s v="Bœuf"/>
    <x v="3"/>
  </r>
  <r>
    <s v="Brocoli"/>
    <n v="0.50929826296100755"/>
    <s v="Légumes/Légumes frais"/>
    <s v="Légumes"/>
    <s v="Légumes frais"/>
    <x v="1"/>
  </r>
  <r>
    <s v="Brownie"/>
    <n v="3.2635934664473378"/>
    <m/>
    <e v="#N/A"/>
    <e v="#N/A"/>
    <x v="0"/>
  </r>
  <r>
    <s v="Bruns de Bâle (CH)"/>
    <n v="3.2635934664473378"/>
    <m/>
    <e v="#N/A"/>
    <e v="#N/A"/>
    <x v="0"/>
  </r>
  <r>
    <s v="Bruschetta"/>
    <n v="1.7101703757268412"/>
    <m/>
    <e v="#N/A"/>
    <e v="#N/A"/>
    <x v="0"/>
  </r>
  <r>
    <s v="Bündner Röteli (CH)"/>
    <n v="2.9031878737161301"/>
    <m/>
    <e v="#N/A"/>
    <e v="#N/A"/>
    <x v="0"/>
  </r>
  <r>
    <s v="Burger végétarien (que le substitut de viande)"/>
    <n v="6.0821105066574814"/>
    <s v="Légumes/Légumes cuits (conserves comprises)"/>
    <s v="Légumes"/>
    <s v="Légumes cuits (conserves comprises)"/>
    <x v="1"/>
  </r>
  <r>
    <s v="Cabillaud"/>
    <n v="1.8257019493310429"/>
    <s v="Poisson/Poissons de mer"/>
    <s v="Poissons"/>
    <s v="Poissons de mer"/>
    <x v="10"/>
  </r>
  <r>
    <s v="Cacahuète"/>
    <n v="5.5480921098788727"/>
    <s v="Noix, graines et produits oléagineux"/>
    <s v="Noix, graines et produits oléagineux"/>
    <s v="Noix, graines et produits oléagineux"/>
    <x v="4"/>
  </r>
  <r>
    <s v="Cacao en poudre"/>
    <n v="14.744651379445772"/>
    <s v="Divers/Epices et arômes"/>
    <s v="Epices et arômes"/>
    <s v="Epices et arômes"/>
    <x v="11"/>
  </r>
  <r>
    <s v="Café à la grappa"/>
    <n v="1.0540358052807164"/>
    <m/>
    <e v="#N/A"/>
    <e v="#N/A"/>
    <x v="0"/>
  </r>
  <r>
    <s v="Café au lait, avec caféine"/>
    <n v="0.31623961981151993"/>
    <m/>
    <e v="#N/A"/>
    <e v="#N/A"/>
    <x v="0"/>
  </r>
  <r>
    <s v="Café au lait, caféine n.s."/>
    <n v="0.31623961981151993"/>
    <m/>
    <e v="#N/A"/>
    <e v="#N/A"/>
    <x v="0"/>
  </r>
  <r>
    <s v="Café au lait, sans caféine"/>
    <n v="0.34403055162116547"/>
    <m/>
    <e v="#N/A"/>
    <e v="#N/A"/>
    <x v="0"/>
  </r>
  <r>
    <s v="Café de céréales"/>
    <n v="0.53127454732110746"/>
    <m/>
    <e v="#N/A"/>
    <e v="#N/A"/>
    <x v="0"/>
  </r>
  <r>
    <s v="Café de chicorée"/>
    <n v="0.53127454732110746"/>
    <m/>
    <e v="#N/A"/>
    <e v="#N/A"/>
    <x v="0"/>
  </r>
  <r>
    <s v="Café mélange (à la crème fouettée), avec caféine"/>
    <n v="1.0540358052807164"/>
    <m/>
    <e v="#N/A"/>
    <e v="#N/A"/>
    <x v="0"/>
  </r>
  <r>
    <s v="Café mélange (à la crème fouettée), caféine n.s."/>
    <n v="1.0540358052807164"/>
    <m/>
    <e v="#N/A"/>
    <e v="#N/A"/>
    <x v="0"/>
  </r>
  <r>
    <s v="Café schnaps n.s."/>
    <n v="1.0540358052807164"/>
    <m/>
    <e v="#N/A"/>
    <e v="#N/A"/>
    <x v="0"/>
  </r>
  <r>
    <s v="Café viennois (au chocolat fondu), avec caféine"/>
    <n v="1.0540358052807164"/>
    <m/>
    <e v="#N/A"/>
    <e v="#N/A"/>
    <x v="0"/>
  </r>
  <r>
    <s v="Café, avec caféine"/>
    <n v="1.0540358052807164"/>
    <m/>
    <e v="#N/A"/>
    <e v="#N/A"/>
    <x v="0"/>
  </r>
  <r>
    <s v="Café, caféine n.s."/>
    <n v="1.0540358052807164"/>
    <m/>
    <e v="#N/A"/>
    <e v="#N/A"/>
    <x v="0"/>
  </r>
  <r>
    <s v="Café, sans caféine"/>
    <n v="1.1651995325192983"/>
    <m/>
    <e v="#N/A"/>
    <e v="#N/A"/>
    <x v="0"/>
  </r>
  <r>
    <s v="Cake au chocolat (rectangulaire)"/>
    <n v="3.2635934664473378"/>
    <m/>
    <e v="#N/A"/>
    <e v="#N/A"/>
    <x v="0"/>
  </r>
  <r>
    <s v="Cake au citron"/>
    <n v="3.2635934664473378"/>
    <m/>
    <e v="#N/A"/>
    <e v="#N/A"/>
    <x v="0"/>
  </r>
  <r>
    <s v="Cake financier"/>
    <n v="3.2635934664473378"/>
    <m/>
    <e v="#N/A"/>
    <e v="#N/A"/>
    <x v="0"/>
  </r>
  <r>
    <s v="Cake glacé (rectangulaire)"/>
    <n v="7.5055540629082111"/>
    <m/>
    <e v="#N/A"/>
    <e v="#N/A"/>
    <x v="0"/>
  </r>
  <r>
    <s v="Cake n.s. (rectangulaire)"/>
    <n v="3.2635934664473378"/>
    <m/>
    <e v="#N/A"/>
    <e v="#N/A"/>
    <x v="0"/>
  </r>
  <r>
    <s v="Cake tyrolienne"/>
    <n v="3.2635934664473378"/>
    <m/>
    <e v="#N/A"/>
    <e v="#N/A"/>
    <x v="0"/>
  </r>
  <r>
    <s v="Camembert"/>
    <n v="8.6927974189219022"/>
    <s v="Lait et produits laitiers/Fromage à pâte molle"/>
    <s v="Produits laitiers"/>
    <s v="Fromage à pâte molle"/>
    <x v="2"/>
  </r>
  <r>
    <s v="Campari"/>
    <n v="2.9031878737161301"/>
    <m/>
    <e v="#N/A"/>
    <e v="#N/A"/>
    <x v="0"/>
  </r>
  <r>
    <s v="Canapé (pain toast) à la viande ou au poisson"/>
    <n v="3.435132832560766"/>
    <m/>
    <e v="#N/A"/>
    <e v="#N/A"/>
    <x v="0"/>
  </r>
  <r>
    <s v="Canapé (pain toast) végétarien"/>
    <n v="1.7101703757268412"/>
    <m/>
    <e v="#N/A"/>
    <e v="#N/A"/>
    <x v="0"/>
  </r>
  <r>
    <s v="Canard n.s."/>
    <n v="8.3988494625648169"/>
    <s v="Viande et abats/Volaille"/>
    <s v="Viandes blanches"/>
    <s v="Volaille"/>
    <x v="6"/>
  </r>
  <r>
    <s v="Canard, magret"/>
    <n v="8.3988494625648169"/>
    <s v="Viande et abats/Volaille"/>
    <s v="Viandes blanches"/>
    <s v="Volaille"/>
    <x v="6"/>
  </r>
  <r>
    <s v="Canard, rôti"/>
    <n v="8.3988494625648169"/>
    <s v="Viande et abats/Volaille"/>
    <s v="Viandes blanches"/>
    <s v="Volaille"/>
    <x v="6"/>
  </r>
  <r>
    <s v="Canderel"/>
    <n v="0"/>
    <m/>
    <e v="#N/A"/>
    <e v="#N/A"/>
    <x v="0"/>
  </r>
  <r>
    <s v="Cannelle"/>
    <n v="0.37028904475089486"/>
    <s v="Divers/Epices et arômes"/>
    <s v="Epices et arômes"/>
    <s v="Epices et arômes"/>
    <x v="11"/>
  </r>
  <r>
    <s v="Cantadou"/>
    <n v="11.655498231543413"/>
    <m/>
    <e v="#N/A"/>
    <e v="#N/A"/>
    <x v="0"/>
  </r>
  <r>
    <s v="Cappuccino, avec caféine"/>
    <n v="0.31623961981151993"/>
    <m/>
    <e v="#N/A"/>
    <e v="#N/A"/>
    <x v="0"/>
  </r>
  <r>
    <s v="Cappuccino, caféine n.s."/>
    <n v="0.31623961981151993"/>
    <m/>
    <e v="#N/A"/>
    <e v="#N/A"/>
    <x v="0"/>
  </r>
  <r>
    <s v="Cappuccino, sans caféine"/>
    <n v="0.34403055162116547"/>
    <m/>
    <e v="#N/A"/>
    <e v="#N/A"/>
    <x v="0"/>
  </r>
  <r>
    <s v="Câpres"/>
    <n v="0.50929826296100755"/>
    <s v="Légumes/Légumes frais"/>
    <s v="Légumes"/>
    <s v="Légumes frais"/>
    <x v="1"/>
  </r>
  <r>
    <s v="Caprice des Dieux"/>
    <n v="11.655498231543413"/>
    <m/>
    <e v="#N/A"/>
    <e v="#N/A"/>
    <x v="0"/>
  </r>
  <r>
    <s v="Capucine"/>
    <n v="3.2635934664473378"/>
    <m/>
    <e v="#N/A"/>
    <e v="#N/A"/>
    <x v="0"/>
  </r>
  <r>
    <s v="Carac (CH)"/>
    <n v="3.2635934664473378"/>
    <m/>
    <e v="#N/A"/>
    <e v="#N/A"/>
    <x v="0"/>
  </r>
  <r>
    <s v="Caramel (dur)"/>
    <n v="1.1379147137932404"/>
    <m/>
    <e v="#N/A"/>
    <e v="#N/A"/>
    <x v="0"/>
  </r>
  <r>
    <s v="Caramel (mou) (CH)"/>
    <n v="1.1379147137932404"/>
    <m/>
    <e v="#N/A"/>
    <e v="#N/A"/>
    <x v="0"/>
  </r>
  <r>
    <s v="Carotte"/>
    <n v="0.32312203387765104"/>
    <s v="Légumes/Légumes frais"/>
    <s v="Légumes"/>
    <s v="Légumes frais"/>
    <x v="1"/>
  </r>
  <r>
    <s v="Carotte blanche (CH)"/>
    <n v="0.32312203387765104"/>
    <s v="Légumes/Légumes frais"/>
    <s v="Légumes"/>
    <s v="Légumes frais"/>
    <x v="1"/>
  </r>
  <r>
    <s v="Carpaccio de viande n.s."/>
    <n v="72.876344086021518"/>
    <s v="Produits carnés et charcuterie/Produits de charcuterie crus"/>
    <s v="Charcuterie"/>
    <s v="Produits de charcuterie crus"/>
    <x v="8"/>
  </r>
  <r>
    <s v="Carrelet"/>
    <n v="1.8257019493310429"/>
    <m/>
    <e v="#N/A"/>
    <e v="#N/A"/>
    <x v="0"/>
  </r>
  <r>
    <s v="Cassata"/>
    <n v="7.5055540629082111"/>
    <m/>
    <e v="#N/A"/>
    <e v="#N/A"/>
    <x v="0"/>
  </r>
  <r>
    <s v="Cassis"/>
    <n v="0.9461957073023668"/>
    <s v="Fruits/Fruits frais"/>
    <s v="Fruits"/>
    <s v="Fruits frais"/>
    <x v="1"/>
  </r>
  <r>
    <s v="Caviar"/>
    <n v="0"/>
    <s v="Poisson/Poissons de mer"/>
    <s v="Poissons"/>
    <s v="Poissons de mer"/>
    <x v="10"/>
  </r>
  <r>
    <s v="Céleri en branches"/>
    <n v="0.50929826296100755"/>
    <s v="Légumes/Légumes frais"/>
    <s v="Légumes"/>
    <s v="Légumes frais"/>
    <x v="1"/>
  </r>
  <r>
    <s v="Céleri rave"/>
    <n v="0.32312203387765104"/>
    <s v="Légumes/Légumes frais"/>
    <s v="Légumes"/>
    <s v="Légumes frais"/>
    <x v="1"/>
  </r>
  <r>
    <s v="Célestine (lanières à base de farine et oeuf pour soupe)"/>
    <n v="2.0437862050570907"/>
    <m/>
    <e v="#N/A"/>
    <e v="#N/A"/>
    <x v="0"/>
  </r>
  <r>
    <s v="Cenovis (CH)"/>
    <n v="1.092936085666351"/>
    <s v="Divers/Epices et arômes"/>
    <s v="Epices et arômes"/>
    <s v="Epices et arômes"/>
    <x v="11"/>
  </r>
  <r>
    <s v="Céréales de petit déjeuner"/>
    <n v="2.6803612846527254"/>
    <s v="Pains, flocons et céréales pour le petit-déjeuner/Mélanges de müesli et céréales pour petit-déjeuner"/>
    <s v="Farineux et céréales"/>
    <s v="Mélanges de müesli et céréales pour petit-déjeuner"/>
    <x v="9"/>
  </r>
  <r>
    <s v="Cerf n.s."/>
    <n v="26.075268817204304"/>
    <s v="Viande et abats/Gibier sauvage"/>
    <s v="Viandes noires"/>
    <s v="Gibier sauvage"/>
    <x v="8"/>
  </r>
  <r>
    <s v="Cerf, émincé (viande uniquement)"/>
    <n v="26.075268817204304"/>
    <s v="Viande et abats/Gibier sauvage"/>
    <s v="Viandes noires"/>
    <s v="Gibier sauvage"/>
    <x v="8"/>
  </r>
  <r>
    <s v="Cerf, escalope"/>
    <n v="26.075268817204304"/>
    <s v="Viande et abats/Gibier sauvage"/>
    <s v="Viandes noires"/>
    <s v="Gibier sauvage"/>
    <x v="8"/>
  </r>
  <r>
    <s v="Cerise"/>
    <n v="0.36676864758461342"/>
    <s v="Légumes/Légumes frais"/>
    <s v="Légumes"/>
    <s v="Légumes frais"/>
    <x v="1"/>
  </r>
  <r>
    <s v="Cervelas (CH)"/>
    <n v="26.075268817204304"/>
    <s v="Produits carnés et charcuterie/Produits de charcuterie cuits"/>
    <s v="Charcuterie"/>
    <s v="Produits de charcuterie cuits"/>
    <x v="8"/>
  </r>
  <r>
    <s v="Cevapcici"/>
    <n v="12.65697615587289"/>
    <s v="Viande et abats/Agneau, mouton"/>
    <s v="Viandes rouges"/>
    <s v="Agneau, mouton"/>
    <x v="3"/>
  </r>
  <r>
    <s v="Chair à saucisse"/>
    <n v="12.65697615587289"/>
    <s v="Viande et abats/Porc"/>
    <s v="Viandes blanches"/>
    <s v="Porc"/>
    <x v="8"/>
  </r>
  <r>
    <s v="Champagne"/>
    <n v="2.9031878737161301"/>
    <m/>
    <e v="#N/A"/>
    <e v="#N/A"/>
    <x v="0"/>
  </r>
  <r>
    <s v="Champignon de Paris"/>
    <n v="0"/>
    <s v="Légumes/Champignons"/>
    <s v="Légumes"/>
    <s v="Champignons"/>
    <x v="1"/>
  </r>
  <r>
    <s v="Champignons n.s."/>
    <n v="0"/>
    <s v="Légumes/Champignons"/>
    <s v="Légumes"/>
    <s v="Champignons"/>
    <x v="1"/>
  </r>
  <r>
    <s v="Champignons, mélange"/>
    <n v="0"/>
    <s v="Légumes/Champignons"/>
    <s v="Légumes"/>
    <s v="Champignons"/>
    <x v="1"/>
  </r>
  <r>
    <s v="Chanterelle"/>
    <n v="0"/>
    <s v="Légumes/Champignons"/>
    <s v="Légumes"/>
    <s v="Champignons"/>
    <x v="1"/>
  </r>
  <r>
    <s v="Chapelure (non épicée)"/>
    <n v="3.1358906309792505"/>
    <s v="Produits céréaliers, légumineuses et pommes de terre/Farines et amidon"/>
    <s v="Farineux et céréales"/>
    <s v="Farines et amidon"/>
    <x v="9"/>
  </r>
  <r>
    <s v="Charcuterie n.s."/>
    <n v="12.65697615587289"/>
    <s v="Produits carnés et charcuterie/Produits de charcuterie crus"/>
    <s v="Charcuterie"/>
    <s v="Produits de charcuterie crus"/>
    <x v="8"/>
  </r>
  <r>
    <s v="Charlotte (entremets de biscuits, fourré de crème e compote)"/>
    <n v="3.2635934664473378"/>
    <m/>
    <e v="#N/A"/>
    <e v="#N/A"/>
    <x v="0"/>
  </r>
  <r>
    <s v="Châtaignes sèches"/>
    <n v="6.7349669506451377"/>
    <s v="Produits céréaliers, légumineuses et pommes de terre/Autres produits céréaliers"/>
    <s v="Farineux et céréales"/>
    <s v="Autres produits céréaliers"/>
    <x v="9"/>
  </r>
  <r>
    <s v="Chaumes"/>
    <n v="11.655498231543413"/>
    <s v="Lait et produits laitiers/Fromage à pâte molle"/>
    <s v="Produits laitiers"/>
    <s v="Fromage à pâte molle"/>
    <x v="2"/>
  </r>
  <r>
    <s v="Chaux d'Abel (CH)"/>
    <n v="11.655498231543413"/>
    <s v="Lait et produits laitiers/Fromage à pâte molle"/>
    <s v="Produits laitiers"/>
    <s v="Fromage à pâte molle"/>
    <x v="2"/>
  </r>
  <r>
    <s v="Cheddar"/>
    <n v="11.655498231543413"/>
    <s v="Lait et produits laitiers/Fromage à pâte molle"/>
    <s v="Produits laitiers"/>
    <s v="Fromage à pâte molle"/>
    <x v="2"/>
  </r>
  <r>
    <s v="Cheval n.s."/>
    <n v="26.075268817204304"/>
    <s v="Viande et abats/Autres espèces animales"/>
    <s v="Viandes rouges"/>
    <s v="Autres espèces animales"/>
    <x v="3"/>
  </r>
  <r>
    <s v="Cheval, pour fondue"/>
    <n v="26.075268817204304"/>
    <s v="Viande et abats/Autres espèces animales"/>
    <s v="Viandes rouges"/>
    <s v="Autres espèces animales"/>
    <x v="3"/>
  </r>
  <r>
    <s v="Cheval, steak"/>
    <n v="42.559784946236569"/>
    <s v="Viande et abats/Autres espèces animales"/>
    <s v="Viandes rouges"/>
    <s v="Autres espèces animales"/>
    <x v="3"/>
  </r>
  <r>
    <s v="Chèvre, cabri"/>
    <n v="26.075268817204304"/>
    <s v="Viande et abats/Agneau, mouton"/>
    <s v="Viandes rouges"/>
    <s v="Agneau, mouton"/>
    <x v="3"/>
  </r>
  <r>
    <s v="Chèvre, mousseux (CH)"/>
    <n v="2.9031878737161301"/>
    <m/>
    <e v="#N/A"/>
    <e v="#N/A"/>
    <x v="0"/>
  </r>
  <r>
    <s v="Chevreuil n.s."/>
    <n v="26.075268817204304"/>
    <s v="Viande et abats/Gibier sauvage"/>
    <s v="Viandes noires"/>
    <s v="Gibier sauvage"/>
    <x v="8"/>
  </r>
  <r>
    <s v="Chevreuil, émincé (viande uniquement)"/>
    <n v="26.075268817204304"/>
    <s v="Viande et abats/Gibier sauvage"/>
    <s v="Viandes noires"/>
    <s v="Gibier sauvage"/>
    <x v="8"/>
  </r>
  <r>
    <s v="Chevreuil, escalope"/>
    <n v="26.075268817204304"/>
    <s v="Viande et abats/Gibier sauvage"/>
    <s v="Viandes noires"/>
    <s v="Gibier sauvage"/>
    <x v="8"/>
  </r>
  <r>
    <s v="Chewing gum"/>
    <n v="1.1379147137932404"/>
    <m/>
    <e v="#N/A"/>
    <e v="#N/A"/>
    <x v="0"/>
  </r>
  <r>
    <s v="Chicken nuggets"/>
    <n v="8.3988494625648169"/>
    <s v="Viande et abats/Volaille"/>
    <s v="Viandes blanches"/>
    <s v="Volaille"/>
    <x v="6"/>
  </r>
  <r>
    <s v="Chicorée à couper"/>
    <n v="0.50929826296100755"/>
    <s v="Légumes/Légumes frais"/>
    <s v="Légumes"/>
    <s v="Légumes frais"/>
    <x v="1"/>
  </r>
  <r>
    <s v="Chicorée pain-de-sucre"/>
    <n v="0.50929826296100755"/>
    <s v="Légumes/Légumes frais"/>
    <s v="Légumes"/>
    <s v="Légumes frais"/>
    <x v="1"/>
  </r>
  <r>
    <s v="Chipolata"/>
    <n v="12.65697615587289"/>
    <s v="Viande et abats/Porc"/>
    <s v="Viandes blanches"/>
    <s v="Porc"/>
    <x v="8"/>
  </r>
  <r>
    <s v="Chips aux cacahuètes"/>
    <n v="5.5480921098788727"/>
    <m/>
    <e v="#N/A"/>
    <e v="#N/A"/>
    <x v="0"/>
  </r>
  <r>
    <s v="Chips de crevettes"/>
    <n v="3.8229022463293103"/>
    <m/>
    <e v="#N/A"/>
    <e v="#N/A"/>
    <x v="0"/>
  </r>
  <r>
    <s v="Chips de maïs"/>
    <n v="1.9383376256837797"/>
    <m/>
    <e v="#N/A"/>
    <e v="#N/A"/>
    <x v="0"/>
  </r>
  <r>
    <s v="Choc Ovo"/>
    <n v="14.744651379445772"/>
    <m/>
    <e v="#N/A"/>
    <e v="#N/A"/>
    <x v="0"/>
  </r>
  <r>
    <s v="Chocolat au lait"/>
    <n v="14.744651379445772"/>
    <m/>
    <e v="#N/A"/>
    <e v="#N/A"/>
    <x v="0"/>
  </r>
  <r>
    <s v="Chocolat blanc"/>
    <n v="13.970589099028595"/>
    <m/>
    <e v="#N/A"/>
    <e v="#N/A"/>
    <x v="0"/>
  </r>
  <r>
    <s v="Chocolat n.s."/>
    <n v="14.744651379445772"/>
    <m/>
    <e v="#N/A"/>
    <e v="#N/A"/>
    <x v="0"/>
  </r>
  <r>
    <s v="Chocolat noir"/>
    <n v="17.771728113480425"/>
    <m/>
    <e v="#N/A"/>
    <e v="#N/A"/>
    <x v="0"/>
  </r>
  <r>
    <s v="Chocolat, fourré d'alcool"/>
    <n v="8.9150433273295455"/>
    <m/>
    <e v="#N/A"/>
    <e v="#N/A"/>
    <x v="0"/>
  </r>
  <r>
    <s v="Chocolat, fourré de lait"/>
    <n v="14.744651379445772"/>
    <m/>
    <e v="#N/A"/>
    <e v="#N/A"/>
    <x v="0"/>
  </r>
  <r>
    <s v="Chocolat, fourré n.s."/>
    <n v="14.744651379445772"/>
    <m/>
    <e v="#N/A"/>
    <e v="#N/A"/>
    <x v="0"/>
  </r>
  <r>
    <s v="Chocolate Chips"/>
    <n v="14.744651379445772"/>
    <m/>
    <e v="#N/A"/>
    <e v="#N/A"/>
    <x v="0"/>
  </r>
  <r>
    <s v="Chorizo"/>
    <n v="12.65697615587289"/>
    <s v="Produits carnés et charcuterie/Produits de charcuterie cuits"/>
    <s v="Charcuterie"/>
    <s v="Produits de charcuterie cuits"/>
    <x v="8"/>
  </r>
  <r>
    <s v="Chou blanc"/>
    <n v="0.50929826296100755"/>
    <s v="Légumes/Légumes frais"/>
    <s v="Légumes"/>
    <s v="Légumes frais"/>
    <x v="1"/>
  </r>
  <r>
    <s v="Chou chinois"/>
    <n v="0.50929826296100755"/>
    <s v="Légumes/Légumes frais"/>
    <s v="Légumes"/>
    <s v="Légumes frais"/>
    <x v="1"/>
  </r>
  <r>
    <s v="Chou de Bruxelles"/>
    <n v="0.50929826296100755"/>
    <s v="Légumes/Légumes frais"/>
    <s v="Légumes"/>
    <s v="Légumes frais"/>
    <x v="1"/>
  </r>
  <r>
    <s v="Chou de Milan"/>
    <n v="0.50929826296100755"/>
    <s v="Légumes/Légumes frais"/>
    <s v="Légumes"/>
    <s v="Légumes frais"/>
    <x v="1"/>
  </r>
  <r>
    <s v="Chou n.s."/>
    <n v="0.50929826296100755"/>
    <s v="Légumes/Légumes frais"/>
    <s v="Légumes"/>
    <s v="Légumes frais"/>
    <x v="1"/>
  </r>
  <r>
    <s v="Chou rouge"/>
    <n v="0.50929826296100755"/>
    <s v="Légumes/Légumes frais"/>
    <s v="Légumes"/>
    <s v="Légumes frais"/>
    <x v="1"/>
  </r>
  <r>
    <s v="Chou vert"/>
    <n v="0.50929826296100755"/>
    <s v="Légumes/Légumes frais"/>
    <s v="Légumes"/>
    <s v="Légumes frais"/>
    <x v="1"/>
  </r>
  <r>
    <s v="Choucroute"/>
    <n v="0.50929826296100755"/>
    <s v="Légumes/Légumes cuits (conserves comprises)"/>
    <s v="Légumes"/>
    <s v="Légumes cuits (conserves comprises)"/>
    <x v="1"/>
  </r>
  <r>
    <s v="Choucroute de navets"/>
    <n v="0.32312203387765104"/>
    <s v="Légumes/Légumes cuits (conserves comprises)"/>
    <s v="Légumes"/>
    <s v="Légumes cuits (conserves comprises)"/>
    <x v="1"/>
  </r>
  <r>
    <s v="Chou-fleur"/>
    <n v="0.50929826296100755"/>
    <s v="Légumes/Légumes frais"/>
    <s v="Légumes"/>
    <s v="Légumes frais"/>
    <x v="1"/>
  </r>
  <r>
    <s v="Chou-rave"/>
    <n v="0.50929826296100755"/>
    <s v="Légumes/Légumes frais"/>
    <s v="Légumes"/>
    <s v="Légumes frais"/>
    <x v="1"/>
  </r>
  <r>
    <s v="Chutney"/>
    <n v="1.092936085666351"/>
    <m/>
    <e v="#N/A"/>
    <e v="#N/A"/>
    <x v="0"/>
  </r>
  <r>
    <s v="Ciboulette"/>
    <n v="0.37028904475089486"/>
    <s v="Divers/Herbes aromatiques"/>
    <s v="Herbes aromatiques"/>
    <s v="Herbes aromatiques"/>
    <x v="5"/>
  </r>
  <r>
    <s v="Cicorino rouge"/>
    <n v="0.50929826296100755"/>
    <s v="Légumes/Légumes frais"/>
    <s v="Légumes"/>
    <s v="Légumes frais"/>
    <x v="1"/>
  </r>
  <r>
    <s v="Cidre fermenté (CH)"/>
    <n v="2.9031878737161301"/>
    <m/>
    <e v="#N/A"/>
    <e v="#N/A"/>
    <x v="0"/>
  </r>
  <r>
    <s v="Cidre fermenté, sans alcool"/>
    <n v="2.2575792155441698E-2"/>
    <m/>
    <e v="#N/A"/>
    <e v="#N/A"/>
    <x v="0"/>
  </r>
  <r>
    <s v="Cinzano"/>
    <n v="2.9031878737161301"/>
    <m/>
    <e v="#N/A"/>
    <e v="#N/A"/>
    <x v="0"/>
  </r>
  <r>
    <s v="Citro"/>
    <n v="0.11379147137932405"/>
    <m/>
    <e v="#N/A"/>
    <e v="#N/A"/>
    <x v="0"/>
  </r>
  <r>
    <s v="Citron"/>
    <n v="0.4767364029474544"/>
    <s v="Fruits/Fruits frais"/>
    <s v="Fruits"/>
    <s v="Fruits frais"/>
    <x v="1"/>
  </r>
  <r>
    <s v="Citron vert"/>
    <n v="0.4767364029474544"/>
    <s v="Fruits/Fruits frais"/>
    <s v="Fruits"/>
    <s v="Fruits frais"/>
    <x v="1"/>
  </r>
  <r>
    <s v="Clémentine"/>
    <n v="0.65187650731807845"/>
    <s v="Fruits/Fruits frais"/>
    <s v="Fruits"/>
    <s v="Fruits frais"/>
    <x v="1"/>
  </r>
  <r>
    <s v="Coca Cola"/>
    <n v="0.11379147137932405"/>
    <m/>
    <e v="#N/A"/>
    <e v="#N/A"/>
    <x v="0"/>
  </r>
  <r>
    <s v="Coca Cola Zero"/>
    <n v="0.11379147137932405"/>
    <m/>
    <e v="#N/A"/>
    <e v="#N/A"/>
    <x v="0"/>
  </r>
  <r>
    <s v="Coccinelle en chocolat, fourrée"/>
    <n v="14.744651379445772"/>
    <m/>
    <e v="#N/A"/>
    <e v="#N/A"/>
    <x v="0"/>
  </r>
  <r>
    <s v="Cocktail n.s."/>
    <n v="2.9031878737161301"/>
    <m/>
    <e v="#N/A"/>
    <e v="#N/A"/>
    <x v="0"/>
  </r>
  <r>
    <s v="Cognac"/>
    <n v="2.9031878737161301"/>
    <m/>
    <e v="#N/A"/>
    <e v="#N/A"/>
    <x v="0"/>
  </r>
  <r>
    <s v="Coing"/>
    <n v="0.22575792155441698"/>
    <m/>
    <e v="#N/A"/>
    <e v="#N/A"/>
    <x v="0"/>
  </r>
  <r>
    <s v="Cointreau"/>
    <n v="2.9031878737161301"/>
    <m/>
    <e v="#N/A"/>
    <e v="#N/A"/>
    <x v="0"/>
  </r>
  <r>
    <s v="Cole slaw (mélange coupé, sans sauce)"/>
    <n v="0.50929826296100755"/>
    <s v="Légumes/Légumes frais"/>
    <s v="Légumes"/>
    <s v="Légumes frais"/>
    <x v="1"/>
  </r>
  <r>
    <s v="Colin"/>
    <n v="1.8257019493310429"/>
    <s v="Poisson/Poissons de mer"/>
    <s v="Poissons"/>
    <s v="Poissons de mer"/>
    <x v="10"/>
  </r>
  <r>
    <s v="Colombe de Pâques (CH)"/>
    <n v="3.2635934664473378"/>
    <m/>
    <e v="#N/A"/>
    <e v="#N/A"/>
    <x v="0"/>
  </r>
  <r>
    <s v="Colorant à café"/>
    <n v="7.617972700355172"/>
    <m/>
    <e v="#N/A"/>
    <e v="#N/A"/>
    <x v="0"/>
  </r>
  <r>
    <s v="Complément de café, Franck Aroma"/>
    <n v="0.53127454732110746"/>
    <m/>
    <e v="#N/A"/>
    <e v="#N/A"/>
    <x v="0"/>
  </r>
  <r>
    <s v="Comté"/>
    <n v="11.655498231543413"/>
    <s v="Lait et produits laitiers/Fromage à pâte dure"/>
    <s v="Produits laitiers"/>
    <s v="Fromage à pâte dure"/>
    <x v="2"/>
  </r>
  <r>
    <s v="Concombre (grand légume vert)"/>
    <n v="0.50929826296100755"/>
    <s v="Légumes/Légumes frais"/>
    <s v="Légumes"/>
    <s v="Légumes frais"/>
    <x v="1"/>
  </r>
  <r>
    <s v="Concombre au vinaigre (CH)"/>
    <n v="0.50929826296100755"/>
    <s v="Légumes/Légumes frais"/>
    <s v="Légumes"/>
    <s v="Légumes frais"/>
    <x v="1"/>
  </r>
  <r>
    <s v="Condiment en poudre"/>
    <n v="1.092936085666351"/>
    <m/>
    <e v="#N/A"/>
    <e v="#N/A"/>
    <x v="0"/>
  </r>
  <r>
    <s v="Condiment liquide"/>
    <n v="1.092936085666351"/>
    <m/>
    <e v="#N/A"/>
    <e v="#N/A"/>
    <x v="0"/>
  </r>
  <r>
    <s v="Confiture"/>
    <n v="1.1379147137932404"/>
    <s v="Sucreries/Confitures et produits à tartiner sucrés"/>
    <s v="Produits industrialisés"/>
    <s v="Confitures et produits à tartiner sucrés"/>
    <x v="12"/>
  </r>
  <r>
    <s v="Consommé n.s."/>
    <n v="0.32594086021505381"/>
    <m/>
    <e v="#N/A"/>
    <e v="#N/A"/>
    <x v="0"/>
  </r>
  <r>
    <s v="Consommé, aux pâtes-lettres"/>
    <n v="0.32594086021505381"/>
    <m/>
    <e v="#N/A"/>
    <e v="#N/A"/>
    <x v="0"/>
  </r>
  <r>
    <s v="Consommé, Célestine"/>
    <n v="0.32594086021505381"/>
    <m/>
    <e v="#N/A"/>
    <e v="#N/A"/>
    <x v="0"/>
  </r>
  <r>
    <s v="Consommé, de boeuf"/>
    <n v="0.32594086021505381"/>
    <m/>
    <e v="#N/A"/>
    <e v="#N/A"/>
    <x v="0"/>
  </r>
  <r>
    <s v="Consommé, de légumes"/>
    <n v="3.2312203387765102E-2"/>
    <m/>
    <e v="#N/A"/>
    <e v="#N/A"/>
    <x v="0"/>
  </r>
  <r>
    <s v="Consommé, de poisson"/>
    <n v="2.6075268817204305"/>
    <m/>
    <e v="#N/A"/>
    <e v="#N/A"/>
    <x v="0"/>
  </r>
  <r>
    <s v="Consommé, de viande"/>
    <n v="0.32594086021505381"/>
    <m/>
    <e v="#N/A"/>
    <e v="#N/A"/>
    <x v="0"/>
  </r>
  <r>
    <s v="Consommé, de volaille"/>
    <n v="2.6075268817204305"/>
    <m/>
    <e v="#N/A"/>
    <e v="#N/A"/>
    <x v="0"/>
  </r>
  <r>
    <s v="Cookie"/>
    <n v="3.2635934664473378"/>
    <m/>
    <e v="#N/A"/>
    <e v="#N/A"/>
    <x v="0"/>
  </r>
  <r>
    <s v="Coppa (CH)"/>
    <n v="12.65697615587289"/>
    <s v="Produits carnés et charcuterie/Produits de charcuterie crus"/>
    <s v="Charcuterie"/>
    <s v="Produits de charcuterie crus"/>
    <x v="8"/>
  </r>
  <r>
    <s v="Coquelet"/>
    <n v="8.3988494625648169"/>
    <s v="Viande et abats/Volaille"/>
    <s v="Viandes blanches"/>
    <s v="Volaille"/>
    <x v="6"/>
  </r>
  <r>
    <s v="Coquillage (biscuit)"/>
    <n v="3.2635934664473378"/>
    <m/>
    <e v="#N/A"/>
    <e v="#N/A"/>
    <x v="0"/>
  </r>
  <r>
    <s v="Coquillages n.s."/>
    <n v="0"/>
    <s v="Poisson/Fruits de mer et crustacés"/>
    <s v="Poissons"/>
    <s v="Fruits de mer et crustacés"/>
    <x v="10"/>
  </r>
  <r>
    <s v="Coquilles Saint-Jacques"/>
    <n v="0"/>
    <s v="Poisson/Fruits de mer et crustacés"/>
    <s v="Poissons"/>
    <s v="Fruits de mer et crustacés"/>
    <x v="10"/>
  </r>
  <r>
    <s v="Coriandre"/>
    <n v="0.37028904475089486"/>
    <s v="Divers/Herbes aromatiques"/>
    <s v="Herbes aromatiques"/>
    <s v="Herbes aromatiques"/>
    <x v="5"/>
  </r>
  <r>
    <s v="Cornet à la vanille (pâtisserie fourrée)"/>
    <n v="3.2635934664473378"/>
    <m/>
    <e v="#N/A"/>
    <e v="#N/A"/>
    <x v="0"/>
  </r>
  <r>
    <s v="Cornet de glace"/>
    <n v="7.5055540629082111"/>
    <m/>
    <e v="#N/A"/>
    <e v="#N/A"/>
    <x v="0"/>
  </r>
  <r>
    <s v="Cornet de glace, végétale"/>
    <n v="6.0821105066574814"/>
    <m/>
    <e v="#N/A"/>
    <e v="#N/A"/>
    <x v="0"/>
  </r>
  <r>
    <s v="Cornet, vide (pour glace)"/>
    <n v="3.2635934664473378"/>
    <m/>
    <e v="#N/A"/>
    <e v="#N/A"/>
    <x v="0"/>
  </r>
  <r>
    <s v="Cornflakes"/>
    <n v="2.6803612846527254"/>
    <s v="Pains, flocons et céréales pour le petit-déjeuner/Mélanges de müesli et céréales pour petit-déjeuner"/>
    <s v="Farineux et céréales"/>
    <s v="Mélanges de müesli et céréales pour petit-déjeuner"/>
    <x v="9"/>
  </r>
  <r>
    <s v="Côte de bette"/>
    <n v="0.50929826296100755"/>
    <s v="Légumes/Légumes frais"/>
    <s v="Légumes"/>
    <s v="Légumes frais"/>
    <x v="1"/>
  </r>
  <r>
    <s v="Côte de porc salée et fumée (CH)"/>
    <n v="25.31395231174578"/>
    <s v="Viande et abats/Porc"/>
    <s v="Viandes blanches"/>
    <s v="Porc"/>
    <x v="8"/>
  </r>
  <r>
    <s v="Cotechino (CH)"/>
    <n v="12.65697615587289"/>
    <s v="Viande et abats/Porc"/>
    <s v="Viandes blanches"/>
    <s v="Porc"/>
    <x v="8"/>
  </r>
  <r>
    <s v="Côtelette n.s."/>
    <n v="47.228983488388366"/>
    <s v="Viande et abats"/>
    <s v="Abats"/>
    <s v="Viande et abats"/>
    <x v="8"/>
  </r>
  <r>
    <s v="Cottage cheese"/>
    <n v="8.6927974189219022"/>
    <s v="Lait et produits laitiers/Fromage frais et séré"/>
    <s v="Produits laitiers"/>
    <s v="Fromage frais et séré"/>
    <x v="2"/>
  </r>
  <r>
    <s v="Coulis de légumes"/>
    <n v="1.092936085666351"/>
    <s v="Légumes/Légumes cuits (conserves comprises)"/>
    <s v="Légumes"/>
    <s v="Légumes cuits (conserves comprises)"/>
    <x v="1"/>
  </r>
  <r>
    <s v="Country Fries"/>
    <n v="0.55388308832765065"/>
    <m/>
    <e v="#N/A"/>
    <e v="#N/A"/>
    <x v="0"/>
  </r>
  <r>
    <s v="Coupe Chantilly"/>
    <n v="2.3009358015767059"/>
    <m/>
    <e v="#N/A"/>
    <e v="#N/A"/>
    <x v="0"/>
  </r>
  <r>
    <s v="Coupe de glace"/>
    <n v="7.5055540629082111"/>
    <m/>
    <e v="#N/A"/>
    <e v="#N/A"/>
    <x v="0"/>
  </r>
  <r>
    <s v="Courgettes"/>
    <n v="0.50929826296100755"/>
    <s v="Légumes/Légumes frais"/>
    <s v="Légumes"/>
    <s v="Légumes frais"/>
    <x v="1"/>
  </r>
  <r>
    <s v="Couronne de pain croustillante (farine blanche)"/>
    <n v="3.1358906309792505"/>
    <m/>
    <e v="#N/A"/>
    <e v="#N/A"/>
    <x v="0"/>
  </r>
  <r>
    <s v="Couronne du soleil"/>
    <n v="3.1358906309792505"/>
    <m/>
    <e v="#N/A"/>
    <e v="#N/A"/>
    <x v="0"/>
  </r>
  <r>
    <s v="Couronne saumurée"/>
    <n v="3.1358906309792505"/>
    <m/>
    <e v="#N/A"/>
    <e v="#N/A"/>
    <x v="0"/>
  </r>
  <r>
    <s v="Couscous"/>
    <n v="1.6623593872407163"/>
    <s v="Pains, flocons et céréales pour le petit-déjeuner/Flocons, son et germes"/>
    <s v="Farineux et céréales"/>
    <s v="Flocons, son et germes"/>
    <x v="9"/>
  </r>
  <r>
    <s v="Crabe"/>
    <n v="0"/>
    <s v="Poisson/Fruits de mer et crustacés"/>
    <s v="Poissons"/>
    <s v="Fruits de mer et crustacés"/>
    <x v="10"/>
  </r>
  <r>
    <s v="Cracker (biscuit salé)"/>
    <n v="3.1358906309792505"/>
    <m/>
    <e v="#N/A"/>
    <e v="#N/A"/>
    <x v="0"/>
  </r>
  <r>
    <s v="Crème à café"/>
    <n v="7.617972700355172"/>
    <m/>
    <e v="#N/A"/>
    <e v="#N/A"/>
    <x v="0"/>
  </r>
  <r>
    <s v="Crème acidulée"/>
    <n v="7.617972700355172"/>
    <m/>
    <e v="#N/A"/>
    <e v="#N/A"/>
    <x v="0"/>
  </r>
  <r>
    <s v="Crème au chocolat, à la poire"/>
    <n v="5.5782657233723434"/>
    <m/>
    <e v="#N/A"/>
    <e v="#N/A"/>
    <x v="0"/>
  </r>
  <r>
    <s v="Crème bavaroise"/>
    <n v="5.5782657233723434"/>
    <m/>
    <e v="#N/A"/>
    <e v="#N/A"/>
    <x v="0"/>
  </r>
  <r>
    <s v="Crème brûlée"/>
    <n v="5.5782657233723434"/>
    <m/>
    <e v="#N/A"/>
    <e v="#N/A"/>
    <x v="0"/>
  </r>
  <r>
    <s v="Crème catalane"/>
    <n v="5.5782657233723434"/>
    <m/>
    <e v="#N/A"/>
    <e v="#N/A"/>
    <x v="0"/>
  </r>
  <r>
    <s v="Crème de citron"/>
    <n v="1.1379147137932404"/>
    <m/>
    <e v="#N/A"/>
    <e v="#N/A"/>
    <x v="0"/>
  </r>
  <r>
    <s v="Crème de soja"/>
    <n v="2.2637451661550267"/>
    <m/>
    <e v="#N/A"/>
    <e v="#N/A"/>
    <x v="0"/>
  </r>
  <r>
    <s v="Crème de soja à fouetter"/>
    <n v="2.2637451661550267"/>
    <m/>
    <e v="#N/A"/>
    <e v="#N/A"/>
    <x v="0"/>
  </r>
  <r>
    <s v="Crème dessert"/>
    <n v="5.5782657233723434"/>
    <m/>
    <e v="#N/A"/>
    <e v="#N/A"/>
    <x v="0"/>
  </r>
  <r>
    <s v="Crème double"/>
    <n v="7.617972700355172"/>
    <m/>
    <e v="#N/A"/>
    <e v="#N/A"/>
    <x v="0"/>
  </r>
  <r>
    <s v="Crème entière"/>
    <n v="7.617972700355172"/>
    <m/>
    <e v="#N/A"/>
    <e v="#N/A"/>
    <x v="0"/>
  </r>
  <r>
    <s v="Crème n.s."/>
    <n v="7.617972700355172"/>
    <m/>
    <e v="#N/A"/>
    <e v="#N/A"/>
    <x v="0"/>
  </r>
  <r>
    <s v="Cremefine (crème pour cuisiner)"/>
    <n v="7.5055540629082111"/>
    <m/>
    <e v="#N/A"/>
    <e v="#N/A"/>
    <x v="0"/>
  </r>
  <r>
    <s v="Crêpe (à la farine), sans farce"/>
    <n v="3.2635934664473378"/>
    <m/>
    <e v="#N/A"/>
    <e v="#N/A"/>
    <x v="0"/>
  </r>
  <r>
    <s v="Cresson"/>
    <n v="0.50929826296100755"/>
    <s v="Légumes/Légumes frais"/>
    <s v="Légumes"/>
    <s v="Légumes frais"/>
    <x v="1"/>
  </r>
  <r>
    <s v="Crevette (petite)"/>
    <n v="0"/>
    <s v="Poisson/Fruits de mer et crustacés"/>
    <s v="Poissons"/>
    <s v="Fruits de mer et crustacés"/>
    <x v="10"/>
  </r>
  <r>
    <s v="Crodino"/>
    <n v="0.11379147137932405"/>
    <m/>
    <e v="#N/A"/>
    <e v="#N/A"/>
    <x v="0"/>
  </r>
  <r>
    <s v="Croissant au jambon (CH)"/>
    <n v="3.435132832560766"/>
    <m/>
    <e v="#N/A"/>
    <e v="#N/A"/>
    <x v="0"/>
  </r>
  <r>
    <s v="Croissant aux amandes (CH)"/>
    <n v="3.2635934664473378"/>
    <m/>
    <e v="#N/A"/>
    <e v="#N/A"/>
    <x v="0"/>
  </r>
  <r>
    <s v="Croissant aux noix (pâte feuilletée)"/>
    <n v="3.2635934664473378"/>
    <m/>
    <e v="#N/A"/>
    <e v="#N/A"/>
    <x v="0"/>
  </r>
  <r>
    <s v="Croissant aux noix (pâte levée)"/>
    <n v="3.2635934664473378"/>
    <m/>
    <e v="#N/A"/>
    <e v="#N/A"/>
    <x v="0"/>
  </r>
  <r>
    <s v="Croissant n.s."/>
    <n v="3.1358906309792505"/>
    <m/>
    <e v="#N/A"/>
    <e v="#N/A"/>
    <x v="0"/>
  </r>
  <r>
    <s v="Croissant, au beurre"/>
    <n v="3.1358906309792505"/>
    <m/>
    <e v="#N/A"/>
    <e v="#N/A"/>
    <x v="0"/>
  </r>
  <r>
    <s v="Croissant, complet"/>
    <n v="3.1358906309792505"/>
    <m/>
    <e v="#N/A"/>
    <e v="#N/A"/>
    <x v="0"/>
  </r>
  <r>
    <s v="Croissant, fourré à la crème pâtissière"/>
    <n v="3.2635934664473378"/>
    <m/>
    <e v="#N/A"/>
    <e v="#N/A"/>
    <x v="0"/>
  </r>
  <r>
    <s v="Croissant, fourré à l'abricot"/>
    <n v="3.2635934664473378"/>
    <m/>
    <e v="#N/A"/>
    <e v="#N/A"/>
    <x v="0"/>
  </r>
  <r>
    <s v="Croissant, fourré au chocolat"/>
    <n v="3.2635934664473378"/>
    <m/>
    <e v="#N/A"/>
    <e v="#N/A"/>
    <x v="0"/>
  </r>
  <r>
    <s v="Croissant, parisien"/>
    <n v="3.1358906309792505"/>
    <m/>
    <e v="#N/A"/>
    <e v="#N/A"/>
    <x v="0"/>
  </r>
  <r>
    <s v="Croissant, saumuré"/>
    <n v="3.1358906309792505"/>
    <m/>
    <e v="#N/A"/>
    <e v="#N/A"/>
    <x v="0"/>
  </r>
  <r>
    <s v="Croque-monsieur"/>
    <n v="3.435132832560766"/>
    <m/>
    <e v="#N/A"/>
    <e v="#N/A"/>
    <x v="0"/>
  </r>
  <r>
    <s v="Croquettes de pommes de terre"/>
    <n v="0.55388308832765065"/>
    <m/>
    <e v="#N/A"/>
    <e v="#N/A"/>
    <x v="0"/>
  </r>
  <r>
    <s v="Crostini"/>
    <n v="3.1358906309792505"/>
    <m/>
    <e v="#N/A"/>
    <e v="#N/A"/>
    <x v="0"/>
  </r>
  <r>
    <s v="Croûtons"/>
    <n v="3.1358906309792505"/>
    <m/>
    <e v="#N/A"/>
    <e v="#N/A"/>
    <x v="0"/>
  </r>
  <r>
    <s v="Crumble aux fruits"/>
    <n v="3.2635934664473378"/>
    <m/>
    <e v="#N/A"/>
    <e v="#N/A"/>
    <x v="0"/>
  </r>
  <r>
    <s v="Crunch Müesli"/>
    <n v="0.81848178045180797"/>
    <m/>
    <e v="#N/A"/>
    <e v="#N/A"/>
    <x v="0"/>
  </r>
  <r>
    <s v="Cuisse n.s."/>
    <n v="31.18635053630609"/>
    <s v="Viande et abats"/>
    <s v="Abats"/>
    <s v="Viande et abats"/>
    <x v="8"/>
  </r>
  <r>
    <s v="Cuisse-dames (CH)"/>
    <n v="3.2635934664473378"/>
    <m/>
    <e v="#N/A"/>
    <e v="#N/A"/>
    <x v="0"/>
  </r>
  <r>
    <s v="Cupcake"/>
    <n v="3.2635934664473378"/>
    <m/>
    <e v="#N/A"/>
    <e v="#N/A"/>
    <x v="0"/>
  </r>
  <r>
    <s v="Curry (mélange d'épices)"/>
    <n v="0.37028904475089486"/>
    <s v="Divers/Epices et arômes"/>
    <s v="Epices et arômes"/>
    <s v="Epices et arômes"/>
    <x v="11"/>
  </r>
  <r>
    <s v="Currywurst"/>
    <n v="12.65697615587289"/>
    <s v="Produits carnés et charcuterie/Produits de charcuterie cuits"/>
    <s v="Charcuterie"/>
    <s v="Produits de charcuterie cuits"/>
    <x v="8"/>
  </r>
  <r>
    <s v="Cynar"/>
    <n v="2.9031878737161301"/>
    <m/>
    <e v="#N/A"/>
    <e v="#N/A"/>
    <x v="0"/>
  </r>
  <r>
    <s v="Daim"/>
    <n v="14.744651379445772"/>
    <m/>
    <e v="#N/A"/>
    <e v="#N/A"/>
    <x v="0"/>
  </r>
  <r>
    <s v="Darvida"/>
    <n v="3.1358906309792505"/>
    <m/>
    <e v="#N/A"/>
    <e v="#N/A"/>
    <x v="0"/>
  </r>
  <r>
    <s v="DarVida Sandwich, salé"/>
    <n v="3.435132832560766"/>
    <m/>
    <e v="#N/A"/>
    <e v="#N/A"/>
    <x v="0"/>
  </r>
  <r>
    <s v="Datte"/>
    <n v="0.5013408357289646"/>
    <s v="Fruits/Fruits secs"/>
    <s v="Fruits"/>
    <s v="Fruits secs"/>
    <x v="1"/>
  </r>
  <r>
    <s v="Delicate Thin Crisp"/>
    <n v="3.1358906309792505"/>
    <m/>
    <e v="#N/A"/>
    <e v="#N/A"/>
    <x v="0"/>
  </r>
  <r>
    <s v="Demi-crème"/>
    <n v="7.5055540629082111"/>
    <s v="Lait et produits laitiers/Fromage frais et séré"/>
    <s v="Produits laitiers"/>
    <s v="Fromage frais et séré"/>
    <x v="2"/>
  </r>
  <r>
    <s v="Demi-crème pour sauces"/>
    <n v="7.5055540629082111"/>
    <s v="Lait et produits laitiers/Fromage frais et séré"/>
    <s v="Produits laitiers"/>
    <s v="Fromage frais et séré"/>
    <x v="2"/>
  </r>
  <r>
    <s v="Dinde n.s."/>
    <n v="8.3988494625648169"/>
    <s v="Viande et abats/Volaille"/>
    <s v="Viandes blanches"/>
    <s v="Volaille"/>
    <x v="6"/>
  </r>
  <r>
    <s v="Dinde, émincé (viande uniquement)"/>
    <n v="16.797698925129634"/>
    <s v="Viande et abats/Volaille"/>
    <s v="Viandes blanches"/>
    <s v="Volaille"/>
    <x v="6"/>
  </r>
  <r>
    <s v="Dinde, pour fondue"/>
    <n v="16.797698925129634"/>
    <s v="Viande et abats/Volaille"/>
    <s v="Viandes blanches"/>
    <s v="Volaille"/>
    <x v="6"/>
  </r>
  <r>
    <s v="Dinde, steak"/>
    <n v="16.797698925129634"/>
    <s v="Viande et abats/Volaille"/>
    <s v="Viandes blanches"/>
    <s v="Volaille"/>
    <x v="6"/>
  </r>
  <r>
    <s v="Dinde, suprême"/>
    <n v="16.797698925129634"/>
    <s v="Viande et abats/Volaille"/>
    <s v="Viandes blanches"/>
    <s v="Volaille"/>
    <x v="6"/>
  </r>
  <r>
    <s v="Donut"/>
    <n v="3.2635934664473378"/>
    <m/>
    <e v="#N/A"/>
    <e v="#N/A"/>
    <x v="0"/>
  </r>
  <r>
    <s v="Dorade royale"/>
    <n v="1.8257019493310429"/>
    <m/>
    <e v="#N/A"/>
    <e v="#N/A"/>
    <x v="0"/>
  </r>
  <r>
    <s v="Doucette"/>
    <n v="0.50929826296100755"/>
    <m/>
    <e v="#N/A"/>
    <e v="#N/A"/>
    <x v="0"/>
  </r>
  <r>
    <s v="Duplo"/>
    <n v="4.145733023539437"/>
    <m/>
    <e v="#N/A"/>
    <e v="#N/A"/>
    <x v="0"/>
  </r>
  <r>
    <s v="Eau de coco"/>
    <n v="1.4483631290923014"/>
    <m/>
    <e v="#N/A"/>
    <e v="#N/A"/>
    <x v="0"/>
  </r>
  <r>
    <s v="Eau n.s."/>
    <n v="0.19771518136804039"/>
    <m/>
    <e v="#N/A"/>
    <e v="#N/A"/>
    <x v="0"/>
  </r>
  <r>
    <s v="Eau, de source"/>
    <n v="0.19771518136804039"/>
    <m/>
    <e v="#N/A"/>
    <e v="#N/A"/>
    <x v="0"/>
  </r>
  <r>
    <s v="Eau, du robinet"/>
    <n v="0"/>
    <m/>
    <e v="#N/A"/>
    <e v="#N/A"/>
    <x v="0"/>
  </r>
  <r>
    <s v="Eau, minérale"/>
    <n v="0.19771518136804039"/>
    <m/>
    <e v="#N/A"/>
    <e v="#N/A"/>
    <x v="0"/>
  </r>
  <r>
    <s v="Eau-de-vie de pommes (CH)"/>
    <n v="2.9031878737161301"/>
    <m/>
    <e v="#N/A"/>
    <e v="#N/A"/>
    <x v="0"/>
  </r>
  <r>
    <s v="Eau-de-vie de quetsches (CH)"/>
    <n v="2.9031878737161301"/>
    <m/>
    <e v="#N/A"/>
    <e v="#N/A"/>
    <x v="0"/>
  </r>
  <r>
    <s v="Eau-de-vie d'herbes (CH)"/>
    <n v="2.9031878737161301"/>
    <m/>
    <e v="#N/A"/>
    <e v="#N/A"/>
    <x v="0"/>
  </r>
  <r>
    <s v="Eau-de-vie n.s."/>
    <n v="2.9031878737161301"/>
    <m/>
    <e v="#N/A"/>
    <e v="#N/A"/>
    <x v="0"/>
  </r>
  <r>
    <s v="Ebly"/>
    <n v="1.6623593872407163"/>
    <s v="Pains, flocons et céréales pour le petit-déjeuner/Flocons, son et germes"/>
    <s v="Farineux et céréales"/>
    <s v="Flocons, son et germes"/>
    <x v="9"/>
  </r>
  <r>
    <s v="Echalote"/>
    <n v="6.0821105066574814"/>
    <s v="Légumes/Légumes frais"/>
    <s v="Légumes"/>
    <s v="Légumes frais"/>
    <x v="1"/>
  </r>
  <r>
    <s v="Eclair"/>
    <n v="3.2635934664473378"/>
    <m/>
    <e v="#N/A"/>
    <e v="#N/A"/>
    <x v="0"/>
  </r>
  <r>
    <s v="Ecrevisse"/>
    <n v="0"/>
    <s v="Poisson/Fruits de mer et crustacés"/>
    <s v="Poissons"/>
    <s v="Fruits de mer et crustacés"/>
    <x v="10"/>
  </r>
  <r>
    <s v="Edam"/>
    <n v="11.655498231543413"/>
    <s v="Lait et produits laitiers/Fromage à pâte dure"/>
    <s v="Produits laitiers"/>
    <s v="Fromage à pâte dure"/>
    <x v="2"/>
  </r>
  <r>
    <s v="Edulcorant artificiel n.s."/>
    <n v="0"/>
    <m/>
    <e v="#N/A"/>
    <e v="#N/A"/>
    <x v="0"/>
  </r>
  <r>
    <s v="Electuaire aux bourgeons de sapin (CH)"/>
    <n v="1.1379147137932404"/>
    <m/>
    <e v="#N/A"/>
    <e v="#N/A"/>
    <x v="0"/>
  </r>
  <r>
    <s v="Electuaire de baies de genièvre"/>
    <n v="1.1379147137932404"/>
    <m/>
    <e v="#N/A"/>
    <e v="#N/A"/>
    <x v="0"/>
  </r>
  <r>
    <s v="Emincé n.s. (viande uniquement)"/>
    <n v="26.075268817204304"/>
    <s v="Viande et abats/Volaille"/>
    <s v="Viandes blanches"/>
    <s v="Volaille"/>
    <x v="6"/>
  </r>
  <r>
    <s v="Emincé végétarien"/>
    <n v="6.0821105066574814"/>
    <s v="Légumes/Légumes cuits (conserves comprises)"/>
    <s v="Légumes"/>
    <s v="Légumes cuits (conserves comprises)"/>
    <x v="1"/>
  </r>
  <r>
    <s v="Emmental (CH)"/>
    <n v="11.655498231543413"/>
    <s v="Lait et produits laitiers/Fromage à pâte dure"/>
    <s v="Produits laitiers"/>
    <s v="Fromage à pâte dure"/>
    <x v="2"/>
  </r>
  <r>
    <s v="Encornet"/>
    <n v="0"/>
    <s v="Poisson/Fruits de mer et crustacés"/>
    <s v="Poissons"/>
    <s v="Fruits de mer et crustacés"/>
    <x v="10"/>
  </r>
  <r>
    <s v="Endive"/>
    <n v="0.50929826296100755"/>
    <s v="Légumes/Légumes frais"/>
    <s v="Légumes"/>
    <s v="Légumes frais"/>
    <x v="1"/>
  </r>
  <r>
    <s v="Energy Drink"/>
    <n v="0.11379147137932405"/>
    <m/>
    <e v="#N/A"/>
    <e v="#N/A"/>
    <x v="0"/>
  </r>
  <r>
    <s v="Epinards"/>
    <n v="0.50929826296100755"/>
    <s v="Légumes/Légumes frais"/>
    <s v="Légumes"/>
    <s v="Légumes frais"/>
    <x v="1"/>
  </r>
  <r>
    <s v="Escalope de Quorn, végétarienne"/>
    <n v="6.0821105066574814"/>
    <s v="Légumes/Légumes cuits (conserves comprises)"/>
    <s v="Légumes"/>
    <s v="Légumes cuits (conserves comprises)"/>
    <x v="1"/>
  </r>
  <r>
    <s v="Escalope n.s."/>
    <n v="44.699212774566718"/>
    <s v="Viande et abats/Porc"/>
    <s v="Viandes blanches"/>
    <s v="Porc"/>
    <x v="8"/>
  </r>
  <r>
    <s v="Escalope végétarienne"/>
    <n v="6.0821105066574814"/>
    <s v="Légumes/Légumes cuits (conserves comprises)"/>
    <s v="Légumes"/>
    <s v="Légumes cuits (conserves comprises)"/>
    <x v="1"/>
  </r>
  <r>
    <s v="Escalope, petite et fine n.s."/>
    <n v="40.85411920256098"/>
    <s v="Viande et abats/Volaille"/>
    <s v="Viandes blanches"/>
    <s v="Volaille"/>
    <x v="6"/>
  </r>
  <r>
    <s v="Escargot de pâte levée"/>
    <n v="3.2635934664473378"/>
    <m/>
    <e v="#N/A"/>
    <e v="#N/A"/>
    <x v="0"/>
  </r>
  <r>
    <s v="Espadon"/>
    <n v="6.6976650400505511"/>
    <s v="Poisson/Poissons de mer"/>
    <s v="Poissons"/>
    <s v="Poissons de mer"/>
    <x v="10"/>
  </r>
  <r>
    <s v="Espresso, avec caféine"/>
    <n v="1.0540358052807164"/>
    <m/>
    <e v="#N/A"/>
    <e v="#N/A"/>
    <x v="0"/>
  </r>
  <r>
    <s v="Espresso, caféine n.s."/>
    <n v="1.0540358052807164"/>
    <m/>
    <e v="#N/A"/>
    <e v="#N/A"/>
    <x v="0"/>
  </r>
  <r>
    <s v="Espresso, sans caféine"/>
    <n v="1.1651995325192983"/>
    <m/>
    <e v="#N/A"/>
    <e v="#N/A"/>
    <x v="0"/>
  </r>
  <r>
    <s v="Etoile à la cannelle (CH)"/>
    <n v="3.2635934664473378"/>
    <m/>
    <e v="#N/A"/>
    <e v="#N/A"/>
    <x v="0"/>
  </r>
  <r>
    <s v="Falafel (boulettes)"/>
    <n v="6.0821105066574814"/>
    <s v="Produits céréaliers, légumineuses et pommes de terre/Légumineuses"/>
    <s v="Légumineuses"/>
    <s v="Légumineuses"/>
    <x v="4"/>
  </r>
  <r>
    <s v="Falafel (dans du pain)"/>
    <n v="2.0107665327092445"/>
    <m/>
    <e v="#N/A"/>
    <e v="#N/A"/>
    <x v="0"/>
  </r>
  <r>
    <s v="Familia a.c.e. balance"/>
    <n v="0.81848178045180797"/>
    <m/>
    <e v="#N/A"/>
    <e v="#N/A"/>
    <x v="0"/>
  </r>
  <r>
    <s v="Familia Beeren Crunch"/>
    <n v="0.81848178045180797"/>
    <m/>
    <e v="#N/A"/>
    <e v="#N/A"/>
    <x v="0"/>
  </r>
  <r>
    <s v="Familia BodyBalance"/>
    <n v="0.81848178045180797"/>
    <m/>
    <e v="#N/A"/>
    <e v="#N/A"/>
    <x v="0"/>
  </r>
  <r>
    <s v="Familia c.m. plus"/>
    <n v="0.81848178045180797"/>
    <m/>
    <e v="#N/A"/>
    <e v="#N/A"/>
    <x v="0"/>
  </r>
  <r>
    <s v="Familia Champion Crisp"/>
    <n v="0.81848178045180797"/>
    <m/>
    <e v="#N/A"/>
    <e v="#N/A"/>
    <x v="0"/>
  </r>
  <r>
    <s v="Familia Champion Original"/>
    <n v="0.81848178045180797"/>
    <m/>
    <e v="#N/A"/>
    <e v="#N/A"/>
    <x v="0"/>
  </r>
  <r>
    <s v="Familia Fit Crisp"/>
    <n v="0.81848178045180797"/>
    <m/>
    <e v="#N/A"/>
    <e v="#N/A"/>
    <x v="0"/>
  </r>
  <r>
    <s v="Familia Knusper Crunch"/>
    <n v="0.81848178045180797"/>
    <m/>
    <e v="#N/A"/>
    <e v="#N/A"/>
    <x v="0"/>
  </r>
  <r>
    <s v="Familia Spezial Müesli"/>
    <n v="0.81848178045180797"/>
    <m/>
    <e v="#N/A"/>
    <e v="#N/A"/>
    <x v="0"/>
  </r>
  <r>
    <s v="Fanta"/>
    <n v="0.11379147137932405"/>
    <m/>
    <e v="#N/A"/>
    <e v="#N/A"/>
    <x v="0"/>
  </r>
  <r>
    <s v="Farce de vol-au-vent (petit-pois, champignons, carottes)"/>
    <n v="1.092936085666351"/>
    <m/>
    <e v="#N/A"/>
    <e v="#N/A"/>
    <x v="0"/>
  </r>
  <r>
    <s v="Farine de blé n.s."/>
    <n v="2.2771420276631744"/>
    <s v="Produits céréaliers, légumineuses et pommes de terre/Farines et amidon"/>
    <s v="Farineux et céréales"/>
    <s v="Farines et amidon"/>
    <x v="9"/>
  </r>
  <r>
    <s v="Farine de blé, bise"/>
    <n v="2.2771420276631744"/>
    <s v="Produits céréaliers, légumineuses et pommes de terre/Farines et amidon"/>
    <s v="Farineux et céréales"/>
    <s v="Farines et amidon"/>
    <x v="9"/>
  </r>
  <r>
    <s v="Farine de blé, fleur"/>
    <n v="2.2771420276631744"/>
    <s v="Produits céréaliers, légumineuses et pommes de terre/Farines et amidon"/>
    <s v="Farineux et céréales"/>
    <s v="Farines et amidon"/>
    <x v="9"/>
  </r>
  <r>
    <s v="Farine de blé, mi-blanche"/>
    <n v="2.2771420276631744"/>
    <s v="Produits céréaliers, légumineuses et pommes de terre/Farines et amidon"/>
    <s v="Farineux et céréales"/>
    <s v="Farines et amidon"/>
    <x v="9"/>
  </r>
  <r>
    <s v="Farine de maïs"/>
    <n v="2.6803612846527254"/>
    <s v="Produits céréaliers, légumineuses et pommes de terre/Farines et amidon"/>
    <s v="Farineux et céréales"/>
    <s v="Farines et amidon"/>
    <x v="9"/>
  </r>
  <r>
    <s v="Farine de sarrasin"/>
    <n v="2.2771420276631744"/>
    <s v="Produits céréaliers, légumineuses et pommes de terre/Farines et amidon"/>
    <s v="Farineux et céréales"/>
    <s v="Farines et amidon"/>
    <x v="9"/>
  </r>
  <r>
    <s v="Farine de seigle"/>
    <n v="2.2771420276631744"/>
    <s v="Produits céréaliers, légumineuses et pommes de terre/Farines et amidon"/>
    <s v="Farineux et céréales"/>
    <s v="Farines et amidon"/>
    <x v="9"/>
  </r>
  <r>
    <s v="Farine d'épeautre"/>
    <n v="2.2771420276631744"/>
    <s v="Produits céréaliers, légumineuses et pommes de terre/Farines et amidon"/>
    <s v="Farineux et céréales"/>
    <s v="Farines et amidon"/>
    <x v="9"/>
  </r>
  <r>
    <s v="Farine n.s."/>
    <n v="2.2771420276631744"/>
    <s v="Produits céréaliers, légumineuses et pommes de terre/Farines et amidon"/>
    <s v="Farineux et céréales"/>
    <s v="Farines et amidon"/>
    <x v="9"/>
  </r>
  <r>
    <s v="Farine pour tresses"/>
    <n v="2.2771420276631744"/>
    <s v="Produits céréaliers, légumineuses et pommes de terre/Farines et amidon"/>
    <s v="Farineux et céréales"/>
    <s v="Farines et amidon"/>
    <x v="9"/>
  </r>
  <r>
    <s v="Farmer (sans couverture de chocolat)"/>
    <n v="1.1379147137932404"/>
    <m/>
    <e v="#N/A"/>
    <e v="#N/A"/>
    <x v="0"/>
  </r>
  <r>
    <s v="Farmer Croc"/>
    <n v="0.81848178045180797"/>
    <m/>
    <e v="#N/A"/>
    <e v="#N/A"/>
    <x v="0"/>
  </r>
  <r>
    <s v="Farmer Soft Choc (enrobé de chocolat)"/>
    <n v="4.145733023539437"/>
    <m/>
    <e v="#N/A"/>
    <e v="#N/A"/>
    <x v="0"/>
  </r>
  <r>
    <s v="Fenouil"/>
    <n v="0.50929826296100755"/>
    <s v="Légumes/Légumes frais"/>
    <s v="Légumes"/>
    <s v="Légumes frais"/>
    <x v="1"/>
  </r>
  <r>
    <s v="Féra"/>
    <n v="1.8257019493310429"/>
    <s v="Poisson/Poissons d'eau douce"/>
    <s v="Poissons"/>
    <s v="Poissons d'eau douce"/>
    <x v="10"/>
  </r>
  <r>
    <s v="Ferrero Rocher"/>
    <n v="14.744651379445772"/>
    <m/>
    <e v="#N/A"/>
    <e v="#N/A"/>
    <x v="0"/>
  </r>
  <r>
    <s v="Feta"/>
    <n v="8.6927974189219022"/>
    <s v="Lait et produits laitiers/Fromage à pâte molle"/>
    <s v="Produits laitiers"/>
    <s v="Fromage à pâte molle"/>
    <x v="2"/>
  </r>
  <r>
    <s v="Feuille de vigne farcie au riz"/>
    <n v="0.77884065281691561"/>
    <m/>
    <e v="#N/A"/>
    <e v="#N/A"/>
    <x v="0"/>
  </r>
  <r>
    <s v="Feuilleté salé n.s."/>
    <n v="3.1358906309792505"/>
    <m/>
    <e v="#N/A"/>
    <e v="#N/A"/>
    <x v="0"/>
  </r>
  <r>
    <s v="Fèves"/>
    <n v="6.0821105066574814"/>
    <s v="Produits céréaliers, légumineuses et pommes de terre/Légumineuses"/>
    <s v="Légumineuses"/>
    <s v="Légumineuses"/>
    <x v="4"/>
  </r>
  <r>
    <s v="Figue"/>
    <n v="0.36676864758461342"/>
    <s v="Fruits/Fruits frais"/>
    <s v="Fruits"/>
    <s v="Fruits frais"/>
    <x v="1"/>
  </r>
  <r>
    <s v="Filet n.s."/>
    <n v="72.876344086021518"/>
    <s v="Viande et abats"/>
    <s v="Abats"/>
    <s v="Viande et abats"/>
    <x v="8"/>
  </r>
  <r>
    <s v="Flageolets"/>
    <n v="6.0821105066574814"/>
    <s v="Produits céréaliers, légumineuses et pommes de terre/Légumineuses"/>
    <s v="Légumineuses"/>
    <s v="Légumineuses"/>
    <x v="4"/>
  </r>
  <r>
    <s v="Flan au caramel"/>
    <n v="5.5782657233723434"/>
    <m/>
    <e v="#N/A"/>
    <e v="#N/A"/>
    <x v="0"/>
  </r>
  <r>
    <s v="Flauder"/>
    <n v="0.11379147137932405"/>
    <m/>
    <e v="#N/A"/>
    <e v="#N/A"/>
    <x v="0"/>
  </r>
  <r>
    <s v="Flet"/>
    <n v="1.8257019493310429"/>
    <s v="Poisson/Poissons de mer"/>
    <s v="Poissons"/>
    <s v="Poissons de mer"/>
    <x v="10"/>
  </r>
  <r>
    <s v="Flétan"/>
    <n v="1.8257019493310429"/>
    <s v="Poisson/Poissons de mer"/>
    <s v="Poissons"/>
    <s v="Poissons de mer"/>
    <x v="10"/>
  </r>
  <r>
    <s v="Flocons d'avoine"/>
    <n v="0.40924089022590399"/>
    <s v="Pains, flocons et céréales pour le petit-déjeuner/Flocons, son et germes"/>
    <s v="Farineux et céréales"/>
    <s v="Flocons, son et germes"/>
    <x v="9"/>
  </r>
  <r>
    <s v="Flocons d'avoine, complets"/>
    <n v="0.40924089022590399"/>
    <s v="Pains, flocons et céréales pour le petit-déjeuner/Flocons, son et germes"/>
    <s v="Farineux et céréales"/>
    <s v="Flocons, son et germes"/>
    <x v="9"/>
  </r>
  <r>
    <s v="Flocons de 5 céréales"/>
    <n v="2.2771420276631744"/>
    <s v="Pains, flocons et céréales pour le petit-déjeuner/Flocons, son et germes"/>
    <s v="Farineux et céréales"/>
    <s v="Flocons, son et germes"/>
    <x v="9"/>
  </r>
  <r>
    <s v="Flocons de blé"/>
    <n v="2.2771420276631744"/>
    <s v="Pains, flocons et céréales pour le petit-déjeuner/Flocons, son et germes"/>
    <s v="Farineux et céréales"/>
    <s v="Flocons, son et germes"/>
    <x v="9"/>
  </r>
  <r>
    <s v="Flocons de millet"/>
    <n v="2.2771420276631744"/>
    <s v="Pains, flocons et céréales pour le petit-déjeuner/Flocons, son et germes"/>
    <s v="Farineux et céréales"/>
    <s v="Flocons, son et germes"/>
    <x v="9"/>
  </r>
  <r>
    <s v="Flocons de riz"/>
    <n v="0.77884065281691561"/>
    <s v="Pains, flocons et céréales pour le petit-déjeuner/Flocons, son et germes"/>
    <s v="Farineux et céréales"/>
    <s v="Flocons, son et germes"/>
    <x v="9"/>
  </r>
  <r>
    <s v="Flocons de soja"/>
    <n v="6.0821105066574814"/>
    <s v="Pains, flocons et céréales pour le petit-déjeuner/Flocons, son et germes"/>
    <s v="Farineux et céréales"/>
    <s v="Flocons, son et germes"/>
    <x v="9"/>
  </r>
  <r>
    <s v="Flocons d'épeautre"/>
    <n v="2.2771420276631744"/>
    <s v="Pains, flocons et céréales pour le petit-déjeuner/Flocons, son et germes"/>
    <s v="Farineux et céréales"/>
    <s v="Flocons, son et germes"/>
    <x v="9"/>
  </r>
  <r>
    <s v="Flocons n.s."/>
    <n v="2.2771420276631744"/>
    <s v="Pains, flocons et céréales pour le petit-déjeuner/Flocons, son et germes"/>
    <s v="Farineux et céréales"/>
    <s v="Flocons, son et germes"/>
    <x v="9"/>
  </r>
  <r>
    <s v="Flocons, mélange"/>
    <n v="2.2771420276631744"/>
    <s v="Pains, flocons et céréales pour le petit-déjeuner/Flocons, son et germes"/>
    <s v="Farineux et céréales"/>
    <s v="Flocons, son et germes"/>
    <x v="9"/>
  </r>
  <r>
    <s v="Florentin"/>
    <n v="3.2635934664473378"/>
    <m/>
    <e v="#N/A"/>
    <e v="#N/A"/>
    <x v="0"/>
  </r>
  <r>
    <s v="Flûte en pâte feuilletée (salée)"/>
    <n v="3.1358906309792505"/>
    <m/>
    <e v="#N/A"/>
    <e v="#N/A"/>
    <x v="0"/>
  </r>
  <r>
    <s v="Flûte salée"/>
    <n v="3.1358906309792505"/>
    <m/>
    <e v="#N/A"/>
    <e v="#N/A"/>
    <x v="0"/>
  </r>
  <r>
    <s v="Focaccia farcie"/>
    <n v="3.435132832560766"/>
    <s v="Pains, flocons et céréales pour le petit-déjeuner/Pains et produits de boulangerie"/>
    <s v="Farineux et céréales"/>
    <s v="Pains et produits de boulangerie"/>
    <x v="9"/>
  </r>
  <r>
    <s v="Focaccia sans farce"/>
    <n v="3.1358906309792505"/>
    <s v="Pains, flocons et céréales pour le petit-déjeuner/Pains et produits de boulangerie"/>
    <s v="Farineux et céréales"/>
    <s v="Pains et produits de boulangerie"/>
    <x v="9"/>
  </r>
  <r>
    <s v="Foie"/>
    <n v="3.259408602150538"/>
    <s v="Viande et abats"/>
    <s v="Abats"/>
    <s v="Viande et abats"/>
    <x v="8"/>
  </r>
  <r>
    <s v="Fond de biscuit pour tourte"/>
    <n v="3.2635934664473378"/>
    <s v="Pains, flocons et céréales pour le petit-déjeuner/Pains et produits de boulangerie"/>
    <s v="Farineux et céréales"/>
    <s v="Pains et produits de boulangerie"/>
    <x v="9"/>
  </r>
  <r>
    <s v="Fond de tartelette à garnir"/>
    <n v="3.2635934664473378"/>
    <s v="Pains, flocons et céréales pour le petit-déjeuner/Pains et produits de boulangerie"/>
    <s v="Farineux et céréales"/>
    <s v="Pains et produits de boulangerie"/>
    <x v="9"/>
  </r>
  <r>
    <s v="Fontal"/>
    <n v="11.655498231543413"/>
    <m/>
    <e v="#N/A"/>
    <e v="#N/A"/>
    <x v="0"/>
  </r>
  <r>
    <s v="Fontina"/>
    <n v="11.655498231543413"/>
    <m/>
    <e v="#N/A"/>
    <e v="#N/A"/>
    <x v="0"/>
  </r>
  <r>
    <s v="Formaggella (CH)"/>
    <n v="11.655498231543413"/>
    <m/>
    <e v="#N/A"/>
    <e v="#N/A"/>
    <x v="0"/>
  </r>
  <r>
    <s v="Formaggino"/>
    <n v="8.6927974189219022"/>
    <m/>
    <e v="#N/A"/>
    <e v="#N/A"/>
    <x v="0"/>
  </r>
  <r>
    <s v="Fraise"/>
    <n v="0.77453641089380398"/>
    <s v="Fruits/Fruits frais"/>
    <s v="Fruits"/>
    <s v="Fruits frais"/>
    <x v="1"/>
  </r>
  <r>
    <s v="Framboise"/>
    <n v="0.82320094252685616"/>
    <s v="Fruits/Fruits frais"/>
    <s v="Fruits"/>
    <s v="Fruits frais"/>
    <x v="1"/>
  </r>
  <r>
    <s v="Frelitta"/>
    <n v="14.744651379445772"/>
    <s v="Sucreries/Confitures et produits à tartiner sucrés"/>
    <s v="Produits industrialisés"/>
    <s v="Confitures et produits à tartiner sucrés"/>
    <x v="12"/>
  </r>
  <r>
    <s v="Fromage à fondue"/>
    <n v="11.655498231543413"/>
    <s v="Lait et produits laitiers/Fromage à pâte dure"/>
    <s v="Produits laitiers"/>
    <s v="Fromage à pâte dure"/>
    <x v="2"/>
  </r>
  <r>
    <s v="Fromage à griller"/>
    <n v="11.655498231543413"/>
    <s v="Lait et produits laitiers/Fromage à pâte molle"/>
    <s v="Produits laitiers"/>
    <s v="Fromage à pâte molle"/>
    <x v="2"/>
  </r>
  <r>
    <s v="Fromage à la crème n.s."/>
    <n v="8.6927974189219022"/>
    <s v="Lait et produits laitiers/Fromage frais et séré"/>
    <s v="Produits laitiers"/>
    <s v="Fromage frais et séré"/>
    <x v="2"/>
  </r>
  <r>
    <s v="Fromage à pâte dure n.s."/>
    <n v="11.655498231543413"/>
    <s v="Lait et produits laitiers/Fromage à pâte dure"/>
    <s v="Produits laitiers"/>
    <s v="Fromage à pâte dure"/>
    <x v="2"/>
  </r>
  <r>
    <s v="Fromage à pâte mi-dure n.s."/>
    <n v="11.655498231543413"/>
    <s v="Lait et produits laitiers/Fromage à pâte dure"/>
    <s v="Produits laitiers"/>
    <s v="Fromage à pâte dure"/>
    <x v="2"/>
  </r>
  <r>
    <s v="Fromage à pâte molle n.s."/>
    <n v="8.6927974189219022"/>
    <s v="Lait et produits laitiers/Fromage à pâte molle"/>
    <s v="Produits laitiers"/>
    <s v="Fromage à pâte molle"/>
    <x v="2"/>
  </r>
  <r>
    <s v="Fromage à raclette (CH)"/>
    <n v="11.655498231543413"/>
    <s v="Lait et produits laitiers/Fromage à pâte molle"/>
    <s v="Produits laitiers"/>
    <s v="Fromage à pâte molle"/>
    <x v="2"/>
  </r>
  <r>
    <s v="Fromage à tartiner n.s."/>
    <n v="8.6927974189219022"/>
    <s v="Lait et produits laitiers/Fromage frais et séré"/>
    <s v="Produits laitiers"/>
    <s v="Fromage frais et séré"/>
    <x v="2"/>
  </r>
  <r>
    <s v="Fromage Appenzeller (CH)"/>
    <n v="11.655498231543413"/>
    <s v="Lait et produits laitiers/Fromage à pâte dure"/>
    <s v="Produits laitiers"/>
    <s v="Fromage à pâte dure"/>
    <x v="2"/>
  </r>
  <r>
    <s v="Fromage d'alpage (CH)"/>
    <n v="11.655498231543413"/>
    <s v="Lait et produits laitiers/Fromage à pâte dure"/>
    <s v="Produits laitiers"/>
    <s v="Fromage à pâte dure"/>
    <x v="2"/>
  </r>
  <r>
    <s v="Fromage d'alpage bernois (CH)"/>
    <n v="11.655498231543413"/>
    <s v="Lait et produits laitiers/Fromage à pâte dure"/>
    <s v="Produits laitiers"/>
    <s v="Fromage à pâte dure"/>
    <x v="2"/>
  </r>
  <r>
    <s v="Fromage d'alpage des Grisons (CH)"/>
    <n v="11.655498231543413"/>
    <s v="Lait et produits laitiers/Fromage à pâte dure"/>
    <s v="Produits laitiers"/>
    <s v="Fromage à pâte dure"/>
    <x v="2"/>
  </r>
  <r>
    <s v="Fromage de la Schwägalp (CH)"/>
    <n v="11.655498231543413"/>
    <s v="Lait et produits laitiers/Fromage à pâte dure"/>
    <s v="Produits laitiers"/>
    <s v="Fromage à pâte dure"/>
    <x v="2"/>
  </r>
  <r>
    <s v="Fromage de porc (CH) (charcuterie)"/>
    <n v="7.9738949781999207"/>
    <s v="Produits carnés et charcuterie/Produits de charcuterie cuits"/>
    <s v="Charcuterie"/>
    <s v="Produits de charcuterie cuits"/>
    <x v="8"/>
  </r>
  <r>
    <s v="Fromage des montagnes"/>
    <n v="11.655498231543413"/>
    <s v="Lait et produits laitiers/Fromage à pâte dure"/>
    <s v="Produits laitiers"/>
    <s v="Fromage à pâte dure"/>
    <x v="2"/>
  </r>
  <r>
    <s v="Fromage des montagnes des Grisons (CH)"/>
    <n v="11.655498231543413"/>
    <s v="Lait et produits laitiers/Fromage à pâte dure"/>
    <s v="Produits laitiers"/>
    <s v="Fromage à pâte dure"/>
    <x v="2"/>
  </r>
  <r>
    <s v="Fromage des vignerons"/>
    <n v="11.655498231543413"/>
    <s v="Lait et produits laitiers/Fromage à pâte dure"/>
    <s v="Produits laitiers"/>
    <s v="Fromage à pâte dure"/>
    <x v="2"/>
  </r>
  <r>
    <s v="Fromage d'Italie (CH)"/>
    <n v="12.65697615587289"/>
    <s v="Produits carnés et charcuterie/Produits de charcuterie bouillis"/>
    <s v="Charcuterie"/>
    <s v="Produits de charcuterie bouillis"/>
    <x v="8"/>
  </r>
  <r>
    <s v="Fromage fondu n.s. (CH)"/>
    <n v="11.655498231543413"/>
    <s v="Lait et produits laitiers/Fromage à pâte molle"/>
    <s v="Produits laitiers"/>
    <s v="Fromage à pâte molle"/>
    <x v="2"/>
  </r>
  <r>
    <s v="Fromage frais n.s."/>
    <n v="8.6927974189219022"/>
    <s v="Lait et produits laitiers/Fromage frais et séré"/>
    <s v="Produits laitiers"/>
    <s v="Fromage frais et séré"/>
    <x v="2"/>
  </r>
  <r>
    <s v="Fromage n.s."/>
    <n v="11.655498231543413"/>
    <s v="Lait et produits laitiers/Fromage à pâte dure"/>
    <s v="Produits laitiers"/>
    <s v="Fromage à pâte dure"/>
    <x v="2"/>
  </r>
  <r>
    <s v="Fromage persillé"/>
    <n v="11.655498231543413"/>
    <s v="Lait et produits laitiers/Fromage à pâte molle"/>
    <s v="Produits laitiers"/>
    <s v="Fromage à pâte molle"/>
    <x v="2"/>
  </r>
  <r>
    <s v="Fromage, mélange (p.ex. pour gratins, tartes)"/>
    <n v="11.655498231543413"/>
    <s v="Lait et produits laitiers/Fromage à pâte molle"/>
    <s v="Produits laitiers"/>
    <s v="Fromage à pâte molle"/>
    <x v="2"/>
  </r>
  <r>
    <s v="Fruit de la passion"/>
    <n v="0.5013408357289646"/>
    <s v="Fruits/Fruits frais"/>
    <s v="Fruits"/>
    <s v="Fruits frais"/>
    <x v="1"/>
  </r>
  <r>
    <s v="Fruit n.s."/>
    <n v="0.22575792155441698"/>
    <s v="Fruits/Fruits frais"/>
    <s v="Fruits"/>
    <s v="Fruits frais"/>
    <x v="1"/>
  </r>
  <r>
    <s v="Fruits confits"/>
    <n v="0.32618616764905461"/>
    <s v="Fruits/Fruits secs"/>
    <s v="Fruits"/>
    <s v="Fruits secs"/>
    <x v="1"/>
  </r>
  <r>
    <s v="Fruits confits enrobés de chocolat"/>
    <n v="3.7326642983381353"/>
    <m/>
    <e v="#N/A"/>
    <e v="#N/A"/>
    <x v="0"/>
  </r>
  <r>
    <s v="Fruits de mer n.s."/>
    <n v="0"/>
    <s v="Poisson/Fruits de mer et crustacés"/>
    <s v="Poissons"/>
    <s v="Fruits de mer et crustacés"/>
    <x v="10"/>
  </r>
  <r>
    <s v="Fruits oléagineux n.s."/>
    <n v="6.7349669506451377"/>
    <s v="Noix, graines et produits oléagineux"/>
    <s v="Noix, graines et produits oléagineux"/>
    <s v="Noix, graines et produits oléagineux"/>
    <x v="4"/>
  </r>
  <r>
    <s v="Fruits oléagineux, mélange n.s."/>
    <n v="6.7349669506451377"/>
    <s v="Noix, graines et produits oléagineux"/>
    <s v="Noix, graines et produits oléagineux"/>
    <s v="Noix, graines et produits oléagineux"/>
    <x v="4"/>
  </r>
  <r>
    <s v="Fusée"/>
    <n v="7.5055540629082111"/>
    <m/>
    <e v="#N/A"/>
    <e v="#N/A"/>
    <x v="0"/>
  </r>
  <r>
    <s v="Gala (Fromage à tartiner)"/>
    <n v="8.6927974189219022"/>
    <s v="Lait et produits laitiers/Fromage frais et séré"/>
    <s v="Produits laitiers"/>
    <s v="Fromage frais et séré"/>
    <x v="2"/>
  </r>
  <r>
    <s v="Galette à la cannelle (CH)"/>
    <n v="3.2635934664473378"/>
    <m/>
    <e v="#N/A"/>
    <e v="#N/A"/>
    <x v="0"/>
  </r>
  <r>
    <s v="Galette au saindoux (CH)"/>
    <n v="3.435132832560766"/>
    <m/>
    <e v="#N/A"/>
    <e v="#N/A"/>
    <x v="0"/>
  </r>
  <r>
    <s v="Galettes de riz"/>
    <n v="0.77884065281691561"/>
    <s v="Produits céréaliers, légumineuses et pommes de terre/Riz"/>
    <s v="Farineux et céréales"/>
    <s v="Riz"/>
    <x v="9"/>
  </r>
  <r>
    <s v="Gambas (grandes)"/>
    <n v="0"/>
    <s v="Poisson/Fruits de mer et crustacés"/>
    <s v="Poissons"/>
    <s v="Fruits de mer et crustacés"/>
    <x v="10"/>
  </r>
  <r>
    <s v="Gâteau à la crème (CH)"/>
    <n v="3.2635934664473378"/>
    <m/>
    <e v="#N/A"/>
    <e v="#N/A"/>
    <x v="0"/>
  </r>
  <r>
    <s v="Gâteau au chocolat (rond)"/>
    <n v="3.2635934664473378"/>
    <m/>
    <e v="#N/A"/>
    <e v="#N/A"/>
    <x v="0"/>
  </r>
  <r>
    <s v="Gâteau au séré (séré cru sur une pâte cuite)"/>
    <n v="3.2635934664473378"/>
    <m/>
    <e v="#N/A"/>
    <e v="#N/A"/>
    <x v="0"/>
  </r>
  <r>
    <s v="Gâteau au séré (séré cuit)"/>
    <n v="3.2635934664473378"/>
    <m/>
    <e v="#N/A"/>
    <e v="#N/A"/>
    <x v="0"/>
  </r>
  <r>
    <s v="Gâteau aux carottes (CH)"/>
    <n v="3.2635934664473378"/>
    <m/>
    <e v="#N/A"/>
    <e v="#N/A"/>
    <x v="0"/>
  </r>
  <r>
    <s v="Gâteau aux fraises"/>
    <n v="3.2635934664473378"/>
    <m/>
    <e v="#N/A"/>
    <e v="#N/A"/>
    <x v="0"/>
  </r>
  <r>
    <s v="Gâteau aux framboises"/>
    <n v="3.2635934664473378"/>
    <m/>
    <e v="#N/A"/>
    <e v="#N/A"/>
    <x v="0"/>
  </r>
  <r>
    <s v="Gâteau aux fruits"/>
    <n v="3.2635934664473378"/>
    <m/>
    <e v="#N/A"/>
    <e v="#N/A"/>
    <x v="0"/>
  </r>
  <r>
    <s v="Gâteau aux marrons"/>
    <n v="3.2635934664473378"/>
    <m/>
    <e v="#N/A"/>
    <e v="#N/A"/>
    <x v="0"/>
  </r>
  <r>
    <s v="Gâteau aux noix des Grisons (CH)"/>
    <n v="3.2635934664473378"/>
    <m/>
    <e v="#N/A"/>
    <e v="#N/A"/>
    <x v="0"/>
  </r>
  <r>
    <s v="Gâteau aux pignons"/>
    <n v="3.2635934664473378"/>
    <m/>
    <e v="#N/A"/>
    <e v="#N/A"/>
    <x v="0"/>
  </r>
  <r>
    <s v="Gâteau de la Forêt-Noire"/>
    <n v="3.2635934664473378"/>
    <m/>
    <e v="#N/A"/>
    <e v="#N/A"/>
    <x v="0"/>
  </r>
  <r>
    <s v="Gâteau de Linz"/>
    <n v="3.2635934664473378"/>
    <m/>
    <e v="#N/A"/>
    <e v="#N/A"/>
    <x v="0"/>
  </r>
  <r>
    <s v="Gâteau de Noël"/>
    <n v="3.2635934664473378"/>
    <m/>
    <e v="#N/A"/>
    <e v="#N/A"/>
    <x v="0"/>
  </r>
  <r>
    <s v="Gâteau des Grisons (CH)"/>
    <n v="3.2635934664473378"/>
    <m/>
    <e v="#N/A"/>
    <e v="#N/A"/>
    <x v="0"/>
  </r>
  <r>
    <s v="Gâteau des Rois (pâte levée) (CH)"/>
    <n v="3.2635934664473378"/>
    <m/>
    <e v="#N/A"/>
    <e v="#N/A"/>
    <x v="0"/>
  </r>
  <r>
    <s v="Gâteau du Vully (CH)"/>
    <n v="3.2635934664473378"/>
    <m/>
    <e v="#N/A"/>
    <e v="#N/A"/>
    <x v="0"/>
  </r>
  <r>
    <s v="Gâteau glacé (rond)"/>
    <n v="7.5055540629082111"/>
    <m/>
    <e v="#N/A"/>
    <e v="#N/A"/>
    <x v="0"/>
  </r>
  <r>
    <s v="Gâteau marbré"/>
    <n v="3.2635934664473378"/>
    <m/>
    <e v="#N/A"/>
    <e v="#N/A"/>
    <x v="0"/>
  </r>
  <r>
    <s v="Gâteau n.s."/>
    <n v="3.2635934664473378"/>
    <m/>
    <e v="#N/A"/>
    <e v="#N/A"/>
    <x v="0"/>
  </r>
  <r>
    <s v="Gâteau n.s. (rond)"/>
    <n v="3.2635934664473378"/>
    <m/>
    <e v="#N/A"/>
    <e v="#N/A"/>
    <x v="0"/>
  </r>
  <r>
    <s v="Gâteau Sacher"/>
    <n v="3.2635934664473378"/>
    <m/>
    <e v="#N/A"/>
    <e v="#N/A"/>
    <x v="0"/>
  </r>
  <r>
    <s v="Gâteau suédois (gâteau au biscuit, fourré de crème et enrobé de massepin)"/>
    <n v="3.2635934664473378"/>
    <m/>
    <e v="#N/A"/>
    <e v="#N/A"/>
    <x v="0"/>
  </r>
  <r>
    <s v="Gatorade"/>
    <n v="0.11379147137932405"/>
    <m/>
    <e v="#N/A"/>
    <e v="#N/A"/>
    <x v="0"/>
  </r>
  <r>
    <s v="Gaufre"/>
    <n v="3.2635934664473378"/>
    <m/>
    <e v="#N/A"/>
    <e v="#N/A"/>
    <x v="0"/>
  </r>
  <r>
    <s v="Gaufrette (avec enrobage de chocolat)"/>
    <n v="3.2635934664473378"/>
    <m/>
    <e v="#N/A"/>
    <e v="#N/A"/>
    <x v="0"/>
  </r>
  <r>
    <s v="Gaufrette (sans enrobage de chocolat)"/>
    <n v="3.2635934664473378"/>
    <m/>
    <e v="#N/A"/>
    <e v="#N/A"/>
    <x v="0"/>
  </r>
  <r>
    <s v="Gazosa (CH)"/>
    <n v="0.11379147137932405"/>
    <m/>
    <e v="#N/A"/>
    <e v="#N/A"/>
    <x v="0"/>
  </r>
  <r>
    <s v="Gélatine"/>
    <n v="5.2660843798363999E-2"/>
    <m/>
    <e v="#N/A"/>
    <e v="#N/A"/>
    <x v="0"/>
  </r>
  <r>
    <s v="Gelée n.s."/>
    <n v="1.1379147137932404"/>
    <m/>
    <e v="#N/A"/>
    <e v="#N/A"/>
    <x v="0"/>
  </r>
  <r>
    <s v="Gendarme (CH)"/>
    <n v="12.65697615587289"/>
    <m/>
    <e v="#N/A"/>
    <e v="#N/A"/>
    <x v="0"/>
  </r>
  <r>
    <s v="Germes de blé"/>
    <n v="2.2771420276631744"/>
    <s v="Pains, flocons et céréales pour le petit-déjeuner/Flocons, son et germes"/>
    <s v="Farineux et céréales"/>
    <s v="Flocons, son et germes"/>
    <x v="9"/>
  </r>
  <r>
    <s v="Gibier n.s."/>
    <n v="26.075268817204304"/>
    <s v="Viande et abats/Gibier"/>
    <s v="Viandes blanches"/>
    <s v="Gibier"/>
    <x v="8"/>
  </r>
  <r>
    <s v="Gin"/>
    <n v="2.9031878737161301"/>
    <m/>
    <e v="#N/A"/>
    <e v="#N/A"/>
    <x v="0"/>
  </r>
  <r>
    <s v="Gingembre"/>
    <n v="0.37028904475089486"/>
    <s v="Divers/Epices et arômes"/>
    <s v="Epices et arômes"/>
    <s v="Epices et arômes"/>
    <x v="11"/>
  </r>
  <r>
    <s v="Ginger Ale"/>
    <n v="0.11379147137932405"/>
    <m/>
    <e v="#N/A"/>
    <e v="#N/A"/>
    <x v="0"/>
  </r>
  <r>
    <s v="Giotto"/>
    <n v="14.744651379445772"/>
    <m/>
    <e v="#N/A"/>
    <e v="#N/A"/>
    <x v="0"/>
  </r>
  <r>
    <s v="Glaçage au chocolat"/>
    <n v="14.744651379445772"/>
    <m/>
    <e v="#N/A"/>
    <e v="#N/A"/>
    <x v="0"/>
  </r>
  <r>
    <s v="Glaçage au sucre"/>
    <n v="1.1379147137932404"/>
    <m/>
    <e v="#N/A"/>
    <e v="#N/A"/>
    <x v="0"/>
  </r>
  <r>
    <s v="Glace à la crème"/>
    <n v="7.5055540629082111"/>
    <m/>
    <e v="#N/A"/>
    <e v="#N/A"/>
    <x v="0"/>
  </r>
  <r>
    <s v="Glace à l'eau"/>
    <n v="0"/>
    <m/>
    <e v="#N/A"/>
    <e v="#N/A"/>
    <x v="0"/>
  </r>
  <r>
    <s v="Glace n.s."/>
    <n v="7.5055540629082111"/>
    <m/>
    <e v="#N/A"/>
    <e v="#N/A"/>
    <x v="0"/>
  </r>
  <r>
    <s v="Glaçons"/>
    <n v="0"/>
    <m/>
    <e v="#N/A"/>
    <e v="#N/A"/>
    <x v="0"/>
  </r>
  <r>
    <s v="Gnocchi de pommes de terre"/>
    <n v="0.55388308832765065"/>
    <s v="Produits céréaliers, légumineuses et pommes de terre/Pommes de terre"/>
    <s v="Racine et tubercules"/>
    <s v="Pommes de terre"/>
    <x v="13"/>
  </r>
  <r>
    <s v="Goldfish"/>
    <n v="3.1358906309792505"/>
    <m/>
    <e v="#N/A"/>
    <e v="#N/A"/>
    <x v="0"/>
  </r>
  <r>
    <s v="Gorgonzola"/>
    <n v="8.6927974189219022"/>
    <s v="Lait et produits laitiers/Fromage à pâte molle"/>
    <s v="Produits laitiers"/>
    <s v="Fromage à pâte molle"/>
    <x v="2"/>
  </r>
  <r>
    <s v="Gouda"/>
    <n v="11.655498231543413"/>
    <s v="Lait et produits laitiers/Fromage à pâte dure"/>
    <s v="Produits laitiers"/>
    <s v="Fromage à pâte dure"/>
    <x v="2"/>
  </r>
  <r>
    <s v="Graine de cacao enrobée de chocolat"/>
    <n v="14.744651379445772"/>
    <m/>
    <e v="#N/A"/>
    <e v="#N/A"/>
    <x v="0"/>
  </r>
  <r>
    <s v="Graines d'amarante"/>
    <n v="0.81848178045180797"/>
    <s v="Noix, graines et produits oléagineux"/>
    <s v="Noix, graines et produits oléagineux"/>
    <s v="Noix, graines et produits oléagineux"/>
    <x v="4"/>
  </r>
  <r>
    <s v="Graines, de courge"/>
    <n v="2.3488025186840229"/>
    <s v="Noix, graines et produits oléagineux"/>
    <s v="Noix, graines et produits oléagineux"/>
    <s v="Noix, graines et produits oléagineux"/>
    <x v="4"/>
  </r>
  <r>
    <s v="Graines, de lin"/>
    <n v="2.3488025186840229"/>
    <s v="Noix, graines et produits oléagineux"/>
    <s v="Noix, graines et produits oléagineux"/>
    <s v="Noix, graines et produits oléagineux"/>
    <x v="4"/>
  </r>
  <r>
    <s v="Graines, de sésame"/>
    <n v="2.3488025186840229"/>
    <s v="Noix, graines et produits oléagineux"/>
    <s v="Noix, graines et produits oléagineux"/>
    <s v="Noix, graines et produits oléagineux"/>
    <x v="4"/>
  </r>
  <r>
    <s v="Graines, de tournesol"/>
    <n v="2.3488025186840229"/>
    <s v="Noix, graines et produits oléagineux"/>
    <s v="Noix, graines et produits oléagineux"/>
    <s v="Noix, graines et produits oléagineux"/>
    <x v="4"/>
  </r>
  <r>
    <s v="Graines, mélange n.s."/>
    <n v="2.3488025186840229"/>
    <s v="Noix, graines et produits oléagineux"/>
    <s v="Noix, graines et produits oléagineux"/>
    <s v="Noix, graines et produits oléagineux"/>
    <x v="4"/>
  </r>
  <r>
    <s v="Graines, n.s."/>
    <n v="2.3488025186840229"/>
    <s v="Noix, graines et produits oléagineux"/>
    <s v="Noix, graines et produits oléagineux"/>
    <s v="Noix, graines et produits oléagineux"/>
    <x v="4"/>
  </r>
  <r>
    <s v="Grains d’épautre vert"/>
    <n v="1.6623593872407163"/>
    <s v="Pains, flocons et céréales pour le petit-déjeuner/Flocons, son et germes"/>
    <s v="Farineux et céréales"/>
    <s v="Flocons, son et germes"/>
    <x v="9"/>
  </r>
  <r>
    <s v="Grains d'avoine"/>
    <n v="0.40924089022590399"/>
    <s v="Pains, flocons et céréales pour le petit-déjeuner/Flocons, son et germes"/>
    <s v="Farineux et céréales"/>
    <s v="Flocons, son et germes"/>
    <x v="9"/>
  </r>
  <r>
    <s v="Grains de blé"/>
    <n v="1.6623593872407163"/>
    <s v="Pains, flocons et céréales pour le petit-déjeuner/Flocons, son et germes"/>
    <s v="Farineux et céréales"/>
    <s v="Flocons, son et germes"/>
    <x v="9"/>
  </r>
  <r>
    <s v="Grains de céréales n.s."/>
    <n v="1.6623593872407163"/>
    <s v="Pains, flocons et céréales pour le petit-déjeuner/Flocons, son et germes"/>
    <s v="Farineux et céréales"/>
    <s v="Flocons, son et germes"/>
    <x v="9"/>
  </r>
  <r>
    <s v="Grains de millet"/>
    <n v="1.6623593872407163"/>
    <s v="Pains, flocons et céréales pour le petit-déjeuner/Flocons, son et germes"/>
    <s v="Farineux et céréales"/>
    <s v="Flocons, son et germes"/>
    <x v="9"/>
  </r>
  <r>
    <s v="Grains de sarrasin"/>
    <n v="1.6623593872407163"/>
    <s v="Pains, flocons et céréales pour le petit-déjeuner/Flocons, son et germes"/>
    <s v="Farineux et céréales"/>
    <s v="Flocons, son et germes"/>
    <x v="9"/>
  </r>
  <r>
    <s v="Grains d'épeautre"/>
    <n v="0.81848178045180797"/>
    <s v="Pains, flocons et céréales pour le petit-déjeuner/Flocons, son et germes"/>
    <s v="Farineux et céréales"/>
    <s v="Flocons, son et germes"/>
    <x v="9"/>
  </r>
  <r>
    <s v="Grains d'orge"/>
    <n v="0.81848178045180797"/>
    <s v="Pains, flocons et céréales pour le petit-déjeuner/Flocons, son et germes"/>
    <s v="Farineux et céréales"/>
    <s v="Flocons, son et germes"/>
    <x v="9"/>
  </r>
  <r>
    <s v="Graisse à rôtir"/>
    <n v="3.1733676577234986"/>
    <s v="Graisses et huiles/Huiles"/>
    <s v="Graisses et huiles"/>
    <s v="Graisses et huiles"/>
    <x v="14"/>
  </r>
  <r>
    <s v="Graisse animale n.s."/>
    <n v="2.1775396918013294"/>
    <s v="Graisses et huiles/Huiles"/>
    <s v="Graisses et huiles"/>
    <s v="Graisses et huiles"/>
    <x v="14"/>
  </r>
  <r>
    <s v="Graisse de coco"/>
    <n v="3.4965363439105781"/>
    <s v="Graisses et huiles/Huiles"/>
    <s v="Graisses et huiles"/>
    <s v="Graisses et huiles"/>
    <x v="14"/>
  </r>
  <r>
    <s v="Graisse n.s."/>
    <n v="2.1775396918013294"/>
    <s v="Graisses et huiles/Huiles"/>
    <s v="Graisses et huiles"/>
    <s v="Graisses et huiles"/>
    <x v="14"/>
  </r>
  <r>
    <s v="Graisse végétale n.s."/>
    <n v="3.1733676577234986"/>
    <s v="Graisses et huiles/Huiles"/>
    <s v="Graisses et huiles"/>
    <s v="Graisses et huiles"/>
    <x v="14"/>
  </r>
  <r>
    <s v="Grana Padano"/>
    <n v="11.655498231543413"/>
    <s v="Lait et produits laitiers/Fromage à pâte dure"/>
    <s v="Produits laitiers"/>
    <s v="Fromage à pâte dure"/>
    <x v="2"/>
  </r>
  <r>
    <s v="Grand Marnier"/>
    <n v="2.9031878737161301"/>
    <m/>
    <e v="#N/A"/>
    <e v="#N/A"/>
    <x v="0"/>
  </r>
  <r>
    <s v="Grappa (CH)"/>
    <n v="2.9031878737161301"/>
    <m/>
    <e v="#N/A"/>
    <e v="#N/A"/>
    <x v="0"/>
  </r>
  <r>
    <s v="Gratin sucré"/>
    <n v="3.2635934664473378"/>
    <m/>
    <e v="#N/A"/>
    <e v="#N/A"/>
    <x v="0"/>
  </r>
  <r>
    <s v="Grenade"/>
    <n v="0.5013408357289646"/>
    <s v="Fruits/Fruits frais"/>
    <s v="Fruits"/>
    <s v="Fruits frais"/>
    <x v="1"/>
  </r>
  <r>
    <s v="Griotte"/>
    <n v="0.36676864758461342"/>
    <s v="Fruits/Fruits frais"/>
    <s v="Fruits"/>
    <s v="Fruits frais"/>
    <x v="1"/>
  </r>
  <r>
    <s v="Grissini"/>
    <n v="3.1358906309792505"/>
    <m/>
    <e v="#N/A"/>
    <e v="#N/A"/>
    <x v="0"/>
  </r>
  <r>
    <s v="Groseille"/>
    <n v="0.9461957073023668"/>
    <s v="Fruits/Fruits frais"/>
    <s v="Fruits"/>
    <s v="Fruits frais"/>
    <x v="1"/>
  </r>
  <r>
    <s v="Groseille à maquereau"/>
    <n v="0.9461957073023668"/>
    <s v="Fruits/Fruits frais"/>
    <s v="Fruits"/>
    <s v="Fruits frais"/>
    <x v="1"/>
  </r>
  <r>
    <s v="Groseille du Cap"/>
    <n v="0.9461957073023668"/>
    <s v="Fruits/Fruits frais"/>
    <s v="Fruits"/>
    <s v="Fruits frais"/>
    <x v="1"/>
  </r>
  <r>
    <s v="Groseille josta"/>
    <n v="0.9461957073023668"/>
    <s v="Fruits/Fruits frais"/>
    <s v="Fruits"/>
    <s v="Fruits frais"/>
    <x v="1"/>
  </r>
  <r>
    <s v="Gruyère (CH)"/>
    <n v="11.655498231543413"/>
    <s v="Lait et produits laitiers/Fromage à pâte dure"/>
    <s v="Produits laitiers"/>
    <s v="Fromage à pâte dure"/>
    <x v="2"/>
  </r>
  <r>
    <s v="Guacamole"/>
    <n v="1.092936085666351"/>
    <s v="Légumes/Légumes frais"/>
    <s v="Légumes"/>
    <s v="Légumes frais"/>
    <x v="1"/>
  </r>
  <r>
    <s v="Gummibärchen"/>
    <n v="1.1379147137932404"/>
    <m/>
    <e v="#N/A"/>
    <e v="#N/A"/>
    <x v="0"/>
  </r>
  <r>
    <s v="Hachis végétarien"/>
    <n v="6.0821105066574814"/>
    <s v="Légumes/Légumes cuits (conserves comprises)"/>
    <s v="Légumes"/>
    <s v="Légumes cuits (conserves comprises)"/>
    <x v="1"/>
  </r>
  <r>
    <s v="Halloumi"/>
    <n v="8.6927974189219022"/>
    <s v="Lait et produits laitiers/Fromage à pâte molle"/>
    <s v="Produits laitiers"/>
    <s v="Fromage à pâte molle"/>
    <x v="2"/>
  </r>
  <r>
    <s v="Hamburger (que la viande)"/>
    <n v="26.075268817204304"/>
    <s v="Viande et abats/Bœuf"/>
    <s v="Viandes rouges"/>
    <s v="Bœuf"/>
    <x v="3"/>
  </r>
  <r>
    <s v="Hareng"/>
    <n v="0.13687284259917801"/>
    <s v="Poisson/Poissons de mer"/>
    <s v="Poissons"/>
    <s v="Poissons de mer"/>
    <x v="10"/>
  </r>
  <r>
    <s v="Haricots n.s. (graines)"/>
    <n v="2.027370168885827"/>
    <s v="Produits céréaliers, légumineuses et pommes de terre/Légumineuses"/>
    <s v="Légumineuses"/>
    <s v="Légumineuses"/>
    <x v="4"/>
  </r>
  <r>
    <s v="Haricots sabres"/>
    <n v="6.0821105066574814"/>
    <s v="Produits céréaliers, légumineuses et pommes de terre/Légumineuses"/>
    <s v="Légumineuses"/>
    <s v="Légumineuses"/>
    <x v="4"/>
  </r>
  <r>
    <s v="Haricots verts"/>
    <n v="6.0821105066574814"/>
    <s v="Produits céréaliers, légumineuses et pommes de terre/Légumineuses"/>
    <s v="Légumineuses"/>
    <s v="Légumineuses"/>
    <x v="4"/>
  </r>
  <r>
    <s v="Haricots, blancs"/>
    <n v="2.027370168885827"/>
    <s v="Produits céréaliers, légumineuses et pommes de terre/Légumineuses"/>
    <s v="Légumineuses"/>
    <s v="Légumineuses"/>
    <x v="4"/>
  </r>
  <r>
    <s v="Haricots, blancs d'Espagne"/>
    <n v="2.027370168885827"/>
    <s v="Produits céréaliers, légumineuses et pommes de terre/Légumineuses"/>
    <s v="Légumineuses"/>
    <s v="Légumineuses"/>
    <x v="4"/>
  </r>
  <r>
    <s v="Haricots, borlotti"/>
    <n v="2.027370168885827"/>
    <s v="Produits céréaliers, légumineuses et pommes de terre/Légumineuses"/>
    <s v="Légumineuses"/>
    <s v="Légumineuses"/>
    <x v="4"/>
  </r>
  <r>
    <s v="Haricots, de soja"/>
    <n v="6.0821105066574814"/>
    <s v="Produits céréaliers, légumineuses et pommes de terre/Légumineuses"/>
    <s v="Légumineuses"/>
    <s v="Légumineuses"/>
    <x v="4"/>
  </r>
  <r>
    <s v="Haricots, rognons de coq"/>
    <n v="2.027370168885827"/>
    <s v="Produits céréaliers, légumineuses et pommes de terre/Légumineuses"/>
    <s v="Légumineuses"/>
    <s v="Légumineuses"/>
    <x v="4"/>
  </r>
  <r>
    <s v="Harissa"/>
    <n v="1.092936085666351"/>
    <m/>
    <e v="#N/A"/>
    <e v="#N/A"/>
    <x v="0"/>
  </r>
  <r>
    <s v="Hermesetas"/>
    <n v="0"/>
    <m/>
    <e v="#N/A"/>
    <e v="#N/A"/>
    <x v="0"/>
  </r>
  <r>
    <s v="Homard"/>
    <n v="0"/>
    <s v="Poisson/Fruits de mer et crustacés"/>
    <s v="Poissons"/>
    <s v="Fruits de mer et crustacés"/>
    <x v="10"/>
  </r>
  <r>
    <s v="Houmous"/>
    <n v="6.0821105066574814"/>
    <s v="Produits céréaliers, légumineuses et pommes de terre/Légumineuses"/>
    <s v="Légumineuses"/>
    <s v="Légumineuses"/>
    <x v="4"/>
  </r>
  <r>
    <s v="Huile d'arachide"/>
    <n v="5.9808932046747758"/>
    <s v="Graisses et huiles/Huiles"/>
    <s v="Graisses et huiles"/>
    <s v="Graisses et huiles"/>
    <x v="14"/>
  </r>
  <r>
    <s v="Huile de carthame"/>
    <n v="4.4913960965004653"/>
    <s v="Graisses et huiles/Huiles"/>
    <s v="Graisses et huiles"/>
    <s v="Graisses et huiles"/>
    <x v="14"/>
  </r>
  <r>
    <s v="Huile de colza (CH)"/>
    <n v="2.3038213059723356"/>
    <s v="Graisses et huiles/Huiles"/>
    <s v="Graisses et huiles"/>
    <s v="Graisses et huiles"/>
    <x v="14"/>
  </r>
  <r>
    <s v="Huile de fruit oléagineux n.s."/>
    <n v="2.3038213059723356"/>
    <s v="Graisses et huiles/Huiles"/>
    <s v="Graisses et huiles"/>
    <s v="Graisses et huiles"/>
    <x v="14"/>
  </r>
  <r>
    <s v="Huile de germes de maïs"/>
    <n v="4.3473033042776965"/>
    <s v="Graisses et huiles/Huiles"/>
    <s v="Graisses et huiles"/>
    <s v="Graisses et huiles"/>
    <x v="14"/>
  </r>
  <r>
    <s v="Huile de graines de courge"/>
    <n v="2.3038213059723356"/>
    <s v="Graisses et huiles/Huiles"/>
    <s v="Graisses et huiles"/>
    <s v="Graisses et huiles"/>
    <x v="14"/>
  </r>
  <r>
    <s v="Huile de lin"/>
    <n v="3.5322590663818474"/>
    <s v="Graisses et huiles/Huiles"/>
    <s v="Graisses et huiles"/>
    <s v="Graisses et huiles"/>
    <x v="14"/>
  </r>
  <r>
    <s v="Huile de noisette"/>
    <n v="5.9808932046747758"/>
    <s v="Graisses et huiles/Huiles"/>
    <s v="Graisses et huiles"/>
    <s v="Graisses et huiles"/>
    <x v="14"/>
  </r>
  <r>
    <s v="Huile de noix (CH)"/>
    <n v="5.9808932046747758"/>
    <s v="Graisses et huiles/Huiles"/>
    <s v="Graisses et huiles"/>
    <s v="Graisses et huiles"/>
    <x v="14"/>
  </r>
  <r>
    <s v="Huile de pépins de raisin"/>
    <n v="1.9514893575405792"/>
    <s v="Graisses et huiles/Huiles"/>
    <s v="Graisses et huiles"/>
    <s v="Graisses et huiles"/>
    <x v="14"/>
  </r>
  <r>
    <s v="Huile de sésame"/>
    <n v="5.4247412217457818"/>
    <s v="Graisses et huiles/Huiles"/>
    <s v="Graisses et huiles"/>
    <s v="Graisses et huiles"/>
    <x v="14"/>
  </r>
  <r>
    <s v="Huile de soja"/>
    <n v="10.140899866666667"/>
    <s v="Graisses et huiles/Huiles"/>
    <s v="Graisses et huiles"/>
    <s v="Graisses et huiles"/>
    <x v="14"/>
  </r>
  <r>
    <s v="Huile de tournesol"/>
    <n v="5.4247412217457818"/>
    <s v="Graisses et huiles/Huiles"/>
    <s v="Graisses et huiles"/>
    <s v="Graisses et huiles"/>
    <x v="14"/>
  </r>
  <r>
    <s v="Huile d'olive"/>
    <n v="1.9514893575405792"/>
    <s v="Graisses et huiles/Huiles"/>
    <s v="Graisses et huiles"/>
    <s v="Graisses et huiles"/>
    <x v="14"/>
  </r>
  <r>
    <s v="Huile n.s."/>
    <n v="1.9514893575405792"/>
    <s v="Graisses et huiles/Huiles"/>
    <s v="Graisses et huiles"/>
    <s v="Graisses et huiles"/>
    <x v="14"/>
  </r>
  <r>
    <s v="Huile pour frire n.s."/>
    <n v="5.4247412217457818"/>
    <s v="Graisses et huiles/Huiles"/>
    <s v="Graisses et huiles"/>
    <s v="Graisses et huiles"/>
    <x v="14"/>
  </r>
  <r>
    <s v="Huile végétale n.s."/>
    <n v="5.4247412217457818"/>
    <s v="Graisses et huiles/Huiles"/>
    <s v="Graisses et huiles"/>
    <s v="Graisses et huiles"/>
    <x v="14"/>
  </r>
  <r>
    <s v="Huitres"/>
    <n v="0"/>
    <s v="Poisson/Fruits de mer et crustacés"/>
    <s v="Poissons"/>
    <s v="Fruits de mer et crustacés"/>
    <x v="10"/>
  </r>
  <r>
    <s v="Isostar"/>
    <n v="0.11379147137932405"/>
    <m/>
    <e v="#N/A"/>
    <e v="#N/A"/>
    <x v="0"/>
  </r>
  <r>
    <s v="Jambes mortes (CH)"/>
    <n v="3.2635934664473378"/>
    <m/>
    <e v="#N/A"/>
    <e v="#N/A"/>
    <x v="0"/>
  </r>
  <r>
    <s v="Jambon à l'os"/>
    <n v="12.65697615587289"/>
    <s v="Produits carnés et charcuterie/Produits de charcuterie cuits"/>
    <s v="Charcuterie"/>
    <s v="Produits de charcuterie cuits"/>
    <x v="8"/>
  </r>
  <r>
    <s v="Jambon arrière"/>
    <n v="12.65697615587289"/>
    <s v="Produits carnés et charcuterie/Produits de charcuterie cuits"/>
    <s v="Charcuterie"/>
    <s v="Produits de charcuterie cuits"/>
    <x v="8"/>
  </r>
  <r>
    <s v="Jambon cru (CH)"/>
    <n v="25.31395231174578"/>
    <s v="Produits carnés et charcuterie/Produits de charcuterie crus"/>
    <s v="Charcuterie"/>
    <s v="Produits de charcuterie crus"/>
    <x v="8"/>
  </r>
  <r>
    <s v="Jambon cru, Mesolcina (CH)"/>
    <n v="25.31395231174578"/>
    <s v="Produits carnés et charcuterie/Produits de charcuterie crus"/>
    <s v="Charcuterie"/>
    <s v="Produits de charcuterie crus"/>
    <x v="8"/>
  </r>
  <r>
    <s v="Jambon cuit"/>
    <n v="12.65697615587289"/>
    <s v="Produits carnés et charcuterie/Produits de charcuterie cuits"/>
    <s v="Charcuterie"/>
    <s v="Produits de charcuterie cuits"/>
    <x v="8"/>
  </r>
  <r>
    <s v="Jambon cuit à l'asphalte (CH)"/>
    <n v="12.65697615587289"/>
    <s v="Produits carnés et charcuterie/Produits de charcuterie cuits"/>
    <s v="Charcuterie"/>
    <s v="Produits de charcuterie cuits"/>
    <x v="8"/>
  </r>
  <r>
    <s v="Jambon de dinde"/>
    <n v="8.3988494625648169"/>
    <s v="Viande et abats/Volaille"/>
    <s v="Viandes blanches"/>
    <s v="Volaille"/>
    <x v="6"/>
  </r>
  <r>
    <s v="Jambon de Parme"/>
    <n v="25.31395231174578"/>
    <s v="Produits carnés et charcuterie/Produits de charcuterie crus"/>
    <s v="Charcuterie"/>
    <s v="Produits de charcuterie crus"/>
    <x v="8"/>
  </r>
  <r>
    <s v="Jambon d'épaule"/>
    <n v="12.65697615587289"/>
    <s v="Produits carnés et charcuterie/Produits de charcuterie cuits"/>
    <s v="Charcuterie"/>
    <s v="Produits de charcuterie cuits"/>
    <x v="8"/>
  </r>
  <r>
    <s v="Jambon n.s."/>
    <n v="12.65697615587289"/>
    <s v="Produits carnés et charcuterie/Produits de charcuterie cuits"/>
    <s v="Charcuterie"/>
    <s v="Produits de charcuterie cuits"/>
    <x v="8"/>
  </r>
  <r>
    <s v="Jambon paysan (CH)"/>
    <n v="23.795115173041033"/>
    <s v="Produits carnés et charcuterie/Produits de charcuterie cuits"/>
    <s v="Charcuterie"/>
    <s v="Produits de charcuterie cuits"/>
    <x v="8"/>
  </r>
  <r>
    <s v="Japonais (biscuit)"/>
    <n v="3.2635934664473378"/>
    <m/>
    <e v="#N/A"/>
    <e v="#N/A"/>
    <x v="0"/>
  </r>
  <r>
    <s v="Jarret n.s."/>
    <n v="12.65697615587289"/>
    <s v="Viande et abats/Porc"/>
    <s v="Viandes blanches"/>
    <s v="Porc"/>
    <x v="8"/>
  </r>
  <r>
    <s v="Jaune d'oeuf"/>
    <n v="6.4019789401402019"/>
    <s v="Œufs"/>
    <s v="Œufs"/>
    <s v="Œufs"/>
    <x v="7"/>
  </r>
  <r>
    <s v="Jus à l'eau minérale"/>
    <n v="0.11379147137932405"/>
    <m/>
    <e v="#N/A"/>
    <e v="#N/A"/>
    <x v="0"/>
  </r>
  <r>
    <s v="Jus d'airelles rouges"/>
    <n v="1.8923914146047336"/>
    <s v="Boissons sans alcool/Jus de fruits et de légumes"/>
    <s v="Fruits"/>
    <s v="Jus de fruits et de légumes"/>
    <x v="1"/>
  </r>
  <r>
    <s v="Jus d'ananas"/>
    <n v="1.0026816714579292"/>
    <s v="Boissons sans alcool/Jus de fruits et de légumes"/>
    <s v="Fruits"/>
    <s v="Jus de fruits et de légumes"/>
    <x v="1"/>
  </r>
  <r>
    <s v="Jus de carottes"/>
    <n v="0.64624406775530208"/>
    <s v="Boissons sans alcool/Jus de fruits et de légumes"/>
    <s v="Fruits"/>
    <s v="Jus de fruits et de légumes"/>
    <x v="1"/>
  </r>
  <r>
    <s v="Jus de carottes et d'orange"/>
    <n v="0.60327713366339597"/>
    <s v="Boissons sans alcool/Jus de fruits et de légumes"/>
    <s v="Fruits"/>
    <s v="Jus de fruits et de légumes"/>
    <x v="1"/>
  </r>
  <r>
    <s v="Jus de citron"/>
    <n v="0.95347280589490879"/>
    <s v="Boissons sans alcool/Jus de fruits et de légumes"/>
    <s v="Fruits"/>
    <s v="Jus de fruits et de légumes"/>
    <x v="1"/>
  </r>
  <r>
    <s v="Jus de fruits"/>
    <n v="0.60327713366339597"/>
    <s v="Boissons sans alcool/Jus de fruits et de légumes"/>
    <s v="Fruits"/>
    <s v="Jus de fruits et de légumes"/>
    <x v="1"/>
  </r>
  <r>
    <s v="Jus de fruits, multifruits"/>
    <n v="0.60327713366339597"/>
    <s v="Boissons sans alcool/Jus de fruits et de légumes"/>
    <s v="Fruits"/>
    <s v="Jus de fruits et de légumes"/>
    <x v="1"/>
  </r>
  <r>
    <s v="Jus de légumes"/>
    <n v="2.3266246387438912E-2"/>
    <s v="Boissons sans alcool/Jus de fruits et de légumes"/>
    <s v="Fruits"/>
    <s v="Jus de fruits et de légumes"/>
    <x v="1"/>
  </r>
  <r>
    <s v="Jus de myrtilles"/>
    <n v="1.8923914146047336"/>
    <s v="Boissons sans alcool/Jus de fruits et de légumes"/>
    <s v="Fruits"/>
    <s v="Jus de fruits et de légumes"/>
    <x v="1"/>
  </r>
  <r>
    <s v="Jus de pamplemousse"/>
    <n v="0.60327713366339597"/>
    <s v="Boissons sans alcool/Jus de fruits et de légumes"/>
    <s v="Fruits"/>
    <s v="Jus de fruits et de légumes"/>
    <x v="1"/>
  </r>
  <r>
    <s v="Jus de poires"/>
    <n v="0.45151584310883397"/>
    <s v="Boissons sans alcool/Jus de fruits et de légumes"/>
    <s v="Fruits"/>
    <s v="Jus de fruits et de légumes"/>
    <x v="1"/>
  </r>
  <r>
    <s v="Jus de pommes (CH)"/>
    <n v="0.45151584310883397"/>
    <s v="Boissons sans alcool/Jus de fruits et de légumes"/>
    <s v="Fruits"/>
    <s v="Jus de fruits et de légumes"/>
    <x v="1"/>
  </r>
  <r>
    <s v="Jus de raisins"/>
    <n v="0.98640344047445339"/>
    <s v="Boissons sans alcool/Jus de fruits et de légumes"/>
    <s v="Fruits"/>
    <s v="Jus de fruits et de légumes"/>
    <x v="1"/>
  </r>
  <r>
    <s v="Jus de tomates"/>
    <n v="2.3266246387438912E-2"/>
    <s v="Boissons sans alcool/Jus de fruits et de légumes"/>
    <s v="Fruits"/>
    <s v="Jus de fruits et de légumes"/>
    <x v="1"/>
  </r>
  <r>
    <s v="Jus d'orange"/>
    <n v="0.60327713366339597"/>
    <s v="Boissons sans alcool/Jus de fruits et de légumes"/>
    <s v="Fruits"/>
    <s v="Jus de fruits et de légumes"/>
    <x v="1"/>
  </r>
  <r>
    <s v="Jus multivitaminé"/>
    <n v="0.60327713366339597"/>
    <s v="Boissons sans alcool/Jus de fruits et de légumes"/>
    <s v="Fruits"/>
    <s v="Jus de fruits et de légumes"/>
    <x v="1"/>
  </r>
  <r>
    <s v="Jus n.s."/>
    <n v="0.60327713366339597"/>
    <s v="Boissons sans alcool/Jus de fruits et de légumes"/>
    <s v="Fruits"/>
    <s v="Jus de fruits et de légumes"/>
    <x v="1"/>
  </r>
  <r>
    <s v="Kägi-fret"/>
    <n v="3.2635934664473378"/>
    <m/>
    <e v="#N/A"/>
    <e v="#N/A"/>
    <x v="0"/>
  </r>
  <r>
    <s v="Kaki"/>
    <n v="0.5013408357289646"/>
    <s v="Fruits/Fruits frais"/>
    <s v="Fruits"/>
    <s v="Fruits frais"/>
    <x v="1"/>
  </r>
  <r>
    <s v="Kangourou"/>
    <n v="26.075268817204304"/>
    <s v="Viande et abats/Autres espèces animales"/>
    <s v="Viandes rouges"/>
    <s v="Autres espèces animales"/>
    <x v="3"/>
  </r>
  <r>
    <s v="Kéfir (boisson)"/>
    <n v="2.0608075389946126"/>
    <m/>
    <e v="#N/A"/>
    <e v="#N/A"/>
    <x v="0"/>
  </r>
  <r>
    <s v="Kellogg's Choco Krispies"/>
    <n v="2.6803612846527254"/>
    <m/>
    <e v="#N/A"/>
    <e v="#N/A"/>
    <x v="0"/>
  </r>
  <r>
    <s v="Kellogg's Chocos"/>
    <n v="2.6803612846527254"/>
    <m/>
    <e v="#N/A"/>
    <e v="#N/A"/>
    <x v="0"/>
  </r>
  <r>
    <s v="Kellogg's Corn Flakes"/>
    <n v="2.6803612846527254"/>
    <m/>
    <e v="#N/A"/>
    <e v="#N/A"/>
    <x v="0"/>
  </r>
  <r>
    <s v="Kellogg's Crunchy Nut"/>
    <n v="2.6803612846527254"/>
    <m/>
    <e v="#N/A"/>
    <e v="#N/A"/>
    <x v="0"/>
  </r>
  <r>
    <s v="Kellogg's DayVita All-Bran Flakes"/>
    <n v="2.6803612846527254"/>
    <m/>
    <e v="#N/A"/>
    <e v="#N/A"/>
    <x v="0"/>
  </r>
  <r>
    <s v="Kellogg's DayVita All-Bran Flakes+Früchte"/>
    <n v="2.6803612846527254"/>
    <m/>
    <e v="#N/A"/>
    <e v="#N/A"/>
    <x v="0"/>
  </r>
  <r>
    <s v="Kellogg's DayVita All-Bran Sticks"/>
    <n v="2.6803612846527254"/>
    <m/>
    <e v="#N/A"/>
    <e v="#N/A"/>
    <x v="0"/>
  </r>
  <r>
    <s v="Kellogg's Froot Loops"/>
    <n v="2.6803612846527254"/>
    <m/>
    <e v="#N/A"/>
    <e v="#N/A"/>
    <x v="0"/>
  </r>
  <r>
    <s v="Kellogg's Frosties"/>
    <n v="2.6803612846527254"/>
    <m/>
    <e v="#N/A"/>
    <e v="#N/A"/>
    <x v="0"/>
  </r>
  <r>
    <s v="Kellogg's Müslix Harmonie (Knusper Schoko)"/>
    <n v="0.81848178045180797"/>
    <m/>
    <e v="#N/A"/>
    <e v="#N/A"/>
    <x v="0"/>
  </r>
  <r>
    <s v="Kellogg's Müslix Vital (Knusper Frucht)"/>
    <n v="0.81848178045180797"/>
    <m/>
    <e v="#N/A"/>
    <e v="#N/A"/>
    <x v="0"/>
  </r>
  <r>
    <s v="Kellogg's Rice Krispies"/>
    <n v="0.77884065281691561"/>
    <m/>
    <e v="#N/A"/>
    <e v="#N/A"/>
    <x v="0"/>
  </r>
  <r>
    <s v="Kellogg's Smacks"/>
    <n v="2.6803612846527254"/>
    <m/>
    <e v="#N/A"/>
    <e v="#N/A"/>
    <x v="0"/>
  </r>
  <r>
    <s v="Kellogg's Special K"/>
    <n v="2.6803612846527254"/>
    <m/>
    <e v="#N/A"/>
    <e v="#N/A"/>
    <x v="0"/>
  </r>
  <r>
    <s v="Kellogg's Special K Choco Noir"/>
    <n v="2.6803612846527254"/>
    <m/>
    <e v="#N/A"/>
    <e v="#N/A"/>
    <x v="0"/>
  </r>
  <r>
    <s v="Kellogg's Special K Milk Choco"/>
    <n v="2.6803612846527254"/>
    <m/>
    <e v="#N/A"/>
    <e v="#N/A"/>
    <x v="0"/>
  </r>
  <r>
    <s v="Kellogg's Special K Red Fruit"/>
    <n v="2.6803612846527254"/>
    <m/>
    <e v="#N/A"/>
    <e v="#N/A"/>
    <x v="0"/>
  </r>
  <r>
    <s v="Kellogg's Toppas"/>
    <n v="2.6803612846527254"/>
    <m/>
    <e v="#N/A"/>
    <e v="#N/A"/>
    <x v="0"/>
  </r>
  <r>
    <s v="Kellogg's Tresor Choco Nougat"/>
    <n v="2.6803612846527254"/>
    <m/>
    <e v="#N/A"/>
    <e v="#N/A"/>
    <x v="0"/>
  </r>
  <r>
    <s v="Kellogg's Tresor Choco Toffie"/>
    <n v="2.6803612846527254"/>
    <m/>
    <e v="#N/A"/>
    <e v="#N/A"/>
    <x v="0"/>
  </r>
  <r>
    <s v="Kellogg's Tresor Total Choco"/>
    <n v="2.6803612846527254"/>
    <m/>
    <e v="#N/A"/>
    <e v="#N/A"/>
    <x v="0"/>
  </r>
  <r>
    <s v="Ketchup"/>
    <n v="1.092936085666351"/>
    <s v="Divers/Sauces"/>
    <s v="Sauces"/>
    <s v="Sauces"/>
    <x v="15"/>
  </r>
  <r>
    <s v="Kinder Bueno"/>
    <n v="4.145733023539437"/>
    <m/>
    <e v="#N/A"/>
    <e v="#N/A"/>
    <x v="0"/>
  </r>
  <r>
    <s v="Kinder Country"/>
    <n v="3.7985208514286279"/>
    <m/>
    <e v="#N/A"/>
    <e v="#N/A"/>
    <x v="0"/>
  </r>
  <r>
    <s v="Kinder Milchschnitte"/>
    <n v="3.2635934664473378"/>
    <m/>
    <e v="#N/A"/>
    <e v="#N/A"/>
    <x v="0"/>
  </r>
  <r>
    <s v="Kinder Pingui"/>
    <n v="3.2635934664473378"/>
    <m/>
    <e v="#N/A"/>
    <e v="#N/A"/>
    <x v="0"/>
  </r>
  <r>
    <s v="Kinder Schokolade"/>
    <n v="14.744651379445772"/>
    <m/>
    <e v="#N/A"/>
    <e v="#N/A"/>
    <x v="0"/>
  </r>
  <r>
    <s v="Kinder Surprise"/>
    <n v="14.744651379445772"/>
    <m/>
    <e v="#N/A"/>
    <e v="#N/A"/>
    <x v="0"/>
  </r>
  <r>
    <s v="Kir"/>
    <n v="2.9031878737161301"/>
    <m/>
    <e v="#N/A"/>
    <e v="#N/A"/>
    <x v="0"/>
  </r>
  <r>
    <s v="Kir royal"/>
    <n v="2.9031878737161301"/>
    <m/>
    <e v="#N/A"/>
    <e v="#N/A"/>
    <x v="0"/>
  </r>
  <r>
    <s v="Kiri"/>
    <n v="8.6927974189219022"/>
    <m/>
    <e v="#N/A"/>
    <e v="#N/A"/>
    <x v="0"/>
  </r>
  <r>
    <s v="Kirsch (CH)"/>
    <n v="2.9031878737161301"/>
    <m/>
    <e v="#N/A"/>
    <e v="#N/A"/>
    <x v="0"/>
  </r>
  <r>
    <s v="KitKat"/>
    <n v="14.744651379445772"/>
    <m/>
    <e v="#N/A"/>
    <e v="#N/A"/>
    <x v="0"/>
  </r>
  <r>
    <s v="Kiwi"/>
    <n v="0.5013408357289646"/>
    <m/>
    <e v="#N/A"/>
    <e v="#N/A"/>
    <x v="0"/>
  </r>
  <r>
    <s v="Knoppers"/>
    <n v="4.145733023539437"/>
    <m/>
    <e v="#N/A"/>
    <e v="#N/A"/>
    <x v="0"/>
  </r>
  <r>
    <s v="Kouglof au lard"/>
    <n v="3.435132832560766"/>
    <m/>
    <e v="#N/A"/>
    <e v="#N/A"/>
    <x v="0"/>
  </r>
  <r>
    <s v="Kouglof de pâte levée (CH)"/>
    <n v="3.2635934664473378"/>
    <m/>
    <e v="#N/A"/>
    <e v="#N/A"/>
    <x v="0"/>
  </r>
  <r>
    <s v="Krapfen (CH)"/>
    <n v="3.2635934664473378"/>
    <m/>
    <e v="#N/A"/>
    <e v="#N/A"/>
    <x v="0"/>
  </r>
  <r>
    <s v="Krapfen farci de purée de poires séchées (CH)"/>
    <n v="3.2635934664473378"/>
    <m/>
    <e v="#N/A"/>
    <e v="#N/A"/>
    <x v="0"/>
  </r>
  <r>
    <s v="Krapfen n.s."/>
    <n v="3.2635934664473378"/>
    <m/>
    <e v="#N/A"/>
    <e v="#N/A"/>
    <x v="0"/>
  </r>
  <r>
    <s v="La vache qui rit"/>
    <n v="11.655498231543413"/>
    <s v="Lait et produits laitiers/Fromage à pâte molle"/>
    <s v="Produits laitiers"/>
    <s v="Fromage à pâte molle"/>
    <x v="2"/>
  </r>
  <r>
    <s v="Lait de coco"/>
    <n v="1.4483631290923014"/>
    <s v="Fruits/Jus de fruits"/>
    <s v="Fruits"/>
    <s v="Jus de fruits"/>
    <x v="1"/>
  </r>
  <r>
    <s v="Lait de riz"/>
    <n v="0.84474255420911626"/>
    <m/>
    <e v="#N/A"/>
    <e v="#N/A"/>
    <x v="0"/>
  </r>
  <r>
    <s v="Lait écrémé"/>
    <n v="1.897272753141543"/>
    <s v="Lait et produits laitiers/Lait"/>
    <s v="Produits laitiers"/>
    <s v="Lait"/>
    <x v="2"/>
  </r>
  <r>
    <s v="Lait entier"/>
    <n v="1.897272753141543"/>
    <s v="Lait et produits laitiers/Lait"/>
    <s v="Produits laitiers"/>
    <s v="Lait"/>
    <x v="2"/>
  </r>
  <r>
    <s v="Lait fermenté"/>
    <n v="2.0608075389946126"/>
    <s v="Lait et produits laitiers/Lait"/>
    <s v="Produits laitiers"/>
    <s v="Lait"/>
    <x v="2"/>
  </r>
  <r>
    <s v="Lait n.s."/>
    <n v="1.897272753141543"/>
    <s v="Lait et produits laitiers/Lait"/>
    <s v="Produits laitiers"/>
    <s v="Lait"/>
    <x v="2"/>
  </r>
  <r>
    <s v="Lait partiellement écrémé"/>
    <n v="1.897272753141543"/>
    <s v="Lait et produits laitiers/Lait"/>
    <s v="Produits laitiers"/>
    <s v="Lait"/>
    <x v="2"/>
  </r>
  <r>
    <s v="Lait sans lactose"/>
    <n v="1.897272753141543"/>
    <s v="Lait et produits laitiers/Lait"/>
    <s v="Produits laitiers"/>
    <s v="Lait"/>
    <x v="2"/>
  </r>
  <r>
    <s v="Lait vitaminé"/>
    <n v="1.897272753141543"/>
    <s v="Lait et produits laitiers/Lait"/>
    <s v="Produits laitiers"/>
    <s v="Lait"/>
    <x v="2"/>
  </r>
  <r>
    <s v="Laitue, frisée"/>
    <n v="0.50929826296100755"/>
    <s v="Légumes/Légumes frais"/>
    <s v="Légumes"/>
    <s v="Légumes frais"/>
    <x v="1"/>
  </r>
  <r>
    <s v="Laitue, pommée n.s."/>
    <n v="0.50929826296100755"/>
    <s v="Légumes/Légumes frais"/>
    <s v="Légumes"/>
    <s v="Légumes frais"/>
    <x v="1"/>
  </r>
  <r>
    <s v="Laitue, pommée rouge"/>
    <n v="0.50929826296100755"/>
    <s v="Légumes/Légumes frais"/>
    <s v="Légumes"/>
    <s v="Légumes frais"/>
    <x v="1"/>
  </r>
  <r>
    <s v="Laitue, pommée verte"/>
    <n v="0.50929826296100755"/>
    <s v="Légumes/Légumes frais"/>
    <s v="Légumes"/>
    <s v="Légumes frais"/>
    <x v="1"/>
  </r>
  <r>
    <s v="Laitue, romaine"/>
    <n v="0.50929826296100755"/>
    <s v="Légumes/Légumes frais"/>
    <s v="Légumes"/>
    <s v="Légumes frais"/>
    <x v="1"/>
  </r>
  <r>
    <s v="Langoustine"/>
    <n v="0"/>
    <s v="Poisson/Fruits de mer et crustacés"/>
    <s v="Poissons"/>
    <s v="Fruits de mer et crustacés"/>
    <x v="10"/>
  </r>
  <r>
    <s v="Langue"/>
    <n v="3.259408602150538"/>
    <m/>
    <e v="#N/A"/>
    <e v="#N/A"/>
    <x v="0"/>
  </r>
  <r>
    <s v="Langue de Schaffhouse (CH)"/>
    <n v="3.2635934664473378"/>
    <m/>
    <e v="#N/A"/>
    <e v="#N/A"/>
    <x v="0"/>
  </r>
  <r>
    <s v="Lapin"/>
    <n v="26.075268817204304"/>
    <s v="Viande et abats/Gibier"/>
    <s v="Viandes blanches"/>
    <s v="Gibier"/>
    <x v="8"/>
  </r>
  <r>
    <s v="Lapin de Pâques, chocolat"/>
    <n v="14.744651379445772"/>
    <m/>
    <e v="#N/A"/>
    <e v="#N/A"/>
    <x v="0"/>
  </r>
  <r>
    <s v="Lard à cuire"/>
    <n v="15.061801625488739"/>
    <s v="Viande et abats/Porc"/>
    <s v="Viandes blanches"/>
    <s v="Porc"/>
    <x v="8"/>
  </r>
  <r>
    <s v="Lard à griller"/>
    <n v="15.061801625488739"/>
    <s v="Viande et abats/Porc"/>
    <s v="Viandes blanches"/>
    <s v="Porc"/>
    <x v="8"/>
  </r>
  <r>
    <s v="Lard à manger cru (CH)"/>
    <n v="25.31395231174578"/>
    <s v="Viande et abats/Porc"/>
    <s v="Viandes blanches"/>
    <s v="Porc"/>
    <x v="8"/>
  </r>
  <r>
    <s v="Lard n.s."/>
    <n v="25.31395231174578"/>
    <s v="Viande et abats/Porc"/>
    <s v="Viandes blanches"/>
    <s v="Porc"/>
    <x v="8"/>
  </r>
  <r>
    <s v="Lardo (CH)"/>
    <n v="25.31395231174578"/>
    <s v="Viande et abats/Porc"/>
    <s v="Viandes blanches"/>
    <s v="Porc"/>
    <x v="8"/>
  </r>
  <r>
    <s v="Lätta"/>
    <n v="4.4913960965004653"/>
    <m/>
    <e v="#N/A"/>
    <e v="#N/A"/>
    <x v="0"/>
  </r>
  <r>
    <s v="Latte macchiato, avec caféine"/>
    <n v="0.53546058524443374"/>
    <m/>
    <e v="#N/A"/>
    <e v="#N/A"/>
    <x v="0"/>
  </r>
  <r>
    <s v="Latte macchiato, sans caféine"/>
    <n v="0.58993081159133876"/>
    <m/>
    <e v="#N/A"/>
    <e v="#N/A"/>
    <x v="0"/>
  </r>
  <r>
    <s v="LC1 (boisson)"/>
    <n v="2.0608075389946126"/>
    <m/>
    <e v="#N/A"/>
    <e v="#N/A"/>
    <x v="0"/>
  </r>
  <r>
    <s v="Leckerli d'Appenzell (CH)"/>
    <n v="3.2635934664473378"/>
    <m/>
    <e v="#N/A"/>
    <e v="#N/A"/>
    <x v="0"/>
  </r>
  <r>
    <s v="Leckerli de Bâle (CH)"/>
    <n v="3.2635934664473378"/>
    <m/>
    <e v="#N/A"/>
    <e v="#N/A"/>
    <x v="0"/>
  </r>
  <r>
    <s v="Leerdam"/>
    <n v="11.655498231543413"/>
    <m/>
    <e v="#N/A"/>
    <e v="#N/A"/>
    <x v="0"/>
  </r>
  <r>
    <s v="Légumes mélangées, petits pois et carottes"/>
    <n v="0.50929826296100755"/>
    <s v="Légumes/Légumes cuits (conserves comprises)"/>
    <s v="Légumes"/>
    <s v="Légumes cuits (conserves comprises)"/>
    <x v="1"/>
  </r>
  <r>
    <s v="Légumes mélangés n.s."/>
    <n v="0.50929826296100755"/>
    <s v="Légumes/Légumes cuits (conserves comprises)"/>
    <s v="Légumes"/>
    <s v="Légumes cuits (conserves comprises)"/>
    <x v="1"/>
  </r>
  <r>
    <s v="Légumes n.s."/>
    <n v="0.50929826296100755"/>
    <s v="Légumes/Légumes cuits (conserves comprises)"/>
    <s v="Légumes"/>
    <s v="Légumes cuits (conserves comprises)"/>
    <x v="1"/>
  </r>
  <r>
    <s v="Lentilles"/>
    <n v="6.0821105066574814"/>
    <s v="Produits céréaliers, légumineuses et pommes de terre/Légumineuses"/>
    <s v="Légumineuses"/>
    <s v="Légumineuses"/>
    <x v="4"/>
  </r>
  <r>
    <s v="Levure de bière vitaminée (produit diététique)"/>
    <n v="0"/>
    <m/>
    <e v="#N/A"/>
    <e v="#N/A"/>
    <x v="0"/>
  </r>
  <r>
    <s v="Lichee"/>
    <n v="0.5013408357289646"/>
    <s v="Fruits/Fruits frais"/>
    <s v="Fruits"/>
    <s v="Fruits frais"/>
    <x v="1"/>
  </r>
  <r>
    <s v="Lièvre"/>
    <n v="3.259408602150538"/>
    <s v="Viande et abats/Gibier sauvage"/>
    <s v="Viandes noires"/>
    <s v="Gibier sauvage"/>
    <x v="8"/>
  </r>
  <r>
    <s v="Liqueur de citron"/>
    <n v="2.9031878737161301"/>
    <m/>
    <e v="#N/A"/>
    <e v="#N/A"/>
    <x v="0"/>
  </r>
  <r>
    <s v="Liqueur de noix (CH)"/>
    <n v="2.9031878737161301"/>
    <m/>
    <e v="#N/A"/>
    <e v="#N/A"/>
    <x v="0"/>
  </r>
  <r>
    <s v="Liqueur n.s."/>
    <n v="2.9031878737161301"/>
    <m/>
    <e v="#N/A"/>
    <e v="#N/A"/>
    <x v="0"/>
  </r>
  <r>
    <s v="Lollo"/>
    <n v="0.50929826296100755"/>
    <m/>
    <e v="#N/A"/>
    <e v="#N/A"/>
    <x v="0"/>
  </r>
  <r>
    <s v="Luganiga (CH)"/>
    <n v="12.65697615587289"/>
    <m/>
    <e v="#N/A"/>
    <e v="#N/A"/>
    <x v="0"/>
  </r>
  <r>
    <s v="Luganighetta (CH)"/>
    <n v="12.65697615587289"/>
    <m/>
    <e v="#N/A"/>
    <e v="#N/A"/>
    <x v="0"/>
  </r>
  <r>
    <s v="Luxemburgerli (CH)"/>
    <n v="1.1379147137932404"/>
    <m/>
    <e v="#N/A"/>
    <e v="#N/A"/>
    <x v="0"/>
  </r>
  <r>
    <s v="M&amp;M's"/>
    <n v="14.744651379445772"/>
    <m/>
    <e v="#N/A"/>
    <e v="#N/A"/>
    <x v="0"/>
  </r>
  <r>
    <s v="Macaron"/>
    <n v="3.2635934664473378"/>
    <m/>
    <e v="#N/A"/>
    <e v="#N/A"/>
    <x v="0"/>
  </r>
  <r>
    <s v="Madeleine"/>
    <n v="3.2635934664473378"/>
    <m/>
    <e v="#N/A"/>
    <e v="#N/A"/>
    <x v="0"/>
  </r>
  <r>
    <s v="Madère"/>
    <n v="2.9031878737161301"/>
    <m/>
    <e v="#N/A"/>
    <e v="#N/A"/>
    <x v="0"/>
  </r>
  <r>
    <s v="Magnum"/>
    <n v="7.5055540629082111"/>
    <m/>
    <e v="#N/A"/>
    <e v="#N/A"/>
    <x v="0"/>
  </r>
  <r>
    <s v="Maïs"/>
    <n v="0.52552398700260583"/>
    <s v="Légumes/Légumes cuits (conserves comprises)"/>
    <s v="Légumes"/>
    <s v="Légumes cuits (conserves comprises)"/>
    <x v="1"/>
  </r>
  <r>
    <s v="Malibu"/>
    <n v="2.9031878737161301"/>
    <m/>
    <e v="#N/A"/>
    <e v="#N/A"/>
    <x v="0"/>
  </r>
  <r>
    <s v="Maltesers"/>
    <n v="14.744651379445772"/>
    <m/>
    <e v="#N/A"/>
    <e v="#N/A"/>
    <x v="0"/>
  </r>
  <r>
    <s v="Manchego"/>
    <n v="11.655498231543413"/>
    <m/>
    <e v="#N/A"/>
    <e v="#N/A"/>
    <x v="0"/>
  </r>
  <r>
    <s v="Mandarine"/>
    <n v="0.65187650731807845"/>
    <s v="Fruits/Fruits frais"/>
    <s v="Fruits"/>
    <s v="Fruits frais"/>
    <x v="1"/>
  </r>
  <r>
    <s v="Mangue"/>
    <n v="0.5013408357289646"/>
    <s v="Fruits/Fruits frais"/>
    <s v="Fruits"/>
    <s v="Fruits frais"/>
    <x v="1"/>
  </r>
  <r>
    <s v="Manioc"/>
    <n v="0.55388308832765065"/>
    <s v="Produits céréaliers, légumineuses et pommes de terre/Pommes de terre"/>
    <s v="Racine et tubercules"/>
    <s v="Pommes de terre"/>
    <x v="13"/>
  </r>
  <r>
    <s v="Maquereau"/>
    <n v="1.8257019493310429"/>
    <s v="Poisson/Poissons de mer"/>
    <s v="Poissons"/>
    <s v="Poissons de mer"/>
    <x v="10"/>
  </r>
  <r>
    <s v="Margarine"/>
    <n v="3.1733676577234986"/>
    <m/>
    <e v="#N/A"/>
    <e v="#N/A"/>
    <x v="0"/>
  </r>
  <r>
    <s v="Marinade"/>
    <n v="1.092936085666351"/>
    <m/>
    <e v="#N/A"/>
    <e v="#N/A"/>
    <x v="0"/>
  </r>
  <r>
    <s v="Marjolaine"/>
    <n v="0.37028904475089486"/>
    <s v="Divers/Herbes aromatiques"/>
    <s v="Herbes aromatiques"/>
    <s v="Herbes aromatiques"/>
    <x v="5"/>
  </r>
  <r>
    <s v="Marrons (CH)"/>
    <n v="6.7349669506451377"/>
    <m/>
    <e v="#N/A"/>
    <e v="#N/A"/>
    <x v="0"/>
  </r>
  <r>
    <s v="Marrons glacés"/>
    <n v="1.1379147137932404"/>
    <m/>
    <e v="#N/A"/>
    <e v="#N/A"/>
    <x v="0"/>
  </r>
  <r>
    <s v="Mars"/>
    <n v="14.744651379445772"/>
    <m/>
    <e v="#N/A"/>
    <e v="#N/A"/>
    <x v="0"/>
  </r>
  <r>
    <s v="Marshmallow"/>
    <n v="1.1379147137932404"/>
    <m/>
    <e v="#N/A"/>
    <e v="#N/A"/>
    <x v="0"/>
  </r>
  <r>
    <s v="Martini"/>
    <n v="2.9031878737161301"/>
    <m/>
    <e v="#N/A"/>
    <e v="#N/A"/>
    <x v="0"/>
  </r>
  <r>
    <s v="Mascarpone"/>
    <n v="8.6927974189219022"/>
    <m/>
    <e v="#N/A"/>
    <e v="#N/A"/>
    <x v="0"/>
  </r>
  <r>
    <s v="Massepain"/>
    <n v="0.85572839757298846"/>
    <m/>
    <e v="#N/A"/>
    <e v="#N/A"/>
    <x v="0"/>
  </r>
  <r>
    <s v="Maté"/>
    <n v="0.53127454732110746"/>
    <m/>
    <e v="#N/A"/>
    <e v="#N/A"/>
    <x v="0"/>
  </r>
  <r>
    <s v="Mayonnaise"/>
    <n v="1.092936085666351"/>
    <m/>
    <e v="#N/A"/>
    <e v="#N/A"/>
    <x v="0"/>
  </r>
  <r>
    <s v="Mélange de fines herbes n.s."/>
    <n v="0.37028904475089486"/>
    <s v="Poisson/Poissons de mer"/>
    <s v="Poissons"/>
    <s v="Poissons de mer"/>
    <x v="10"/>
  </r>
  <r>
    <s v="Mélange de moutarde et de mayonnaise"/>
    <n v="1.092936085666351"/>
    <m/>
    <e v="#N/A"/>
    <e v="#N/A"/>
    <x v="0"/>
  </r>
  <r>
    <s v="Mélange d'épices n.s."/>
    <n v="0.37028904475089486"/>
    <s v="Divers/Epices et arômes"/>
    <s v="Epices et arômes"/>
    <s v="Epices et arômes"/>
    <x v="11"/>
  </r>
  <r>
    <s v="Mélasse"/>
    <n v="1.1379147137932404"/>
    <m/>
    <e v="#N/A"/>
    <e v="#N/A"/>
    <x v="0"/>
  </r>
  <r>
    <s v="Melon n.s."/>
    <n v="1.0768346285735211"/>
    <s v="Fruits/Fruits frais"/>
    <s v="Fruits"/>
    <s v="Fruits frais"/>
    <x v="1"/>
  </r>
  <r>
    <s v="Melon sucrin (galia, casaba, brodé)"/>
    <n v="1.0768346285735211"/>
    <s v="Fruits/Fruits frais"/>
    <s v="Fruits"/>
    <s v="Fruits frais"/>
    <x v="1"/>
  </r>
  <r>
    <s v="Menthe, feuilles"/>
    <n v="0.37028904475089486"/>
    <s v="Divers/Herbes aromatiques"/>
    <s v="Herbes aromatiques"/>
    <s v="Herbes aromatiques"/>
    <x v="5"/>
  </r>
  <r>
    <s v="Mentos"/>
    <n v="1.1379147137932404"/>
    <m/>
    <e v="#N/A"/>
    <e v="#N/A"/>
    <x v="0"/>
  </r>
  <r>
    <s v="Merci"/>
    <n v="14.744651379445772"/>
    <m/>
    <e v="#N/A"/>
    <e v="#N/A"/>
    <x v="0"/>
  </r>
  <r>
    <s v="Meringue (CH)"/>
    <n v="1.3105838180925042"/>
    <m/>
    <e v="#N/A"/>
    <e v="#N/A"/>
    <x v="0"/>
  </r>
  <r>
    <s v="Meringues au chocolat, petites"/>
    <n v="1.3105838180925042"/>
    <m/>
    <e v="#N/A"/>
    <e v="#N/A"/>
    <x v="0"/>
  </r>
  <r>
    <s v="Meringues, petites"/>
    <n v="1.3105838180925042"/>
    <m/>
    <e v="#N/A"/>
    <e v="#N/A"/>
    <x v="0"/>
  </r>
  <r>
    <s v="Merlan"/>
    <n v="1.8257019493310429"/>
    <s v="Poisson/Poissons de mer"/>
    <s v="Poissons"/>
    <s v="Poissons de mer"/>
    <x v="10"/>
  </r>
  <r>
    <s v="Merlu"/>
    <n v="1.8257019493310429"/>
    <s v="Poisson/Poissons de mer"/>
    <s v="Poissons"/>
    <s v="Poissons de mer"/>
    <x v="10"/>
  </r>
  <r>
    <s v="Merveille (CH)"/>
    <n v="3.2635934664473378"/>
    <m/>
    <e v="#N/A"/>
    <e v="#N/A"/>
    <x v="0"/>
  </r>
  <r>
    <s v="Miel d'acacia"/>
    <n v="1.1379147137932404"/>
    <m/>
    <e v="#N/A"/>
    <e v="#N/A"/>
    <x v="0"/>
  </r>
  <r>
    <s v="Miel de campagne"/>
    <n v="1.1379147137932404"/>
    <m/>
    <e v="#N/A"/>
    <e v="#N/A"/>
    <x v="0"/>
  </r>
  <r>
    <s v="Miel de forêt"/>
    <n v="1.1379147137932404"/>
    <m/>
    <e v="#N/A"/>
    <e v="#N/A"/>
    <x v="0"/>
  </r>
  <r>
    <s v="Miel n.s."/>
    <n v="1.1379147137932404"/>
    <m/>
    <e v="#N/A"/>
    <e v="#N/A"/>
    <x v="0"/>
  </r>
  <r>
    <s v="Miel toutes fleurs"/>
    <n v="1.1379147137932404"/>
    <m/>
    <e v="#N/A"/>
    <e v="#N/A"/>
    <x v="0"/>
  </r>
  <r>
    <s v="Mikado"/>
    <n v="3.2635934664473378"/>
    <m/>
    <e v="#N/A"/>
    <e v="#N/A"/>
    <x v="0"/>
  </r>
  <r>
    <s v="Milanais (CH)"/>
    <n v="3.2635934664473378"/>
    <m/>
    <e v="#N/A"/>
    <e v="#N/A"/>
    <x v="0"/>
  </r>
  <r>
    <s v="Milky Way"/>
    <n v="14.744651379445772"/>
    <m/>
    <e v="#N/A"/>
    <e v="#N/A"/>
    <x v="0"/>
  </r>
  <r>
    <s v="Mille-feuilles à la crème"/>
    <n v="3.2635934664473378"/>
    <m/>
    <e v="#N/A"/>
    <e v="#N/A"/>
    <x v="0"/>
  </r>
  <r>
    <s v="Minipic (mini saucisse)"/>
    <n v="12.65697615587289"/>
    <m/>
    <e v="#N/A"/>
    <e v="#N/A"/>
    <x v="0"/>
  </r>
  <r>
    <s v="Mirabelle"/>
    <n v="0.36676864758461342"/>
    <s v="Fruits/Fruits frais"/>
    <s v="Fruits"/>
    <s v="Fruits frais"/>
    <x v="1"/>
  </r>
  <r>
    <s v="Miso"/>
    <n v="1.092936085666351"/>
    <m/>
    <e v="#N/A"/>
    <e v="#N/A"/>
    <x v="0"/>
  </r>
  <r>
    <s v="Mon Chéri"/>
    <n v="14.744651379445772"/>
    <m/>
    <e v="#N/A"/>
    <e v="#N/A"/>
    <x v="0"/>
  </r>
  <r>
    <s v="Morille"/>
    <n v="0"/>
    <s v="Légumes/Champignons"/>
    <s v="Légumes"/>
    <s v="Champignons"/>
    <x v="1"/>
  </r>
  <r>
    <s v="Mortadelle (CH)"/>
    <n v="12.65697615587289"/>
    <s v="Produits carnés et charcuterie/Produits de charcuterie cuits"/>
    <s v="Charcuterie"/>
    <s v="Produits de charcuterie cuits"/>
    <x v="8"/>
  </r>
  <r>
    <s v="Mostarda di Frutta"/>
    <n v="1.092936085666351"/>
    <m/>
    <e v="#N/A"/>
    <e v="#N/A"/>
    <x v="0"/>
  </r>
  <r>
    <s v="Mostbröckli (CH)"/>
    <n v="12.65697615587289"/>
    <m/>
    <e v="#N/A"/>
    <e v="#N/A"/>
    <x v="0"/>
  </r>
  <r>
    <s v="Moules"/>
    <n v="0"/>
    <s v="Poisson/Fruits de mer et crustacés"/>
    <s v="Poissons"/>
    <s v="Fruits de mer et crustacés"/>
    <x v="10"/>
  </r>
  <r>
    <s v="Mousse"/>
    <n v="5.5782657233723434"/>
    <m/>
    <e v="#N/A"/>
    <e v="#N/A"/>
    <x v="0"/>
  </r>
  <r>
    <s v="Mousse de raifort"/>
    <n v="1.092936085666351"/>
    <s v="Divers/Epices et arômes"/>
    <s v="Epices et arômes"/>
    <s v="Epices et arômes"/>
    <x v="11"/>
  </r>
  <r>
    <s v="Moût d'orange (CH)"/>
    <n v="0.60327713366339597"/>
    <m/>
    <e v="#N/A"/>
    <e v="#N/A"/>
    <x v="0"/>
  </r>
  <r>
    <s v="Moutarde de Dijon"/>
    <n v="1.092936085666351"/>
    <s v="Divers/Epices et arômes"/>
    <s v="Epices et arômes"/>
    <s v="Epices et arômes"/>
    <x v="11"/>
  </r>
  <r>
    <s v="Moutarde, n.s."/>
    <n v="1.092936085666351"/>
    <s v="Divers/Epices et arômes"/>
    <s v="Epices et arômes"/>
    <s v="Epices et arômes"/>
    <x v="11"/>
  </r>
  <r>
    <s v="Mozzarella"/>
    <n v="8.6927974189219022"/>
    <s v="Lait et produits laitiers/Fromage à pâte molle"/>
    <s v="Produits laitiers"/>
    <s v="Fromage à pâte molle"/>
    <x v="2"/>
  </r>
  <r>
    <s v="Müesli mélange (sec) n.s."/>
    <n v="0.81848178045180797"/>
    <s v="Pains, flocons et céréales pour le petit-déjeuner/Mélanges de müesli et céréales pour petit-déjeuner"/>
    <s v="Farineux et céréales"/>
    <s v="Mélanges de müesli et céréales pour petit-déjeuner"/>
    <x v="9"/>
  </r>
  <r>
    <s v="Muffin"/>
    <n v="3.2635934664473378"/>
    <m/>
    <e v="#N/A"/>
    <e v="#N/A"/>
    <x v="0"/>
  </r>
  <r>
    <s v="Mûre"/>
    <n v="0.82320094252685616"/>
    <s v="Fruits/Fruits frais"/>
    <s v="Fruits"/>
    <s v="Fruits frais"/>
    <x v="1"/>
  </r>
  <r>
    <s v="Muscade"/>
    <n v="0.37028904475089486"/>
    <s v="Divers/Epices et arômes"/>
    <s v="Epices et arômes"/>
    <s v="Epices et arômes"/>
    <x v="11"/>
  </r>
  <r>
    <s v="Mutschli (CH)"/>
    <n v="11.655498231543413"/>
    <m/>
    <e v="#N/A"/>
    <e v="#N/A"/>
    <x v="0"/>
  </r>
  <r>
    <s v="Myrtille"/>
    <n v="0.9461957073023668"/>
    <s v="Fruits/Fruits frais"/>
    <s v="Fruits"/>
    <s v="Fruits frais"/>
    <x v="1"/>
  </r>
  <r>
    <s v="Napolitain (petite portion de chocolat)"/>
    <n v="14.744651379445772"/>
    <m/>
    <e v="#N/A"/>
    <e v="#N/A"/>
    <x v="0"/>
  </r>
  <r>
    <s v="Nappage n.s."/>
    <n v="1.1379147137932404"/>
    <m/>
    <e v="#N/A"/>
    <e v="#N/A"/>
    <x v="0"/>
  </r>
  <r>
    <s v="Navet"/>
    <n v="0.32312203387765104"/>
    <m/>
    <e v="#N/A"/>
    <e v="#N/A"/>
    <x v="0"/>
  </r>
  <r>
    <s v="Nectarine"/>
    <n v="0.39043976366448291"/>
    <s v="Fruits/Fruits frais"/>
    <s v="Fruits"/>
    <s v="Fruits frais"/>
    <x v="1"/>
  </r>
  <r>
    <s v="Nestlé Cini-Minis"/>
    <n v="2.6803612846527254"/>
    <m/>
    <e v="#N/A"/>
    <e v="#N/A"/>
    <x v="0"/>
  </r>
  <r>
    <s v="Nestlé Fitness"/>
    <n v="2.6803612846527254"/>
    <m/>
    <e v="#N/A"/>
    <e v="#N/A"/>
    <x v="0"/>
  </r>
  <r>
    <s v="Nestlé Nesquik"/>
    <n v="14.744651379445772"/>
    <m/>
    <e v="#N/A"/>
    <e v="#N/A"/>
    <x v="0"/>
  </r>
  <r>
    <s v="Nid d'oiseau"/>
    <n v="3.2635934664473378"/>
    <m/>
    <e v="#N/A"/>
    <e v="#N/A"/>
    <x v="0"/>
  </r>
  <r>
    <s v="Noisette"/>
    <n v="6.7349669506451377"/>
    <s v="Noix, graines et produits oléagineux"/>
    <s v="Noix, graines et produits oléagineux"/>
    <s v="Noix, graines et produits oléagineux"/>
    <x v="4"/>
  </r>
  <r>
    <s v="Noisette enrobée de chocolat"/>
    <n v="4.3230734512418314"/>
    <m/>
    <e v="#N/A"/>
    <e v="#N/A"/>
    <x v="0"/>
  </r>
  <r>
    <s v="Noix"/>
    <n v="6.7349669506451377"/>
    <s v="Noix, graines et produits oléagineux"/>
    <s v="Noix, graines et produits oléagineux"/>
    <s v="Noix, graines et produits oléagineux"/>
    <x v="4"/>
  </r>
  <r>
    <s v="Noix de cajou"/>
    <n v="6.7349669506451377"/>
    <s v="Noix, graines et produits oléagineux"/>
    <s v="Noix, graines et produits oléagineux"/>
    <s v="Noix, graines et produits oléagineux"/>
    <x v="4"/>
  </r>
  <r>
    <s v="Noix de coco"/>
    <n v="2.4139385484871689"/>
    <s v="Noix, graines et produits oléagineux"/>
    <s v="Noix, graines et produits oléagineux"/>
    <s v="Noix, graines et produits oléagineux"/>
    <x v="4"/>
  </r>
  <r>
    <s v="Noix de macadam"/>
    <n v="6.7349669506451377"/>
    <s v="Noix, graines et produits oléagineux"/>
    <s v="Noix, graines et produits oléagineux"/>
    <s v="Noix, graines et produits oléagineux"/>
    <x v="4"/>
  </r>
  <r>
    <s v="Noix de pacane"/>
    <n v="6.7349669506451377"/>
    <s v="Noix, graines et produits oléagineux"/>
    <s v="Noix, graines et produits oléagineux"/>
    <s v="Noix, graines et produits oléagineux"/>
    <x v="4"/>
  </r>
  <r>
    <s v="Noix du Brésil"/>
    <n v="6.7349669506451377"/>
    <s v="Noix, graines et produits oléagineux"/>
    <s v="Noix, graines et produits oléagineux"/>
    <s v="Noix, graines et produits oléagineux"/>
    <x v="4"/>
  </r>
  <r>
    <s v="Noix enrobées de chocolat n.s."/>
    <n v="4.3230734512418314"/>
    <m/>
    <e v="#N/A"/>
    <e v="#N/A"/>
    <x v="0"/>
  </r>
  <r>
    <s v="Noodle Soup (asiatique)"/>
    <n v="0.30942857440450422"/>
    <m/>
    <e v="#N/A"/>
    <e v="#N/A"/>
    <x v="0"/>
  </r>
  <r>
    <s v="Nougat(CH)"/>
    <n v="0.85572839757298846"/>
    <m/>
    <e v="#N/A"/>
    <e v="#N/A"/>
    <x v="0"/>
  </r>
  <r>
    <s v="Nouilles de riz"/>
    <n v="0.77884065281691561"/>
    <s v="Produits céréaliers, légumineuses et pommes de terre/Riz"/>
    <s v="Farineux et céréales"/>
    <s v="Riz"/>
    <x v="9"/>
  </r>
  <r>
    <s v="Nouilles transparentes"/>
    <n v="0.77884065281691561"/>
    <s v="Produits céréaliers, légumineuses et pommes de terre/Pâtes alimentaires"/>
    <s v="Farineux et céréales"/>
    <s v="Pâtes alimentaires"/>
    <x v="9"/>
  </r>
  <r>
    <s v="Nuggets végétariens"/>
    <n v="6.0821105066574814"/>
    <s v="Légumes/Légumes cuits (conserves comprises)"/>
    <s v="Légumes"/>
    <s v="Légumes cuits (conserves comprises)"/>
    <x v="1"/>
  </r>
  <r>
    <s v="Nutella"/>
    <n v="14.744651379445772"/>
    <m/>
    <e v="#N/A"/>
    <e v="#N/A"/>
    <x v="0"/>
  </r>
  <r>
    <s v="Oeuf"/>
    <n v="6.4019789401402019"/>
    <s v="Œufs"/>
    <s v="Œufs"/>
    <s v="Œufs"/>
    <x v="7"/>
  </r>
  <r>
    <s v="Oeuf en chocolat, petit"/>
    <n v="14.744651379445772"/>
    <m/>
    <e v="#N/A"/>
    <e v="#N/A"/>
    <x v="0"/>
  </r>
  <r>
    <s v="Oeuf en sucre"/>
    <n v="1.1379147137932404"/>
    <m/>
    <e v="#N/A"/>
    <e v="#N/A"/>
    <x v="0"/>
  </r>
  <r>
    <s v="Oie n.s."/>
    <n v="8.3988494625648169"/>
    <s v="Viande et abats/Volaille"/>
    <s v="Viandes blanches"/>
    <s v="Volaille"/>
    <x v="6"/>
  </r>
  <r>
    <s v="Oignon"/>
    <n v="0.53125605914693463"/>
    <s v="Légumes/Légumes frais"/>
    <s v="Légumes"/>
    <s v="Légumes frais"/>
    <x v="1"/>
  </r>
  <r>
    <s v="Oignon nouveau"/>
    <n v="0.53125605914693463"/>
    <s v="Légumes/Légumes frais"/>
    <s v="Légumes"/>
    <s v="Légumes frais"/>
    <x v="1"/>
  </r>
  <r>
    <s v="Olives n.s."/>
    <n v="0.77312008253396236"/>
    <s v="Légumes/Légumes frais"/>
    <s v="Légumes"/>
    <s v="Légumes frais"/>
    <x v="1"/>
  </r>
  <r>
    <s v="Olives, farcies"/>
    <n v="0.77312008253396236"/>
    <s v="Légumes/Légumes frais"/>
    <s v="Légumes"/>
    <s v="Légumes frais"/>
    <x v="1"/>
  </r>
  <r>
    <s v="Olives, noires"/>
    <n v="0.77312008253396236"/>
    <s v="Légumes/Légumes frais"/>
    <s v="Légumes"/>
    <s v="Légumes frais"/>
    <x v="1"/>
  </r>
  <r>
    <s v="Olives, vertes"/>
    <n v="0.77312008253396236"/>
    <s v="Légumes/Légumes frais"/>
    <s v="Légumes"/>
    <s v="Légumes frais"/>
    <x v="1"/>
  </r>
  <r>
    <s v="Omelette (à la farine), sans farce"/>
    <n v="1.4360603435853629"/>
    <m/>
    <e v="#N/A"/>
    <e v="#N/A"/>
    <x v="0"/>
  </r>
  <r>
    <s v="Orange"/>
    <n v="0.30163856683169799"/>
    <s v="Fruits/Fruits frais"/>
    <s v="Fruits"/>
    <s v="Fruits frais"/>
    <x v="1"/>
  </r>
  <r>
    <s v="Orangina"/>
    <n v="0.11379147137932405"/>
    <m/>
    <e v="#N/A"/>
    <e v="#N/A"/>
    <x v="0"/>
  </r>
  <r>
    <s v="Oreille de Judas"/>
    <n v="0"/>
    <s v="Légumes/Champignons"/>
    <s v="Légumes"/>
    <s v="Champignons"/>
    <x v="1"/>
  </r>
  <r>
    <s v="Orge perlé"/>
    <n v="0.81848178045180797"/>
    <s v="Pains, flocons et céréales pour le petit-déjeuner/Flocons, son et germes"/>
    <s v="Farineux et céréales"/>
    <s v="Flocons, son et germes"/>
    <x v="9"/>
  </r>
  <r>
    <s v="Origan"/>
    <n v="0.37028904475089486"/>
    <s v="Divers/Herbes aromatiques"/>
    <s v="Herbes aromatiques"/>
    <s v="Herbes aromatiques"/>
    <x v="5"/>
  </r>
  <r>
    <s v="Ovomaltine (tablette de chocolat) (CH)"/>
    <n v="14.744651379445772"/>
    <m/>
    <e v="#N/A"/>
    <e v="#N/A"/>
    <x v="0"/>
  </r>
  <r>
    <s v="Ovomaltine Crisp Müesli"/>
    <n v="6.9176648032233699"/>
    <m/>
    <e v="#N/A"/>
    <e v="#N/A"/>
    <x v="0"/>
  </r>
  <r>
    <s v="Pain alpestre"/>
    <n v="3.1358906309792505"/>
    <s v="Pains, flocons et céréales pour le petit-déjeuner/Pains et produits de boulangerie"/>
    <s v="Farineux et céréales"/>
    <s v="Pains et produits de boulangerie"/>
    <x v="9"/>
  </r>
  <r>
    <s v="Pain au lait"/>
    <n v="3.1358906309792505"/>
    <s v="Pains, flocons et céréales pour le petit-déjeuner/Pains et produits de boulangerie"/>
    <s v="Farineux et céréales"/>
    <s v="Pains et produits de boulangerie"/>
    <x v="9"/>
  </r>
  <r>
    <s v="Pain au lait aux raisins (CH)"/>
    <n v="3.1358906309792505"/>
    <s v="Pains, flocons et céréales pour le petit-déjeuner/Pains et produits de boulangerie"/>
    <s v="Farineux et céréales"/>
    <s v="Pains et produits de boulangerie"/>
    <x v="9"/>
  </r>
  <r>
    <s v="Pain au riz"/>
    <n v="3.1358906309792505"/>
    <s v="Pains, flocons et céréales pour le petit-déjeuner/Pains et produits de boulangerie"/>
    <s v="Farineux et céréales"/>
    <s v="Pains et produits de boulangerie"/>
    <x v="9"/>
  </r>
  <r>
    <s v="Pain aux flocons d'avoine"/>
    <n v="3.1358906309792505"/>
    <s v="Pains, flocons et céréales pour le petit-déjeuner/Pains et produits de boulangerie"/>
    <s v="Farineux et céréales"/>
    <s v="Pains et produits de boulangerie"/>
    <x v="9"/>
  </r>
  <r>
    <s v="Pain aux fruits"/>
    <n v="3.1358906309792505"/>
    <s v="Pains, flocons et céréales pour le petit-déjeuner/Pains et produits de boulangerie"/>
    <s v="Farineux et céréales"/>
    <s v="Pains et produits de boulangerie"/>
    <x v="9"/>
  </r>
  <r>
    <s v="Pain aux grains"/>
    <n v="3.1358906309792505"/>
    <s v="Pains, flocons et céréales pour le petit-déjeuner/Pains et produits de boulangerie"/>
    <s v="Farineux et céréales"/>
    <s v="Pains et produits de boulangerie"/>
    <x v="9"/>
  </r>
  <r>
    <s v="Pain aux noix"/>
    <n v="3.1358906309792505"/>
    <s v="Pains, flocons et céréales pour le petit-déjeuner/Pains et produits de boulangerie"/>
    <s v="Farineux et céréales"/>
    <s v="Pains et produits de boulangerie"/>
    <x v="9"/>
  </r>
  <r>
    <s v="Pain aux olives"/>
    <n v="3.1358906309792505"/>
    <s v="Pains, flocons et céréales pour le petit-déjeuner/Pains et produits de boulangerie"/>
    <s v="Farineux et céréales"/>
    <s v="Pains et produits de boulangerie"/>
    <x v="9"/>
  </r>
  <r>
    <s v="Pain aux poires des Grisons (CH)"/>
    <n v="3.2635934664473378"/>
    <s v="Pains, flocons et céréales pour le petit-déjeuner/Pains et produits de boulangerie"/>
    <s v="Farineux et céréales"/>
    <s v="Pains et produits de boulangerie"/>
    <x v="9"/>
  </r>
  <r>
    <s v="Pain aux poires n.s."/>
    <n v="3.2635934664473378"/>
    <s v="Pains, flocons et céréales pour le petit-déjeuner/Pains et produits de boulangerie"/>
    <s v="Farineux et céréales"/>
    <s v="Pains et produits de boulangerie"/>
    <x v="9"/>
  </r>
  <r>
    <s v="Pain aux pommes de terre"/>
    <n v="3.1358906309792505"/>
    <s v="Pains, flocons et céréales pour le petit-déjeuner/Pains et produits de boulangerie"/>
    <s v="Farineux et céréales"/>
    <s v="Pains et produits de boulangerie"/>
    <x v="9"/>
  </r>
  <r>
    <s v="Pain aux tomates"/>
    <n v="3.1358906309792505"/>
    <s v="Pains, flocons et céréales pour le petit-déjeuner/Pains et produits de boulangerie"/>
    <s v="Farineux et céréales"/>
    <s v="Pains et produits de boulangerie"/>
    <x v="9"/>
  </r>
  <r>
    <s v="Pain bâlois (CH)"/>
    <n v="3.1358906309792505"/>
    <s v="Pains, flocons et céréales pour le petit-déjeuner/Pains et produits de boulangerie"/>
    <s v="Farineux et céréales"/>
    <s v="Pains et produits de boulangerie"/>
    <x v="9"/>
  </r>
  <r>
    <s v="Pain bis"/>
    <n v="3.1358906309792505"/>
    <s v="Pains, flocons et céréales pour le petit-déjeuner/Pains et produits de boulangerie"/>
    <s v="Farineux et céréales"/>
    <s v="Pains et produits de boulangerie"/>
    <x v="9"/>
  </r>
  <r>
    <s v="Pain blanc"/>
    <n v="3.1358906309792505"/>
    <s v="Pains, flocons et céréales pour le petit-déjeuner/Pains et produits de boulangerie"/>
    <s v="Farineux et céréales"/>
    <s v="Pains et produits de boulangerie"/>
    <x v="9"/>
  </r>
  <r>
    <s v="Pain complet"/>
    <n v="3.1358906309792505"/>
    <s v="Pains, flocons et céréales pour le petit-déjeuner/Pains et produits de boulangerie"/>
    <s v="Farineux et céréales"/>
    <s v="Pains et produits de boulangerie"/>
    <x v="9"/>
  </r>
  <r>
    <s v="Pain croustillant"/>
    <n v="3.1358906309792505"/>
    <s v="Pains, flocons et céréales pour le petit-déjeuner/Pains et produits de boulangerie"/>
    <s v="Farineux et céréales"/>
    <s v="Pains et produits de boulangerie"/>
    <x v="9"/>
  </r>
  <r>
    <s v="Pain d'amidonnier"/>
    <n v="3.1358906309792505"/>
    <s v="Pains, flocons et céréales pour le petit-déjeuner/Pains et produits de boulangerie"/>
    <s v="Farineux et céréales"/>
    <s v="Pains et produits de boulangerie"/>
    <x v="9"/>
  </r>
  <r>
    <s v="Pain de 5 céréales"/>
    <n v="3.1358906309792505"/>
    <s v="Pains, flocons et céréales pour le petit-déjeuner/Pains et produits de boulangerie"/>
    <s v="Farineux et céréales"/>
    <s v="Pains et produits de boulangerie"/>
    <x v="9"/>
  </r>
  <r>
    <s v="Pain de campagne"/>
    <n v="3.1358906309792505"/>
    <s v="Pains, flocons et céréales pour le petit-déjeuner/Pains et produits de boulangerie"/>
    <s v="Farineux et céréales"/>
    <s v="Pains et produits de boulangerie"/>
    <x v="9"/>
  </r>
  <r>
    <s v="Pain de levain"/>
    <n v="3.1358906309792505"/>
    <s v="Pains, flocons et céréales pour le petit-déjeuner/Pains et produits de boulangerie"/>
    <s v="Farineux et céréales"/>
    <s v="Pains et produits de boulangerie"/>
    <x v="9"/>
  </r>
  <r>
    <s v="Pain de maïs"/>
    <n v="3.1358906309792505"/>
    <s v="Pains, flocons et céréales pour le petit-déjeuner/Pains et produits de boulangerie"/>
    <s v="Farineux et céréales"/>
    <s v="Pains et produits de boulangerie"/>
    <x v="9"/>
  </r>
  <r>
    <s v="Pain de seigle (CH)"/>
    <n v="3.1358906309792505"/>
    <s v="Pains, flocons et céréales pour le petit-déjeuner/Pains et produits de boulangerie"/>
    <s v="Farineux et céréales"/>
    <s v="Pains et produits de boulangerie"/>
    <x v="9"/>
  </r>
  <r>
    <s v="Pain d'épeautre"/>
    <n v="3.1358906309792505"/>
    <s v="Pains, flocons et céréales pour le petit-déjeuner/Pains et produits de boulangerie"/>
    <s v="Farineux et céréales"/>
    <s v="Pains et produits de boulangerie"/>
    <x v="9"/>
  </r>
  <r>
    <s v="Pain d'épice (non fourré) (CH)"/>
    <n v="3.2635934664473378"/>
    <s v="Pains, flocons et céréales pour le petit-déjeuner/Pains et produits de boulangerie"/>
    <s v="Farineux et céréales"/>
    <s v="Pains et produits de boulangerie"/>
    <x v="9"/>
  </r>
  <r>
    <s v="Pain d'épice au miel bernois (décoré de glaçage a sucre)(CH)"/>
    <n v="3.2635934664473378"/>
    <s v="Pains, flocons et céréales pour le petit-déjeuner/Pains et produits de boulangerie"/>
    <s v="Farineux et céréales"/>
    <s v="Pains et produits de boulangerie"/>
    <x v="9"/>
  </r>
  <r>
    <s v="Pain d'épice lucernois (CH)"/>
    <n v="3.2635934664473378"/>
    <s v="Pains, flocons et céréales pour le petit-déjeuner/Pains et produits de boulangerie"/>
    <s v="Farineux et céréales"/>
    <s v="Pains et produits de boulangerie"/>
    <x v="9"/>
  </r>
  <r>
    <s v="Pain des Alpes (CH) (biscuit)"/>
    <n v="3.2635934664473378"/>
    <s v="Pains, flocons et céréales pour le petit-déjeuner/Pains et produits de boulangerie"/>
    <s v="Farineux et céréales"/>
    <s v="Pains et produits de boulangerie"/>
    <x v="9"/>
  </r>
  <r>
    <s v="Pain fitness"/>
    <n v="3.1358906309792505"/>
    <s v="Pains, flocons et céréales pour le petit-déjeuner/Pains et produits de boulangerie"/>
    <s v="Farineux et céréales"/>
    <s v="Pains et produits de boulangerie"/>
    <x v="9"/>
  </r>
  <r>
    <s v="Pain fribourgeois au safran (CH)"/>
    <n v="3.1358906309792505"/>
    <s v="Pains, flocons et céréales pour le petit-déjeuner/Pains et produits de boulangerie"/>
    <s v="Farineux et céréales"/>
    <s v="Pains et produits de boulangerie"/>
    <x v="9"/>
  </r>
  <r>
    <s v="Pain galette"/>
    <n v="3.1358906309792505"/>
    <s v="Pains, flocons et céréales pour le petit-déjeuner/Pains et produits de boulangerie"/>
    <s v="Farineux et céréales"/>
    <s v="Pains et produits de boulangerie"/>
    <x v="9"/>
  </r>
  <r>
    <s v="Pain graham"/>
    <n v="3.1358906309792505"/>
    <s v="Pains, flocons et céréales pour le petit-déjeuner/Pains et produits de boulangerie"/>
    <s v="Farineux et céréales"/>
    <s v="Pains et produits de boulangerie"/>
    <x v="9"/>
  </r>
  <r>
    <s v="Pain mi-blanc"/>
    <n v="3.1358906309792505"/>
    <s v="Pains, flocons et céréales pour le petit-déjeuner/Pains et produits de boulangerie"/>
    <s v="Farineux et céréales"/>
    <s v="Pains et produits de boulangerie"/>
    <x v="9"/>
  </r>
  <r>
    <s v="Pain n.s."/>
    <n v="3.1358906309792505"/>
    <s v="Pains, flocons et céréales pour le petit-déjeuner/Pains et produits de boulangerie"/>
    <s v="Farineux et céréales"/>
    <s v="Pains et produits de boulangerie"/>
    <x v="9"/>
  </r>
  <r>
    <s v="Pain neuchâtelois (CH)"/>
    <n v="3.1358906309792505"/>
    <s v="Pains, flocons et céréales pour le petit-déjeuner/Pains et produits de boulangerie"/>
    <s v="Farineux et céréales"/>
    <s v="Pains et produits de boulangerie"/>
    <x v="9"/>
  </r>
  <r>
    <s v="Pain noir"/>
    <n v="3.1358906309792505"/>
    <s v="Pains, flocons et céréales pour le petit-déjeuner/Pains et produits de boulangerie"/>
    <s v="Farineux et céréales"/>
    <s v="Pains et produits de boulangerie"/>
    <x v="9"/>
  </r>
  <r>
    <s v="Pain paysan (CH)"/>
    <n v="3.1358906309792505"/>
    <s v="Pains, flocons et céréales pour le petit-déjeuner/Pains et produits de boulangerie"/>
    <s v="Farineux et céréales"/>
    <s v="Pains et produits de boulangerie"/>
    <x v="9"/>
  </r>
  <r>
    <s v="Pain perdu"/>
    <n v="3.2635934664473378"/>
    <s v="Pains, flocons et céréales pour le petit-déjeuner/Pains et produits de boulangerie"/>
    <s v="Farineux et céréales"/>
    <s v="Pains et produits de boulangerie"/>
    <x v="9"/>
  </r>
  <r>
    <s v="Pain pour sandwiches"/>
    <n v="3.1358906309792505"/>
    <s v="Pains, flocons et céréales pour le petit-déjeuner/Pains et produits de boulangerie"/>
    <s v="Farineux et céréales"/>
    <s v="Pains et produits de boulangerie"/>
    <x v="9"/>
  </r>
  <r>
    <s v="Pain protéiné"/>
    <n v="3.1358906309792505"/>
    <s v="Pains, flocons et céréales pour le petit-déjeuner/Pains et produits de boulangerie"/>
    <s v="Farineux et céréales"/>
    <s v="Pains et produits de boulangerie"/>
    <x v="9"/>
  </r>
  <r>
    <s v="Pain saumuré"/>
    <n v="3.1358906309792505"/>
    <s v="Pains, flocons et céréales pour le petit-déjeuner/Pains et produits de boulangerie"/>
    <s v="Farineux et céréales"/>
    <s v="Pains et produits de boulangerie"/>
    <x v="9"/>
  </r>
  <r>
    <s v="Pain st-gallois (CH)"/>
    <n v="3.1358906309792505"/>
    <s v="Pains, flocons et céréales pour le petit-déjeuner/Pains et produits de boulangerie"/>
    <s v="Farineux et céréales"/>
    <s v="Pains et produits de boulangerie"/>
    <x v="9"/>
  </r>
  <r>
    <s v="Pain tessinois (CH)"/>
    <n v="3.1358906309792505"/>
    <s v="Pains, flocons et céréales pour le petit-déjeuner/Pains et produits de boulangerie"/>
    <s v="Farineux et céréales"/>
    <s v="Pains et produits de boulangerie"/>
    <x v="9"/>
  </r>
  <r>
    <s v="Pain toast"/>
    <n v="3.1358906309792505"/>
    <s v="Pains, flocons et céréales pour le petit-déjeuner/Pains et produits de boulangerie"/>
    <s v="Farineux et céréales"/>
    <s v="Pains et produits de boulangerie"/>
    <x v="9"/>
  </r>
  <r>
    <s v="Pain toast complet"/>
    <n v="3.1358906309792505"/>
    <s v="Pains, flocons et céréales pour le petit-déjeuner/Pains et produits de boulangerie"/>
    <s v="Farineux et céréales"/>
    <s v="Pains et produits de boulangerie"/>
    <x v="9"/>
  </r>
  <r>
    <s v="Pain vaudois (CH)"/>
    <n v="3.1358906309792505"/>
    <s v="Pains, flocons et céréales pour le petit-déjeuner/Pains et produits de boulangerie"/>
    <s v="Farineux et céréales"/>
    <s v="Pains et produits de boulangerie"/>
    <x v="9"/>
  </r>
  <r>
    <s v="Pain, pita"/>
    <n v="3.1358906309792505"/>
    <s v="Pains, flocons et céréales pour le petit-déjeuner/Pains et produits de boulangerie"/>
    <s v="Farineux et céréales"/>
    <s v="Pains et produits de boulangerie"/>
    <x v="9"/>
  </r>
  <r>
    <s v="Pain, pumpernickel"/>
    <n v="3.1358906309792505"/>
    <s v="Pains, flocons et céréales pour le petit-déjeuner/Pains et produits de boulangerie"/>
    <s v="Farineux et céréales"/>
    <s v="Pains et produits de boulangerie"/>
    <x v="9"/>
  </r>
  <r>
    <s v="Pamplemousse"/>
    <n v="0.30163856683169799"/>
    <s v="Fruits/Fruits frais"/>
    <s v="Fruits"/>
    <s v="Fruits frais"/>
    <x v="1"/>
  </r>
  <r>
    <s v="Pan di spagna (gâteau au biscuit)"/>
    <n v="3.2635934664473378"/>
    <m/>
    <e v="#N/A"/>
    <e v="#N/A"/>
    <x v="0"/>
  </r>
  <r>
    <s v="Panais"/>
    <n v="0.32312203387765104"/>
    <s v="Produits céréaliers, légumineuses et pommes de terre/Pommes de terre"/>
    <s v="Racine et tubercules"/>
    <s v="Pommes de terre"/>
    <x v="13"/>
  </r>
  <r>
    <s v="Pancetta (CH)"/>
    <n v="12.65697615587289"/>
    <s v="Produits carnés et charcuterie/Produits de charcuterie crus"/>
    <s v="Charcuterie"/>
    <s v="Produits de charcuterie crus"/>
    <x v="8"/>
  </r>
  <r>
    <s v="Pandoro"/>
    <n v="3.2635934664473378"/>
    <m/>
    <e v="#N/A"/>
    <e v="#N/A"/>
    <x v="0"/>
  </r>
  <r>
    <s v="Panettone (CH)"/>
    <n v="3.2635934664473378"/>
    <m/>
    <e v="#N/A"/>
    <e v="#N/A"/>
    <x v="0"/>
  </r>
  <r>
    <s v="Pangasius"/>
    <n v="1.8257019493310429"/>
    <s v="Poisson/Poissons de mer"/>
    <s v="Poissons"/>
    <s v="Poissons de mer"/>
    <x v="10"/>
  </r>
  <r>
    <s v="Panna cotta"/>
    <n v="5.5782657233723434"/>
    <m/>
    <e v="#N/A"/>
    <e v="#N/A"/>
    <x v="0"/>
  </r>
  <r>
    <s v="Papaye"/>
    <n v="0.5013408357289646"/>
    <s v="Fruits/Fruits frais"/>
    <s v="Fruits"/>
    <s v="Fruits frais"/>
    <x v="1"/>
  </r>
  <r>
    <s v="Parfait glacé"/>
    <n v="7.5055540629082111"/>
    <m/>
    <e v="#N/A"/>
    <e v="#N/A"/>
    <x v="0"/>
  </r>
  <r>
    <s v="Parmesan"/>
    <n v="11.655498231543413"/>
    <s v="Lait et produits laitiers/Fromage à pâte dure"/>
    <s v="Produits laitiers"/>
    <s v="Fromage à pâte dure"/>
    <x v="2"/>
  </r>
  <r>
    <s v="Passaia"/>
    <n v="0.11379147137932405"/>
    <m/>
    <e v="#N/A"/>
    <e v="#N/A"/>
    <x v="0"/>
  </r>
  <r>
    <s v="Pastèque"/>
    <n v="1.0768346285735211"/>
    <s v="Fruits/Fruits frais"/>
    <s v="Fruits"/>
    <s v="Fruits frais"/>
    <x v="1"/>
  </r>
  <r>
    <s v="Pastis"/>
    <n v="2.9031878737161301"/>
    <m/>
    <e v="#N/A"/>
    <e v="#N/A"/>
    <x v="0"/>
  </r>
  <r>
    <s v="Patate douce"/>
    <n v="0.55388308832765065"/>
    <s v="Produits céréaliers, légumineuses et pommes de terre/Pommes de terre"/>
    <s v="Racine et tubercules"/>
    <s v="Pommes de terre"/>
    <x v="13"/>
  </r>
  <r>
    <s v="Pâte à gâteau"/>
    <n v="3.2635934664473378"/>
    <m/>
    <e v="#N/A"/>
    <e v="#N/A"/>
    <x v="0"/>
  </r>
  <r>
    <s v="Pâté à la viande de porc marinée (CH)"/>
    <n v="7.9738949781999207"/>
    <s v="Viande et abats/Porc"/>
    <s v="Viandes blanches"/>
    <s v="Porc"/>
    <x v="8"/>
  </r>
  <r>
    <s v="Pâte à pain"/>
    <n v="1.1159760641431906"/>
    <s v="Pains, flocons et céréales pour le petit-déjeuner/Pains et produits de boulangerie"/>
    <s v="Farineux et céréales"/>
    <s v="Pains et produits de boulangerie"/>
    <x v="9"/>
  </r>
  <r>
    <s v="Pâte à pizza"/>
    <n v="1.1159760641431906"/>
    <s v="Pains, flocons et céréales pour le petit-déjeuner/Pains et produits de boulangerie"/>
    <s v="Farineux et céréales"/>
    <s v="Pains et produits de boulangerie"/>
    <x v="9"/>
  </r>
  <r>
    <s v="Pâte à strudel"/>
    <n v="1.1159760641431906"/>
    <s v="Pains, flocons et céréales pour le petit-déjeuner/Pains et produits de boulangerie"/>
    <s v="Farineux et céréales"/>
    <s v="Pains et produits de boulangerie"/>
    <x v="9"/>
  </r>
  <r>
    <s v="Pâte à tartiner au raifort"/>
    <n v="1.092936085666351"/>
    <m/>
    <e v="#N/A"/>
    <e v="#N/A"/>
    <x v="0"/>
  </r>
  <r>
    <s v="Pâte à tartiner salée n.s."/>
    <n v="1.092936085666351"/>
    <m/>
    <e v="#N/A"/>
    <e v="#N/A"/>
    <x v="0"/>
  </r>
  <r>
    <s v="Pâte brisée"/>
    <n v="3.2635934664473378"/>
    <s v="Pains, flocons et céréales pour le petit-déjeuner/Pains et produits de boulangerie"/>
    <s v="Farineux et céréales"/>
    <s v="Pains et produits de boulangerie"/>
    <x v="9"/>
  </r>
  <r>
    <s v="Pâte de coing (CH)"/>
    <n v="0.32618616764905461"/>
    <m/>
    <e v="#N/A"/>
    <e v="#N/A"/>
    <x v="0"/>
  </r>
  <r>
    <s v="Pâte de curry"/>
    <n v="1.092936085666351"/>
    <m/>
    <e v="#N/A"/>
    <e v="#N/A"/>
    <x v="0"/>
  </r>
  <r>
    <s v="Pâte de poires en croûte (CH)"/>
    <n v="3.2635934664473378"/>
    <m/>
    <e v="#N/A"/>
    <e v="#N/A"/>
    <x v="0"/>
  </r>
  <r>
    <s v="Paté de poulet"/>
    <n v="8.3988494625648169"/>
    <s v="Viande et abats/Volaille"/>
    <s v="Viandes blanches"/>
    <s v="Volaille"/>
    <x v="6"/>
  </r>
  <r>
    <s v="Pâte de sésame"/>
    <n v="6.7349669506451377"/>
    <m/>
    <e v="#N/A"/>
    <e v="#N/A"/>
    <x v="0"/>
  </r>
  <r>
    <s v="Pâté des Princes-Evêques (CH)"/>
    <n v="26.075268817204304"/>
    <m/>
    <e v="#N/A"/>
    <e v="#N/A"/>
    <x v="0"/>
  </r>
  <r>
    <s v="Pâte feuilletée"/>
    <n v="3.2635934664473378"/>
    <s v="Pains, flocons et céréales pour le petit-déjeuner/Pains et produits de boulangerie"/>
    <s v="Farineux et céréales"/>
    <s v="Pains et produits de boulangerie"/>
    <x v="9"/>
  </r>
  <r>
    <s v="Pâte n.s."/>
    <n v="3.2635934664473378"/>
    <m/>
    <e v="#N/A"/>
    <e v="#N/A"/>
    <x v="0"/>
  </r>
  <r>
    <s v="Pâte Wasabi"/>
    <n v="1.092936085666351"/>
    <m/>
    <e v="#N/A"/>
    <e v="#N/A"/>
    <x v="0"/>
  </r>
  <r>
    <s v="Pâtes alimentaires n.s."/>
    <n v="1.2377142976180169"/>
    <m/>
    <e v="#N/A"/>
    <e v="#N/A"/>
    <x v="0"/>
  </r>
  <r>
    <s v="Pâtes, becs de plumes"/>
    <n v="1.2377142976180169"/>
    <s v="Produits céréaliers, légumineuses et pommes de terre/Pâtes alimentaires"/>
    <s v="Farineux et céréales"/>
    <s v="Pâtes alimentaires"/>
    <x v="9"/>
  </r>
  <r>
    <s v="Pâtes, complètes"/>
    <n v="1.2377142976180169"/>
    <s v="Produits céréaliers, légumineuses et pommes de terre/Pâtes alimentaires"/>
    <s v="Farineux et céréales"/>
    <s v="Pâtes alimentaires"/>
    <x v="9"/>
  </r>
  <r>
    <s v="Pâtes, complètes au sarrasin"/>
    <n v="1.2377142976180169"/>
    <s v="Produits céréaliers, légumineuses et pommes de terre/Pâtes alimentaires"/>
    <s v="Farineux et céréales"/>
    <s v="Pâtes alimentaires"/>
    <x v="9"/>
  </r>
  <r>
    <s v="Pâtes, coquilles"/>
    <n v="1.2377142976180169"/>
    <s v="Produits céréaliers, légumineuses et pommes de terre/Pâtes alimentaires"/>
    <s v="Farineux et céréales"/>
    <s v="Pâtes alimentaires"/>
    <x v="9"/>
  </r>
  <r>
    <s v="Pâtes, cornettes (CH)"/>
    <n v="1.2377142976180169"/>
    <s v="Produits céréaliers, légumineuses et pommes de terre/Pâtes alimentaires"/>
    <s v="Farineux et céréales"/>
    <s v="Pâtes alimentaires"/>
    <x v="9"/>
  </r>
  <r>
    <s v="Pâtes, farcies n.s."/>
    <n v="0.50615706982444741"/>
    <s v="Produits céréaliers, légumineuses et pommes de terre/Pâtes alimentaires"/>
    <s v="Farineux et céréales"/>
    <s v="Pâtes alimentaires"/>
    <x v="9"/>
  </r>
  <r>
    <s v="Pâtes, linguine"/>
    <n v="1.2377142976180169"/>
    <s v="Produits céréaliers, légumineuses et pommes de terre/Pâtes alimentaires"/>
    <s v="Farineux et céréales"/>
    <s v="Pâtes alimentaires"/>
    <x v="9"/>
  </r>
  <r>
    <s v="Pâtes, macaroni"/>
    <n v="1.2377142976180169"/>
    <s v="Produits céréaliers, légumineuses et pommes de terre/Pâtes alimentaires"/>
    <s v="Farineux et céréales"/>
    <s v="Pâtes alimentaires"/>
    <x v="9"/>
  </r>
  <r>
    <s v="Pâtes, nouilles"/>
    <n v="1.2377142976180169"/>
    <s v="Produits céréaliers, légumineuses et pommes de terre/Pâtes alimentaires"/>
    <s v="Farineux et céréales"/>
    <s v="Pâtes alimentaires"/>
    <x v="9"/>
  </r>
  <r>
    <s v="Pâtes, nouillettes"/>
    <n v="1.2377142976180169"/>
    <s v="Produits céréaliers, légumineuses et pommes de terre/Pâtes alimentaires"/>
    <s v="Farineux et céréales"/>
    <s v="Pâtes alimentaires"/>
    <x v="9"/>
  </r>
  <r>
    <s v="Pâtes, orecchiette"/>
    <n v="1.2377142976180169"/>
    <s v="Produits céréaliers, légumineuses et pommes de terre/Pâtes alimentaires"/>
    <s v="Farineux et céréales"/>
    <s v="Pâtes alimentaires"/>
    <x v="9"/>
  </r>
  <r>
    <s v="Pâtes, papillons"/>
    <n v="1.2377142976180169"/>
    <s v="Produits céréaliers, légumineuses et pommes de terre/Pâtes alimentaires"/>
    <s v="Farineux et céréales"/>
    <s v="Pâtes alimentaires"/>
    <x v="9"/>
  </r>
  <r>
    <s v="Pâtes, pour cannelloni (seulement pâtes)"/>
    <n v="1.2377142976180169"/>
    <s v="Produits céréaliers, légumineuses et pommes de terre/Pâtes alimentaires"/>
    <s v="Farineux et céréales"/>
    <s v="Pâtes alimentaires"/>
    <x v="9"/>
  </r>
  <r>
    <s v="Pâtes, pour lasagne (seulement pâtes)"/>
    <n v="1.2377142976180169"/>
    <s v="Produits céréaliers, légumineuses et pommes de terre/Pâtes alimentaires"/>
    <s v="Farineux et céréales"/>
    <s v="Pâtes alimentaires"/>
    <x v="9"/>
  </r>
  <r>
    <s v="Pâtes, radiatori"/>
    <n v="1.2377142976180169"/>
    <s v="Produits céréaliers, légumineuses et pommes de terre/Pâtes alimentaires"/>
    <s v="Farineux et céréales"/>
    <s v="Pâtes alimentaires"/>
    <x v="9"/>
  </r>
  <r>
    <s v="Pâtes, ravioli, épinards + ricotta"/>
    <n v="1.6133481872427897"/>
    <s v="Produits céréaliers, légumineuses et pommes de terre/Pâtes alimentaires"/>
    <s v="Farineux et céréales"/>
    <s v="Pâtes alimentaires"/>
    <x v="9"/>
  </r>
  <r>
    <s v="Pâtes, ravioli, farce de fromage"/>
    <n v="1.6133481872427897"/>
    <s v="Produits céréaliers, légumineuses et pommes de terre/Pâtes alimentaires"/>
    <s v="Farineux et céréales"/>
    <s v="Pâtes alimentaires"/>
    <x v="9"/>
  </r>
  <r>
    <s v="Pâtes, ravioli, farce de légumes"/>
    <n v="0.32977130183872477"/>
    <s v="Produits céréaliers, légumineuses et pommes de terre/Pâtes alimentaires"/>
    <s v="Farineux et céréales"/>
    <s v="Pâtes alimentaires"/>
    <x v="9"/>
  </r>
  <r>
    <s v="Pâtes, ravioli, farce de viande"/>
    <n v="6.1100897741574371"/>
    <s v="Plats/Plats italiens"/>
    <s v="Produits industrialisés"/>
    <s v="Plats italiens"/>
    <x v="12"/>
  </r>
  <r>
    <s v="Pâtes, ravioli, farce n.s."/>
    <n v="6.1100897741574371"/>
    <s v="Plats/Plats italiens"/>
    <s v="Produits industrialisés"/>
    <s v="Plats italiens"/>
    <x v="12"/>
  </r>
  <r>
    <s v="Pâtes, rigatoni"/>
    <n v="1.2377142976180169"/>
    <s v="Produits céréaliers, légumineuses et pommes de terre/Pâtes alimentaires"/>
    <s v="Farineux et céréales"/>
    <s v="Pâtes alimentaires"/>
    <x v="9"/>
  </r>
  <r>
    <s v="Pâtes, spaghetti"/>
    <n v="1.2377142976180169"/>
    <s v="Produits céréaliers, légumineuses et pommes de terre/Pâtes alimentaires"/>
    <s v="Farineux et céréales"/>
    <s v="Pâtes alimentaires"/>
    <x v="9"/>
  </r>
  <r>
    <s v="Pâtes, spirales"/>
    <n v="1.2377142976180169"/>
    <s v="Produits céréaliers, légumineuses et pommes de terre/Pâtes alimentaires"/>
    <s v="Farineux et céréales"/>
    <s v="Pâtes alimentaires"/>
    <x v="9"/>
  </r>
  <r>
    <s v="Pâtes, tortelloni, épinards + ricotta"/>
    <n v="1.6133481872427897"/>
    <s v="Plats/Plats italiens"/>
    <s v="Produits industrialisés"/>
    <s v="Plats italiens"/>
    <x v="12"/>
  </r>
  <r>
    <s v="Pâtes, tortelloni, farce de fromage"/>
    <n v="1.6133481872427897"/>
    <s v="Plats/Plats italiens"/>
    <s v="Produits industrialisés"/>
    <s v="Plats italiens"/>
    <x v="12"/>
  </r>
  <r>
    <s v="Pâtes, tortelloni, farce de légumes"/>
    <n v="0.32977130183872477"/>
    <s v="Plats/Plats italiens"/>
    <s v="Produits industrialisés"/>
    <s v="Plats italiens"/>
    <x v="12"/>
  </r>
  <r>
    <s v="Pâtes, tortelloni, farce de poisson"/>
    <n v="0.30942857440450422"/>
    <s v="Plats/Plats italiens"/>
    <s v="Produits industrialisés"/>
    <s v="Plats italiens"/>
    <x v="12"/>
  </r>
  <r>
    <s v="Pâtes, tortelloni, farce de viande"/>
    <n v="6.1100897741574371"/>
    <s v="Plats/Plats italiens"/>
    <s v="Produits industrialisés"/>
    <s v="Plats italiens"/>
    <x v="12"/>
  </r>
  <r>
    <s v="Pâtes, tortelloni, farce n.s."/>
    <n v="6.1100897741574371"/>
    <s v="Plats/Plats italiens"/>
    <s v="Produits industrialisés"/>
    <s v="Plats italiens"/>
    <x v="12"/>
  </r>
  <r>
    <s v="Pâtes, vermicelles"/>
    <n v="1.2377142976180169"/>
    <s v="Produits céréaliers, légumineuses et pommes de terre/Pâtes alimentaires"/>
    <s v="Farineux et céréales"/>
    <s v="Pâtes alimentaires"/>
    <x v="9"/>
  </r>
  <r>
    <s v="Pâtisserie danoise à la vanille"/>
    <n v="3.2635934664473378"/>
    <m/>
    <e v="#N/A"/>
    <e v="#N/A"/>
    <x v="0"/>
  </r>
  <r>
    <s v="Pâtisserie n.s."/>
    <n v="3.2635934664473378"/>
    <m/>
    <e v="#N/A"/>
    <e v="#N/A"/>
    <x v="0"/>
  </r>
  <r>
    <s v="Paupiette (CH)"/>
    <n v="26.075268817204304"/>
    <s v="Viande et abats/Veau"/>
    <s v="Viandes blanches"/>
    <s v="Veau"/>
    <x v="8"/>
  </r>
  <r>
    <s v="Pavesi"/>
    <n v="3.1358906309792505"/>
    <m/>
    <e v="#N/A"/>
    <e v="#N/A"/>
    <x v="0"/>
  </r>
  <r>
    <s v="Pavlova (Tourte aux meringues et crème fouettée)"/>
    <n v="3.2635934664473378"/>
    <m/>
    <e v="#N/A"/>
    <e v="#N/A"/>
    <x v="0"/>
  </r>
  <r>
    <s v="Pêche"/>
    <n v="0.39043976366448291"/>
    <s v="Fruits/Fruits frais"/>
    <s v="Fruits"/>
    <s v="Fruits frais"/>
    <x v="1"/>
  </r>
  <r>
    <s v="Pecorino"/>
    <n v="11.655498231543413"/>
    <s v="Fromage à pâte dure"/>
    <e v="#N/A"/>
    <e v="#N/A"/>
    <x v="0"/>
  </r>
  <r>
    <s v="Pepsi"/>
    <n v="0.11379147137932405"/>
    <m/>
    <e v="#N/A"/>
    <e v="#N/A"/>
    <x v="0"/>
  </r>
  <r>
    <s v="Pepsi Max"/>
    <n v="0.11379147137932405"/>
    <m/>
    <e v="#N/A"/>
    <e v="#N/A"/>
    <x v="0"/>
  </r>
  <r>
    <s v="Perche de mer"/>
    <n v="1.8257019493310429"/>
    <s v="Poisson/Poissons de mer"/>
    <s v="Poissons"/>
    <s v="Poissons de mer"/>
    <x v="10"/>
  </r>
  <r>
    <s v="Perles pour potages"/>
    <n v="3.1358906309792505"/>
    <s v="Produits céréaliers, légumineuses et pommes de terre/Pâtes alimentaires"/>
    <s v="Farineux et céréales"/>
    <s v="Pâtes alimentaires"/>
    <x v="9"/>
  </r>
  <r>
    <s v="Persil"/>
    <n v="0.37028904475089486"/>
    <s v="Divers/Herbes aromatiques"/>
    <s v="Herbes aromatiques"/>
    <s v="Herbes aromatiques"/>
    <x v="5"/>
  </r>
  <r>
    <s v="Petit beurre"/>
    <n v="3.2635934664473378"/>
    <m/>
    <e v="#N/A"/>
    <e v="#N/A"/>
    <x v="0"/>
  </r>
  <r>
    <s v="Petit oignon blanc"/>
    <n v="0.53125605914693463"/>
    <s v="Légumes/Légumes frais"/>
    <s v="Légumes"/>
    <s v="Légumes frais"/>
    <x v="1"/>
  </r>
  <r>
    <s v="Petit pain n.s."/>
    <n v="3.1358906309792505"/>
    <s v="Pains, flocons et céréales pour le petit-déjeuner/Pains et produits de boulangerie"/>
    <s v="Farineux et céréales"/>
    <s v="Pains et produits de boulangerie"/>
    <x v="9"/>
  </r>
  <r>
    <s v="Petit pain, au chocolat"/>
    <n v="3.1358906309792505"/>
    <s v="Pains, flocons et céréales pour le petit-déjeuner/Pains et produits de boulangerie"/>
    <s v="Farineux et céréales"/>
    <s v="Pains et produits de boulangerie"/>
    <x v="9"/>
  </r>
  <r>
    <s v="Petit pain, au lait"/>
    <n v="3.1358906309792505"/>
    <s v="Pains, flocons et céréales pour le petit-déjeuner/Pains et produits de boulangerie"/>
    <s v="Farineux et céréales"/>
    <s v="Pains et produits de boulangerie"/>
    <x v="9"/>
  </r>
  <r>
    <s v="Petit pain, au pavot"/>
    <n v="3.1358906309792505"/>
    <s v="Pains, flocons et céréales pour le petit-déjeuner/Pains et produits de boulangerie"/>
    <s v="Farineux et céréales"/>
    <s v="Pains et produits de boulangerie"/>
    <x v="9"/>
  </r>
  <r>
    <s v="Petit pain, aux raisins secs"/>
    <n v="3.1358906309792505"/>
    <s v="Pains, flocons et céréales pour le petit-déjeuner/Pains et produits de boulangerie"/>
    <s v="Farineux et céréales"/>
    <s v="Pains et produits de boulangerie"/>
    <x v="9"/>
  </r>
  <r>
    <s v="Petit pain, ballon"/>
    <n v="3.1358906309792505"/>
    <s v="Pains, flocons et céréales pour le petit-déjeuner/Pains et produits de boulangerie"/>
    <s v="Farineux et céréales"/>
    <s v="Pains et produits de boulangerie"/>
    <x v="9"/>
  </r>
  <r>
    <s v="Petit pain, ballon rustique (CH)"/>
    <n v="3.1358906309792505"/>
    <s v="Pains, flocons et céréales pour le petit-déjeuner/Pains et produits de boulangerie"/>
    <s v="Farineux et céréales"/>
    <s v="Pains et produits de boulangerie"/>
    <x v="9"/>
  </r>
  <r>
    <s v="Petit pain, brioche"/>
    <n v="3.2635934664473378"/>
    <s v="Pains, flocons et céréales pour le petit-déjeuner/Pains et produits de boulangerie"/>
    <s v="Farineux et céréales"/>
    <s v="Pains et produits de boulangerie"/>
    <x v="9"/>
  </r>
  <r>
    <s v="Petit pain, ciabatta"/>
    <n v="3.1358906309792505"/>
    <s v="Pains, flocons et céréales pour le petit-déjeuner/Pains et produits de boulangerie"/>
    <s v="Farineux et céréales"/>
    <s v="Pains et produits de boulangerie"/>
    <x v="9"/>
  </r>
  <r>
    <s v="Petit pain, d'en-cas"/>
    <n v="3.1358906309792505"/>
    <s v="Pains, flocons et céréales pour le petit-déjeuner/Pains et produits de boulangerie"/>
    <s v="Farineux et céréales"/>
    <s v="Pains et produits de boulangerie"/>
    <x v="9"/>
  </r>
  <r>
    <s v="Petit pain, d'épeautre"/>
    <n v="3.1358906309792505"/>
    <s v="Pains, flocons et céréales pour le petit-déjeuner/Pains et produits de boulangerie"/>
    <s v="Farineux et céréales"/>
    <s v="Pains et produits de boulangerie"/>
    <x v="9"/>
  </r>
  <r>
    <s v="Petit pain, miche (CH)"/>
    <n v="3.1358906309792505"/>
    <s v="Pains, flocons et céréales pour le petit-déjeuner/Pains et produits de boulangerie"/>
    <s v="Farineux et céréales"/>
    <s v="Pains et produits de boulangerie"/>
    <x v="9"/>
  </r>
  <r>
    <s v="Petit pain, Murren (CH)"/>
    <n v="3.1358906309792505"/>
    <s v="Pains, flocons et céréales pour le petit-déjeuner/Pains et produits de boulangerie"/>
    <s v="Farineux et céréales"/>
    <s v="Pains et produits de boulangerie"/>
    <x v="9"/>
  </r>
  <r>
    <s v="Petit pain, pour hamburger"/>
    <n v="3.1358906309792505"/>
    <s v="Pains, flocons et céréales pour le petit-déjeuner/Pains et produits de boulangerie"/>
    <s v="Farineux et céréales"/>
    <s v="Pains et produits de boulangerie"/>
    <x v="9"/>
  </r>
  <r>
    <s v="Petit pain, saumuré"/>
    <n v="3.1358906309792505"/>
    <s v="Pains, flocons et céréales pour le petit-déjeuner/Pains et produits de boulangerie"/>
    <s v="Farineux et céréales"/>
    <s v="Pains et produits de boulangerie"/>
    <x v="9"/>
  </r>
  <r>
    <s v="Petit pain, schlumbergerli (CH)"/>
    <n v="3.1358906309792505"/>
    <s v="Pains, flocons et céréales pour le petit-déjeuner/Pains et produits de boulangerie"/>
    <s v="Farineux et céréales"/>
    <s v="Pains et produits de boulangerie"/>
    <x v="9"/>
  </r>
  <r>
    <s v="Petit pain, tresse"/>
    <n v="3.1358906309792505"/>
    <s v="Pains, flocons et céréales pour le petit-déjeuner/Pains et produits de boulangerie"/>
    <s v="Farineux et céréales"/>
    <s v="Pains et produits de boulangerie"/>
    <x v="9"/>
  </r>
  <r>
    <s v="Petit suisse"/>
    <n v="8.6927974189219022"/>
    <s v="Lait et produits laitiers/Yogourt et lait acidulé"/>
    <s v="Produits laitiers"/>
    <s v="Yogourt et lait acidulé"/>
    <x v="2"/>
  </r>
  <r>
    <s v="Petite saucisse en croûte"/>
    <n v="3.435132832560766"/>
    <s v="Produits carnés et charcuterie/Produits de charcuterie cuits"/>
    <s v="Charcuterie"/>
    <s v="Produits de charcuterie cuits"/>
    <x v="8"/>
  </r>
  <r>
    <s v="Petit-lait"/>
    <n v="1.9859978283059292"/>
    <m/>
    <e v="#N/A"/>
    <e v="#N/A"/>
    <x v="0"/>
  </r>
  <r>
    <s v="Petits épis de maïs"/>
    <n v="0.52552398700260583"/>
    <s v="Légumes/Légumes frais"/>
    <s v="Légumes"/>
    <s v="Légumes frais"/>
    <x v="1"/>
  </r>
  <r>
    <s v="Petits pains suédois"/>
    <n v="3.1358906309792505"/>
    <s v="Pains, flocons et céréales pour le petit-déjeuner/Pains et produits de boulangerie"/>
    <s v="Farineux et céréales"/>
    <s v="Pains et produits de boulangerie"/>
    <x v="9"/>
  </r>
  <r>
    <s v="Philadelphia"/>
    <n v="8.6927974189219022"/>
    <s v="Lait et produits laitiers/Fromage frais et séré"/>
    <s v="Produits laitiers"/>
    <s v="Fromage frais et séré"/>
    <x v="2"/>
  </r>
  <r>
    <s v="Piadina (sans farce)"/>
    <n v="3.1358906309792505"/>
    <s v="Pains, flocons et céréales pour le petit-déjeuner/Pains et produits de boulangerie"/>
    <s v="Farineux et céréales"/>
    <s v="Pains et produits de boulangerie"/>
    <x v="9"/>
  </r>
  <r>
    <s v="Pignons"/>
    <n v="6.7349669506451377"/>
    <s v="Noix, graines et produits oléagineux"/>
    <s v="Noix, graines et produits oléagineux"/>
    <s v="Noix, graines et produits oléagineux"/>
    <x v="4"/>
  </r>
  <r>
    <s v="Piment"/>
    <n v="0.37028904475089486"/>
    <s v="Légumes/Légumes frais"/>
    <s v="Légumes"/>
    <s v="Légumes frais"/>
    <x v="1"/>
  </r>
  <r>
    <s v="Piment (épice)"/>
    <n v="0.37028904475089486"/>
    <s v="Divers/Epices et arômes"/>
    <s v="Epices et arômes"/>
    <s v="Epices et arômes"/>
    <x v="11"/>
  </r>
  <r>
    <s v="Piment rouge"/>
    <n v="0.50929826296100755"/>
    <s v="Légumes/Légumes frais"/>
    <s v="Légumes"/>
    <s v="Légumes frais"/>
    <x v="1"/>
  </r>
  <r>
    <s v="Pissenlit"/>
    <n v="0.50929826296100755"/>
    <s v="Légumes/Légumes frais"/>
    <s v="Légumes"/>
    <s v="Légumes frais"/>
    <x v="1"/>
  </r>
  <r>
    <s v="Pistache"/>
    <n v="6.7349669506451377"/>
    <s v="Noix, graines et produits oléagineux"/>
    <s v="Noix, graines et produits oléagineux"/>
    <s v="Noix, graines et produits oléagineux"/>
    <x v="4"/>
  </r>
  <r>
    <s v="Pizzocheri (CH)"/>
    <n v="1.2377142976180169"/>
    <s v="Produits céréaliers, légumineuses et pommes de terre/Pâtes alimentaires"/>
    <s v="Farineux et céréales"/>
    <s v="Pâtes alimentaires"/>
    <x v="9"/>
  </r>
  <r>
    <s v="Pleurote"/>
    <n v="0"/>
    <s v="Légumes/Champignons"/>
    <s v="Légumes"/>
    <s v="Champignons"/>
    <x v="1"/>
  </r>
  <r>
    <s v="Plie grise"/>
    <n v="1.8257019493310429"/>
    <s v="Poisson/Poissons de mer"/>
    <s v="Poissons"/>
    <s v="Poissons de mer"/>
    <x v="10"/>
  </r>
  <r>
    <s v="Poire"/>
    <n v="0.22575792155441698"/>
    <s v="Fruits/Fruits frais"/>
    <s v="Fruits"/>
    <s v="Fruits frais"/>
    <x v="1"/>
  </r>
  <r>
    <s v="Poireau"/>
    <n v="6.0821105066574814"/>
    <s v="Légumes/Légumes frais"/>
    <s v="Légumes"/>
    <s v="Légumes frais"/>
    <x v="1"/>
  </r>
  <r>
    <s v="Pois chiches"/>
    <n v="6.0821105066574814"/>
    <s v="Produits céréaliers, légumineuses et pommes de terre/Légumineuses"/>
    <s v="Légumineuses"/>
    <s v="Légumineuses"/>
    <x v="4"/>
  </r>
  <r>
    <s v="Pois gourmands"/>
    <n v="6.0821105066574814"/>
    <s v="Produits céréaliers, légumineuses et pommes de terre/Légumineuses"/>
    <s v="Légumineuses"/>
    <s v="Légumineuses"/>
    <x v="4"/>
  </r>
  <r>
    <s v="Pois verts"/>
    <n v="6.0821105066574814"/>
    <s v="Produits céréaliers, légumineuses et pommes de terre/Légumineuses"/>
    <s v="Légumineuses"/>
    <s v="Légumineuses"/>
    <x v="4"/>
  </r>
  <r>
    <s v="Poisson n.s."/>
    <n v="6.6976650400505511"/>
    <s v="Poisson/Poissons de mer"/>
    <s v="Poissons"/>
    <s v="Poissons de mer"/>
    <x v="10"/>
  </r>
  <r>
    <s v="Poivre"/>
    <n v="0.37028904475089486"/>
    <s v="Divers/Epices et arômes"/>
    <s v="Epices et arômes"/>
    <s v="Epices et arômes"/>
    <x v="11"/>
  </r>
  <r>
    <s v="Poivrons"/>
    <n v="0.34376529279184415"/>
    <s v="Légumes/Légumes frais"/>
    <s v="Légumes"/>
    <s v="Légumes frais"/>
    <x v="1"/>
  </r>
  <r>
    <s v="Pollen"/>
    <n v="0"/>
    <m/>
    <e v="#N/A"/>
    <e v="#N/A"/>
    <x v="0"/>
  </r>
  <r>
    <s v="Pomme n.s."/>
    <n v="0.22575792155441698"/>
    <s v="Fruits/Fruits frais"/>
    <s v="Fruits"/>
    <s v="Fruits frais"/>
    <x v="1"/>
  </r>
  <r>
    <s v="Pommes chips (CH)"/>
    <n v="0.55388308832765065"/>
    <s v="Produits céréaliers, légumineuses et pommes de terre/Pommes de terre"/>
    <s v="Racine et tubercules"/>
    <s v="Pommes de terre"/>
    <x v="13"/>
  </r>
  <r>
    <s v="Pommes de terre"/>
    <n v="0.55388308832765065"/>
    <s v="Produits céréaliers, légumineuses et pommes de terre/Pommes de terre"/>
    <s v="Racine et tubercules"/>
    <s v="Pommes de terre"/>
    <x v="13"/>
  </r>
  <r>
    <s v="Pommes de terre en robe des champs"/>
    <n v="0.55388308832765065"/>
    <s v="Produits céréaliers, légumineuses et pommes de terre/Pommes de terre"/>
    <s v="Racine et tubercules"/>
    <s v="Pommes de terre"/>
    <x v="13"/>
  </r>
  <r>
    <s v="Pommes frites"/>
    <n v="0.55388308832765065"/>
    <s v="Produits céréaliers, légumineuses et pommes de terre/Pommes de terre"/>
    <s v="Racine et tubercules"/>
    <s v="Pommes de terre"/>
    <x v="13"/>
  </r>
  <r>
    <s v="Popcorn"/>
    <n v="1.9383376256837797"/>
    <m/>
    <e v="#N/A"/>
    <e v="#N/A"/>
    <x v="0"/>
  </r>
  <r>
    <s v="Popcorn sucré"/>
    <n v="1.9383376256837797"/>
    <m/>
    <e v="#N/A"/>
    <e v="#N/A"/>
    <x v="0"/>
  </r>
  <r>
    <s v="Porc n.s."/>
    <n v="12.65697615587289"/>
    <s v="Viande et abats/Porc"/>
    <s v="Viandes blanches"/>
    <s v="Porc"/>
    <x v="8"/>
  </r>
  <r>
    <s v="Porc, cochon de lait"/>
    <n v="12.65697615587289"/>
    <s v="Viande et abats/Porc"/>
    <s v="Viandes blanches"/>
    <s v="Porc"/>
    <x v="8"/>
  </r>
  <r>
    <s v="Porc, côte (sans os)"/>
    <n v="14.302383056136364"/>
    <s v="Viande et abats/Porc"/>
    <s v="Viandes blanches"/>
    <s v="Porc"/>
    <x v="8"/>
  </r>
  <r>
    <s v="Porc, côtelette"/>
    <n v="14.302383056136364"/>
    <s v="Viande et abats/Porc"/>
    <s v="Viandes blanches"/>
    <s v="Porc"/>
    <x v="8"/>
  </r>
  <r>
    <s v="Porc, émincé (viande uniquement)"/>
    <n v="16.580638764193488"/>
    <s v="Viande et abats/Porc"/>
    <s v="Viandes blanches"/>
    <s v="Porc"/>
    <x v="8"/>
  </r>
  <r>
    <s v="Porc, escalope"/>
    <n v="16.580638764193488"/>
    <s v="Viande et abats/Porc"/>
    <s v="Viandes blanches"/>
    <s v="Porc"/>
    <x v="8"/>
  </r>
  <r>
    <s v="Porc, escalope petite et fine"/>
    <n v="16.580638764193488"/>
    <s v="Viande et abats/Porc"/>
    <s v="Viandes blanches"/>
    <s v="Porc"/>
    <x v="8"/>
  </r>
  <r>
    <s v="Porc, filet"/>
    <n v="16.580638764193488"/>
    <s v="Viande et abats/Porc"/>
    <s v="Viandes blanches"/>
    <s v="Porc"/>
    <x v="8"/>
  </r>
  <r>
    <s v="Porc, hachée (viande uniquement)"/>
    <n v="7.9738949781999207"/>
    <s v="Viande et abats/Porc"/>
    <s v="Viandes blanches"/>
    <s v="Porc"/>
    <x v="8"/>
  </r>
  <r>
    <s v="Porc, jarret"/>
    <n v="12.65697615587289"/>
    <s v="Viande et abats/Porc"/>
    <s v="Viandes blanches"/>
    <s v="Porc"/>
    <x v="8"/>
  </r>
  <r>
    <s v="Porc, rôti"/>
    <n v="15.061801625488739"/>
    <s v="Viande et abats/Porc"/>
    <s v="Viandes blanches"/>
    <s v="Porc"/>
    <x v="8"/>
  </r>
  <r>
    <s v="Porc, spare-rib"/>
    <n v="14.302383056136364"/>
    <s v="Viande et abats/Porc"/>
    <s v="Viandes blanches"/>
    <s v="Porc"/>
    <x v="8"/>
  </r>
  <r>
    <s v="Porc, steak"/>
    <n v="14.302383056136364"/>
    <s v="Viande et abats/Porc"/>
    <s v="Viandes blanches"/>
    <s v="Porc"/>
    <x v="8"/>
  </r>
  <r>
    <s v="Porto"/>
    <n v="2.9031878737161301"/>
    <m/>
    <e v="#N/A"/>
    <e v="#N/A"/>
    <x v="0"/>
  </r>
  <r>
    <s v="Potage n.s."/>
    <n v="0.27694154416382533"/>
    <s v="Plats/Potages et soupes"/>
    <s v="Légumes"/>
    <s v="Potages et soupes"/>
    <x v="1"/>
  </r>
  <r>
    <s v="Potage, à la farine"/>
    <n v="0.27694154416382533"/>
    <s v="Plats/Potages et soupes"/>
    <s v="Légumes"/>
    <s v="Potages et soupes"/>
    <x v="1"/>
  </r>
  <r>
    <s v="Potage, aux grains d'avoine"/>
    <n v="0.27694154416382533"/>
    <s v="Plats/Potages et soupes"/>
    <s v="Légumes"/>
    <s v="Potages et soupes"/>
    <x v="1"/>
  </r>
  <r>
    <s v="Potage, clair"/>
    <n v="0.32594086021505381"/>
    <s v="Plats/Potages et soupes"/>
    <s v="Légumes"/>
    <s v="Potages et soupes"/>
    <x v="1"/>
  </r>
  <r>
    <s v="Potage, crème d'asperges"/>
    <n v="0.9804381825279751"/>
    <s v="Plats/Potages et soupes"/>
    <s v="Légumes"/>
    <s v="Potages et soupes"/>
    <x v="1"/>
  </r>
  <r>
    <s v="Potage, crème de légumes n.s."/>
    <n v="0.27694154416382533"/>
    <s v="Plats/Potages et soupes"/>
    <s v="Légumes"/>
    <s v="Potages et soupes"/>
    <x v="1"/>
  </r>
  <r>
    <s v="Potage, crème n.s."/>
    <n v="0.27694154416382533"/>
    <s v="Plats/Potages et soupes"/>
    <s v="Légumes"/>
    <s v="Potages et soupes"/>
    <x v="1"/>
  </r>
  <r>
    <s v="Potage, de bolets"/>
    <n v="0.27694154416382533"/>
    <s v="Plats/Potages et soupes"/>
    <s v="Légumes"/>
    <s v="Potages et soupes"/>
    <x v="1"/>
  </r>
  <r>
    <s v="Potage, de brocoli"/>
    <n v="0.27694154416382533"/>
    <s v="Plats/Potages et soupes"/>
    <s v="Légumes"/>
    <s v="Potages et soupes"/>
    <x v="1"/>
  </r>
  <r>
    <s v="Potage, de carottes"/>
    <n v="0.27694154416382533"/>
    <s v="Plats/Potages et soupes"/>
    <s v="Légumes"/>
    <s v="Potages et soupes"/>
    <x v="1"/>
  </r>
  <r>
    <s v="Potage, de champignons"/>
    <n v="0.27694154416382533"/>
    <s v="Légumes/Champignons"/>
    <s v="Légumes"/>
    <s v="Champignons"/>
    <x v="1"/>
  </r>
  <r>
    <s v="Potage, de champignons de Paris"/>
    <n v="0.27694154416382533"/>
    <s v="Légumes/Champignons"/>
    <s v="Légumes"/>
    <s v="Champignons"/>
    <x v="1"/>
  </r>
  <r>
    <s v="Potage, de citrouille"/>
    <n v="0.27694154416382533"/>
    <s v="Plats/Potages et soupes"/>
    <s v="Légumes"/>
    <s v="Potages et soupes"/>
    <x v="1"/>
  </r>
  <r>
    <s v="Potage, de goulache"/>
    <n v="10.821236559139786"/>
    <s v="Viande et abats"/>
    <s v="Abats"/>
    <s v="Viande et abats"/>
    <x v="8"/>
  </r>
  <r>
    <s v="Potage, de légumes n.s."/>
    <n v="0.27694154416382533"/>
    <s v="Plats/Potages et soupes"/>
    <s v="Légumes"/>
    <s v="Potages et soupes"/>
    <x v="1"/>
  </r>
  <r>
    <s v="Potage, de poireaux"/>
    <n v="0.27694154416382533"/>
    <s v="Plats/Potages et soupes"/>
    <s v="Légumes"/>
    <s v="Potages et soupes"/>
    <x v="1"/>
  </r>
  <r>
    <s v="Potage, de poisson"/>
    <n v="0.91285097466552145"/>
    <s v="Plats/Potages et soupes"/>
    <s v="Légumes"/>
    <s v="Potages et soupes"/>
    <x v="1"/>
  </r>
  <r>
    <s v="Potage, de pommes de terre"/>
    <n v="0.27694154416382533"/>
    <s v="Plats/Potages et soupes"/>
    <s v="Légumes"/>
    <s v="Potages et soupes"/>
    <x v="1"/>
  </r>
  <r>
    <s v="Potage, de tomates"/>
    <n v="0.27694154416382533"/>
    <s v="Plats/Potages et soupes"/>
    <s v="Légumes"/>
    <s v="Potages et soupes"/>
    <x v="1"/>
  </r>
  <r>
    <s v="Potage, de viande"/>
    <n v="10.821236559139786"/>
    <s v="Viande et abats"/>
    <s v="Abats"/>
    <s v="Viande et abats"/>
    <x v="8"/>
  </r>
  <r>
    <s v="Potage, d'orge des Grisons"/>
    <n v="0.40924089022590399"/>
    <s v="Plats/Potages et soupes"/>
    <s v="Légumes"/>
    <s v="Potages et soupes"/>
    <x v="1"/>
  </r>
  <r>
    <s v="Potage, gazpacho n.s."/>
    <n v="0.27694154416382533"/>
    <s v="Plats/Potages et soupes"/>
    <s v="Légumes"/>
    <s v="Potages et soupes"/>
    <x v="1"/>
  </r>
  <r>
    <s v="Potage, minestrone"/>
    <n v="0.27694154416382533"/>
    <s v="Plats/Potages et soupes"/>
    <s v="Légumes"/>
    <s v="Potages et soupes"/>
    <x v="1"/>
  </r>
  <r>
    <s v="Potage, miso"/>
    <n v="0.27694154416382533"/>
    <s v="Plats/Potages et soupes"/>
    <s v="Légumes"/>
    <s v="Potages et soupes"/>
    <x v="1"/>
  </r>
  <r>
    <s v="Potiron"/>
    <n v="0.50929826296100755"/>
    <s v="Légumes/Légumes frais"/>
    <s v="Légumes"/>
    <s v="Légumes frais"/>
    <x v="1"/>
  </r>
  <r>
    <s v="Pouding"/>
    <n v="2.0608075389946126"/>
    <m/>
    <e v="#N/A"/>
    <e v="#N/A"/>
    <x v="0"/>
  </r>
  <r>
    <s v="Pouding de semoule"/>
    <n v="2.0608075389946126"/>
    <m/>
    <e v="#N/A"/>
    <e v="#N/A"/>
    <x v="0"/>
  </r>
  <r>
    <s v="Poudre à lever"/>
    <n v="0"/>
    <m/>
    <e v="#N/A"/>
    <e v="#N/A"/>
    <x v="0"/>
  </r>
  <r>
    <s v="Poudre pour boisson au chocolat/cacao"/>
    <n v="14.744651379445772"/>
    <m/>
    <e v="#N/A"/>
    <e v="#N/A"/>
    <x v="0"/>
  </r>
  <r>
    <s v="Poudre pour boisson sans chocolat/cacao"/>
    <n v="1.1379147137932404"/>
    <m/>
    <e v="#N/A"/>
    <e v="#N/A"/>
    <x v="0"/>
  </r>
  <r>
    <s v="Poudre pour crème dessert"/>
    <n v="1.1379147137932404"/>
    <m/>
    <e v="#N/A"/>
    <e v="#N/A"/>
    <x v="0"/>
  </r>
  <r>
    <s v="Poudre pour pouding (à base de lait et oeuf)"/>
    <n v="1.1379147137932404"/>
    <m/>
    <e v="#N/A"/>
    <e v="#N/A"/>
    <x v="0"/>
  </r>
  <r>
    <s v="Poulet n.s."/>
    <n v="8.3988494625648169"/>
    <s v="Viande et abats/Volaille"/>
    <s v="Viandes blanches"/>
    <s v="Volaille"/>
    <x v="6"/>
  </r>
  <r>
    <s v="Poulet, aileron"/>
    <n v="11.170469785211207"/>
    <s v="Viande et abats/Volaille"/>
    <s v="Viandes blanches"/>
    <s v="Volaille"/>
    <x v="6"/>
  </r>
  <r>
    <s v="Poulet, cuisse"/>
    <n v="11.170469785211207"/>
    <s v="Viande et abats/Volaille"/>
    <s v="Viandes blanches"/>
    <s v="Volaille"/>
    <x v="6"/>
  </r>
  <r>
    <s v="Poulet, émincé (viande uniquement)"/>
    <n v="16.797698925129634"/>
    <s v="Viande et abats/Volaille"/>
    <s v="Viandes blanches"/>
    <s v="Volaille"/>
    <x v="6"/>
  </r>
  <r>
    <s v="Poulet, entier"/>
    <n v="8.3988494625648169"/>
    <s v="Viande et abats/Volaille"/>
    <s v="Viandes blanches"/>
    <s v="Volaille"/>
    <x v="6"/>
  </r>
  <r>
    <s v="Poulet, hachée (viande uniquement)"/>
    <n v="5.6272291399184278"/>
    <s v="Viande et abats/Volaille"/>
    <s v="Viandes blanches"/>
    <s v="Volaille"/>
    <x v="6"/>
  </r>
  <r>
    <s v="Poulet, pour fondue"/>
    <n v="16.797698925129634"/>
    <s v="Viande et abats/Volaille"/>
    <s v="Viandes blanches"/>
    <s v="Volaille"/>
    <x v="6"/>
  </r>
  <r>
    <s v="Poulet, suprême"/>
    <n v="16.797698925129634"/>
    <s v="Viande et abats/Volaille"/>
    <s v="Viandes blanches"/>
    <s v="Volaille"/>
    <x v="6"/>
  </r>
  <r>
    <s v="Pousses n.s."/>
    <n v="0.50929826296100755"/>
    <s v="Légumes/Pousses et germes"/>
    <s v="Légumes"/>
    <s v="Pousses et germes"/>
    <x v="1"/>
  </r>
  <r>
    <s v="Pousses, de bambou"/>
    <n v="0.50929826296100755"/>
    <s v="Légumes/Pousses et germes"/>
    <s v="Légumes"/>
    <s v="Pousses et germes"/>
    <x v="1"/>
  </r>
  <r>
    <s v="Pousses, de luzerne"/>
    <n v="0.50929826296100755"/>
    <s v="Légumes/Pousses et germes"/>
    <s v="Légumes"/>
    <s v="Pousses et germes"/>
    <x v="1"/>
  </r>
  <r>
    <s v="Pousses, de soja"/>
    <n v="0.50929826296100755"/>
    <s v="Légumes/Pousses et germes"/>
    <s v="Légumes"/>
    <s v="Pousses et germes"/>
    <x v="1"/>
  </r>
  <r>
    <s v="Pousses, d'oignons"/>
    <n v="0.50929826296100755"/>
    <s v="Légumes/Pousses et germes"/>
    <s v="Légumes"/>
    <s v="Pousses et germes"/>
    <x v="1"/>
  </r>
  <r>
    <s v="Pousses, mélange"/>
    <n v="0.50929826296100755"/>
    <s v="Légumes/Pousses et germes"/>
    <s v="Légumes"/>
    <s v="Pousses et germes"/>
    <x v="1"/>
  </r>
  <r>
    <s v="Powerade"/>
    <n v="0.11379147137932405"/>
    <m/>
    <e v="#N/A"/>
    <e v="#N/A"/>
    <x v="0"/>
  </r>
  <r>
    <s v="Praire"/>
    <n v="0"/>
    <s v="Poisson/Fruits de mer et crustacés"/>
    <s v="Poissons"/>
    <s v="Fruits de mer et crustacés"/>
    <x v="10"/>
  </r>
  <r>
    <s v="Pralinato"/>
    <n v="7.5055540629082111"/>
    <m/>
    <e v="#N/A"/>
    <e v="#N/A"/>
    <x v="0"/>
  </r>
  <r>
    <s v="Praliné n.s."/>
    <n v="1.1379147137932404"/>
    <m/>
    <e v="#N/A"/>
    <e v="#N/A"/>
    <x v="0"/>
  </r>
  <r>
    <s v="Prémélange pour paner (épicé)"/>
    <n v="3.1358906309792505"/>
    <m/>
    <e v="#N/A"/>
    <e v="#N/A"/>
    <x v="0"/>
  </r>
  <r>
    <s v="Prince (sandwich aux biscuits fourré)"/>
    <n v="3.2635934664473378"/>
    <m/>
    <e v="#N/A"/>
    <e v="#N/A"/>
    <x v="0"/>
  </r>
  <r>
    <s v="Produit végétarien n.s."/>
    <n v="6.0821105066574814"/>
    <s v="Légumes/Légumes cuits (conserves comprises)"/>
    <s v="Légumes"/>
    <s v="Légumes cuits (conserves comprises)"/>
    <x v="1"/>
  </r>
  <r>
    <s v="Profiteroles"/>
    <n v="3.2635934664473378"/>
    <m/>
    <e v="#N/A"/>
    <e v="#N/A"/>
    <x v="0"/>
  </r>
  <r>
    <s v="Prosecco"/>
    <n v="2.9031878737161301"/>
    <m/>
    <e v="#N/A"/>
    <e v="#N/A"/>
    <x v="0"/>
  </r>
  <r>
    <s v="Provolone"/>
    <n v="11.655498231543413"/>
    <s v="Lait et produits laitiers/Fromage à pâte molle"/>
    <s v="Produits laitiers"/>
    <s v="Fromage à pâte molle"/>
    <x v="2"/>
  </r>
  <r>
    <s v="Prune"/>
    <n v="0.39043976366448291"/>
    <s v="Fruits/Fruits frais"/>
    <s v="Fruits"/>
    <s v="Fruits frais"/>
    <x v="1"/>
  </r>
  <r>
    <s v="Prussien"/>
    <n v="3.2635934664473378"/>
    <m/>
    <e v="#N/A"/>
    <e v="#N/A"/>
    <x v="0"/>
  </r>
  <r>
    <s v="Punch chaud, avec alcool"/>
    <n v="2.9031878737161301"/>
    <m/>
    <e v="#N/A"/>
    <e v="#N/A"/>
    <x v="0"/>
  </r>
  <r>
    <s v="Punch chaud, sans alcool"/>
    <n v="0.11379147137932405"/>
    <m/>
    <e v="#N/A"/>
    <e v="#N/A"/>
    <x v="0"/>
  </r>
  <r>
    <s v="Punch froid, avec alcool (cocktail)"/>
    <n v="2.9031878737161301"/>
    <m/>
    <e v="#N/A"/>
    <e v="#N/A"/>
    <x v="0"/>
  </r>
  <r>
    <s v="PUR (100% pur jus)"/>
    <n v="0.60327713366339597"/>
    <m/>
    <e v="#N/A"/>
    <e v="#N/A"/>
    <x v="0"/>
  </r>
  <r>
    <s v="QimiQ (Demi-crème avec de la gélatine alimentaire)"/>
    <n v="7.5055540629082111"/>
    <m/>
    <e v="#N/A"/>
    <e v="#N/A"/>
    <x v="0"/>
  </r>
  <r>
    <s v="Quarkini"/>
    <n v="3.2635934664473378"/>
    <m/>
    <e v="#N/A"/>
    <e v="#N/A"/>
    <x v="0"/>
  </r>
  <r>
    <s v="Quenelles de chair à saucisse"/>
    <n v="12.65697615587289"/>
    <s v="Viande et abats/Porc"/>
    <s v="Viandes blanches"/>
    <s v="Porc"/>
    <x v="8"/>
  </r>
  <r>
    <s v="Quetsche"/>
    <n v="1.0768346285735211"/>
    <s v="Fruits/Fruits frais"/>
    <s v="Fruits"/>
    <s v="Fruits frais"/>
    <x v="1"/>
  </r>
  <r>
    <s v="Quinoa"/>
    <n v="0.77884065281691561"/>
    <s v="Pains, flocons et céréales pour le petit-déjeuner/Flocons, son et germes"/>
    <s v="Farineux et céréales"/>
    <s v="Flocons, son et germes"/>
    <x v="9"/>
  </r>
  <r>
    <s v="Radis blanc (long)"/>
    <n v="0.32312203387765104"/>
    <s v="Légumes/Légumes frais"/>
    <s v="Légumes"/>
    <s v="Légumes frais"/>
    <x v="1"/>
  </r>
  <r>
    <s v="Radis rose (rond)"/>
    <n v="0.32312203387765104"/>
    <s v="Légumes/Légumes frais"/>
    <s v="Légumes"/>
    <s v="Légumes frais"/>
    <x v="1"/>
  </r>
  <r>
    <s v="Raffaello"/>
    <n v="3.5906247351797078"/>
    <m/>
    <e v="#N/A"/>
    <e v="#N/A"/>
    <x v="0"/>
  </r>
  <r>
    <s v="Ragusa"/>
    <n v="14.744651379445772"/>
    <m/>
    <e v="#N/A"/>
    <e v="#N/A"/>
    <x v="0"/>
  </r>
  <r>
    <s v="Raifort"/>
    <n v="0.32312203387765104"/>
    <s v="Légumes/Légumes frais"/>
    <s v="Légumes"/>
    <s v="Légumes frais"/>
    <x v="1"/>
  </r>
  <r>
    <s v="Raisin"/>
    <n v="0.49320172023722669"/>
    <s v="Fruits/Fruits frais"/>
    <s v="Fruits"/>
    <s v="Fruits frais"/>
    <x v="1"/>
  </r>
  <r>
    <s v="Raisins secs"/>
    <n v="0.49320172023722669"/>
    <s v="Fruits/Fruits secs"/>
    <s v="Fruits"/>
    <s v="Fruits secs"/>
    <x v="1"/>
  </r>
  <r>
    <s v="Rama Culinesse (margarine liquide)"/>
    <n v="2.3112972721088383"/>
    <m/>
    <e v="#N/A"/>
    <e v="#N/A"/>
    <x v="0"/>
  </r>
  <r>
    <s v="Rama Universelle"/>
    <n v="3.1733676577234986"/>
    <m/>
    <e v="#N/A"/>
    <e v="#N/A"/>
    <x v="0"/>
  </r>
  <r>
    <s v="Ratatouille"/>
    <n v="1.0768346285735211"/>
    <s v="Légumes/Légumes cuits (conserves comprises)"/>
    <s v="Légumes"/>
    <s v="Légumes cuits (conserves comprises)"/>
    <x v="1"/>
  </r>
  <r>
    <s v="Ravioli di carnevale (CH)"/>
    <n v="3.2635934664473378"/>
    <m/>
    <e v="#N/A"/>
    <e v="#N/A"/>
    <x v="0"/>
  </r>
  <r>
    <s v="Reblochon"/>
    <n v="11.655498231543413"/>
    <s v="Lait et produits laitiers/Fromage à pâte molle"/>
    <s v="Produits laitiers"/>
    <s v="Fromage à pâte molle"/>
    <x v="2"/>
  </r>
  <r>
    <s v="Red Bull"/>
    <n v="0.11379147137932405"/>
    <m/>
    <e v="#N/A"/>
    <e v="#N/A"/>
    <x v="0"/>
  </r>
  <r>
    <s v="Reddy Berries"/>
    <n v="0.81848178045180797"/>
    <m/>
    <e v="#N/A"/>
    <e v="#N/A"/>
    <x v="0"/>
  </r>
  <r>
    <s v="Reddy Fit"/>
    <n v="0.81848178045180797"/>
    <m/>
    <e v="#N/A"/>
    <e v="#N/A"/>
    <x v="0"/>
  </r>
  <r>
    <s v="Réglisse"/>
    <n v="0"/>
    <m/>
    <e v="#N/A"/>
    <e v="#N/A"/>
    <x v="0"/>
  </r>
  <r>
    <s v="Rhubarbe"/>
    <n v="0.50929826296100755"/>
    <s v="Fruits/Fruits frais"/>
    <s v="Fruits"/>
    <s v="Fruits frais"/>
    <x v="1"/>
  </r>
  <r>
    <s v="Rhum"/>
    <n v="2.9031878737161301"/>
    <m/>
    <e v="#N/A"/>
    <e v="#N/A"/>
    <x v="0"/>
  </r>
  <r>
    <s v="Ricotta (CH)"/>
    <n v="8.6927974189219022"/>
    <s v="Lait et produits laitiers/Fromage frais et séré"/>
    <s v="Produits laitiers"/>
    <s v="Fromage frais et séré"/>
    <x v="2"/>
  </r>
  <r>
    <s v="Ris"/>
    <n v="3.259408602150538"/>
    <m/>
    <e v="#N/A"/>
    <e v="#N/A"/>
    <x v="0"/>
  </r>
  <r>
    <s v="Risoletto"/>
    <n v="14.744651379445772"/>
    <m/>
    <e v="#N/A"/>
    <e v="#N/A"/>
    <x v="0"/>
  </r>
  <r>
    <s v="Rissole aux poires (CH)"/>
    <n v="3.2635934664473378"/>
    <m/>
    <e v="#N/A"/>
    <e v="#N/A"/>
    <x v="0"/>
  </r>
  <r>
    <s v="Ristretto, avec caféine"/>
    <n v="1.0540358052807164"/>
    <m/>
    <e v="#N/A"/>
    <e v="#N/A"/>
    <x v="0"/>
  </r>
  <r>
    <s v="Ristretto, caféine n.s."/>
    <n v="1.0540358052807164"/>
    <m/>
    <e v="#N/A"/>
    <e v="#N/A"/>
    <x v="0"/>
  </r>
  <r>
    <s v="Rivella bleu (CH)"/>
    <n v="0.11379147137932405"/>
    <m/>
    <e v="#N/A"/>
    <e v="#N/A"/>
    <x v="0"/>
  </r>
  <r>
    <s v="Rivella n.s. (CH)"/>
    <n v="0.11379147137932405"/>
    <m/>
    <e v="#N/A"/>
    <e v="#N/A"/>
    <x v="0"/>
  </r>
  <r>
    <s v="Rivella rouge (CH)"/>
    <n v="0.11379147137932405"/>
    <m/>
    <e v="#N/A"/>
    <e v="#N/A"/>
    <x v="0"/>
  </r>
  <r>
    <s v="Rivella vert (CH)"/>
    <n v="0.11379147137932405"/>
    <m/>
    <e v="#N/A"/>
    <e v="#N/A"/>
    <x v="0"/>
  </r>
  <r>
    <s v="Riz à longs grains"/>
    <n v="0.77884065281691561"/>
    <s v="Produits céréaliers, légumineuses et pommes de terre/Riz"/>
    <s v="Farineux et céréales"/>
    <s v="Riz"/>
    <x v="9"/>
  </r>
  <r>
    <s v="Riz à sushi"/>
    <n v="0.77884065281691561"/>
    <s v="Produits céréaliers, légumineuses et pommes de terre/Riz"/>
    <s v="Farineux et céréales"/>
    <s v="Riz"/>
    <x v="9"/>
  </r>
  <r>
    <s v="Riz au jasmin"/>
    <n v="0.77884065281691561"/>
    <s v="Produits céréaliers, légumineuses et pommes de terre/Riz"/>
    <s v="Farineux et céréales"/>
    <s v="Riz"/>
    <x v="9"/>
  </r>
  <r>
    <s v="Riz au lait"/>
    <n v="0.82858748838695817"/>
    <s v="Produits céréaliers, légumineuses et pommes de terre/Riz"/>
    <s v="Farineux et céréales"/>
    <s v="Riz"/>
    <x v="9"/>
  </r>
  <r>
    <s v="Riz basmati"/>
    <n v="0.77884065281691561"/>
    <s v="Produits céréaliers, légumineuses et pommes de terre/Riz"/>
    <s v="Farineux et céréales"/>
    <s v="Riz"/>
    <x v="9"/>
  </r>
  <r>
    <s v="Riz complet"/>
    <n v="0.77884065281691561"/>
    <s v="Produits céréaliers, légumineuses et pommes de terre/Riz"/>
    <s v="Farineux et céréales"/>
    <s v="Riz"/>
    <x v="9"/>
  </r>
  <r>
    <s v="Riz n.s."/>
    <n v="0.77884065281691561"/>
    <s v="Produits céréaliers, légumineuses et pommes de terre/Riz"/>
    <s v="Farineux et céréales"/>
    <s v="Riz"/>
    <x v="9"/>
  </r>
  <r>
    <s v="Riz parboiled"/>
    <n v="0.77884065281691561"/>
    <s v="Produits céréaliers, légumineuses et pommes de terre/Riz"/>
    <s v="Farineux et céréales"/>
    <s v="Riz"/>
    <x v="9"/>
  </r>
  <r>
    <s v="Riz poli"/>
    <n v="0.77884065281691561"/>
    <s v="Produits céréaliers, légumineuses et pommes de terre/Riz"/>
    <s v="Farineux et céréales"/>
    <s v="Riz"/>
    <x v="9"/>
  </r>
  <r>
    <s v="Riz pour risotto"/>
    <n v="0.77884065281691561"/>
    <s v="Produits céréaliers, légumineuses et pommes de terre/Riz"/>
    <s v="Farineux et céréales"/>
    <s v="Riz"/>
    <x v="9"/>
  </r>
  <r>
    <s v="Riz sauvage"/>
    <n v="0.77884065281691561"/>
    <s v="Produits céréaliers, légumineuses et pommes de terre/Riz"/>
    <s v="Farineux et céréales"/>
    <s v="Riz"/>
    <x v="9"/>
  </r>
  <r>
    <s v="Riz sec"/>
    <n v="0.77884065281691561"/>
    <s v="Produits céréaliers, légumineuses et pommes de terre/Riz"/>
    <s v="Farineux et céréales"/>
    <s v="Riz"/>
    <x v="9"/>
  </r>
  <r>
    <s v="Riz thaïlandais"/>
    <n v="0.77884065281691561"/>
    <s v="Produits céréaliers, légumineuses et pommes de terre/Riz"/>
    <s v="Farineux et céréales"/>
    <s v="Riz"/>
    <x v="9"/>
  </r>
  <r>
    <s v="Robiola (CH)"/>
    <n v="8.6927974189219022"/>
    <s v="Lait et produits laitiers/Fromage à pâte molle"/>
    <s v="Produits laitiers"/>
    <s v="Fromage à pâte molle"/>
    <x v="2"/>
  </r>
  <r>
    <s v="Roesti n.s."/>
    <n v="0.55388308832765065"/>
    <s v="Produits céréaliers, légumineuses et pommes de terre/Pommes de terre"/>
    <s v="Racine et tubercules"/>
    <s v="Pommes de terre"/>
    <x v="13"/>
  </r>
  <r>
    <s v="Roesti, au lard"/>
    <n v="0.55388308832765065"/>
    <s v="Produits céréaliers, légumineuses et pommes de terre/Pommes de terre"/>
    <s v="Racine et tubercules"/>
    <s v="Pommes de terre"/>
    <x v="13"/>
  </r>
  <r>
    <s v="Roesti, aux légumes"/>
    <n v="0.55388308832765065"/>
    <s v="Produits céréaliers, légumineuses et pommes de terre/Pommes de terre"/>
    <s v="Racine et tubercules"/>
    <s v="Pommes de terre"/>
    <x v="13"/>
  </r>
  <r>
    <s v="Rollmops"/>
    <n v="12.662814347466735"/>
    <s v="Poisson/Poissons de mer"/>
    <s v="Poissons"/>
    <s v="Poissons de mer"/>
    <x v="10"/>
  </r>
  <r>
    <s v="Romanesco"/>
    <n v="0.50929826296100755"/>
    <s v="Légumes/Légumes frais"/>
    <s v="Légumes"/>
    <s v="Légumes frais"/>
    <x v="1"/>
  </r>
  <r>
    <s v="Romarin"/>
    <n v="0.37028904475089486"/>
    <s v="Divers/Herbes aromatiques"/>
    <s v="Herbes aromatiques"/>
    <s v="Herbes aromatiques"/>
    <x v="5"/>
  </r>
  <r>
    <s v="Roquefort"/>
    <n v="11.655498231543413"/>
    <s v="Lait et produits laitiers/Fromage à pâte molle"/>
    <s v="Produits laitiers"/>
    <s v="Fromage à pâte molle"/>
    <x v="2"/>
  </r>
  <r>
    <s v="Roquette"/>
    <n v="0.50929826296100755"/>
    <s v="Légumes/Légumes frais"/>
    <s v="Légumes"/>
    <s v="Légumes frais"/>
    <x v="1"/>
  </r>
  <r>
    <s v="Rôti de viande hachée (CH)"/>
    <n v="12.65697615587289"/>
    <s v="Viande et abats/Bœuf"/>
    <s v="Viandes rouges"/>
    <s v="Bœuf"/>
    <x v="3"/>
  </r>
  <r>
    <s v="Rôti n.s."/>
    <n v="23.98924731182796"/>
    <s v="Viande et abats/Bœuf"/>
    <s v="Viandes rouges"/>
    <s v="Bœuf"/>
    <x v="3"/>
  </r>
  <r>
    <s v="Rouleau de printemps (frit)"/>
    <n v="0.37995502387409386"/>
    <s v="Plats/Plats asiatiques"/>
    <s v="Produits industrialisés"/>
    <s v="Plats asiatiques"/>
    <x v="12"/>
  </r>
  <r>
    <s v="Rouleau de printemps (non frit)"/>
    <n v="0.37995502387409386"/>
    <s v="Plats/Plats asiatiques"/>
    <s v="Produits industrialisés"/>
    <s v="Plats asiatiques"/>
    <x v="12"/>
  </r>
  <r>
    <s v="Sablé"/>
    <n v="3.2635934664473378"/>
    <m/>
    <e v="#N/A"/>
    <e v="#N/A"/>
    <x v="0"/>
  </r>
  <r>
    <s v="Sablés à la confiture (CH)"/>
    <n v="3.2635934664473378"/>
    <m/>
    <e v="#N/A"/>
    <e v="#N/A"/>
    <x v="0"/>
  </r>
  <r>
    <s v="Saindoux"/>
    <n v="2.1775396918013294"/>
    <m/>
    <e v="#N/A"/>
    <e v="#N/A"/>
    <x v="0"/>
  </r>
  <r>
    <s v="Saké"/>
    <n v="2.9031878737161301"/>
    <m/>
    <e v="#N/A"/>
    <e v="#N/A"/>
    <x v="0"/>
  </r>
  <r>
    <s v="Salade de fruits n.s. (seulement fruits)"/>
    <n v="0.5013408357289646"/>
    <s v="Fruits/Fruits frais"/>
    <s v="Fruits"/>
    <s v="Fruits frais"/>
    <x v="1"/>
  </r>
  <r>
    <s v="Salade n.s."/>
    <n v="0.50929826296100755"/>
    <s v="Légumes/Légumes frais"/>
    <s v="Légumes"/>
    <s v="Légumes frais"/>
    <x v="1"/>
  </r>
  <r>
    <s v="Salade, à feuilles n.s."/>
    <n v="0.50929826296100755"/>
    <s v="Légumes/Légumes frais"/>
    <s v="Légumes"/>
    <s v="Légumes frais"/>
    <x v="1"/>
  </r>
  <r>
    <s v="Salade, chicorée"/>
    <n v="0.50929826296100755"/>
    <s v="Légumes/Légumes frais"/>
    <s v="Légumes"/>
    <s v="Légumes frais"/>
    <x v="1"/>
  </r>
  <r>
    <s v="Salade, feuille de chêne"/>
    <n v="0.50929826296100755"/>
    <s v="Légumes/Légumes frais"/>
    <s v="Légumes"/>
    <s v="Légumes frais"/>
    <x v="1"/>
  </r>
  <r>
    <s v="Salade, iceberg"/>
    <n v="0.50929826296100755"/>
    <s v="Légumes/Légumes frais"/>
    <s v="Légumes"/>
    <s v="Légumes frais"/>
    <x v="1"/>
  </r>
  <r>
    <s v="Salade, jeune"/>
    <n v="0.50929826296100755"/>
    <s v="Légumes/Légumes frais"/>
    <s v="Légumes"/>
    <s v="Légumes frais"/>
    <x v="1"/>
  </r>
  <r>
    <s v="Salade, mélange (mélange coupé, sans sauce)"/>
    <n v="0.50929826296100755"/>
    <s v="Légumes/Légumes frais"/>
    <s v="Légumes"/>
    <s v="Légumes frais"/>
    <x v="1"/>
  </r>
  <r>
    <s v="Salametti"/>
    <n v="15.821220194841112"/>
    <s v="Produits carnés et charcuterie/Produits de charcuterie cuits"/>
    <s v="Charcuterie"/>
    <s v="Produits de charcuterie cuits"/>
    <x v="8"/>
  </r>
  <r>
    <s v="Salami (CH)"/>
    <n v="15.821220194841112"/>
    <s v="Produits carnés et charcuterie/Produits de charcuterie cuits"/>
    <s v="Charcuterie"/>
    <s v="Produits de charcuterie cuits"/>
    <x v="8"/>
  </r>
  <r>
    <s v="Salée au sucre (CH)"/>
    <n v="3.2635934664473378"/>
    <m/>
    <e v="#N/A"/>
    <e v="#N/A"/>
    <x v="0"/>
  </r>
  <r>
    <s v="Salsa all'arrabiata"/>
    <n v="1.092936085666351"/>
    <m/>
    <e v="#N/A"/>
    <e v="#N/A"/>
    <x v="0"/>
  </r>
  <r>
    <s v="Salsifi noir"/>
    <n v="0.32312203387765104"/>
    <s v="Légumes/Légumes frais"/>
    <s v="Légumes"/>
    <s v="Légumes frais"/>
    <x v="1"/>
  </r>
  <r>
    <s v="Salsiz (CH)"/>
    <n v="7.9738949781999207"/>
    <s v="Produits carnés et charcuterie/Produits de charcuterie cuits"/>
    <s v="Charcuterie"/>
    <s v="Produits de charcuterie cuits"/>
    <x v="8"/>
  </r>
  <r>
    <s v="Saltimbocca, veau"/>
    <n v="16.427419354838712"/>
    <s v="Viande et abats/Veau"/>
    <s v="Viandes blanches"/>
    <s v="Veau"/>
    <x v="8"/>
  </r>
  <r>
    <s v="Salzis de Frauenfeld (CH)"/>
    <n v="7.9738949781999207"/>
    <s v="Produits carnés et charcuterie/Produits de charcuterie cuits"/>
    <s v="Charcuterie"/>
    <s v="Produits de charcuterie cuits"/>
    <x v="8"/>
  </r>
  <r>
    <s v="Sambal oelek"/>
    <n v="1.092936085666351"/>
    <m/>
    <e v="#N/A"/>
    <e v="#N/A"/>
    <x v="0"/>
  </r>
  <r>
    <s v="Sambuca"/>
    <n v="2.9031878737161301"/>
    <m/>
    <e v="#N/A"/>
    <e v="#N/A"/>
    <x v="0"/>
  </r>
  <r>
    <s v="Samosa"/>
    <n v="0.37995502387409386"/>
    <m/>
    <e v="#N/A"/>
    <e v="#N/A"/>
    <x v="0"/>
  </r>
  <r>
    <s v="San Bitter"/>
    <n v="0.11379147137932405"/>
    <m/>
    <e v="#N/A"/>
    <e v="#N/A"/>
    <x v="0"/>
  </r>
  <r>
    <s v="Sandre"/>
    <n v="1.8257019493310429"/>
    <m/>
    <e v="#N/A"/>
    <e v="#N/A"/>
    <x v="0"/>
  </r>
  <r>
    <s v="Sanglier"/>
    <n v="26.075268817204304"/>
    <s v="Viande et abats/Gibier sauvage"/>
    <s v="Viandes noires"/>
    <s v="Gibier sauvage"/>
    <x v="8"/>
  </r>
  <r>
    <s v="Sangria"/>
    <n v="2.9031878737161301"/>
    <m/>
    <e v="#N/A"/>
    <e v="#N/A"/>
    <x v="0"/>
  </r>
  <r>
    <s v="Sapsago (CH)"/>
    <n v="11.655498231543413"/>
    <m/>
    <e v="#N/A"/>
    <e v="#N/A"/>
    <x v="0"/>
  </r>
  <r>
    <s v="Sardine"/>
    <n v="0.13687284259917801"/>
    <s v="Poisson/Poissons de mer"/>
    <s v="Poissons"/>
    <s v="Poissons de mer"/>
    <x v="10"/>
  </r>
  <r>
    <s v="Sauce «cinque pi»"/>
    <n v="1.092936085666351"/>
    <s v="Divers/Sauces"/>
    <s v="Sauces"/>
    <s v="Sauces"/>
    <x v="15"/>
  </r>
  <r>
    <s v="Sauce à la crème"/>
    <n v="1.092936085666351"/>
    <s v="Divers/Sauces"/>
    <s v="Sauces"/>
    <s v="Sauces"/>
    <x v="15"/>
  </r>
  <r>
    <s v="Sauce à l'ail"/>
    <n v="1.092936085666351"/>
    <s v="Divers/Sauces"/>
    <s v="Sauces"/>
    <s v="Sauces"/>
    <x v="15"/>
  </r>
  <r>
    <s v="Sauce à salade au vinaigre balsamique"/>
    <n v="1.092936085666351"/>
    <s v="Divers/Sauces"/>
    <s v="Sauces"/>
    <s v="Sauces"/>
    <x v="15"/>
  </r>
  <r>
    <s v="Sauce à salade au yoghourt"/>
    <n v="1.092936085666351"/>
    <s v="Divers/Sauces"/>
    <s v="Sauces"/>
    <s v="Sauces"/>
    <x v="15"/>
  </r>
  <r>
    <s v="Sauce à salade française"/>
    <n v="1.092936085666351"/>
    <s v="Divers/Sauces"/>
    <s v="Sauces"/>
    <s v="Sauces"/>
    <x v="15"/>
  </r>
  <r>
    <s v="Sauce à salade italienne"/>
    <n v="1.092936085666351"/>
    <s v="Divers/Sauces"/>
    <s v="Sauces"/>
    <s v="Sauces"/>
    <x v="15"/>
  </r>
  <r>
    <s v="Sauce à salade n.s."/>
    <n v="1.092936085666351"/>
    <s v="Divers/Sauces"/>
    <s v="Sauces"/>
    <s v="Sauces"/>
    <x v="15"/>
  </r>
  <r>
    <s v="Sauce à salade provençale"/>
    <n v="1.092936085666351"/>
    <s v="Divers/Sauces"/>
    <s v="Sauces"/>
    <s v="Sauces"/>
    <x v="15"/>
  </r>
  <r>
    <s v="Sauce à salade vinaigrette"/>
    <n v="1.092936085666351"/>
    <s v="Divers/Sauces"/>
    <s v="Sauces"/>
    <s v="Sauces"/>
    <x v="15"/>
  </r>
  <r>
    <s v="Sauce aigre-douce"/>
    <n v="1.092936085666351"/>
    <s v="Divers/Sauces"/>
    <s v="Sauces"/>
    <s v="Sauces"/>
    <x v="15"/>
  </r>
  <r>
    <s v="Sauce au curry"/>
    <n v="1.092936085666351"/>
    <s v="Divers/Sauces"/>
    <s v="Sauces"/>
    <s v="Sauces"/>
    <x v="15"/>
  </r>
  <r>
    <s v="Sauce au fromage"/>
    <n v="1.092936085666351"/>
    <s v="Divers/Sauces"/>
    <s v="Sauces"/>
    <s v="Sauces"/>
    <x v="15"/>
  </r>
  <r>
    <s v="Sauce au madère"/>
    <n v="1.092936085666351"/>
    <s v="Divers/Sauces"/>
    <s v="Sauces"/>
    <s v="Sauces"/>
    <x v="15"/>
  </r>
  <r>
    <s v="Sauce aux champignons"/>
    <n v="1.092936085666351"/>
    <s v="Divers/Sauces"/>
    <s v="Sauces"/>
    <s v="Sauces"/>
    <x v="15"/>
  </r>
  <r>
    <s v="Sauce aux fines herbes"/>
    <n v="1.092936085666351"/>
    <s v="Divers/Sauces"/>
    <s v="Sauces"/>
    <s v="Sauces"/>
    <x v="15"/>
  </r>
  <r>
    <s v="Sauce aux fruits"/>
    <n v="1.1379147137932404"/>
    <s v="Divers/Sauces"/>
    <s v="Sauces"/>
    <s v="Sauces"/>
    <x v="15"/>
  </r>
  <r>
    <s v="Sauce aux fruits de mer"/>
    <n v="1.092936085666351"/>
    <s v="Divers/Sauces"/>
    <s v="Sauces"/>
    <s v="Sauces"/>
    <x v="15"/>
  </r>
  <r>
    <s v="Sauce aux moules"/>
    <n v="1.092936085666351"/>
    <s v="Divers/Sauces"/>
    <s v="Sauces"/>
    <s v="Sauces"/>
    <x v="15"/>
  </r>
  <r>
    <s v="Sauce barbecue"/>
    <n v="1.092936085666351"/>
    <s v="Divers/Sauces"/>
    <s v="Sauces"/>
    <s v="Sauces"/>
    <x v="15"/>
  </r>
  <r>
    <s v="Sauce béarnaise"/>
    <n v="1.092936085666351"/>
    <s v="Divers/Sauces"/>
    <s v="Sauces"/>
    <s v="Sauces"/>
    <x v="15"/>
  </r>
  <r>
    <s v="Sauce Béchamel"/>
    <n v="1.092936085666351"/>
    <s v="Divers/Sauces"/>
    <s v="Sauces"/>
    <s v="Sauces"/>
    <x v="15"/>
  </r>
  <r>
    <s v="Sauce blanche"/>
    <n v="1.092936085666351"/>
    <s v="Divers/Sauces"/>
    <s v="Sauces"/>
    <s v="Sauces"/>
    <x v="15"/>
  </r>
  <r>
    <s v="Sauce bolognaise"/>
    <n v="1.092936085666351"/>
    <s v="Divers/Sauces"/>
    <s v="Sauces"/>
    <s v="Sauces"/>
    <x v="15"/>
  </r>
  <r>
    <s v="Sauce Café de Paris"/>
    <n v="1.092936085666351"/>
    <s v="Divers/Sauces"/>
    <s v="Sauces"/>
    <s v="Sauces"/>
    <x v="15"/>
  </r>
  <r>
    <s v="Sauce caramel"/>
    <n v="1.1379147137932404"/>
    <s v="Divers/Sauces"/>
    <s v="Sauces"/>
    <s v="Sauces"/>
    <x v="15"/>
  </r>
  <r>
    <s v="Sauce charbonnière"/>
    <n v="1.092936085666351"/>
    <s v="Divers/Sauces"/>
    <s v="Sauces"/>
    <s v="Sauces"/>
    <x v="15"/>
  </r>
  <r>
    <s v="Sauce chasseur"/>
    <n v="1.092936085666351"/>
    <s v="Divers/Sauces"/>
    <s v="Sauces"/>
    <s v="Sauces"/>
    <x v="15"/>
  </r>
  <r>
    <s v="Sauce cocktail"/>
    <n v="1.092936085666351"/>
    <s v="Divers/Sauces"/>
    <s v="Sauces"/>
    <s v="Sauces"/>
    <x v="15"/>
  </r>
  <r>
    <s v="Sauce de chocolat"/>
    <n v="14.744651379445772"/>
    <m/>
    <e v="#N/A"/>
    <e v="#N/A"/>
    <x v="0"/>
  </r>
  <r>
    <s v="Sauce de rôti"/>
    <n v="1.092936085666351"/>
    <s v="Divers/Sauces"/>
    <s v="Sauces"/>
    <s v="Sauces"/>
    <x v="15"/>
  </r>
  <r>
    <s v="Sauce dip n.s."/>
    <n v="1.092936085666351"/>
    <s v="Divers/Sauces"/>
    <s v="Sauces"/>
    <s v="Sauces"/>
    <x v="15"/>
  </r>
  <r>
    <s v="Sauce douce aux piments"/>
    <n v="1.092936085666351"/>
    <s v="Divers/Sauces"/>
    <s v="Sauces"/>
    <s v="Sauces"/>
    <x v="15"/>
  </r>
  <r>
    <s v="Sauce en cube"/>
    <n v="1.092936085666351"/>
    <s v="Divers/Sauces"/>
    <s v="Sauces"/>
    <s v="Sauces"/>
    <x v="15"/>
  </r>
  <r>
    <s v="Sauce hollandaise"/>
    <n v="1.092936085666351"/>
    <s v="Divers/Sauces"/>
    <s v="Sauces"/>
    <s v="Sauces"/>
    <x v="15"/>
  </r>
  <r>
    <s v="Sauce n.s. (salée)"/>
    <n v="1.092936085666351"/>
    <s v="Divers/Sauces"/>
    <s v="Sauces"/>
    <s v="Sauces"/>
    <x v="15"/>
  </r>
  <r>
    <s v="Sauce pesto"/>
    <n v="1.092936085666351"/>
    <s v="Divers/Sauces"/>
    <s v="Sauces"/>
    <s v="Sauces"/>
    <x v="15"/>
  </r>
  <r>
    <s v="Sauce satay"/>
    <n v="1.092936085666351"/>
    <s v="Divers/Sauces"/>
    <s v="Sauces"/>
    <s v="Sauces"/>
    <x v="15"/>
  </r>
  <r>
    <s v="Sauce soja"/>
    <n v="6.0821105066574814"/>
    <s v="Divers/Sauces"/>
    <s v="Sauces"/>
    <s v="Sauces"/>
    <x v="15"/>
  </r>
  <r>
    <s v="Sauce tartare"/>
    <n v="1.092936085666351"/>
    <s v="Divers/Sauces"/>
    <s v="Sauces"/>
    <s v="Sauces"/>
    <x v="15"/>
  </r>
  <r>
    <s v="Sauce tomate"/>
    <n v="1.092936085666351"/>
    <s v="Divers/Sauces"/>
    <s v="Sauces"/>
    <s v="Sauces"/>
    <x v="15"/>
  </r>
  <r>
    <s v="Sauce Worcestershire"/>
    <n v="1.092936085666351"/>
    <s v="Divers/Sauces"/>
    <s v="Sauces"/>
    <s v="Sauces"/>
    <x v="15"/>
  </r>
  <r>
    <s v="Sauce, pesto rosso"/>
    <n v="1.092936085666351"/>
    <s v="Divers/Sauces"/>
    <s v="Sauces"/>
    <s v="Sauces"/>
    <x v="15"/>
  </r>
  <r>
    <s v="Sauce, pour pâtes n.s."/>
    <n v="1.092936085666351"/>
    <s v="Divers/Sauces"/>
    <s v="Sauces"/>
    <s v="Sauces"/>
    <x v="15"/>
  </r>
  <r>
    <s v="Saucisse à la bière"/>
    <n v="7.9738949781999207"/>
    <s v="Produits carnés et charcuterie/Produits de charcuterie crus"/>
    <s v="Charcuterie"/>
    <s v="Produits de charcuterie crus"/>
    <x v="8"/>
  </r>
  <r>
    <s v="Saucisse à rôtir n.s."/>
    <n v="7.9738949781999207"/>
    <s v="Produits carnés et charcuterie/Produits de charcuterie crus"/>
    <s v="Charcuterie"/>
    <s v="Produits de charcuterie crus"/>
    <x v="8"/>
  </r>
  <r>
    <s v="Saucisse à rôtir paysanne (CH)"/>
    <n v="7.9738949781999207"/>
    <s v="Produits carnés et charcuterie/Produits de charcuterie crus"/>
    <s v="Charcuterie"/>
    <s v="Produits de charcuterie crus"/>
    <x v="8"/>
  </r>
  <r>
    <s v="Saucisse à rôtir saint-galloise (CH)"/>
    <n v="7.9738949781999207"/>
    <s v="Produits carnés et charcuterie/Produits de charcuterie crus"/>
    <s v="Charcuterie"/>
    <s v="Produits de charcuterie crus"/>
    <x v="8"/>
  </r>
  <r>
    <s v="Saucisse à rôtir végétarienne"/>
    <n v="6.0821105066574814"/>
    <s v="Produits carnés et charcuterie/Produits de charcuterie crus"/>
    <s v="Charcuterie"/>
    <s v="Produits de charcuterie crus"/>
    <x v="8"/>
  </r>
  <r>
    <s v="Saucisse à tartiner"/>
    <n v="7.9738949781999207"/>
    <s v="Produits carnés et charcuterie/Produits de charcuterie cuits"/>
    <s v="Charcuterie"/>
    <s v="Produits de charcuterie cuits"/>
    <x v="8"/>
  </r>
  <r>
    <s v="Saucisse au cumin (CH)"/>
    <n v="7.9738949781999207"/>
    <s v="Produits carnés et charcuterie/Produits de charcuterie crus"/>
    <s v="Charcuterie"/>
    <s v="Produits de charcuterie crus"/>
    <x v="8"/>
  </r>
  <r>
    <s v="Saucisse aux choux, vaudoise (CH)"/>
    <n v="7.9738949781999207"/>
    <s v="Produits carnés et charcuterie/Produits de charcuterie cuits"/>
    <s v="Charcuterie"/>
    <s v="Produits de charcuterie cuits"/>
    <x v="8"/>
  </r>
  <r>
    <s v="Saucisse d'Ajoie (CH)"/>
    <n v="7.9738949781999207"/>
    <s v="Produits carnés et charcuterie/Produits de charcuterie crus"/>
    <s v="Charcuterie"/>
    <s v="Produits de charcuterie crus"/>
    <x v="8"/>
  </r>
  <r>
    <s v="Saucisse de langue (CH)"/>
    <n v="7.9738949781999207"/>
    <s v="Produits carnés et charcuterie/Produits de charcuterie crus"/>
    <s v="Charcuterie"/>
    <s v="Produits de charcuterie crus"/>
    <x v="8"/>
  </r>
  <r>
    <s v="Saucisse de Lyon"/>
    <n v="7.9738949781999207"/>
    <s v="Produits carnés et charcuterie/Produits de charcuterie crus"/>
    <s v="Charcuterie"/>
    <s v="Produits de charcuterie crus"/>
    <x v="8"/>
  </r>
  <r>
    <s v="Saucisse de porc (CH)"/>
    <n v="7.9738949781999207"/>
    <s v="Produits carnés et charcuterie/Produits de charcuterie crus"/>
    <s v="Charcuterie"/>
    <s v="Produits de charcuterie crus"/>
    <x v="8"/>
  </r>
  <r>
    <s v="Saucisse de Quorn, végétarienne"/>
    <n v="6.0821105066574814"/>
    <s v="Légumes/Légumes cuits (conserves comprises)"/>
    <s v="Légumes"/>
    <s v="Légumes cuits (conserves comprises)"/>
    <x v="1"/>
  </r>
  <r>
    <s v="Saucisse de veau"/>
    <n v="16.427419354838712"/>
    <s v="Produits carnés et charcuterie/Produits de charcuterie crus"/>
    <s v="Charcuterie"/>
    <s v="Produits de charcuterie crus"/>
    <x v="8"/>
  </r>
  <r>
    <s v="Saucisse de veau bavaroise"/>
    <n v="16.427419354838712"/>
    <s v="Produits carnés et charcuterie/Produits de charcuterie crus"/>
    <s v="Charcuterie"/>
    <s v="Produits de charcuterie crus"/>
    <x v="8"/>
  </r>
  <r>
    <s v="Saucisse échaudée (CH)"/>
    <n v="7.9738949781999207"/>
    <s v="Produits carnés et charcuterie/Produits de charcuterie crus"/>
    <s v="Charcuterie"/>
    <s v="Produits de charcuterie crus"/>
    <x v="8"/>
  </r>
  <r>
    <s v="Saucisse en croûte (CH)"/>
    <n v="3.435132832560766"/>
    <s v="Produits carnés et charcuterie/Produits de charcuterie cuits"/>
    <s v="Charcuterie"/>
    <s v="Produits de charcuterie cuits"/>
    <x v="8"/>
  </r>
  <r>
    <s v="Saucisse n.s."/>
    <n v="7.9738949781999207"/>
    <s v="Produits carnés et charcuterie/Produits de charcuterie crus"/>
    <s v="Charcuterie"/>
    <s v="Produits de charcuterie crus"/>
    <x v="8"/>
  </r>
  <r>
    <s v="Saucisson n.s. (CH)"/>
    <n v="7.9738949781999207"/>
    <s v="Produits carnés et charcuterie/Produits de charcuterie crus"/>
    <s v="Charcuterie"/>
    <s v="Produits de charcuterie crus"/>
    <x v="8"/>
  </r>
  <r>
    <s v="Saucisson, neuchâtelois (CH)"/>
    <n v="7.9738949781999207"/>
    <s v="Produits carnés et charcuterie/Produits de charcuterie crus"/>
    <s v="Charcuterie"/>
    <s v="Produits de charcuterie crus"/>
    <x v="8"/>
  </r>
  <r>
    <s v="Saucisson, vaudois (CH)"/>
    <n v="7.9738949781999207"/>
    <s v="Produits carnés et charcuterie/Produits de charcuterie crus"/>
    <s v="Charcuterie"/>
    <s v="Produits de charcuterie crus"/>
    <x v="8"/>
  </r>
  <r>
    <s v="Sauge"/>
    <n v="0.37028904475089486"/>
    <s v="Légumes/Herbes aromatiques"/>
    <s v="Légumes"/>
    <s v="Herbes aromatiques"/>
    <x v="1"/>
  </r>
  <r>
    <s v="Saumon"/>
    <n v="6.6976650400505511"/>
    <s v="Poisson/Poissons de mer"/>
    <s v="Poissons"/>
    <s v="Poissons de mer"/>
    <x v="10"/>
  </r>
  <r>
    <s v="Saumon, mousse"/>
    <n v="6.6976650400505511"/>
    <s v="Poisson/Poissons de mer"/>
    <s v="Poissons"/>
    <s v="Poissons de mer"/>
    <x v="10"/>
  </r>
  <r>
    <s v="Saumon, pâte à tartiner"/>
    <n v="6.6976650400505511"/>
    <s v="Poisson/Poissons de mer"/>
    <s v="Poissons"/>
    <s v="Poissons de mer"/>
    <x v="10"/>
  </r>
  <r>
    <s v="Saumon, tartare"/>
    <n v="6.6976650400505511"/>
    <s v="Poisson/Poissons de mer"/>
    <s v="Poissons"/>
    <s v="Poissons de mer"/>
    <x v="10"/>
  </r>
  <r>
    <s v="Sbrinz (CH)"/>
    <n v="11.655498231543413"/>
    <m/>
    <e v="#N/A"/>
    <e v="#N/A"/>
    <x v="0"/>
  </r>
  <r>
    <s v="Scamorza"/>
    <n v="11.655498231543413"/>
    <s v="Lait et produits laitiers/Fromage à pâte molle"/>
    <s v="Produits laitiers"/>
    <s v="Fromage à pâte molle"/>
    <x v="2"/>
  </r>
  <r>
    <s v="Schüblig de campagne (CH)"/>
    <n v="12.65697615587289"/>
    <m/>
    <e v="#N/A"/>
    <e v="#N/A"/>
    <x v="0"/>
  </r>
  <r>
    <s v="Schüblig n.s."/>
    <n v="12.65697615587289"/>
    <m/>
    <e v="#N/A"/>
    <e v="#N/A"/>
    <x v="0"/>
  </r>
  <r>
    <s v="Schüblig st-gallois (CH)"/>
    <n v="12.65697615587289"/>
    <m/>
    <e v="#N/A"/>
    <e v="#N/A"/>
    <x v="0"/>
  </r>
  <r>
    <s v="Schupfnudeln"/>
    <n v="0.30942857440450422"/>
    <m/>
    <e v="#N/A"/>
    <e v="#N/A"/>
    <x v="0"/>
  </r>
  <r>
    <s v="Seiche"/>
    <n v="0"/>
    <s v="Poisson/Poissons de mer"/>
    <s v="Poissons"/>
    <s v="Poissons de mer"/>
    <x v="10"/>
  </r>
  <r>
    <s v="Seitan"/>
    <n v="6.0821105066574814"/>
    <s v="Produits céréaliers, légumineuses et pommes de terre/Farines et amidon"/>
    <s v="Farineux et céréales"/>
    <s v="Farines et amidon"/>
    <x v="9"/>
  </r>
  <r>
    <s v="Sel aux fines herbes"/>
    <n v="0"/>
    <s v="Divers/Sel"/>
    <s v="Sel"/>
    <s v="Sel"/>
    <x v="16"/>
  </r>
  <r>
    <s v="Sel de cuisine"/>
    <n v="0"/>
    <s v="Divers/Sel"/>
    <s v="Sel"/>
    <s v="Sel"/>
    <x v="16"/>
  </r>
  <r>
    <s v="Sel de l'Himalaya"/>
    <n v="0"/>
    <s v="Divers/Sel"/>
    <s v="Sel"/>
    <s v="Sel"/>
    <x v="16"/>
  </r>
  <r>
    <s v="Sel marin"/>
    <n v="0"/>
    <s v="Divers/Sel"/>
    <s v="Sel"/>
    <s v="Sel"/>
    <x v="16"/>
  </r>
  <r>
    <s v="Sel n.s."/>
    <n v="0"/>
    <s v="Divers/Sel"/>
    <s v="Sel"/>
    <s v="Sel"/>
    <x v="16"/>
  </r>
  <r>
    <s v="Semoule au lait"/>
    <n v="0.84126015254265618"/>
    <m/>
    <e v="#N/A"/>
    <e v="#N/A"/>
    <x v="0"/>
  </r>
  <r>
    <s v="Semoule de blé"/>
    <n v="1.6623593872407163"/>
    <s v="Pains, flocons et céréales pour le petit-déjeuner/Flocons, son et germes"/>
    <s v="Farineux et céréales"/>
    <s v="Flocons, son et germes"/>
    <x v="9"/>
  </r>
  <r>
    <s v="Semoule de maïs"/>
    <n v="4.3445203511753636"/>
    <s v="Pains, flocons et céréales pour le petit-déjeuner/Flocons, son et germes"/>
    <s v="Farineux et céréales"/>
    <s v="Flocons, son et germes"/>
    <x v="9"/>
  </r>
  <r>
    <s v="Sérac (CH)"/>
    <n v="11.655498231543413"/>
    <m/>
    <e v="#N/A"/>
    <e v="#N/A"/>
    <x v="0"/>
  </r>
  <r>
    <s v="Séré"/>
    <n v="8.6927974189219022"/>
    <m/>
    <e v="#N/A"/>
    <e v="#N/A"/>
    <x v="0"/>
  </r>
  <r>
    <s v="Serviettenknödel"/>
    <n v="1.6623593872407163"/>
    <m/>
    <e v="#N/A"/>
    <e v="#N/A"/>
    <x v="0"/>
  </r>
  <r>
    <s v="Shake de protéines"/>
    <n v="0.11946003312087355"/>
    <m/>
    <e v="#N/A"/>
    <e v="#N/A"/>
    <x v="0"/>
  </r>
  <r>
    <s v="Sherry"/>
    <n v="2.9031878737161301"/>
    <m/>
    <e v="#N/A"/>
    <e v="#N/A"/>
    <x v="0"/>
  </r>
  <r>
    <s v="Sinalco"/>
    <n v="0.11379147137932405"/>
    <m/>
    <e v="#N/A"/>
    <e v="#N/A"/>
    <x v="0"/>
  </r>
  <r>
    <s v="Sirop (Concentré)"/>
    <n v="1.1379147137932404"/>
    <m/>
    <e v="#N/A"/>
    <e v="#N/A"/>
    <x v="0"/>
  </r>
  <r>
    <s v="Sirop (dilué, prêt à boire)"/>
    <n v="0.11379147137932405"/>
    <m/>
    <e v="#N/A"/>
    <e v="#N/A"/>
    <x v="0"/>
  </r>
  <r>
    <s v="Sirop d'agave (Concentré"/>
    <n v="1.1379147137932404"/>
    <m/>
    <e v="#N/A"/>
    <e v="#N/A"/>
    <x v="0"/>
  </r>
  <r>
    <s v="Sirop d'érable (Concentré)"/>
    <n v="1.1379147137932404"/>
    <m/>
    <e v="#N/A"/>
    <e v="#N/A"/>
    <x v="0"/>
  </r>
  <r>
    <s v="Smarties"/>
    <n v="14.744651379445772"/>
    <m/>
    <e v="#N/A"/>
    <e v="#N/A"/>
    <x v="0"/>
  </r>
  <r>
    <s v="Smoothie"/>
    <n v="0.30163856683169799"/>
    <m/>
    <e v="#N/A"/>
    <e v="#N/A"/>
    <x v="0"/>
  </r>
  <r>
    <s v="Snickers"/>
    <n v="14.744651379445772"/>
    <m/>
    <e v="#N/A"/>
    <e v="#N/A"/>
    <x v="0"/>
  </r>
  <r>
    <s v="Soft-ice"/>
    <n v="7.5055540629082111"/>
    <m/>
    <e v="#N/A"/>
    <e v="#N/A"/>
    <x v="0"/>
  </r>
  <r>
    <s v="Soja dessert"/>
    <n v="2.2637451661550267"/>
    <m/>
    <e v="#N/A"/>
    <e v="#N/A"/>
    <x v="0"/>
  </r>
  <r>
    <s v="Solero"/>
    <n v="0"/>
    <m/>
    <e v="#N/A"/>
    <e v="#N/A"/>
    <x v="0"/>
  </r>
  <r>
    <s v="Son"/>
    <n v="0.94823889468994316"/>
    <s v="Pains, flocons et céréales pour le petit-déjeuner/Flocons, son et germes"/>
    <s v="Farineux et céréales"/>
    <s v="Flocons, son et germes"/>
    <x v="9"/>
  </r>
  <r>
    <s v="Sorbet"/>
    <n v="0"/>
    <m/>
    <e v="#N/A"/>
    <e v="#N/A"/>
    <x v="0"/>
  </r>
  <r>
    <s v="Soufflé de pommes de terre"/>
    <n v="0.55388308832765065"/>
    <s v="Produits céréaliers, légumineuses et pommes de terre/Pommes de terre"/>
    <s v="Racine et tubercules"/>
    <s v="Pommes de terre"/>
    <x v="13"/>
  </r>
  <r>
    <s v="Soupe, à l'oignon"/>
    <n v="0.26562802957346732"/>
    <s v="Plats/Potages et soupes"/>
    <s v="Légumes"/>
    <s v="Potages et soupes"/>
    <x v="1"/>
  </r>
  <r>
    <s v="Souris en chocolat, fourrée"/>
    <n v="14.744651379445772"/>
    <m/>
    <e v="#N/A"/>
    <e v="#N/A"/>
    <x v="0"/>
  </r>
  <r>
    <s v="Spanischbrötli (pâtisserie à pâte feuilletée)(CH)"/>
    <n v="3.2635934664473378"/>
    <m/>
    <e v="#N/A"/>
    <e v="#N/A"/>
    <x v="0"/>
  </r>
  <r>
    <s v="Spetzli"/>
    <n v="1.4688086752974903"/>
    <s v="Produits céréaliers, légumineuses et pommes de terre/Pâtes alimentaires"/>
    <s v="Farineux et céréales"/>
    <s v="Pâtes alimentaires"/>
    <x v="9"/>
  </r>
  <r>
    <s v="Sprite"/>
    <n v="0.11379147137932405"/>
    <m/>
    <e v="#N/A"/>
    <e v="#N/A"/>
    <x v="0"/>
  </r>
  <r>
    <s v="St Môret"/>
    <n v="11.655498231543413"/>
    <s v="Lait et produits laitiers/Fromage frais et séré"/>
    <s v="Produits laitiers"/>
    <s v="Fromage frais et séré"/>
    <x v="2"/>
  </r>
  <r>
    <s v="St. Paulin"/>
    <n v="11.655498231543413"/>
    <m/>
    <e v="#N/A"/>
    <e v="#N/A"/>
    <x v="0"/>
  </r>
  <r>
    <s v="Steak de Quorn, végétarienne"/>
    <n v="6.0821105066574814"/>
    <s v="Légumes/Légumes cuits (conserves comprises)"/>
    <s v="Légumes"/>
    <s v="Légumes cuits (conserves comprises)"/>
    <x v="1"/>
  </r>
  <r>
    <s v="Steak n.s."/>
    <n v="42.559784946236569"/>
    <s v="Viande et abats/Bœuf"/>
    <s v="Viandes rouges"/>
    <s v="Bœuf"/>
    <x v="3"/>
  </r>
  <r>
    <s v="Steak végétarien"/>
    <n v="6.0821105066574814"/>
    <s v="Légumes/Légumes cuits (conserves comprises)"/>
    <s v="Légumes"/>
    <s v="Légumes cuits (conserves comprises)"/>
    <x v="1"/>
  </r>
  <r>
    <s v="Stévia"/>
    <n v="1.1379147137932404"/>
    <m/>
    <e v="#N/A"/>
    <e v="#N/A"/>
    <x v="0"/>
  </r>
  <r>
    <s v="Sticks salés"/>
    <n v="3.1358906309792505"/>
    <m/>
    <e v="#N/A"/>
    <e v="#N/A"/>
    <x v="0"/>
  </r>
  <r>
    <s v="Strudel doux"/>
    <n v="3.2635934664473378"/>
    <m/>
    <e v="#N/A"/>
    <e v="#N/A"/>
    <x v="0"/>
  </r>
  <r>
    <s v="Strudel salé"/>
    <n v="3.435132832560766"/>
    <m/>
    <e v="#N/A"/>
    <e v="#N/A"/>
    <x v="0"/>
  </r>
  <r>
    <s v="Substituts de repas pour la régulation du poids"/>
    <n v="0"/>
    <m/>
    <e v="#N/A"/>
    <e v="#N/A"/>
    <x v="0"/>
  </r>
  <r>
    <s v="Sucre brut"/>
    <n v="1.1379147137932404"/>
    <m/>
    <e v="#N/A"/>
    <e v="#N/A"/>
    <x v="0"/>
  </r>
  <r>
    <s v="Sucre candi"/>
    <n v="1.1379147137932404"/>
    <m/>
    <e v="#N/A"/>
    <e v="#N/A"/>
    <x v="0"/>
  </r>
  <r>
    <s v="Sucre cristallisé"/>
    <n v="1.1379147137932404"/>
    <m/>
    <e v="#N/A"/>
    <e v="#N/A"/>
    <x v="0"/>
  </r>
  <r>
    <s v="Sucre de fruits"/>
    <n v="1.1379147137932404"/>
    <m/>
    <e v="#N/A"/>
    <e v="#N/A"/>
    <x v="0"/>
  </r>
  <r>
    <s v="Sucre de raisin"/>
    <n v="1.1379147137932404"/>
    <m/>
    <e v="#N/A"/>
    <e v="#N/A"/>
    <x v="0"/>
  </r>
  <r>
    <s v="Sucre en grains"/>
    <n v="1.1379147137932404"/>
    <m/>
    <e v="#N/A"/>
    <e v="#N/A"/>
    <x v="0"/>
  </r>
  <r>
    <s v="Sucre gélifiant"/>
    <n v="1.1379147137932404"/>
    <m/>
    <e v="#N/A"/>
    <e v="#N/A"/>
    <x v="0"/>
  </r>
  <r>
    <s v="Sucre glace"/>
    <n v="1.1379147137932404"/>
    <m/>
    <e v="#N/A"/>
    <e v="#N/A"/>
    <x v="0"/>
  </r>
  <r>
    <s v="Sucre n.s."/>
    <n v="1.1379147137932404"/>
    <m/>
    <e v="#N/A"/>
    <e v="#N/A"/>
    <x v="0"/>
  </r>
  <r>
    <s v="Sucre vanillé (vanille naturelle)"/>
    <n v="1.1379147137932404"/>
    <m/>
    <e v="#N/A"/>
    <e v="#N/A"/>
    <x v="0"/>
  </r>
  <r>
    <s v="Sucre vanillé n.s."/>
    <n v="1.1379147137932404"/>
    <m/>
    <e v="#N/A"/>
    <e v="#N/A"/>
    <x v="0"/>
  </r>
  <r>
    <s v="Sucre vanilliné (vanille artificielle)"/>
    <n v="1.1379147137932404"/>
    <m/>
    <e v="#N/A"/>
    <e v="#N/A"/>
    <x v="0"/>
  </r>
  <r>
    <s v="Sugar Puffs"/>
    <n v="2.6803612846527254"/>
    <m/>
    <e v="#N/A"/>
    <e v="#N/A"/>
    <x v="0"/>
  </r>
  <r>
    <s v="Sugus (CH)"/>
    <n v="1.1379147137932404"/>
    <m/>
    <e v="#N/A"/>
    <e v="#N/A"/>
    <x v="0"/>
  </r>
  <r>
    <s v="Suprême n.s."/>
    <n v="47.002757701598014"/>
    <s v="Viande et abats/Volaille"/>
    <s v="Viandes blanches"/>
    <s v="Volaille"/>
    <x v="6"/>
  </r>
  <r>
    <s v="Surimi"/>
    <n v="12.662814347466735"/>
    <s v="Poisson/Produits à base de poisson"/>
    <s v="Poissons"/>
    <s v="Produits à base de poisson"/>
    <x v="10"/>
  </r>
  <r>
    <s v="Tabasco"/>
    <n v="1.092936085666351"/>
    <m/>
    <e v="#N/A"/>
    <e v="#N/A"/>
    <x v="0"/>
  </r>
  <r>
    <s v="Taleggio"/>
    <n v="8.6927974189219022"/>
    <s v="Lait et produits laitiers/Fromage à pâte molle"/>
    <s v="Produits laitiers"/>
    <s v="Fromage à pâte molle"/>
    <x v="2"/>
  </r>
  <r>
    <s v="Tam Tam"/>
    <n v="5.5782657233723434"/>
    <m/>
    <e v="#N/A"/>
    <e v="#N/A"/>
    <x v="0"/>
  </r>
  <r>
    <s v="Tapenade aux olives"/>
    <n v="0.77312008253396236"/>
    <m/>
    <e v="#N/A"/>
    <e v="#N/A"/>
    <x v="0"/>
  </r>
  <r>
    <s v="Tapenade aux tomates séchées"/>
    <n v="1.092936085666351"/>
    <m/>
    <e v="#N/A"/>
    <e v="#N/A"/>
    <x v="0"/>
  </r>
  <r>
    <s v="Tartare (Fromage frais)"/>
    <n v="8.6927974189219022"/>
    <s v="Lait et produits laitiers/Fromage frais et séré"/>
    <s v="Produits laitiers"/>
    <s v="Fromage frais et séré"/>
    <x v="2"/>
  </r>
  <r>
    <s v="Tarte à la crème"/>
    <n v="3.2635934664473378"/>
    <m/>
    <e v="#N/A"/>
    <e v="#N/A"/>
    <x v="0"/>
  </r>
  <r>
    <s v="Tarte aux fraises (pâte feuilletée)"/>
    <n v="3.2635934664473378"/>
    <m/>
    <e v="#N/A"/>
    <e v="#N/A"/>
    <x v="0"/>
  </r>
  <r>
    <s v="Tarte aux poires séchées et à la crème (CH)"/>
    <n v="3.2635934664473378"/>
    <m/>
    <e v="#N/A"/>
    <e v="#N/A"/>
    <x v="0"/>
  </r>
  <r>
    <s v="Tarte aux pommes recouverte"/>
    <n v="3.2635934664473378"/>
    <m/>
    <e v="#N/A"/>
    <e v="#N/A"/>
    <x v="0"/>
  </r>
  <r>
    <s v="Tarte de Carême (CH) (pain)"/>
    <n v="3.1358906309792505"/>
    <m/>
    <e v="#N/A"/>
    <e v="#N/A"/>
    <x v="0"/>
  </r>
  <r>
    <s v="Tarte de Pâques (CH)"/>
    <n v="3.2635934664473378"/>
    <m/>
    <e v="#N/A"/>
    <e v="#N/A"/>
    <x v="0"/>
  </r>
  <r>
    <s v="Tarte salée (CH)"/>
    <n v="1.8604147497972432"/>
    <m/>
    <e v="#N/A"/>
    <e v="#N/A"/>
    <x v="0"/>
  </r>
  <r>
    <s v="Tequila"/>
    <n v="2.9031878737161301"/>
    <m/>
    <e v="#N/A"/>
    <e v="#N/A"/>
    <x v="0"/>
  </r>
  <r>
    <s v="Terrine, poisson"/>
    <n v="12.662814347466735"/>
    <s v="Poisson/Produits à base de poisson"/>
    <s v="Poissons"/>
    <s v="Produits à base de poisson"/>
    <x v="10"/>
  </r>
  <r>
    <s v="Terrine, viande"/>
    <n v="26.075268817204304"/>
    <s v="Produits carnés et charcuterie/Produits de charcuterie cuits"/>
    <s v="Charcuterie"/>
    <s v="Produits de charcuterie cuits"/>
    <x v="8"/>
  </r>
  <r>
    <s v="Tête de Moine (CH)"/>
    <n v="11.655498231543413"/>
    <s v="Lait et produits laitiers/Fromage à pâte molle"/>
    <s v="Produits laitiers"/>
    <s v="Fromage à pâte molle"/>
    <x v="2"/>
  </r>
  <r>
    <s v="Tête de nègre"/>
    <n v="14.744651379445772"/>
    <m/>
    <e v="#N/A"/>
    <e v="#N/A"/>
    <x v="0"/>
  </r>
  <r>
    <s v="Thé à la cannelle"/>
    <n v="0.53127454732110746"/>
    <m/>
    <e v="#N/A"/>
    <e v="#N/A"/>
    <x v="0"/>
  </r>
  <r>
    <s v="Thé à la pomme"/>
    <n v="0.53127454732110746"/>
    <m/>
    <e v="#N/A"/>
    <e v="#N/A"/>
    <x v="0"/>
  </r>
  <r>
    <s v="Thé à l'écorce de citron"/>
    <n v="0.53127454732110746"/>
    <m/>
    <e v="#N/A"/>
    <e v="#N/A"/>
    <x v="0"/>
  </r>
  <r>
    <s v="Thé à l'écorce d'orange"/>
    <n v="0.53127454732110746"/>
    <m/>
    <e v="#N/A"/>
    <e v="#N/A"/>
    <x v="0"/>
  </r>
  <r>
    <s v="Thé au gingembre"/>
    <n v="0.53127454732110746"/>
    <m/>
    <e v="#N/A"/>
    <e v="#N/A"/>
    <x v="0"/>
  </r>
  <r>
    <s v="Thé au jasmin"/>
    <n v="0.53127454732110746"/>
    <m/>
    <e v="#N/A"/>
    <e v="#N/A"/>
    <x v="0"/>
  </r>
  <r>
    <s v="Thé aux épices n.s."/>
    <n v="0.53127454732110746"/>
    <m/>
    <e v="#N/A"/>
    <e v="#N/A"/>
    <x v="0"/>
  </r>
  <r>
    <s v="Thé aux framboises"/>
    <n v="0.53127454732110746"/>
    <m/>
    <e v="#N/A"/>
    <e v="#N/A"/>
    <x v="0"/>
  </r>
  <r>
    <s v="Thé blanc"/>
    <n v="0.53127454732110746"/>
    <m/>
    <e v="#N/A"/>
    <e v="#N/A"/>
    <x v="0"/>
  </r>
  <r>
    <s v="Thé froid (aromatisé, à base de thé noir)"/>
    <n v="0.53127454732110746"/>
    <m/>
    <e v="#N/A"/>
    <e v="#N/A"/>
    <x v="0"/>
  </r>
  <r>
    <s v="Thé n.s."/>
    <n v="0.53127454732110746"/>
    <m/>
    <e v="#N/A"/>
    <e v="#N/A"/>
    <x v="0"/>
  </r>
  <r>
    <s v="Thé noir"/>
    <n v="0.53127454732110746"/>
    <m/>
    <e v="#N/A"/>
    <e v="#N/A"/>
    <x v="0"/>
  </r>
  <r>
    <s v="Thé pu-erh"/>
    <n v="0.53127454732110746"/>
    <m/>
    <e v="#N/A"/>
    <e v="#N/A"/>
    <x v="0"/>
  </r>
  <r>
    <s v="Thé vert"/>
    <n v="0.53127454732110746"/>
    <m/>
    <e v="#N/A"/>
    <e v="#N/A"/>
    <x v="0"/>
  </r>
  <r>
    <s v="Thon"/>
    <n v="6.6976650400505511"/>
    <s v="Poisson/Poissons de mer"/>
    <s v="Poissons"/>
    <s v="Poissons de mer"/>
    <x v="10"/>
  </r>
  <r>
    <s v="Thon, mousse"/>
    <n v="6.6976650400505511"/>
    <s v="Poisson/Poissons de mer"/>
    <s v="Poissons"/>
    <s v="Poissons de mer"/>
    <x v="10"/>
  </r>
  <r>
    <s v="Thon, pâte à tartiner"/>
    <n v="6.6976650400505511"/>
    <s v="Poisson/Poissons de mer"/>
    <s v="Poissons"/>
    <s v="Poissons de mer"/>
    <x v="10"/>
  </r>
  <r>
    <s v="Thym"/>
    <n v="0.37028904475089486"/>
    <s v="Divers/Herbes aromatiques"/>
    <s v="Herbes aromatiques"/>
    <s v="Herbes aromatiques"/>
    <x v="5"/>
  </r>
  <r>
    <s v="Tilsit (CH)"/>
    <n v="11.655498231543413"/>
    <s v="Lait et produits laitiers/Fromage à pâte molle"/>
    <s v="Produits laitiers"/>
    <s v="Fromage à pâte molle"/>
    <x v="2"/>
  </r>
  <r>
    <s v="Tiramisu"/>
    <n v="3.2635934664473378"/>
    <m/>
    <e v="#N/A"/>
    <e v="#N/A"/>
    <x v="0"/>
  </r>
  <r>
    <s v="Tirggel (CH)"/>
    <n v="3.2635934664473378"/>
    <m/>
    <e v="#N/A"/>
    <e v="#N/A"/>
    <x v="0"/>
  </r>
  <r>
    <s v="Tisane / infusion de camomilles"/>
    <n v="3.702890447508949E-2"/>
    <m/>
    <e v="#N/A"/>
    <e v="#N/A"/>
    <x v="0"/>
  </r>
  <r>
    <s v="Tisane / infusion de dent-de-lion"/>
    <n v="3.702890447508949E-2"/>
    <m/>
    <e v="#N/A"/>
    <e v="#N/A"/>
    <x v="0"/>
  </r>
  <r>
    <s v="Tisane / infusion de fenouil"/>
    <n v="3.702890447508949E-2"/>
    <m/>
    <e v="#N/A"/>
    <e v="#N/A"/>
    <x v="0"/>
  </r>
  <r>
    <s v="Tisane / infusion de fleurs d'oranger"/>
    <n v="3.702890447508949E-2"/>
    <m/>
    <e v="#N/A"/>
    <e v="#N/A"/>
    <x v="0"/>
  </r>
  <r>
    <s v="Tisane / infusion de fruits n.s."/>
    <n v="3.702890447508949E-2"/>
    <m/>
    <e v="#N/A"/>
    <e v="#N/A"/>
    <x v="0"/>
  </r>
  <r>
    <s v="Tisane / infusion de mélisse citronnée"/>
    <n v="3.702890447508949E-2"/>
    <m/>
    <e v="#N/A"/>
    <e v="#N/A"/>
    <x v="0"/>
  </r>
  <r>
    <s v="Tisane / infusion de menthe"/>
    <n v="3.702890447508949E-2"/>
    <m/>
    <e v="#N/A"/>
    <e v="#N/A"/>
    <x v="0"/>
  </r>
  <r>
    <s v="Tisane / infusion de rooibos"/>
    <n v="3.702890447508949E-2"/>
    <m/>
    <e v="#N/A"/>
    <e v="#N/A"/>
    <x v="0"/>
  </r>
  <r>
    <s v="Tisane / infusion de sauge"/>
    <n v="3.702890447508949E-2"/>
    <m/>
    <e v="#N/A"/>
    <e v="#N/A"/>
    <x v="0"/>
  </r>
  <r>
    <s v="Tisane / infusion de thym"/>
    <n v="3.702890447508949E-2"/>
    <m/>
    <e v="#N/A"/>
    <e v="#N/A"/>
    <x v="0"/>
  </r>
  <r>
    <s v="Tisane / infusion de tilleul"/>
    <n v="3.702890447508949E-2"/>
    <m/>
    <e v="#N/A"/>
    <e v="#N/A"/>
    <x v="0"/>
  </r>
  <r>
    <s v="Tisane / infusion de verveine"/>
    <n v="3.702890447508949E-2"/>
    <m/>
    <e v="#N/A"/>
    <e v="#N/A"/>
    <x v="0"/>
  </r>
  <r>
    <s v="Tisane / infusion d'écorces de fruits n.s."/>
    <n v="3.702890447508949E-2"/>
    <m/>
    <e v="#N/A"/>
    <e v="#N/A"/>
    <x v="0"/>
  </r>
  <r>
    <s v="Tisane / infusion d'églantine"/>
    <n v="3.702890447508949E-2"/>
    <m/>
    <e v="#N/A"/>
    <e v="#N/A"/>
    <x v="0"/>
  </r>
  <r>
    <s v="Tisane / infusion d'herbes des Alpes"/>
    <n v="3.702890447508949E-2"/>
    <m/>
    <e v="#N/A"/>
    <e v="#N/A"/>
    <x v="0"/>
  </r>
  <r>
    <s v="Tisane / infusion d'hibiscus"/>
    <n v="3.702890447508949E-2"/>
    <m/>
    <e v="#N/A"/>
    <e v="#N/A"/>
    <x v="0"/>
  </r>
  <r>
    <s v="Tisane / infusion diurétique"/>
    <n v="3.702890447508949E-2"/>
    <m/>
    <e v="#N/A"/>
    <e v="#N/A"/>
    <x v="0"/>
  </r>
  <r>
    <s v="Tisane / infusion d'orties"/>
    <n v="3.702890447508949E-2"/>
    <m/>
    <e v="#N/A"/>
    <e v="#N/A"/>
    <x v="0"/>
  </r>
  <r>
    <s v="Tisane / infusion du soir"/>
    <n v="3.702890447508949E-2"/>
    <m/>
    <e v="#N/A"/>
    <e v="#N/A"/>
    <x v="0"/>
  </r>
  <r>
    <s v="Tisane / infusion gastro-intestinale"/>
    <n v="3.702890447508949E-2"/>
    <m/>
    <e v="#N/A"/>
    <e v="#N/A"/>
    <x v="0"/>
  </r>
  <r>
    <s v="Tisane / infusion n.s."/>
    <n v="3.702890447508949E-2"/>
    <m/>
    <e v="#N/A"/>
    <e v="#N/A"/>
    <x v="0"/>
  </r>
  <r>
    <s v="Tisane / infusion pectorale"/>
    <n v="0.37028904475089486"/>
    <m/>
    <e v="#N/A"/>
    <e v="#N/A"/>
    <x v="0"/>
  </r>
  <r>
    <s v="Tisane / infusion sédative"/>
    <n v="0.37028904475089486"/>
    <m/>
    <e v="#N/A"/>
    <e v="#N/A"/>
    <x v="0"/>
  </r>
  <r>
    <s v="Toblerone"/>
    <n v="14.744651379445772"/>
    <m/>
    <e v="#N/A"/>
    <e v="#N/A"/>
    <x v="0"/>
  </r>
  <r>
    <s v="Toffifee"/>
    <n v="14.744651379445772"/>
    <m/>
    <e v="#N/A"/>
    <e v="#N/A"/>
    <x v="0"/>
  </r>
  <r>
    <s v="Tofu"/>
    <n v="6.0821105066574814"/>
    <s v="Produits céréaliers, légumineuses et pommes de terre/Légumineuses"/>
    <s v="Légumineuses"/>
    <s v="Légumineuses"/>
    <x v="4"/>
  </r>
  <r>
    <s v="Tomates"/>
    <n v="1.0768346285735211"/>
    <s v="Légumes/Légumes frais"/>
    <s v="Légumes"/>
    <s v="Légumes frais"/>
    <x v="1"/>
  </r>
  <r>
    <s v="Tomme (CH)"/>
    <n v="8.6927974189219022"/>
    <s v="Lait et produits laitiers/Fromage à pâte dure"/>
    <s v="Produits laitiers"/>
    <s v="Fromage à pâte dure"/>
    <x v="2"/>
  </r>
  <r>
    <s v="Tomme de la Chaux d'Abel (CH)"/>
    <n v="8.6927974189219022"/>
    <s v="Lait et produits laitiers/Fromage à pâte dure"/>
    <s v="Produits laitiers"/>
    <s v="Fromage à pâte dure"/>
    <x v="2"/>
  </r>
  <r>
    <s v="Tonic"/>
    <n v="0.11379147137932405"/>
    <m/>
    <e v="#N/A"/>
    <e v="#N/A"/>
    <x v="0"/>
  </r>
  <r>
    <s v="Topinambour"/>
    <n v="0.55388308832765065"/>
    <s v="Produits céréaliers, légumineuses et pommes de terre/Pommes de terre"/>
    <s v="Racine et tubercules"/>
    <s v="Pommes de terre"/>
    <x v="13"/>
  </r>
  <r>
    <s v="Torino"/>
    <n v="14.744651379445772"/>
    <m/>
    <e v="#N/A"/>
    <e v="#N/A"/>
    <x v="0"/>
  </r>
  <r>
    <s v="Torta di pane (CH)"/>
    <n v="3.2635934664473378"/>
    <m/>
    <e v="#N/A"/>
    <e v="#N/A"/>
    <x v="0"/>
  </r>
  <r>
    <s v="Tortilla (sans farce)"/>
    <n v="3.1358906309792505"/>
    <m/>
    <e v="#N/A"/>
    <e v="#N/A"/>
    <x v="0"/>
  </r>
  <r>
    <s v="Totché (CH)"/>
    <n v="2.2765281101601538"/>
    <m/>
    <e v="#N/A"/>
    <e v="#N/A"/>
    <x v="0"/>
  </r>
  <r>
    <s v="Tourte de Glaris (pâtisserie) (CH)"/>
    <n v="3.2635934664473378"/>
    <m/>
    <e v="#N/A"/>
    <e v="#N/A"/>
    <x v="0"/>
  </r>
  <r>
    <s v="Tourte Saint-Clémens (CH) (pâtisserie)"/>
    <n v="3.2635934664473378"/>
    <m/>
    <e v="#N/A"/>
    <e v="#N/A"/>
    <x v="0"/>
  </r>
  <r>
    <s v="Tranche d'étudiant"/>
    <n v="3.2635934664473378"/>
    <m/>
    <e v="#N/A"/>
    <e v="#N/A"/>
    <x v="0"/>
  </r>
  <r>
    <s v="Tresse (CH)"/>
    <n v="3.1358906309792505"/>
    <m/>
    <e v="#N/A"/>
    <e v="#N/A"/>
    <x v="0"/>
  </r>
  <r>
    <s v="Tresse russe"/>
    <n v="3.2635934664473378"/>
    <m/>
    <e v="#N/A"/>
    <e v="#N/A"/>
    <x v="0"/>
  </r>
  <r>
    <s v="Tripes"/>
    <n v="3.259408602150538"/>
    <s v="Viande et abats"/>
    <s v="Abats"/>
    <s v="Viande et abats"/>
    <x v="8"/>
  </r>
  <r>
    <s v="Truffe"/>
    <n v="14.744651379445772"/>
    <s v="Légumes/Champignons"/>
    <s v="Légumes"/>
    <s v="Champignons"/>
    <x v="1"/>
  </r>
  <r>
    <s v="Truite"/>
    <n v="4.4418477909567553"/>
    <s v="Poisson/Poissons d'eau douce"/>
    <s v="Poissons"/>
    <s v="Poissons d'eau douce"/>
    <x v="10"/>
  </r>
  <r>
    <s v="Truite saumonée"/>
    <n v="4.4418477909567553"/>
    <s v="Poisson/Poissons d'eau douce"/>
    <s v="Poissons"/>
    <s v="Poissons d'eau douce"/>
    <x v="10"/>
  </r>
  <r>
    <s v="Tuile (fourrée) (CH)"/>
    <n v="3.2635934664473378"/>
    <m/>
    <e v="#N/A"/>
    <e v="#N/A"/>
    <x v="0"/>
  </r>
  <r>
    <s v="Twix"/>
    <n v="14.744651379445772"/>
    <m/>
    <e v="#N/A"/>
    <e v="#N/A"/>
    <x v="0"/>
  </r>
  <r>
    <s v="Tzatziki"/>
    <n v="1.092936085666351"/>
    <m/>
    <e v="#N/A"/>
    <e v="#N/A"/>
    <x v="0"/>
  </r>
  <r>
    <s v="Vacherin fribourgeois (CH)"/>
    <n v="11.655498231543413"/>
    <s v="Lait et produits laitiers/Fromage à pâte dure"/>
    <s v="Produits laitiers"/>
    <s v="Fromage à pâte dure"/>
    <x v="2"/>
  </r>
  <r>
    <s v="Vacherin Mont-d'Or (CH)"/>
    <n v="11.655498231543413"/>
    <s v="Lait et produits laitiers/Fromage à pâte dure"/>
    <s v="Produits laitiers"/>
    <s v="Fromage à pâte dure"/>
    <x v="2"/>
  </r>
  <r>
    <s v="Vanille, gousse"/>
    <n v="0.37028904475089486"/>
    <m/>
    <e v="#N/A"/>
    <e v="#N/A"/>
    <x v="0"/>
  </r>
  <r>
    <s v="Veau n.s."/>
    <n v="26.075268817204304"/>
    <s v="Viande et abats/Veau"/>
    <s v="Viandes blanches"/>
    <s v="Veau"/>
    <x v="8"/>
  </r>
  <r>
    <s v="Veau, côtelette"/>
    <n v="40.227741935483877"/>
    <s v="Viande et abats/Veau"/>
    <s v="Viandes blanches"/>
    <s v="Veau"/>
    <x v="8"/>
  </r>
  <r>
    <s v="Veau, émincé (viande uniquement)"/>
    <n v="26.075268817204304"/>
    <s v="Viande et abats/Veau"/>
    <s v="Viandes blanches"/>
    <s v="Veau"/>
    <x v="8"/>
  </r>
  <r>
    <s v="Veau, escalope"/>
    <n v="26.075268817204304"/>
    <s v="Viande et abats/Veau"/>
    <s v="Viandes blanches"/>
    <s v="Veau"/>
    <x v="8"/>
  </r>
  <r>
    <s v="Veau, escalope petite et fine"/>
    <n v="26.075268817204304"/>
    <s v="Viande et abats/Veau"/>
    <s v="Viandes blanches"/>
    <s v="Veau"/>
    <x v="8"/>
  </r>
  <r>
    <s v="Veau, filet mignon"/>
    <n v="72.876344086021518"/>
    <s v="Viande et abats/Veau"/>
    <s v="Viandes blanches"/>
    <s v="Veau"/>
    <x v="8"/>
  </r>
  <r>
    <s v="Veau, hachée (viande uniquement)"/>
    <n v="17.470430107526884"/>
    <s v="Viande et abats/Veau"/>
    <s v="Viandes blanches"/>
    <s v="Veau"/>
    <x v="8"/>
  </r>
  <r>
    <s v="Veau, jarret"/>
    <n v="26.075268817204304"/>
    <s v="Viande et abats/Veau"/>
    <s v="Viandes blanches"/>
    <s v="Veau"/>
    <x v="8"/>
  </r>
  <r>
    <s v="Veau, pour fondue"/>
    <n v="48.681397849462371"/>
    <s v="Viande et abats/Veau"/>
    <s v="Viandes blanches"/>
    <s v="Veau"/>
    <x v="8"/>
  </r>
  <r>
    <s v="Veau, rôti"/>
    <n v="23.98924731182796"/>
    <s v="Viande et abats/Veau"/>
    <s v="Viandes blanches"/>
    <s v="Veau"/>
    <x v="8"/>
  </r>
  <r>
    <s v="Veau, steak"/>
    <n v="42.559784946236569"/>
    <s v="Viande et abats/Veau"/>
    <s v="Viandes blanches"/>
    <s v="Veau"/>
    <x v="8"/>
  </r>
  <r>
    <s v="Vermicelles (purée de marron)"/>
    <n v="6.7349669506451377"/>
    <m/>
    <e v="#N/A"/>
    <e v="#N/A"/>
    <x v="0"/>
  </r>
  <r>
    <s v="Vermicelles de chocolat (pour décor)"/>
    <n v="14.744651379445772"/>
    <m/>
    <e v="#N/A"/>
    <e v="#N/A"/>
    <x v="0"/>
  </r>
  <r>
    <s v="Vermout n.s."/>
    <n v="2.9031878737161301"/>
    <m/>
    <e v="#N/A"/>
    <e v="#N/A"/>
    <x v="0"/>
  </r>
  <r>
    <s v="Viande à bouillir n.s."/>
    <n v="32.648602150537641"/>
    <s v="Viande et abats"/>
    <s v="Abats"/>
    <s v="Viande et abats"/>
    <x v="8"/>
  </r>
  <r>
    <s v="Viande des Grisons"/>
    <n v="26.075268817204304"/>
    <s v="Produits carnés et charcuterie/Produits de charcuterie crus"/>
    <s v="Charcuterie"/>
    <s v="Produits de charcuterie crus"/>
    <x v="8"/>
  </r>
  <r>
    <s v="Viande hachée n.s. (viande uniquement)"/>
    <n v="17.470430107526884"/>
    <s v="Viande et abats"/>
    <s v="Abats"/>
    <s v="Viande et abats"/>
    <x v="8"/>
  </r>
  <r>
    <s v="Viande n.s."/>
    <n v="26.075268817204304"/>
    <s v="Viande et abats"/>
    <s v="Abats"/>
    <s v="Viande et abats"/>
    <x v="8"/>
  </r>
  <r>
    <s v="Viande séchée n.s."/>
    <n v="91.241182795698933"/>
    <s v="Produits carnés et charcuterie/Produits de charcuterie crus"/>
    <s v="Charcuterie"/>
    <s v="Produits de charcuterie crus"/>
    <x v="8"/>
  </r>
  <r>
    <s v="Vin chaud épicé"/>
    <n v="2.9031878737161301"/>
    <m/>
    <e v="#N/A"/>
    <e v="#N/A"/>
    <x v="0"/>
  </r>
  <r>
    <s v="Vin cuit (CH)"/>
    <n v="1.1379147137932404"/>
    <m/>
    <e v="#N/A"/>
    <e v="#N/A"/>
    <x v="0"/>
  </r>
  <r>
    <s v="Vin cuit de poire (CH)"/>
    <n v="1.1379147137932404"/>
    <m/>
    <e v="#N/A"/>
    <e v="#N/A"/>
    <x v="0"/>
  </r>
  <r>
    <s v="Vin du glacier (CH)"/>
    <n v="2.9031878737161301"/>
    <m/>
    <e v="#N/A"/>
    <e v="#N/A"/>
    <x v="0"/>
  </r>
  <r>
    <s v="Vin fortifié/muté n.s."/>
    <n v="2.9031878737161301"/>
    <m/>
    <e v="#N/A"/>
    <e v="#N/A"/>
    <x v="0"/>
  </r>
  <r>
    <s v="Vin mousseux"/>
    <n v="2.9031878737161301"/>
    <m/>
    <e v="#N/A"/>
    <e v="#N/A"/>
    <x v="0"/>
  </r>
  <r>
    <s v="Vin mousseux, sans alcool"/>
    <n v="0.29031878737161304"/>
    <m/>
    <e v="#N/A"/>
    <e v="#N/A"/>
    <x v="0"/>
  </r>
  <r>
    <s v="Vin n.s."/>
    <n v="2.9031878737161301"/>
    <m/>
    <e v="#N/A"/>
    <e v="#N/A"/>
    <x v="0"/>
  </r>
  <r>
    <s v="Vin, blanc"/>
    <n v="2.9031878737161301"/>
    <m/>
    <e v="#N/A"/>
    <e v="#N/A"/>
    <x v="0"/>
  </r>
  <r>
    <s v="Vin, blanc dilué avec de la limonade"/>
    <n v="2.9031878737161301"/>
    <m/>
    <e v="#N/A"/>
    <e v="#N/A"/>
    <x v="0"/>
  </r>
  <r>
    <s v="Vin, blanc dilué avec de l'eau"/>
    <n v="2.9031878737161301"/>
    <m/>
    <e v="#N/A"/>
    <e v="#N/A"/>
    <x v="0"/>
  </r>
  <r>
    <s v="Vin, rosé"/>
    <n v="2.9031878737161301"/>
    <m/>
    <e v="#N/A"/>
    <e v="#N/A"/>
    <x v="0"/>
  </r>
  <r>
    <s v="Vin, rosé dilué avec de l'eau"/>
    <n v="2.9031878737161301"/>
    <m/>
    <e v="#N/A"/>
    <e v="#N/A"/>
    <x v="0"/>
  </r>
  <r>
    <s v="Vin, rouge"/>
    <n v="2.9031878737161301"/>
    <m/>
    <e v="#N/A"/>
    <e v="#N/A"/>
    <x v="0"/>
  </r>
  <r>
    <s v="Vin, sans alcool"/>
    <n v="0.29031878737161304"/>
    <m/>
    <e v="#N/A"/>
    <e v="#N/A"/>
    <x v="0"/>
  </r>
  <r>
    <s v="Vinaigre aux épices"/>
    <n v="2.9031878737161301"/>
    <m/>
    <e v="#N/A"/>
    <e v="#N/A"/>
    <x v="0"/>
  </r>
  <r>
    <s v="Vinaigre aux fines herbes"/>
    <n v="2.9031878737161301"/>
    <m/>
    <e v="#N/A"/>
    <e v="#N/A"/>
    <x v="0"/>
  </r>
  <r>
    <s v="Vinaigre balsamique"/>
    <n v="2.9031878737161301"/>
    <m/>
    <e v="#N/A"/>
    <e v="#N/A"/>
    <x v="0"/>
  </r>
  <r>
    <s v="Vinaigre de pomme"/>
    <n v="2.9031878737161301"/>
    <m/>
    <e v="#N/A"/>
    <e v="#N/A"/>
    <x v="0"/>
  </r>
  <r>
    <s v="Vinaigre de vin aux fines herbes"/>
    <n v="2.9031878737161301"/>
    <m/>
    <e v="#N/A"/>
    <e v="#N/A"/>
    <x v="0"/>
  </r>
  <r>
    <s v="Vinaigre de vin blanc"/>
    <n v="2.9031878737161301"/>
    <m/>
    <e v="#N/A"/>
    <e v="#N/A"/>
    <x v="0"/>
  </r>
  <r>
    <s v="Vinaigre de vin n.s."/>
    <n v="2.9031878737161301"/>
    <m/>
    <e v="#N/A"/>
    <e v="#N/A"/>
    <x v="0"/>
  </r>
  <r>
    <s v="Vinaigre de vin rouge"/>
    <n v="2.9031878737161301"/>
    <m/>
    <e v="#N/A"/>
    <e v="#N/A"/>
    <x v="0"/>
  </r>
  <r>
    <s v="Vinaigre n.s."/>
    <n v="2.9031878737161301"/>
    <m/>
    <e v="#N/A"/>
    <e v="#N/A"/>
    <x v="0"/>
  </r>
  <r>
    <s v="Vodka"/>
    <n v="2.9031878737161301"/>
    <m/>
    <e v="#N/A"/>
    <e v="#N/A"/>
    <x v="0"/>
  </r>
  <r>
    <s v="Wasa Sandwich, salé"/>
    <n v="3.1358906309792505"/>
    <m/>
    <e v="#N/A"/>
    <e v="#N/A"/>
    <x v="0"/>
  </r>
  <r>
    <s v="Weetabix Original"/>
    <n v="2.6803612846527254"/>
    <m/>
    <e v="#N/A"/>
    <e v="#N/A"/>
    <x v="0"/>
  </r>
  <r>
    <s v="Whisky"/>
    <n v="2.9031878737161301"/>
    <m/>
    <e v="#N/A"/>
    <e v="#N/A"/>
    <x v="0"/>
  </r>
  <r>
    <s v="Whisky cola"/>
    <n v="2.9031878737161301"/>
    <m/>
    <e v="#N/A"/>
    <e v="#N/A"/>
    <x v="0"/>
  </r>
  <r>
    <s v="Wienerli"/>
    <n v="26.075268817204304"/>
    <m/>
    <e v="#N/A"/>
    <e v="#N/A"/>
    <x v="0"/>
  </r>
  <r>
    <s v="Williams (CH)"/>
    <n v="2.9031878737161301"/>
    <m/>
    <e v="#N/A"/>
    <e v="#N/A"/>
    <x v="0"/>
  </r>
  <r>
    <s v="Xylitol"/>
    <n v="1.1379147137932404"/>
    <m/>
    <e v="#N/A"/>
    <e v="#N/A"/>
    <x v="0"/>
  </r>
  <r>
    <s v="Yasoya"/>
    <n v="6.0821105066574814"/>
    <m/>
    <e v="#N/A"/>
    <e v="#N/A"/>
    <x v="0"/>
  </r>
  <r>
    <s v="Yogourt"/>
    <n v="2.0608075389946126"/>
    <s v="Lait et produits laitiers/Yogourt et lait acidulé"/>
    <s v="Produits laitiers"/>
    <s v="Yogourt et lait acidulé"/>
    <x v="2"/>
  </r>
  <r>
    <s v="Yogourt au kéfir"/>
    <n v="2.0608075389946126"/>
    <s v="Lait et produits laitiers/Yogourt et lait acidulé"/>
    <s v="Produits laitiers"/>
    <s v="Yogourt et lait acidulé"/>
    <x v="2"/>
  </r>
  <r>
    <s v="Yogourt de soja"/>
    <n v="2.2637451661550267"/>
    <s v="Produits céréaliers, légumineuses et pommes de terre/Légumineuses"/>
    <s v="Légumineuses"/>
    <s v="Légumineuses"/>
    <x v="4"/>
  </r>
  <r>
    <s v="Yogurette"/>
    <n v="14.744651379445772"/>
    <m/>
    <e v="#N/A"/>
    <e v="#N/A"/>
    <x v="0"/>
  </r>
  <r>
    <s v="Zucrinet"/>
    <n v="0"/>
    <m/>
    <e v="#N/A"/>
    <e v="#N/A"/>
    <x v="0"/>
  </r>
  <r>
    <s v="Zucritam"/>
    <n v="0"/>
    <m/>
    <e v="#N/A"/>
    <e v="#N/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3FF69-B5F9-449B-BF3C-2FFB0FF8DA41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2:B14" firstHeaderRow="1" firstDataRow="1" firstDataCol="1"/>
  <pivotFields count="6">
    <pivotField showAll="0"/>
    <pivotField dataField="1" numFmtId="2" showAll="0"/>
    <pivotField showAll="0"/>
    <pivotField showAll="0"/>
    <pivotField showAll="0"/>
    <pivotField axis="axisRow" showAll="0" sortType="ascending">
      <items count="28">
        <item h="1" x="11"/>
        <item h="1" m="1" x="19"/>
        <item x="1"/>
        <item h="1" m="1" x="17"/>
        <item h="1" x="5"/>
        <item m="1" x="24"/>
        <item m="1" x="20"/>
        <item h="1" m="1" x="21"/>
        <item x="4"/>
        <item h="1" m="1" x="26"/>
        <item h="1" m="1" x="18"/>
        <item x="7"/>
        <item x="9"/>
        <item x="10"/>
        <item h="1" x="12"/>
        <item x="2"/>
        <item h="1" x="15"/>
        <item h="1" x="16"/>
        <item x="13"/>
        <item x="8"/>
        <item h="1" m="1" x="22"/>
        <item x="3"/>
        <item h="1" m="1" x="25"/>
        <item x="6"/>
        <item h="1" x="0"/>
        <item x="14"/>
        <item m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12">
    <i>
      <x v="18"/>
    </i>
    <i>
      <x v="2"/>
    </i>
    <i>
      <x v="12"/>
    </i>
    <i>
      <x v="13"/>
    </i>
    <i>
      <x v="25"/>
    </i>
    <i>
      <x v="8"/>
    </i>
    <i>
      <x v="11"/>
    </i>
    <i>
      <x v="15"/>
    </i>
    <i>
      <x v="23"/>
    </i>
    <i>
      <x v="19"/>
    </i>
    <i>
      <x v="21"/>
    </i>
    <i t="grand">
      <x/>
    </i>
  </rowItems>
  <colItems count="1">
    <i/>
  </colItems>
  <dataFields count="1">
    <dataField name="Moyenne de kg CO2e/kg aliment consommé" fld="1" subtotal="average" baseField="5" baseItem="0"/>
  </dataFields>
  <formats count="2">
    <format dxfId="22">
      <pivotArea outline="0" collapsedLevelsAreSubtotals="1" fieldPosition="0"/>
    </format>
    <format dxfId="21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48CB51-CD70-4FCF-946D-81D2E5438FA3}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FoodItems/Scenarios" tableColumnId="1"/>
      <queryTableField id="2" name="REF" tableColumnId="2"/>
      <queryTableField id="3" name="HGD" tableColumnId="3"/>
      <queryTableField id="4" name="RSN" tableColumnId="4"/>
      <queryTableField id="5" name="VGN" tableColumnId="5"/>
      <queryTableField id="6" name="VGT" tableColumnId="6"/>
      <queryTableField id="7" name="PST" tableColumnId="7"/>
      <queryTableField id="8" name="FXT" tableColumnId="8"/>
      <queryTableField id="9" name="PTO" tableColumnId="9"/>
      <queryTableField id="10" name="MTO" tableColumnId="10"/>
      <queryTableField id="12" name="TAX" tableColumnId="12"/>
      <queryTableField id="13" dataBound="0" tableColumnId="13"/>
    </queryTableFields>
    <queryTableDeletedFields count="1">
      <deletedField name="TAX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12091-DC77-4DEA-8F9A-3128613BE0F3}" name="Tableau1" displayName="Tableau1" ref="A1:F1519" totalsRowShown="0" headerRowDxfId="20" dataDxfId="18" headerRowBorderDxfId="19">
  <autoFilter ref="A1:F1519" xr:uid="{35B12091-DC77-4DEA-8F9A-3128613BE0F3}"/>
  <sortState xmlns:xlrd2="http://schemas.microsoft.com/office/spreadsheetml/2017/richdata2" ref="A2:B1519">
    <sortCondition ref="A1:A1519"/>
  </sortState>
  <tableColumns count="6">
    <tableColumn id="1" xr3:uid="{88B1C345-BED2-47AA-9A10-2BA06C945C4B}" name="Aliment" dataDxfId="17"/>
    <tableColumn id="2" xr3:uid="{1B428934-576E-447B-914A-302CA3F53E6B}" name="kg CO2e/kg aliment consommé" dataDxfId="16"/>
    <tableColumn id="3" xr3:uid="{909D5CDC-B81D-4AFE-AC3A-164B4D07D24A}" name="Catégorie" dataDxfId="15"/>
    <tableColumn id="4" xr3:uid="{527A612D-E587-4E30-8B8F-D25AE9926CDC}" name="Catégorie niveau 1" dataDxfId="14">
      <calculatedColumnFormula>VLOOKUP(Tableau1[[#This Row],[Catégorie]],Tableau3[],4,0)</calculatedColumnFormula>
    </tableColumn>
    <tableColumn id="6" xr3:uid="{4B78BDD1-FC88-4B6C-B58B-E036B58E98A3}" name="Catégorie niveau 2" dataDxfId="13">
      <calculatedColumnFormula>VLOOKUP(Tableau1[[#This Row],[Catégorie]],Tableau3[],3,0)</calculatedColumnFormula>
    </tableColumn>
    <tableColumn id="7" xr3:uid="{571B4433-BB23-42CE-868D-85CE321ECF04}" name="Catégories OpenNet" dataDxfId="12">
      <calculatedColumnFormula>VLOOKUP(Tableau1[[#This Row],[Catégorie]],Tableau3[],5,0)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BFFAFE-6FF9-4300-BF46-8244CA77E9CA}" name="Tableau3" displayName="Tableau3" ref="A1:E104" totalsRowShown="0" headerRowDxfId="11" dataDxfId="10">
  <autoFilter ref="A1:E104" xr:uid="{5EBFFAFE-6FF9-4300-BF46-8244CA77E9CA}"/>
  <sortState xmlns:xlrd2="http://schemas.microsoft.com/office/spreadsheetml/2017/richdata2" ref="A2:C103">
    <sortCondition ref="A1:A103"/>
  </sortState>
  <tableColumns count="5">
    <tableColumn id="1" xr3:uid="{C9909DD1-30FF-4BFE-A57B-2D2D9F2DFFC5}" name="Catégories" dataDxfId="9"/>
    <tableColumn id="2" xr3:uid="{6E71123F-D820-464D-B8F0-614C8CD3B9D7}" name="Catégorie 1" dataDxfId="8"/>
    <tableColumn id="3" xr3:uid="{DF9EE1F3-35DD-4903-9777-9B3E811498AD}" name="Catégorie 2" dataDxfId="7"/>
    <tableColumn id="4" xr3:uid="{51E74E8B-68F7-4467-B40A-533A9EB1A6FF}" name="Catégorie HUG/GBD" dataDxfId="6"/>
    <tableColumn id="5" xr3:uid="{D0BEFED9-E158-4E33-97AB-4EA49FD0DF59}" name="Catégories OpenNet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FEB6-2483-4160-9D52-2179E49A3B75}" name="Table002__Page_4" displayName="Table002__Page_4" ref="A4:L17" tableType="queryTable" totalsRowCount="1">
  <autoFilter ref="A4:L16" xr:uid="{6155FEB6-2483-4160-9D52-2179E49A3B75}"/>
  <tableColumns count="12">
    <tableColumn id="1" xr3:uid="{46EE22BA-BDC6-40CA-9BF5-0E8E37CE7CD1}" uniqueName="1" name="FoodItems/Scenarios" totalsRowLabel="Total" queryTableFieldId="1" dataDxfId="4" totalsRowDxfId="3"/>
    <tableColumn id="2" xr3:uid="{D13BCC07-EA4D-4F69-A124-0D7EA7E8BE41}" uniqueName="2" name="REF" totalsRowFunction="custom" queryTableFieldId="2">
      <totalsRowFormula>SUM(B5:B16)</totalsRowFormula>
    </tableColumn>
    <tableColumn id="3" xr3:uid="{493FEF70-A354-4E14-A838-CB4D1D218AE6}" uniqueName="3" name="HGD" totalsRowFunction="custom" queryTableFieldId="3">
      <totalsRowFormula>SUM(C5:C16)</totalsRowFormula>
    </tableColumn>
    <tableColumn id="4" xr3:uid="{EBB142BD-F76C-4675-A6B6-9D4074E02F03}" uniqueName="4" name="RSN" totalsRowFunction="custom" queryTableFieldId="4">
      <totalsRowFormula>SUM(D5:D16)</totalsRowFormula>
    </tableColumn>
    <tableColumn id="5" xr3:uid="{B8715F46-D597-40FC-AE53-F0AB52FF7A77}" uniqueName="5" name="VGN" totalsRowFunction="custom" queryTableFieldId="5">
      <totalsRowFormula>SUM(E5:E16)</totalsRowFormula>
    </tableColumn>
    <tableColumn id="6" xr3:uid="{28E9C37A-EEE5-452E-B8E1-65EDA820FC4C}" uniqueName="6" name="VGT" totalsRowFunction="custom" queryTableFieldId="6">
      <totalsRowFormula>SUM(F5:F16)</totalsRowFormula>
    </tableColumn>
    <tableColumn id="7" xr3:uid="{6583655C-9B62-47A7-89E2-DBB2E14D50BA}" uniqueName="7" name="PST" totalsRowFunction="custom" queryTableFieldId="7">
      <totalsRowFormula>SUM(G5:G16)</totalsRowFormula>
    </tableColumn>
    <tableColumn id="8" xr3:uid="{6CCBB9F0-8168-46C5-8C0B-351FE8640FE6}" uniqueName="8" name="FXT" totalsRowFunction="custom" queryTableFieldId="8">
      <totalsRowFormula>SUM(H5:H16)</totalsRowFormula>
    </tableColumn>
    <tableColumn id="9" xr3:uid="{C0D035AA-DDD1-441A-BAB9-9044CD3FCFB6}" uniqueName="9" name="PTO" totalsRowFunction="custom" queryTableFieldId="9">
      <totalsRowFormula>SUM(I5:I16)</totalsRowFormula>
    </tableColumn>
    <tableColumn id="10" xr3:uid="{AB20B5FC-9BC7-4C61-8DDF-C9CCDBC5DC54}" uniqueName="10" name="MTO" totalsRowFunction="custom" queryTableFieldId="10">
      <totalsRowFormula>SUM(J5:J16)</totalsRowFormula>
    </tableColumn>
    <tableColumn id="12" xr3:uid="{9F28B5A0-E862-4163-8D0E-8AAB6F41B2DD}" uniqueName="12" name="TAX" totalsRowFunction="custom" queryTableFieldId="12">
      <totalsRowFormula>SUM(K5:K16)</totalsRowFormula>
    </tableColumn>
    <tableColumn id="13" xr3:uid="{9F52561D-7586-4C5E-964B-0BAC20B5E7F7}" uniqueName="13" name="Colonne1" queryTableFieldId="13" dataCellStyle="Pourcentage">
      <calculatedColumnFormula>(Table002__Page_4[[#This Row],[FXT]]-Table002__Page_4[[#This Row],[REF]])/Table002__Page_4[[#This Row],[REF]]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026871-4E42-4093-8379-2D4F666D47A5}" name="Tableau4" displayName="Tableau4" ref="A1:A9" totalsRowShown="0" headerRowDxfId="2" dataDxfId="1">
  <autoFilter ref="A1:A9" xr:uid="{2E026871-4E42-4093-8379-2D4F666D47A5}"/>
  <tableColumns count="1">
    <tableColumn id="1" xr3:uid="{0F04A686-6A14-4AFA-8B3A-11D0058FEDD8}" name="Catégories GB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Quantis theme">
  <a:themeElements>
    <a:clrScheme name="Personnalisée 3">
      <a:dk1>
        <a:srgbClr val="695E59"/>
      </a:dk1>
      <a:lt1>
        <a:srgbClr val="FFFFFF"/>
      </a:lt1>
      <a:dk2>
        <a:srgbClr val="E5004B"/>
      </a:dk2>
      <a:lt2>
        <a:srgbClr val="ECE9E9"/>
      </a:lt2>
      <a:accent1>
        <a:srgbClr val="1FA6E3"/>
      </a:accent1>
      <a:accent2>
        <a:srgbClr val="93D5F6"/>
      </a:accent2>
      <a:accent3>
        <a:srgbClr val="9185BE"/>
      </a:accent3>
      <a:accent4>
        <a:srgbClr val="BDB5DA"/>
      </a:accent4>
      <a:accent5>
        <a:srgbClr val="A71680"/>
      </a:accent5>
      <a:accent6>
        <a:srgbClr val="CE80B5"/>
      </a:accent6>
      <a:hlink>
        <a:srgbClr val="E5004B"/>
      </a:hlink>
      <a:folHlink>
        <a:srgbClr val="E6007E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noFill/>
        </a:ln>
        <a:effectLst/>
      </a:spPr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Quantis theme" id="{3A86897A-4AD3-764C-B95B-C54C0A99B07E}" vid="{BAE17711-32CA-214F-BD2E-3D824C6FEA7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02E-10A9-45FA-9D98-F874CFF0AE85}">
  <sheetPr>
    <tabColor rgb="FF92D050"/>
  </sheetPr>
  <dimension ref="A1:D26"/>
  <sheetViews>
    <sheetView zoomScaleNormal="100" workbookViewId="0">
      <selection activeCell="A27" sqref="A27"/>
    </sheetView>
  </sheetViews>
  <sheetFormatPr baseColWidth="10" defaultRowHeight="15.5" x14ac:dyDescent="0.35"/>
  <cols>
    <col min="1" max="1" width="31.83203125" bestFit="1" customWidth="1"/>
    <col min="2" max="2" width="15.08203125" bestFit="1" customWidth="1"/>
    <col min="3" max="4" width="11.9140625" bestFit="1" customWidth="1"/>
    <col min="5" max="5" width="13.6640625" bestFit="1" customWidth="1"/>
    <col min="6" max="6" width="12.5" bestFit="1" customWidth="1"/>
    <col min="7" max="7" width="11.9140625" bestFit="1" customWidth="1"/>
    <col min="8" max="8" width="22.5" bestFit="1" customWidth="1"/>
    <col min="9" max="9" width="21.83203125" bestFit="1" customWidth="1"/>
    <col min="10" max="14" width="11.9140625" bestFit="1" customWidth="1"/>
    <col min="15" max="15" width="15.6640625" bestFit="1" customWidth="1"/>
    <col min="16" max="16" width="13.9140625" bestFit="1" customWidth="1"/>
    <col min="17" max="17" width="11.9140625" bestFit="1" customWidth="1"/>
    <col min="18" max="18" width="12.33203125" bestFit="1" customWidth="1"/>
    <col min="19" max="19" width="18.83203125" bestFit="1" customWidth="1"/>
    <col min="20" max="22" width="11.9140625" bestFit="1" customWidth="1"/>
    <col min="23" max="23" width="16.83203125" bestFit="1" customWidth="1"/>
    <col min="24" max="27" width="11.9140625" bestFit="1" customWidth="1"/>
    <col min="28" max="28" width="14.58203125" bestFit="1" customWidth="1"/>
    <col min="29" max="29" width="11.9140625" bestFit="1" customWidth="1"/>
    <col min="30" max="30" width="27.5" bestFit="1" customWidth="1"/>
    <col min="31" max="31" width="24.6640625" bestFit="1" customWidth="1"/>
    <col min="32" max="32" width="13.83203125" bestFit="1" customWidth="1"/>
    <col min="33" max="33" width="11.9140625" bestFit="1" customWidth="1"/>
    <col min="34" max="34" width="13" bestFit="1" customWidth="1"/>
    <col min="35" max="35" width="36.83203125" bestFit="1" customWidth="1"/>
    <col min="36" max="36" width="29.1640625" bestFit="1" customWidth="1"/>
    <col min="37" max="40" width="11.9140625" bestFit="1" customWidth="1"/>
    <col min="41" max="41" width="21.5" bestFit="1" customWidth="1"/>
    <col min="42" max="42" width="20.9140625" bestFit="1" customWidth="1"/>
    <col min="43" max="43" width="17.5" bestFit="1" customWidth="1"/>
    <col min="44" max="45" width="11.9140625" bestFit="1" customWidth="1"/>
    <col min="46" max="46" width="16.4140625" bestFit="1" customWidth="1"/>
    <col min="47" max="47" width="11.9140625" bestFit="1" customWidth="1"/>
    <col min="48" max="48" width="14" bestFit="1" customWidth="1"/>
    <col min="49" max="49" width="16.4140625" bestFit="1" customWidth="1"/>
    <col min="50" max="50" width="21.1640625" bestFit="1" customWidth="1"/>
    <col min="51" max="52" width="11.9140625" bestFit="1" customWidth="1"/>
    <col min="53" max="53" width="17" bestFit="1" customWidth="1"/>
    <col min="54" max="54" width="11.9140625" bestFit="1" customWidth="1"/>
    <col min="55" max="55" width="13.9140625" bestFit="1" customWidth="1"/>
    <col min="56" max="57" width="11.9140625" bestFit="1" customWidth="1"/>
    <col min="58" max="58" width="15.4140625" bestFit="1" customWidth="1"/>
    <col min="59" max="59" width="19" bestFit="1" customWidth="1"/>
    <col min="60" max="60" width="22.33203125" bestFit="1" customWidth="1"/>
    <col min="61" max="62" width="11.9140625" bestFit="1" customWidth="1"/>
    <col min="63" max="63" width="23.5" bestFit="1" customWidth="1"/>
    <col min="64" max="64" width="30.9140625" bestFit="1" customWidth="1"/>
    <col min="65" max="65" width="11.9140625" bestFit="1" customWidth="1"/>
    <col min="66" max="66" width="12.4140625" bestFit="1" customWidth="1"/>
    <col min="67" max="67" width="14.6640625" bestFit="1" customWidth="1"/>
    <col min="68" max="68" width="19.08203125" bestFit="1" customWidth="1"/>
    <col min="69" max="69" width="16.58203125" bestFit="1" customWidth="1"/>
    <col min="70" max="70" width="13.6640625" bestFit="1" customWidth="1"/>
    <col min="71" max="71" width="33.1640625" bestFit="1" customWidth="1"/>
    <col min="72" max="73" width="11.9140625" bestFit="1" customWidth="1"/>
    <col min="74" max="74" width="24.5" bestFit="1" customWidth="1"/>
    <col min="75" max="75" width="16.83203125" bestFit="1" customWidth="1"/>
    <col min="76" max="76" width="22.5" bestFit="1" customWidth="1"/>
    <col min="77" max="77" width="25.33203125" bestFit="1" customWidth="1"/>
    <col min="78" max="78" width="22.33203125" bestFit="1" customWidth="1"/>
    <col min="79" max="79" width="21.9140625" bestFit="1" customWidth="1"/>
    <col min="80" max="80" width="42.4140625" bestFit="1" customWidth="1"/>
    <col min="81" max="81" width="25.08203125" bestFit="1" customWidth="1"/>
    <col min="82" max="82" width="23.33203125" bestFit="1" customWidth="1"/>
    <col min="83" max="83" width="22.9140625" bestFit="1" customWidth="1"/>
    <col min="84" max="84" width="15.08203125" bestFit="1" customWidth="1"/>
    <col min="85" max="85" width="20.33203125" bestFit="1" customWidth="1"/>
    <col min="86" max="86" width="13.5" bestFit="1" customWidth="1"/>
    <col min="87" max="87" width="20.5" bestFit="1" customWidth="1"/>
    <col min="88" max="88" width="11.9140625" bestFit="1" customWidth="1"/>
    <col min="89" max="89" width="12.1640625" bestFit="1" customWidth="1"/>
    <col min="90" max="90" width="20.83203125" bestFit="1" customWidth="1"/>
    <col min="91" max="91" width="15.83203125" bestFit="1" customWidth="1"/>
    <col min="92" max="92" width="14" bestFit="1" customWidth="1"/>
    <col min="93" max="93" width="25.33203125" bestFit="1" customWidth="1"/>
    <col min="94" max="94" width="15.4140625" bestFit="1" customWidth="1"/>
    <col min="95" max="95" width="11.9140625" bestFit="1" customWidth="1"/>
    <col min="96" max="96" width="14.4140625" bestFit="1" customWidth="1"/>
    <col min="97" max="97" width="17.6640625" bestFit="1" customWidth="1"/>
    <col min="98" max="98" width="12.33203125" bestFit="1" customWidth="1"/>
    <col min="99" max="101" width="11.9140625" bestFit="1" customWidth="1"/>
    <col min="102" max="102" width="13.83203125" bestFit="1" customWidth="1"/>
    <col min="103" max="103" width="11.9140625" bestFit="1" customWidth="1"/>
    <col min="104" max="104" width="15.4140625" bestFit="1" customWidth="1"/>
    <col min="105" max="105" width="17.33203125" bestFit="1" customWidth="1"/>
    <col min="106" max="106" width="34" bestFit="1" customWidth="1"/>
    <col min="107" max="107" width="42.83203125" bestFit="1" customWidth="1"/>
    <col min="108" max="108" width="17.58203125" bestFit="1" customWidth="1"/>
    <col min="109" max="109" width="11.9140625" bestFit="1" customWidth="1"/>
    <col min="110" max="110" width="16.83203125" bestFit="1" customWidth="1"/>
    <col min="111" max="111" width="16.58203125" bestFit="1" customWidth="1"/>
    <col min="112" max="112" width="12.83203125" bestFit="1" customWidth="1"/>
    <col min="113" max="113" width="19" bestFit="1" customWidth="1"/>
    <col min="114" max="114" width="16.6640625" bestFit="1" customWidth="1"/>
    <col min="115" max="115" width="21.58203125" bestFit="1" customWidth="1"/>
    <col min="116" max="116" width="40.33203125" bestFit="1" customWidth="1"/>
    <col min="117" max="117" width="15.5" bestFit="1" customWidth="1"/>
    <col min="118" max="118" width="11.9140625" bestFit="1" customWidth="1"/>
    <col min="119" max="119" width="19.4140625" bestFit="1" customWidth="1"/>
    <col min="120" max="120" width="23.58203125" bestFit="1" customWidth="1"/>
    <col min="121" max="121" width="24.6640625" bestFit="1" customWidth="1"/>
    <col min="122" max="122" width="23.33203125" bestFit="1" customWidth="1"/>
    <col min="123" max="123" width="18.08203125" bestFit="1" customWidth="1"/>
    <col min="124" max="124" width="28.83203125" bestFit="1" customWidth="1"/>
    <col min="125" max="125" width="22.6640625" bestFit="1" customWidth="1"/>
    <col min="126" max="126" width="11.9140625" bestFit="1" customWidth="1"/>
    <col min="127" max="127" width="11.33203125" bestFit="1" customWidth="1"/>
    <col min="128" max="128" width="11.9140625" bestFit="1" customWidth="1"/>
    <col min="129" max="129" width="19.5" bestFit="1" customWidth="1"/>
    <col min="130" max="130" width="11.9140625" bestFit="1" customWidth="1"/>
    <col min="131" max="131" width="14.33203125" bestFit="1" customWidth="1"/>
    <col min="132" max="132" width="14.58203125" bestFit="1" customWidth="1"/>
    <col min="133" max="133" width="31.33203125" bestFit="1" customWidth="1"/>
    <col min="134" max="134" width="14.9140625" bestFit="1" customWidth="1"/>
    <col min="135" max="135" width="11.9140625" bestFit="1" customWidth="1"/>
    <col min="136" max="136" width="31.33203125" bestFit="1" customWidth="1"/>
    <col min="137" max="137" width="17.4140625" bestFit="1" customWidth="1"/>
    <col min="138" max="139" width="11.9140625" bestFit="1" customWidth="1"/>
    <col min="140" max="140" width="13.1640625" bestFit="1" customWidth="1"/>
    <col min="141" max="141" width="18.4140625" bestFit="1" customWidth="1"/>
    <col min="142" max="142" width="21.83203125" bestFit="1" customWidth="1"/>
    <col min="143" max="143" width="23.83203125" bestFit="1" customWidth="1"/>
    <col min="144" max="144" width="13.9140625" bestFit="1" customWidth="1"/>
    <col min="145" max="145" width="17.08203125" bestFit="1" customWidth="1"/>
    <col min="146" max="147" width="62.33203125" bestFit="1" customWidth="1"/>
    <col min="148" max="148" width="45.33203125" bestFit="1" customWidth="1"/>
    <col min="149" max="149" width="27.33203125" bestFit="1" customWidth="1"/>
    <col min="150" max="150" width="5.33203125" bestFit="1" customWidth="1"/>
    <col min="151" max="151" width="11.9140625" bestFit="1" customWidth="1"/>
    <col min="152" max="152" width="32.83203125" bestFit="1" customWidth="1"/>
    <col min="153" max="153" width="28.9140625" bestFit="1" customWidth="1"/>
    <col min="154" max="154" width="17.4140625" bestFit="1" customWidth="1"/>
    <col min="155" max="155" width="14.9140625" bestFit="1" customWidth="1"/>
    <col min="156" max="156" width="16.83203125" bestFit="1" customWidth="1"/>
    <col min="157" max="157" width="16.58203125" bestFit="1" customWidth="1"/>
    <col min="158" max="158" width="32.6640625" bestFit="1" customWidth="1"/>
    <col min="159" max="159" width="14.83203125" bestFit="1" customWidth="1"/>
    <col min="160" max="162" width="11.9140625" bestFit="1" customWidth="1"/>
    <col min="163" max="163" width="20.58203125" bestFit="1" customWidth="1"/>
    <col min="164" max="164" width="16.5" bestFit="1" customWidth="1"/>
    <col min="165" max="166" width="11.9140625" bestFit="1" customWidth="1"/>
    <col min="167" max="167" width="10.9140625" bestFit="1" customWidth="1"/>
    <col min="168" max="168" width="18.6640625" bestFit="1" customWidth="1"/>
    <col min="169" max="169" width="25.4140625" bestFit="1" customWidth="1"/>
    <col min="170" max="170" width="13.83203125" bestFit="1" customWidth="1"/>
    <col min="171" max="171" width="17.5" bestFit="1" customWidth="1"/>
    <col min="172" max="173" width="11.9140625" bestFit="1" customWidth="1"/>
    <col min="174" max="175" width="30.83203125" bestFit="1" customWidth="1"/>
    <col min="176" max="177" width="11.9140625" bestFit="1" customWidth="1"/>
    <col min="178" max="178" width="16.58203125" bestFit="1" customWidth="1"/>
    <col min="179" max="179" width="11.9140625" bestFit="1" customWidth="1"/>
    <col min="180" max="180" width="17.6640625" bestFit="1" customWidth="1"/>
    <col min="181" max="181" width="39.83203125" bestFit="1" customWidth="1"/>
    <col min="182" max="182" width="11.9140625" bestFit="1" customWidth="1"/>
    <col min="183" max="183" width="10.9140625" bestFit="1" customWidth="1"/>
    <col min="184" max="184" width="15.08203125" bestFit="1" customWidth="1"/>
    <col min="185" max="185" width="14.4140625" bestFit="1" customWidth="1"/>
    <col min="186" max="186" width="21.83203125" bestFit="1" customWidth="1"/>
    <col min="187" max="187" width="20.9140625" bestFit="1" customWidth="1"/>
    <col min="188" max="188" width="21.83203125" bestFit="1" customWidth="1"/>
    <col min="189" max="189" width="14.5" bestFit="1" customWidth="1"/>
    <col min="190" max="190" width="14.6640625" bestFit="1" customWidth="1"/>
    <col min="191" max="191" width="42" bestFit="1" customWidth="1"/>
    <col min="192" max="192" width="41.08203125" bestFit="1" customWidth="1"/>
    <col min="193" max="193" width="15.1640625" bestFit="1" customWidth="1"/>
    <col min="194" max="194" width="40.6640625" bestFit="1" customWidth="1"/>
    <col min="195" max="195" width="15.83203125" bestFit="1" customWidth="1"/>
    <col min="196" max="196" width="15" bestFit="1" customWidth="1"/>
    <col min="197" max="197" width="15.83203125" bestFit="1" customWidth="1"/>
    <col min="198" max="198" width="28.1640625" bestFit="1" customWidth="1"/>
    <col min="199" max="199" width="13" bestFit="1" customWidth="1"/>
    <col min="200" max="200" width="12.83203125" bestFit="1" customWidth="1"/>
    <col min="201" max="201" width="22.58203125" bestFit="1" customWidth="1"/>
    <col min="202" max="202" width="21.33203125" bestFit="1" customWidth="1"/>
    <col min="203" max="203" width="14.08203125" bestFit="1" customWidth="1"/>
    <col min="204" max="205" width="11.9140625" bestFit="1" customWidth="1"/>
    <col min="206" max="206" width="39.83203125" bestFit="1" customWidth="1"/>
    <col min="207" max="207" width="27" bestFit="1" customWidth="1"/>
    <col min="208" max="208" width="11.9140625" bestFit="1" customWidth="1"/>
    <col min="209" max="209" width="13.83203125" bestFit="1" customWidth="1"/>
    <col min="210" max="210" width="11.9140625" bestFit="1" customWidth="1"/>
    <col min="211" max="211" width="8.4140625" bestFit="1" customWidth="1"/>
    <col min="212" max="213" width="11.9140625" bestFit="1" customWidth="1"/>
    <col min="214" max="214" width="22" bestFit="1" customWidth="1"/>
    <col min="215" max="215" width="21.1640625" bestFit="1" customWidth="1"/>
    <col min="216" max="216" width="22" bestFit="1" customWidth="1"/>
    <col min="217" max="217" width="11.9140625" bestFit="1" customWidth="1"/>
    <col min="218" max="218" width="15.83203125" bestFit="1" customWidth="1"/>
    <col min="219" max="220" width="11.9140625" bestFit="1" customWidth="1"/>
    <col min="221" max="221" width="12.4140625" bestFit="1" customWidth="1"/>
    <col min="222" max="222" width="17.5" bestFit="1" customWidth="1"/>
    <col min="223" max="223" width="11.9140625" bestFit="1" customWidth="1"/>
    <col min="224" max="224" width="18.5" bestFit="1" customWidth="1"/>
    <col min="225" max="225" width="21.33203125" bestFit="1" customWidth="1"/>
    <col min="226" max="228" width="11.9140625" bestFit="1" customWidth="1"/>
    <col min="229" max="229" width="6.08203125" bestFit="1" customWidth="1"/>
    <col min="230" max="230" width="16.5" bestFit="1" customWidth="1"/>
    <col min="231" max="231" width="11.9140625" bestFit="1" customWidth="1"/>
    <col min="232" max="232" width="48.08203125" bestFit="1" customWidth="1"/>
    <col min="233" max="233" width="11.9140625" bestFit="1" customWidth="1"/>
    <col min="234" max="234" width="23.33203125" bestFit="1" customWidth="1"/>
    <col min="235" max="235" width="11.9140625" bestFit="1" customWidth="1"/>
    <col min="236" max="236" width="29.6640625" bestFit="1" customWidth="1"/>
    <col min="237" max="237" width="12.58203125" bestFit="1" customWidth="1"/>
    <col min="238" max="238" width="11.9140625" bestFit="1" customWidth="1"/>
    <col min="239" max="239" width="12" bestFit="1" customWidth="1"/>
    <col min="240" max="240" width="11.9140625" bestFit="1" customWidth="1"/>
    <col min="241" max="241" width="14.08203125" bestFit="1" customWidth="1"/>
    <col min="242" max="242" width="11.9140625" bestFit="1" customWidth="1"/>
    <col min="243" max="243" width="18.83203125" bestFit="1" customWidth="1"/>
    <col min="244" max="244" width="15.6640625" bestFit="1" customWidth="1"/>
    <col min="245" max="245" width="20.5" bestFit="1" customWidth="1"/>
    <col min="246" max="246" width="10.58203125" bestFit="1" customWidth="1"/>
    <col min="247" max="247" width="20.5" bestFit="1" customWidth="1"/>
    <col min="248" max="248" width="14" bestFit="1" customWidth="1"/>
    <col min="249" max="249" width="53.08203125" bestFit="1" customWidth="1"/>
    <col min="250" max="250" width="16.1640625" bestFit="1" customWidth="1"/>
    <col min="251" max="251" width="11.9140625" bestFit="1" customWidth="1"/>
    <col min="252" max="252" width="16.1640625" bestFit="1" customWidth="1"/>
    <col min="253" max="254" width="11.9140625" bestFit="1" customWidth="1"/>
    <col min="255" max="255" width="18.08203125" bestFit="1" customWidth="1"/>
    <col min="256" max="256" width="12" bestFit="1" customWidth="1"/>
    <col min="257" max="257" width="11.9140625" bestFit="1" customWidth="1"/>
    <col min="258" max="258" width="20.33203125" bestFit="1" customWidth="1"/>
    <col min="259" max="259" width="12.1640625" bestFit="1" customWidth="1"/>
    <col min="260" max="260" width="34.33203125" bestFit="1" customWidth="1"/>
    <col min="261" max="261" width="17.1640625" bestFit="1" customWidth="1"/>
    <col min="262" max="262" width="12.1640625" bestFit="1" customWidth="1"/>
    <col min="263" max="263" width="14.5" bestFit="1" customWidth="1"/>
    <col min="264" max="264" width="16.08203125" bestFit="1" customWidth="1"/>
    <col min="265" max="265" width="20.1640625" bestFit="1" customWidth="1"/>
    <col min="266" max="266" width="11.9140625" bestFit="1" customWidth="1"/>
    <col min="267" max="267" width="18.9140625" bestFit="1" customWidth="1"/>
    <col min="268" max="268" width="16.33203125" bestFit="1" customWidth="1"/>
    <col min="269" max="269" width="12.5" bestFit="1" customWidth="1"/>
    <col min="270" max="270" width="11.9140625" bestFit="1" customWidth="1"/>
    <col min="271" max="271" width="14.08203125" bestFit="1" customWidth="1"/>
    <col min="272" max="272" width="13.33203125" bestFit="1" customWidth="1"/>
    <col min="273" max="273" width="11.9140625" bestFit="1" customWidth="1"/>
    <col min="274" max="274" width="12.1640625" bestFit="1" customWidth="1"/>
    <col min="275" max="275" width="21.83203125" bestFit="1" customWidth="1"/>
    <col min="276" max="276" width="20.4140625" bestFit="1" customWidth="1"/>
    <col min="277" max="277" width="18" bestFit="1" customWidth="1"/>
    <col min="278" max="278" width="14.4140625" bestFit="1" customWidth="1"/>
    <col min="279" max="281" width="11.9140625" bestFit="1" customWidth="1"/>
    <col min="282" max="282" width="16.08203125" bestFit="1" customWidth="1"/>
    <col min="283" max="283" width="13.1640625" bestFit="1" customWidth="1"/>
    <col min="284" max="287" width="11.9140625" bestFit="1" customWidth="1"/>
    <col min="288" max="288" width="19.4140625" bestFit="1" customWidth="1"/>
    <col min="289" max="292" width="11.9140625" bestFit="1" customWidth="1"/>
    <col min="293" max="293" width="13.08203125" bestFit="1" customWidth="1"/>
    <col min="294" max="294" width="17.6640625" bestFit="1" customWidth="1"/>
    <col min="295" max="295" width="23.9140625" bestFit="1" customWidth="1"/>
    <col min="296" max="301" width="11.9140625" bestFit="1" customWidth="1"/>
    <col min="302" max="302" width="13.4140625" bestFit="1" customWidth="1"/>
    <col min="303" max="303" width="27" bestFit="1" customWidth="1"/>
    <col min="304" max="307" width="11.9140625" bestFit="1" customWidth="1"/>
    <col min="308" max="308" width="33.58203125" bestFit="1" customWidth="1"/>
    <col min="309" max="309" width="11.9140625" bestFit="1" customWidth="1"/>
    <col min="310" max="310" width="21.9140625" bestFit="1" customWidth="1"/>
    <col min="311" max="311" width="13.58203125" bestFit="1" customWidth="1"/>
    <col min="312" max="312" width="31.08203125" bestFit="1" customWidth="1"/>
    <col min="313" max="313" width="11.9140625" bestFit="1" customWidth="1"/>
    <col min="314" max="314" width="27.6640625" bestFit="1" customWidth="1"/>
    <col min="315" max="315" width="24.5" bestFit="1" customWidth="1"/>
    <col min="316" max="316" width="19.5" bestFit="1" customWidth="1"/>
    <col min="317" max="317" width="16.58203125" bestFit="1" customWidth="1"/>
    <col min="318" max="318" width="11.9140625" bestFit="1" customWidth="1"/>
    <col min="319" max="319" width="13.6640625" bestFit="1" customWidth="1"/>
    <col min="320" max="320" width="25.58203125" bestFit="1" customWidth="1"/>
    <col min="321" max="321" width="19.08203125" bestFit="1" customWidth="1"/>
    <col min="322" max="322" width="18.9140625" bestFit="1" customWidth="1"/>
    <col min="323" max="323" width="20.9140625" bestFit="1" customWidth="1"/>
    <col min="324" max="324" width="20.5" bestFit="1" customWidth="1"/>
    <col min="325" max="325" width="19.58203125" bestFit="1" customWidth="1"/>
    <col min="326" max="326" width="20" bestFit="1" customWidth="1"/>
    <col min="327" max="329" width="11.9140625" bestFit="1" customWidth="1"/>
    <col min="330" max="330" width="17" bestFit="1" customWidth="1"/>
    <col min="331" max="331" width="13.9140625" bestFit="1" customWidth="1"/>
    <col min="332" max="332" width="20.5" bestFit="1" customWidth="1"/>
    <col min="333" max="333" width="11.9140625" bestFit="1" customWidth="1"/>
    <col min="334" max="334" width="33" bestFit="1" customWidth="1"/>
    <col min="335" max="335" width="13.9140625" bestFit="1" customWidth="1"/>
    <col min="336" max="336" width="22.08203125" bestFit="1" customWidth="1"/>
    <col min="337" max="337" width="21.6640625" bestFit="1" customWidth="1"/>
    <col min="338" max="338" width="11.9140625" bestFit="1" customWidth="1"/>
    <col min="339" max="339" width="12.4140625" bestFit="1" customWidth="1"/>
    <col min="340" max="340" width="28.83203125" bestFit="1" customWidth="1"/>
    <col min="341" max="341" width="13.5" bestFit="1" customWidth="1"/>
    <col min="342" max="342" width="12.08203125" bestFit="1" customWidth="1"/>
    <col min="343" max="343" width="13.58203125" bestFit="1" customWidth="1"/>
    <col min="344" max="344" width="16.08203125" bestFit="1" customWidth="1"/>
    <col min="345" max="345" width="12" bestFit="1" customWidth="1"/>
    <col min="346" max="346" width="14.1640625" bestFit="1" customWidth="1"/>
    <col min="347" max="347" width="13.58203125" bestFit="1" customWidth="1"/>
    <col min="348" max="348" width="11.9140625" bestFit="1" customWidth="1"/>
    <col min="349" max="349" width="41.1640625" bestFit="1" customWidth="1"/>
    <col min="350" max="350" width="16.9140625" bestFit="1" customWidth="1"/>
    <col min="351" max="351" width="18.08203125" bestFit="1" customWidth="1"/>
    <col min="352" max="352" width="11.9140625" bestFit="1" customWidth="1"/>
    <col min="353" max="353" width="5.83203125" bestFit="1" customWidth="1"/>
    <col min="354" max="354" width="18.33203125" bestFit="1" customWidth="1"/>
    <col min="355" max="355" width="11.6640625" bestFit="1" customWidth="1"/>
    <col min="356" max="356" width="13.83203125" bestFit="1" customWidth="1"/>
    <col min="357" max="357" width="25.58203125" bestFit="1" customWidth="1"/>
    <col min="358" max="358" width="14.9140625" bestFit="1" customWidth="1"/>
    <col min="359" max="359" width="12.1640625" bestFit="1" customWidth="1"/>
    <col min="360" max="360" width="13.9140625" bestFit="1" customWidth="1"/>
    <col min="361" max="361" width="14.33203125" bestFit="1" customWidth="1"/>
    <col min="362" max="362" width="12.83203125" bestFit="1" customWidth="1"/>
    <col min="363" max="363" width="21.9140625" bestFit="1" customWidth="1"/>
    <col min="364" max="364" width="12.9140625" bestFit="1" customWidth="1"/>
    <col min="365" max="365" width="12.6640625" bestFit="1" customWidth="1"/>
    <col min="366" max="366" width="12.83203125" bestFit="1" customWidth="1"/>
    <col min="367" max="367" width="9.9140625" bestFit="1" customWidth="1"/>
    <col min="368" max="368" width="28.08203125" bestFit="1" customWidth="1"/>
    <col min="369" max="369" width="25.4140625" bestFit="1" customWidth="1"/>
    <col min="370" max="370" width="11.9140625" bestFit="1" customWidth="1"/>
    <col min="371" max="371" width="14.6640625" bestFit="1" customWidth="1"/>
    <col min="372" max="372" width="11.9140625" bestFit="1" customWidth="1"/>
    <col min="373" max="373" width="22.5" bestFit="1" customWidth="1"/>
    <col min="374" max="374" width="24.58203125" bestFit="1" customWidth="1"/>
    <col min="375" max="375" width="30.5" bestFit="1" customWidth="1"/>
    <col min="376" max="376" width="27" bestFit="1" customWidth="1"/>
    <col min="377" max="377" width="12.08203125" bestFit="1" customWidth="1"/>
    <col min="378" max="378" width="18" bestFit="1" customWidth="1"/>
    <col min="379" max="379" width="16.58203125" bestFit="1" customWidth="1"/>
    <col min="380" max="380" width="33" bestFit="1" customWidth="1"/>
    <col min="381" max="381" width="24" bestFit="1" customWidth="1"/>
    <col min="382" max="382" width="25.33203125" bestFit="1" customWidth="1"/>
    <col min="383" max="383" width="16.5" bestFit="1" customWidth="1"/>
    <col min="384" max="384" width="17.08203125" bestFit="1" customWidth="1"/>
    <col min="385" max="385" width="15.5" bestFit="1" customWidth="1"/>
    <col min="386" max="386" width="28" bestFit="1" customWidth="1"/>
    <col min="387" max="388" width="11.9140625" bestFit="1" customWidth="1"/>
    <col min="389" max="389" width="16.5" bestFit="1" customWidth="1"/>
    <col min="390" max="390" width="12.9140625" bestFit="1" customWidth="1"/>
    <col min="391" max="391" width="11.9140625" bestFit="1" customWidth="1"/>
    <col min="392" max="392" width="16.5" bestFit="1" customWidth="1"/>
    <col min="393" max="393" width="11.9140625" bestFit="1" customWidth="1"/>
    <col min="394" max="394" width="21.6640625" bestFit="1" customWidth="1"/>
    <col min="395" max="398" width="11.9140625" bestFit="1" customWidth="1"/>
    <col min="399" max="399" width="20.58203125" bestFit="1" customWidth="1"/>
    <col min="400" max="400" width="11.9140625" bestFit="1" customWidth="1"/>
    <col min="401" max="401" width="16.6640625" bestFit="1" customWidth="1"/>
    <col min="402" max="402" width="11.9140625" bestFit="1" customWidth="1"/>
    <col min="403" max="403" width="21.6640625" bestFit="1" customWidth="1"/>
    <col min="404" max="404" width="11.9140625" bestFit="1" customWidth="1"/>
    <col min="405" max="405" width="31.4140625" bestFit="1" customWidth="1"/>
    <col min="406" max="406" width="17.5" bestFit="1" customWidth="1"/>
    <col min="407" max="407" width="11.9140625" bestFit="1" customWidth="1"/>
    <col min="408" max="408" width="14.1640625" bestFit="1" customWidth="1"/>
    <col min="409" max="409" width="11.9140625" bestFit="1" customWidth="1"/>
    <col min="410" max="410" width="12.83203125" bestFit="1" customWidth="1"/>
    <col min="411" max="414" width="11.9140625" bestFit="1" customWidth="1"/>
    <col min="415" max="415" width="13.08203125" bestFit="1" customWidth="1"/>
    <col min="416" max="416" width="13.9140625" bestFit="1" customWidth="1"/>
    <col min="417" max="417" width="12.4140625" bestFit="1" customWidth="1"/>
    <col min="418" max="418" width="24.33203125" bestFit="1" customWidth="1"/>
    <col min="419" max="419" width="25.5" bestFit="1" customWidth="1"/>
    <col min="420" max="420" width="21.83203125" bestFit="1" customWidth="1"/>
    <col min="421" max="421" width="13.08203125" bestFit="1" customWidth="1"/>
    <col min="422" max="424" width="11.9140625" bestFit="1" customWidth="1"/>
    <col min="425" max="425" width="8.4140625" bestFit="1" customWidth="1"/>
    <col min="426" max="426" width="11.9140625" bestFit="1" customWidth="1"/>
    <col min="427" max="427" width="20.83203125" bestFit="1" customWidth="1"/>
    <col min="428" max="428" width="34.1640625" bestFit="1" customWidth="1"/>
    <col min="429" max="429" width="27.1640625" bestFit="1" customWidth="1"/>
    <col min="430" max="430" width="28.6640625" bestFit="1" customWidth="1"/>
    <col min="431" max="431" width="16.33203125" bestFit="1" customWidth="1"/>
    <col min="432" max="432" width="13.5" bestFit="1" customWidth="1"/>
    <col min="433" max="433" width="8.4140625" bestFit="1" customWidth="1"/>
    <col min="434" max="436" width="11.9140625" bestFit="1" customWidth="1"/>
    <col min="437" max="437" width="28.9140625" bestFit="1" customWidth="1"/>
    <col min="438" max="438" width="11.9140625" bestFit="1" customWidth="1"/>
    <col min="439" max="439" width="19.6640625" bestFit="1" customWidth="1"/>
    <col min="440" max="440" width="23.6640625" bestFit="1" customWidth="1"/>
    <col min="441" max="441" width="19.83203125" bestFit="1" customWidth="1"/>
    <col min="442" max="442" width="10.9140625" bestFit="1" customWidth="1"/>
    <col min="443" max="443" width="19.5" bestFit="1" customWidth="1"/>
    <col min="444" max="444" width="18.6640625" bestFit="1" customWidth="1"/>
    <col min="445" max="445" width="19.5" bestFit="1" customWidth="1"/>
    <col min="446" max="446" width="20.9140625" bestFit="1" customWidth="1"/>
    <col min="447" max="447" width="16.1640625" bestFit="1" customWidth="1"/>
    <col min="448" max="448" width="19.08203125" bestFit="1" customWidth="1"/>
    <col min="449" max="449" width="18.83203125" bestFit="1" customWidth="1"/>
    <col min="450" max="450" width="19.83203125" bestFit="1" customWidth="1"/>
    <col min="451" max="451" width="18.1640625" bestFit="1" customWidth="1"/>
    <col min="452" max="452" width="14.83203125" bestFit="1" customWidth="1"/>
    <col min="453" max="453" width="20.83203125" bestFit="1" customWidth="1"/>
    <col min="454" max="454" width="23.33203125" bestFit="1" customWidth="1"/>
    <col min="455" max="455" width="14.1640625" bestFit="1" customWidth="1"/>
    <col min="456" max="456" width="20.83203125" bestFit="1" customWidth="1"/>
    <col min="457" max="457" width="19.4140625" bestFit="1" customWidth="1"/>
    <col min="458" max="458" width="11.9140625" bestFit="1" customWidth="1"/>
    <col min="459" max="459" width="48.33203125" bestFit="1" customWidth="1"/>
    <col min="460" max="460" width="15.1640625" bestFit="1" customWidth="1"/>
    <col min="461" max="461" width="16.33203125" bestFit="1" customWidth="1"/>
    <col min="462" max="462" width="16.83203125" bestFit="1" customWidth="1"/>
    <col min="463" max="463" width="22.33203125" bestFit="1" customWidth="1"/>
    <col min="464" max="464" width="13.08203125" bestFit="1" customWidth="1"/>
    <col min="465" max="465" width="15.83203125" bestFit="1" customWidth="1"/>
    <col min="466" max="466" width="13.9140625" bestFit="1" customWidth="1"/>
    <col min="467" max="467" width="15.83203125" bestFit="1" customWidth="1"/>
    <col min="468" max="468" width="11.9140625" bestFit="1" customWidth="1"/>
    <col min="469" max="469" width="17" bestFit="1" customWidth="1"/>
    <col min="470" max="470" width="32.4140625" bestFit="1" customWidth="1"/>
    <col min="471" max="471" width="11" bestFit="1" customWidth="1"/>
    <col min="472" max="472" width="33.5" bestFit="1" customWidth="1"/>
    <col min="473" max="474" width="11.9140625" bestFit="1" customWidth="1"/>
    <col min="475" max="475" width="13.33203125" bestFit="1" customWidth="1"/>
    <col min="476" max="476" width="11.9140625" bestFit="1" customWidth="1"/>
    <col min="477" max="477" width="24.33203125" bestFit="1" customWidth="1"/>
    <col min="478" max="478" width="15.33203125" bestFit="1" customWidth="1"/>
    <col min="479" max="482" width="11.9140625" bestFit="1" customWidth="1"/>
    <col min="483" max="483" width="14.08203125" bestFit="1" customWidth="1"/>
    <col min="484" max="486" width="11.9140625" bestFit="1" customWidth="1"/>
    <col min="487" max="487" width="14.9140625" bestFit="1" customWidth="1"/>
    <col min="488" max="488" width="23.6640625" bestFit="1" customWidth="1"/>
    <col min="489" max="489" width="18.6640625" bestFit="1" customWidth="1"/>
    <col min="490" max="490" width="12.9140625" bestFit="1" customWidth="1"/>
    <col min="491" max="491" width="15.08203125" bestFit="1" customWidth="1"/>
    <col min="492" max="492" width="12.33203125" bestFit="1" customWidth="1"/>
    <col min="493" max="493" width="13.6640625" bestFit="1" customWidth="1"/>
    <col min="494" max="494" width="17" bestFit="1" customWidth="1"/>
    <col min="495" max="495" width="11.9140625" bestFit="1" customWidth="1"/>
    <col min="496" max="496" width="15.33203125" bestFit="1" customWidth="1"/>
    <col min="497" max="497" width="11.9140625" bestFit="1" customWidth="1"/>
    <col min="498" max="498" width="26.6640625" bestFit="1" customWidth="1"/>
    <col min="499" max="499" width="11.9140625" bestFit="1" customWidth="1"/>
    <col min="500" max="500" width="12.9140625" bestFit="1" customWidth="1"/>
    <col min="501" max="501" width="16.6640625" bestFit="1" customWidth="1"/>
    <col min="502" max="502" width="11.9140625" bestFit="1" customWidth="1"/>
    <col min="503" max="503" width="24.1640625" bestFit="1" customWidth="1"/>
    <col min="504" max="504" width="23.33203125" bestFit="1" customWidth="1"/>
    <col min="505" max="506" width="11.9140625" bestFit="1" customWidth="1"/>
    <col min="507" max="507" width="15.08203125" bestFit="1" customWidth="1"/>
    <col min="508" max="511" width="11.9140625" bestFit="1" customWidth="1"/>
    <col min="512" max="512" width="16.1640625" bestFit="1" customWidth="1"/>
    <col min="513" max="513" width="14.9140625" bestFit="1" customWidth="1"/>
    <col min="514" max="514" width="20.6640625" bestFit="1" customWidth="1"/>
    <col min="515" max="515" width="21.9140625" bestFit="1" customWidth="1"/>
    <col min="516" max="516" width="24.58203125" bestFit="1" customWidth="1"/>
    <col min="517" max="517" width="22.6640625" bestFit="1" customWidth="1"/>
    <col min="518" max="518" width="20.6640625" bestFit="1" customWidth="1"/>
    <col min="519" max="519" width="20" bestFit="1" customWidth="1"/>
    <col min="520" max="520" width="22.9140625" bestFit="1" customWidth="1"/>
    <col min="521" max="521" width="19.9140625" bestFit="1" customWidth="1"/>
    <col min="522" max="522" width="26.9140625" bestFit="1" customWidth="1"/>
    <col min="523" max="523" width="30.33203125" bestFit="1" customWidth="1"/>
    <col min="524" max="524" width="26.4140625" bestFit="1" customWidth="1"/>
    <col min="525" max="525" width="30.4140625" bestFit="1" customWidth="1"/>
    <col min="526" max="526" width="21.5" bestFit="1" customWidth="1"/>
    <col min="527" max="527" width="36" bestFit="1" customWidth="1"/>
    <col min="528" max="528" width="20.1640625" bestFit="1" customWidth="1"/>
    <col min="529" max="529" width="18.58203125" bestFit="1" customWidth="1"/>
    <col min="530" max="530" width="21.33203125" bestFit="1" customWidth="1"/>
    <col min="531" max="531" width="15.58203125" bestFit="1" customWidth="1"/>
    <col min="532" max="532" width="11.9140625" bestFit="1" customWidth="1"/>
    <col min="533" max="533" width="14.6640625" bestFit="1" customWidth="1"/>
    <col min="534" max="534" width="39" bestFit="1" customWidth="1"/>
    <col min="535" max="535" width="16.4140625" bestFit="1" customWidth="1"/>
    <col min="536" max="537" width="11.9140625" bestFit="1" customWidth="1"/>
    <col min="538" max="538" width="29.5" bestFit="1" customWidth="1"/>
    <col min="539" max="539" width="15.4140625" bestFit="1" customWidth="1"/>
    <col min="540" max="540" width="18.6640625" bestFit="1" customWidth="1"/>
    <col min="541" max="541" width="27" bestFit="1" customWidth="1"/>
    <col min="542" max="542" width="11.9140625" bestFit="1" customWidth="1"/>
    <col min="543" max="543" width="22.1640625" bestFit="1" customWidth="1"/>
    <col min="544" max="544" width="22.4140625" bestFit="1" customWidth="1"/>
    <col min="545" max="545" width="22.08203125" bestFit="1" customWidth="1"/>
    <col min="546" max="546" width="13" bestFit="1" customWidth="1"/>
    <col min="547" max="547" width="16.08203125" bestFit="1" customWidth="1"/>
    <col min="548" max="548" width="20.33203125" bestFit="1" customWidth="1"/>
    <col min="549" max="549" width="23.08203125" bestFit="1" customWidth="1"/>
    <col min="550" max="550" width="38.08203125" bestFit="1" customWidth="1"/>
    <col min="551" max="551" width="22.58203125" bestFit="1" customWidth="1"/>
    <col min="552" max="552" width="22.08203125" bestFit="1" customWidth="1"/>
    <col min="553" max="553" width="16.5" bestFit="1" customWidth="1"/>
    <col min="554" max="554" width="20.33203125" bestFit="1" customWidth="1"/>
    <col min="555" max="555" width="15.4140625" bestFit="1" customWidth="1"/>
    <col min="556" max="556" width="18.08203125" bestFit="1" customWidth="1"/>
    <col min="557" max="557" width="29.1640625" bestFit="1" customWidth="1"/>
    <col min="558" max="558" width="17.6640625" bestFit="1" customWidth="1"/>
    <col min="559" max="559" width="21.9140625" bestFit="1" customWidth="1"/>
    <col min="560" max="560" width="13.33203125" bestFit="1" customWidth="1"/>
    <col min="561" max="561" width="14" bestFit="1" customWidth="1"/>
    <col min="562" max="562" width="21.5" bestFit="1" customWidth="1"/>
    <col min="563" max="563" width="29.1640625" bestFit="1" customWidth="1"/>
    <col min="564" max="564" width="18.58203125" bestFit="1" customWidth="1"/>
    <col min="565" max="565" width="17.5" bestFit="1" customWidth="1"/>
    <col min="566" max="566" width="13.58203125" bestFit="1" customWidth="1"/>
    <col min="567" max="567" width="11.9140625" bestFit="1" customWidth="1"/>
    <col min="568" max="568" width="16.1640625" bestFit="1" customWidth="1"/>
    <col min="569" max="569" width="13" bestFit="1" customWidth="1"/>
    <col min="570" max="570" width="65" bestFit="1" customWidth="1"/>
    <col min="571" max="572" width="11.9140625" bestFit="1" customWidth="1"/>
    <col min="573" max="574" width="33.4140625" bestFit="1" customWidth="1"/>
    <col min="575" max="577" width="11.9140625" bestFit="1" customWidth="1"/>
    <col min="578" max="578" width="13.83203125" bestFit="1" customWidth="1"/>
    <col min="579" max="579" width="13" bestFit="1" customWidth="1"/>
    <col min="580" max="584" width="11.9140625" bestFit="1" customWidth="1"/>
    <col min="585" max="585" width="17.6640625" bestFit="1" customWidth="1"/>
    <col min="586" max="586" width="14.9140625" bestFit="1" customWidth="1"/>
    <col min="587" max="587" width="14.58203125" bestFit="1" customWidth="1"/>
    <col min="588" max="588" width="11.58203125" bestFit="1" customWidth="1"/>
    <col min="589" max="589" width="11.9140625" bestFit="1" customWidth="1"/>
    <col min="590" max="590" width="7.5" bestFit="1" customWidth="1"/>
    <col min="591" max="591" width="25.33203125" bestFit="1" customWidth="1"/>
    <col min="592" max="594" width="11.9140625" bestFit="1" customWidth="1"/>
    <col min="595" max="595" width="32.4140625" bestFit="1" customWidth="1"/>
    <col min="596" max="596" width="17.58203125" bestFit="1" customWidth="1"/>
    <col min="597" max="597" width="16.58203125" bestFit="1" customWidth="1"/>
    <col min="598" max="598" width="13" bestFit="1" customWidth="1"/>
    <col min="599" max="599" width="17.1640625" bestFit="1" customWidth="1"/>
    <col min="600" max="600" width="19.08203125" bestFit="1" customWidth="1"/>
    <col min="601" max="601" width="18.9140625" bestFit="1" customWidth="1"/>
    <col min="602" max="602" width="11.9140625" bestFit="1" customWidth="1"/>
    <col min="603" max="603" width="18.9140625" bestFit="1" customWidth="1"/>
    <col min="604" max="604" width="14" bestFit="1" customWidth="1"/>
    <col min="605" max="605" width="12" bestFit="1" customWidth="1"/>
    <col min="606" max="606" width="19.6640625" bestFit="1" customWidth="1"/>
    <col min="607" max="607" width="14.1640625" bestFit="1" customWidth="1"/>
    <col min="608" max="609" width="16.08203125" bestFit="1" customWidth="1"/>
    <col min="610" max="610" width="12.08203125" bestFit="1" customWidth="1"/>
    <col min="611" max="611" width="12.6640625" bestFit="1" customWidth="1"/>
    <col min="612" max="612" width="17.6640625" bestFit="1" customWidth="1"/>
    <col min="613" max="613" width="13.9140625" bestFit="1" customWidth="1"/>
    <col min="614" max="614" width="11.9140625" bestFit="1" customWidth="1"/>
    <col min="615" max="615" width="18" bestFit="1" customWidth="1"/>
    <col min="616" max="616" width="12.9140625" bestFit="1" customWidth="1"/>
    <col min="617" max="617" width="13.33203125" bestFit="1" customWidth="1"/>
    <col min="618" max="623" width="11.9140625" bestFit="1" customWidth="1"/>
    <col min="624" max="624" width="20" bestFit="1" customWidth="1"/>
    <col min="625" max="625" width="14.6640625" bestFit="1" customWidth="1"/>
    <col min="626" max="626" width="12.9140625" bestFit="1" customWidth="1"/>
    <col min="627" max="628" width="11.9140625" bestFit="1" customWidth="1"/>
    <col min="629" max="629" width="13.83203125" bestFit="1" customWidth="1"/>
    <col min="630" max="630" width="15.6640625" bestFit="1" customWidth="1"/>
    <col min="631" max="631" width="11.9140625" bestFit="1" customWidth="1"/>
    <col min="632" max="632" width="23.5" bestFit="1" customWidth="1"/>
    <col min="633" max="633" width="11.9140625" bestFit="1" customWidth="1"/>
    <col min="634" max="634" width="19" bestFit="1" customWidth="1"/>
    <col min="635" max="635" width="13.6640625" bestFit="1" customWidth="1"/>
    <col min="636" max="636" width="12.4140625" bestFit="1" customWidth="1"/>
    <col min="637" max="637" width="14.08203125" bestFit="1" customWidth="1"/>
    <col min="638" max="638" width="23.33203125" bestFit="1" customWidth="1"/>
    <col min="639" max="639" width="15.1640625" bestFit="1" customWidth="1"/>
    <col min="640" max="640" width="14.83203125" bestFit="1" customWidth="1"/>
    <col min="641" max="641" width="21.9140625" bestFit="1" customWidth="1"/>
    <col min="642" max="642" width="11.9140625" bestFit="1" customWidth="1"/>
    <col min="643" max="643" width="10.83203125" bestFit="1" customWidth="1"/>
    <col min="644" max="644" width="7.6640625" bestFit="1" customWidth="1"/>
    <col min="645" max="645" width="11.9140625" bestFit="1" customWidth="1"/>
    <col min="646" max="646" width="14.58203125" bestFit="1" customWidth="1"/>
    <col min="647" max="647" width="16.4140625" bestFit="1" customWidth="1"/>
    <col min="648" max="648" width="16.83203125" bestFit="1" customWidth="1"/>
    <col min="649" max="649" width="25.1640625" bestFit="1" customWidth="1"/>
    <col min="650" max="650" width="21.58203125" bestFit="1" customWidth="1"/>
    <col min="651" max="651" width="23.33203125" bestFit="1" customWidth="1"/>
    <col min="652" max="652" width="11.9140625" bestFit="1" customWidth="1"/>
    <col min="653" max="653" width="15.33203125" bestFit="1" customWidth="1"/>
    <col min="654" max="654" width="16.1640625" bestFit="1" customWidth="1"/>
    <col min="655" max="655" width="21.9140625" bestFit="1" customWidth="1"/>
    <col min="656" max="656" width="14.58203125" bestFit="1" customWidth="1"/>
    <col min="657" max="657" width="11.9140625" bestFit="1" customWidth="1"/>
    <col min="658" max="658" width="16.58203125" bestFit="1" customWidth="1"/>
    <col min="659" max="660" width="11.9140625" bestFit="1" customWidth="1"/>
    <col min="661" max="661" width="17.33203125" bestFit="1" customWidth="1"/>
    <col min="662" max="662" width="16.33203125" bestFit="1" customWidth="1"/>
    <col min="663" max="663" width="7" bestFit="1" customWidth="1"/>
    <col min="664" max="664" width="11.9140625" bestFit="1" customWidth="1"/>
    <col min="665" max="665" width="17.6640625" bestFit="1" customWidth="1"/>
    <col min="666" max="666" width="12.4140625" bestFit="1" customWidth="1"/>
    <col min="667" max="667" width="13.58203125" bestFit="1" customWidth="1"/>
    <col min="668" max="668" width="14.6640625" bestFit="1" customWidth="1"/>
    <col min="669" max="669" width="24.4140625" bestFit="1" customWidth="1"/>
    <col min="670" max="670" width="11.9140625" bestFit="1" customWidth="1"/>
    <col min="671" max="671" width="25.58203125" bestFit="1" customWidth="1"/>
    <col min="672" max="672" width="15.4140625" bestFit="1" customWidth="1"/>
    <col min="673" max="673" width="16.08203125" bestFit="1" customWidth="1"/>
    <col min="674" max="674" width="15.33203125" bestFit="1" customWidth="1"/>
    <col min="675" max="675" width="11.9140625" bestFit="1" customWidth="1"/>
    <col min="676" max="676" width="18.08203125" bestFit="1" customWidth="1"/>
    <col min="677" max="677" width="15.4140625" bestFit="1" customWidth="1"/>
    <col min="678" max="678" width="11.9140625" bestFit="1" customWidth="1"/>
    <col min="679" max="679" width="11.6640625" bestFit="1" customWidth="1"/>
    <col min="680" max="680" width="17.58203125" bestFit="1" customWidth="1"/>
    <col min="681" max="681" width="17.83203125" bestFit="1" customWidth="1"/>
    <col min="682" max="682" width="11.9140625" bestFit="1" customWidth="1"/>
    <col min="683" max="683" width="13.4140625" bestFit="1" customWidth="1"/>
    <col min="684" max="684" width="23.6640625" bestFit="1" customWidth="1"/>
    <col min="685" max="686" width="11.9140625" bestFit="1" customWidth="1"/>
    <col min="687" max="687" width="20.9140625" bestFit="1" customWidth="1"/>
    <col min="688" max="688" width="13.5" bestFit="1" customWidth="1"/>
    <col min="689" max="689" width="13.83203125" bestFit="1" customWidth="1"/>
    <col min="690" max="690" width="19.4140625" bestFit="1" customWidth="1"/>
    <col min="691" max="691" width="11.9140625" bestFit="1" customWidth="1"/>
    <col min="692" max="692" width="18" bestFit="1" customWidth="1"/>
    <col min="693" max="693" width="12" bestFit="1" customWidth="1"/>
    <col min="694" max="694" width="13.5" bestFit="1" customWidth="1"/>
    <col min="695" max="695" width="11.9140625" bestFit="1" customWidth="1"/>
    <col min="696" max="696" width="15.6640625" bestFit="1" customWidth="1"/>
    <col min="697" max="700" width="11.9140625" bestFit="1" customWidth="1"/>
    <col min="701" max="701" width="13" bestFit="1" customWidth="1"/>
    <col min="702" max="702" width="21.08203125" bestFit="1" customWidth="1"/>
    <col min="703" max="703" width="14.6640625" bestFit="1" customWidth="1"/>
    <col min="704" max="704" width="18.5" bestFit="1" customWidth="1"/>
    <col min="705" max="705" width="19.1640625" bestFit="1" customWidth="1"/>
    <col min="706" max="706" width="28.5" bestFit="1" customWidth="1"/>
    <col min="707" max="707" width="35.9140625" bestFit="1" customWidth="1"/>
    <col min="708" max="708" width="28" bestFit="1" customWidth="1"/>
    <col min="709" max="709" width="18.6640625" bestFit="1" customWidth="1"/>
    <col min="710" max="710" width="15.1640625" bestFit="1" customWidth="1"/>
    <col min="711" max="711" width="38.58203125" bestFit="1" customWidth="1"/>
    <col min="712" max="712" width="33.4140625" bestFit="1" customWidth="1"/>
    <col min="713" max="713" width="19.1640625" bestFit="1" customWidth="1"/>
    <col min="714" max="714" width="14.83203125" bestFit="1" customWidth="1"/>
    <col min="715" max="715" width="16.1640625" bestFit="1" customWidth="1"/>
    <col min="716" max="716" width="26.1640625" bestFit="1" customWidth="1"/>
    <col min="717" max="717" width="26.33203125" bestFit="1" customWidth="1"/>
    <col min="718" max="718" width="24.4140625" bestFit="1" customWidth="1"/>
    <col min="719" max="719" width="14.83203125" bestFit="1" customWidth="1"/>
    <col min="720" max="720" width="26.58203125" bestFit="1" customWidth="1"/>
    <col min="721" max="721" width="25.1640625" bestFit="1" customWidth="1"/>
    <col min="722" max="722" width="24.6640625" bestFit="1" customWidth="1"/>
    <col min="723" max="723" width="11.9140625" bestFit="1" customWidth="1"/>
    <col min="724" max="724" width="12.33203125" bestFit="1" customWidth="1"/>
    <col min="725" max="725" width="13.58203125" bestFit="1" customWidth="1"/>
    <col min="726" max="726" width="18.33203125" bestFit="1" customWidth="1"/>
    <col min="727" max="727" width="12.08203125" bestFit="1" customWidth="1"/>
    <col min="728" max="728" width="16.58203125" bestFit="1" customWidth="1"/>
    <col min="729" max="729" width="13.6640625" bestFit="1" customWidth="1"/>
    <col min="730" max="736" width="11.9140625" bestFit="1" customWidth="1"/>
    <col min="737" max="737" width="13.6640625" bestFit="1" customWidth="1"/>
    <col min="738" max="738" width="23.4140625" bestFit="1" customWidth="1"/>
    <col min="739" max="739" width="11.9140625" bestFit="1" customWidth="1"/>
    <col min="740" max="740" width="39.5" bestFit="1" customWidth="1"/>
    <col min="741" max="741" width="11.9140625" bestFit="1" customWidth="1"/>
    <col min="742" max="742" width="13.58203125" bestFit="1" customWidth="1"/>
    <col min="743" max="746" width="11.9140625" bestFit="1" customWidth="1"/>
    <col min="747" max="747" width="12.08203125" bestFit="1" customWidth="1"/>
    <col min="748" max="748" width="11.9140625" bestFit="1" customWidth="1"/>
    <col min="749" max="749" width="22.58203125" bestFit="1" customWidth="1"/>
    <col min="750" max="750" width="14.5" bestFit="1" customWidth="1"/>
    <col min="751" max="752" width="11.9140625" bestFit="1" customWidth="1"/>
    <col min="753" max="753" width="17.9140625" bestFit="1" customWidth="1"/>
    <col min="754" max="754" width="19.83203125" bestFit="1" customWidth="1"/>
    <col min="755" max="755" width="19.33203125" bestFit="1" customWidth="1"/>
    <col min="756" max="756" width="14" bestFit="1" customWidth="1"/>
    <col min="757" max="757" width="11" bestFit="1" customWidth="1"/>
    <col min="758" max="758" width="11.9140625" bestFit="1" customWidth="1"/>
    <col min="759" max="759" width="24.33203125" bestFit="1" customWidth="1"/>
    <col min="760" max="760" width="11.9140625" bestFit="1" customWidth="1"/>
    <col min="761" max="761" width="22.9140625" bestFit="1" customWidth="1"/>
    <col min="762" max="763" width="11.9140625" bestFit="1" customWidth="1"/>
    <col min="764" max="764" width="20.08203125" bestFit="1" customWidth="1"/>
    <col min="765" max="767" width="11.9140625" bestFit="1" customWidth="1"/>
    <col min="768" max="769" width="25.58203125" bestFit="1" customWidth="1"/>
    <col min="770" max="770" width="12" bestFit="1" customWidth="1"/>
    <col min="771" max="771" width="21.9140625" bestFit="1" customWidth="1"/>
    <col min="772" max="772" width="18.08203125" bestFit="1" customWidth="1"/>
    <col min="773" max="773" width="11.9140625" bestFit="1" customWidth="1"/>
    <col min="774" max="774" width="37.33203125" bestFit="1" customWidth="1"/>
    <col min="775" max="775" width="20" bestFit="1" customWidth="1"/>
    <col min="776" max="777" width="11.9140625" bestFit="1" customWidth="1"/>
    <col min="778" max="778" width="40.33203125" bestFit="1" customWidth="1"/>
    <col min="779" max="780" width="11.9140625" bestFit="1" customWidth="1"/>
    <col min="781" max="781" width="15.1640625" bestFit="1" customWidth="1"/>
    <col min="782" max="782" width="18.08203125" bestFit="1" customWidth="1"/>
    <col min="783" max="784" width="11.9140625" bestFit="1" customWidth="1"/>
    <col min="785" max="785" width="12.33203125" bestFit="1" customWidth="1"/>
    <col min="786" max="786" width="15.83203125" bestFit="1" customWidth="1"/>
    <col min="787" max="787" width="17" bestFit="1" customWidth="1"/>
    <col min="788" max="803" width="11.9140625" bestFit="1" customWidth="1"/>
    <col min="804" max="804" width="12.08203125" bestFit="1" customWidth="1"/>
    <col min="805" max="805" width="13.5" bestFit="1" customWidth="1"/>
    <col min="806" max="806" width="12.4140625" bestFit="1" customWidth="1"/>
    <col min="807" max="811" width="11.9140625" bestFit="1" customWidth="1"/>
    <col min="812" max="812" width="25" bestFit="1" customWidth="1"/>
    <col min="813" max="813" width="35.33203125" bestFit="1" customWidth="1"/>
    <col min="814" max="814" width="18.9140625" bestFit="1" customWidth="1"/>
    <col min="815" max="816" width="11.9140625" bestFit="1" customWidth="1"/>
    <col min="817" max="817" width="30.4140625" bestFit="1" customWidth="1"/>
    <col min="818" max="818" width="14.5" bestFit="1" customWidth="1"/>
    <col min="819" max="820" width="11.9140625" bestFit="1" customWidth="1"/>
    <col min="821" max="821" width="13" bestFit="1" customWidth="1"/>
    <col min="822" max="822" width="27" bestFit="1" customWidth="1"/>
    <col min="823" max="823" width="16.58203125" bestFit="1" customWidth="1"/>
    <col min="824" max="825" width="11.9140625" bestFit="1" customWidth="1"/>
    <col min="826" max="826" width="12.83203125" bestFit="1" customWidth="1"/>
    <col min="827" max="827" width="11.9140625" bestFit="1" customWidth="1"/>
    <col min="828" max="828" width="16.33203125" bestFit="1" customWidth="1"/>
    <col min="829" max="830" width="11.9140625" bestFit="1" customWidth="1"/>
    <col min="831" max="831" width="15.6640625" bestFit="1" customWidth="1"/>
    <col min="832" max="832" width="11.9140625" bestFit="1" customWidth="1"/>
    <col min="833" max="833" width="12.08203125" bestFit="1" customWidth="1"/>
    <col min="834" max="834" width="11.9140625" bestFit="1" customWidth="1"/>
    <col min="835" max="835" width="20.9140625" bestFit="1" customWidth="1"/>
    <col min="836" max="836" width="19.9140625" bestFit="1" customWidth="1"/>
    <col min="837" max="839" width="11.9140625" bestFit="1" customWidth="1"/>
    <col min="840" max="840" width="6.9140625" bestFit="1" customWidth="1"/>
    <col min="841" max="841" width="14.33203125" bestFit="1" customWidth="1"/>
    <col min="842" max="842" width="16.83203125" bestFit="1" customWidth="1"/>
    <col min="843" max="843" width="15" bestFit="1" customWidth="1"/>
    <col min="844" max="844" width="7.08203125" bestFit="1" customWidth="1"/>
    <col min="845" max="845" width="11.9140625" bestFit="1" customWidth="1"/>
    <col min="846" max="846" width="15.83203125" bestFit="1" customWidth="1"/>
    <col min="847" max="847" width="17.58203125" bestFit="1" customWidth="1"/>
    <col min="848" max="848" width="17" bestFit="1" customWidth="1"/>
    <col min="849" max="849" width="13.1640625" bestFit="1" customWidth="1"/>
    <col min="850" max="850" width="11.9140625" bestFit="1" customWidth="1"/>
    <col min="851" max="851" width="22" bestFit="1" customWidth="1"/>
    <col min="852" max="854" width="11.9140625" bestFit="1" customWidth="1"/>
    <col min="855" max="855" width="12.1640625" bestFit="1" customWidth="1"/>
    <col min="856" max="856" width="11.9140625" bestFit="1" customWidth="1"/>
    <col min="857" max="857" width="33.83203125" bestFit="1" customWidth="1"/>
    <col min="858" max="860" width="11.9140625" bestFit="1" customWidth="1"/>
    <col min="861" max="861" width="15.08203125" bestFit="1" customWidth="1"/>
    <col min="862" max="862" width="12.5" bestFit="1" customWidth="1"/>
    <col min="863" max="863" width="13.5" bestFit="1" customWidth="1"/>
    <col min="864" max="865" width="11.9140625" bestFit="1" customWidth="1"/>
    <col min="866" max="866" width="25.9140625" bestFit="1" customWidth="1"/>
    <col min="867" max="867" width="11.9140625" bestFit="1" customWidth="1"/>
    <col min="868" max="868" width="12.33203125" bestFit="1" customWidth="1"/>
    <col min="869" max="869" width="11.9140625" bestFit="1" customWidth="1"/>
    <col min="870" max="870" width="16" bestFit="1" customWidth="1"/>
    <col min="871" max="871" width="13.83203125" bestFit="1" customWidth="1"/>
    <col min="872" max="872" width="12.5" bestFit="1" customWidth="1"/>
    <col min="873" max="873" width="26.9140625" bestFit="1" customWidth="1"/>
    <col min="874" max="874" width="21.33203125" bestFit="1" customWidth="1"/>
    <col min="875" max="875" width="11.9140625" bestFit="1" customWidth="1"/>
    <col min="876" max="876" width="12.83203125" bestFit="1" customWidth="1"/>
    <col min="877" max="877" width="20" bestFit="1" customWidth="1"/>
    <col min="878" max="878" width="17.83203125" bestFit="1" customWidth="1"/>
    <col min="879" max="879" width="11.9140625" bestFit="1" customWidth="1"/>
    <col min="880" max="880" width="10.9140625" bestFit="1" customWidth="1"/>
    <col min="881" max="881" width="20.33203125" bestFit="1" customWidth="1"/>
    <col min="882" max="882" width="12.5" bestFit="1" customWidth="1"/>
    <col min="883" max="884" width="11.9140625" bestFit="1" customWidth="1"/>
    <col min="885" max="885" width="14.83203125" bestFit="1" customWidth="1"/>
    <col min="886" max="886" width="11.9140625" bestFit="1" customWidth="1"/>
    <col min="887" max="887" width="12.4140625" bestFit="1" customWidth="1"/>
    <col min="888" max="888" width="12.1640625" bestFit="1" customWidth="1"/>
    <col min="889" max="889" width="12.08203125" bestFit="1" customWidth="1"/>
    <col min="890" max="890" width="28.5" bestFit="1" customWidth="1"/>
    <col min="891" max="892" width="11.9140625" bestFit="1" customWidth="1"/>
    <col min="893" max="893" width="14.33203125" bestFit="1" customWidth="1"/>
    <col min="894" max="894" width="10.9140625" bestFit="1" customWidth="1"/>
    <col min="895" max="895" width="11.9140625" bestFit="1" customWidth="1"/>
    <col min="896" max="896" width="33.83203125" bestFit="1" customWidth="1"/>
    <col min="897" max="897" width="21.6640625" bestFit="1" customWidth="1"/>
    <col min="898" max="899" width="11.9140625" bestFit="1" customWidth="1"/>
    <col min="900" max="900" width="24.08203125" bestFit="1" customWidth="1"/>
    <col min="901" max="901" width="11.9140625" bestFit="1" customWidth="1"/>
    <col min="902" max="902" width="22.5" bestFit="1" customWidth="1"/>
    <col min="903" max="903" width="13" bestFit="1" customWidth="1"/>
    <col min="904" max="904" width="13.58203125" bestFit="1" customWidth="1"/>
    <col min="905" max="905" width="12.1640625" bestFit="1" customWidth="1"/>
    <col min="906" max="906" width="13.4140625" bestFit="1" customWidth="1"/>
    <col min="907" max="907" width="28.4140625" bestFit="1" customWidth="1"/>
    <col min="908" max="908" width="17.33203125" bestFit="1" customWidth="1"/>
    <col min="909" max="909" width="23.1640625" bestFit="1" customWidth="1"/>
    <col min="910" max="910" width="15.5" bestFit="1" customWidth="1"/>
    <col min="911" max="911" width="14.1640625" bestFit="1" customWidth="1"/>
    <col min="912" max="914" width="11.9140625" bestFit="1" customWidth="1"/>
    <col min="915" max="915" width="14.58203125" bestFit="1" customWidth="1"/>
    <col min="916" max="916" width="16.5" bestFit="1" customWidth="1"/>
    <col min="917" max="917" width="16.08203125" bestFit="1" customWidth="1"/>
    <col min="918" max="918" width="16.33203125" bestFit="1" customWidth="1"/>
    <col min="919" max="919" width="12.6640625" bestFit="1" customWidth="1"/>
    <col min="920" max="920" width="11.9140625" bestFit="1" customWidth="1"/>
    <col min="921" max="921" width="16.58203125" bestFit="1" customWidth="1"/>
    <col min="922" max="922" width="14.33203125" bestFit="1" customWidth="1"/>
    <col min="923" max="923" width="26.1640625" bestFit="1" customWidth="1"/>
    <col min="924" max="924" width="52" bestFit="1" customWidth="1"/>
    <col min="925" max="925" width="23.5" bestFit="1" customWidth="1"/>
    <col min="926" max="926" width="24.58203125" bestFit="1" customWidth="1"/>
    <col min="927" max="927" width="11.9140625" bestFit="1" customWidth="1"/>
    <col min="928" max="928" width="27.9140625" bestFit="1" customWidth="1"/>
    <col min="929" max="930" width="11.9140625" bestFit="1" customWidth="1"/>
    <col min="931" max="931" width="12.33203125" bestFit="1" customWidth="1"/>
    <col min="932" max="932" width="11.9140625" bestFit="1" customWidth="1"/>
    <col min="933" max="933" width="20" bestFit="1" customWidth="1"/>
    <col min="934" max="934" width="11.9140625" bestFit="1" customWidth="1"/>
    <col min="935" max="935" width="15.08203125" bestFit="1" customWidth="1"/>
    <col min="936" max="936" width="11.9140625" bestFit="1" customWidth="1"/>
    <col min="937" max="937" width="19.4140625" bestFit="1" customWidth="1"/>
    <col min="938" max="938" width="12.33203125" bestFit="1" customWidth="1"/>
    <col min="939" max="939" width="12.4140625" bestFit="1" customWidth="1"/>
    <col min="940" max="940" width="16.6640625" bestFit="1" customWidth="1"/>
    <col min="941" max="941" width="16.58203125" bestFit="1" customWidth="1"/>
    <col min="942" max="942" width="11.9140625" bestFit="1" customWidth="1"/>
    <col min="943" max="943" width="16.83203125" bestFit="1" customWidth="1"/>
    <col min="944" max="944" width="15.6640625" bestFit="1" customWidth="1"/>
    <col min="945" max="945" width="11.9140625" bestFit="1" customWidth="1"/>
    <col min="946" max="946" width="17.1640625" bestFit="1" customWidth="1"/>
    <col min="947" max="947" width="13.58203125" bestFit="1" customWidth="1"/>
    <col min="948" max="948" width="28.9140625" bestFit="1" customWidth="1"/>
    <col min="949" max="949" width="11.9140625" bestFit="1" customWidth="1"/>
    <col min="950" max="950" width="12.4140625" bestFit="1" customWidth="1"/>
    <col min="951" max="951" width="11.9140625" bestFit="1" customWidth="1"/>
    <col min="952" max="952" width="13.83203125" bestFit="1" customWidth="1"/>
    <col min="953" max="960" width="11.9140625" bestFit="1" customWidth="1"/>
    <col min="961" max="961" width="12" bestFit="1" customWidth="1"/>
    <col min="962" max="962" width="12.4140625" bestFit="1" customWidth="1"/>
    <col min="963" max="963" width="33" bestFit="1" customWidth="1"/>
    <col min="964" max="965" width="11.9140625" bestFit="1" customWidth="1"/>
    <col min="966" max="966" width="12.58203125" bestFit="1" customWidth="1"/>
    <col min="967" max="967" width="21.6640625" bestFit="1" customWidth="1"/>
    <col min="968" max="968" width="21.5" bestFit="1" customWidth="1"/>
    <col min="969" max="969" width="11.9140625" bestFit="1" customWidth="1"/>
    <col min="970" max="970" width="16.4140625" bestFit="1" customWidth="1"/>
    <col min="971" max="971" width="12" bestFit="1" customWidth="1"/>
    <col min="972" max="972" width="25.83203125" bestFit="1" customWidth="1"/>
    <col min="973" max="973" width="13.33203125" bestFit="1" customWidth="1"/>
    <col min="974" max="974" width="14" bestFit="1" customWidth="1"/>
    <col min="975" max="975" width="26.5" bestFit="1" customWidth="1"/>
    <col min="976" max="976" width="13.08203125" bestFit="1" customWidth="1"/>
    <col min="977" max="978" width="11.9140625" bestFit="1" customWidth="1"/>
    <col min="979" max="979" width="19.9140625" bestFit="1" customWidth="1"/>
    <col min="980" max="980" width="19.5" bestFit="1" customWidth="1"/>
    <col min="981" max="981" width="15.08203125" bestFit="1" customWidth="1"/>
    <col min="982" max="982" width="25" bestFit="1" customWidth="1"/>
    <col min="983" max="983" width="13.9140625" bestFit="1" customWidth="1"/>
    <col min="984" max="984" width="18.58203125" bestFit="1" customWidth="1"/>
    <col min="985" max="985" width="15.33203125" bestFit="1" customWidth="1"/>
    <col min="986" max="986" width="13.1640625" bestFit="1" customWidth="1"/>
    <col min="987" max="987" width="14.33203125" bestFit="1" customWidth="1"/>
    <col min="988" max="988" width="13.08203125" bestFit="1" customWidth="1"/>
    <col min="989" max="989" width="15.5" bestFit="1" customWidth="1"/>
    <col min="990" max="990" width="16" bestFit="1" customWidth="1"/>
    <col min="991" max="991" width="14.1640625" bestFit="1" customWidth="1"/>
    <col min="992" max="992" width="35.6640625" bestFit="1" customWidth="1"/>
    <col min="993" max="993" width="33.33203125" bestFit="1" customWidth="1"/>
    <col min="994" max="994" width="13.83203125" bestFit="1" customWidth="1"/>
    <col min="995" max="995" width="27.83203125" bestFit="1" customWidth="1"/>
    <col min="996" max="997" width="27.08203125" bestFit="1" customWidth="1"/>
    <col min="998" max="998" width="25.6640625" bestFit="1" customWidth="1"/>
    <col min="999" max="999" width="20.33203125" bestFit="1" customWidth="1"/>
    <col min="1000" max="1000" width="13" bestFit="1" customWidth="1"/>
    <col min="1001" max="1001" width="14.33203125" bestFit="1" customWidth="1"/>
    <col min="1002" max="1002" width="12.9140625" bestFit="1" customWidth="1"/>
    <col min="1003" max="1003" width="30.5" bestFit="1" customWidth="1"/>
    <col min="1004" max="1005" width="29.83203125" bestFit="1" customWidth="1"/>
    <col min="1006" max="1006" width="29.4140625" bestFit="1" customWidth="1"/>
    <col min="1007" max="1007" width="28.5" bestFit="1" customWidth="1"/>
    <col min="1008" max="1008" width="23.08203125" bestFit="1" customWidth="1"/>
    <col min="1009" max="1009" width="15.83203125" bestFit="1" customWidth="1"/>
    <col min="1010" max="1010" width="25.83203125" bestFit="1" customWidth="1"/>
    <col min="1011" max="1011" width="12.4140625" bestFit="1" customWidth="1"/>
    <col min="1012" max="1012" width="13.1640625" bestFit="1" customWidth="1"/>
    <col min="1013" max="1013" width="11.9140625" bestFit="1" customWidth="1"/>
    <col min="1014" max="1014" width="43.5" bestFit="1" customWidth="1"/>
    <col min="1015" max="1018" width="11.9140625" bestFit="1" customWidth="1"/>
    <col min="1019" max="1019" width="13" bestFit="1" customWidth="1"/>
    <col min="1020" max="1020" width="17.6640625" bestFit="1" customWidth="1"/>
    <col min="1021" max="1022" width="11.9140625" bestFit="1" customWidth="1"/>
    <col min="1023" max="1023" width="16.33203125" bestFit="1" customWidth="1"/>
    <col min="1024" max="1024" width="12.5" bestFit="1" customWidth="1"/>
    <col min="1025" max="1025" width="19.9140625" bestFit="1" customWidth="1"/>
    <col min="1026" max="1026" width="15.4140625" bestFit="1" customWidth="1"/>
    <col min="1027" max="1027" width="17.58203125" bestFit="1" customWidth="1"/>
    <col min="1028" max="1028" width="23.08203125" bestFit="1" customWidth="1"/>
    <col min="1029" max="1029" width="15.4140625" bestFit="1" customWidth="1"/>
    <col min="1030" max="1030" width="27.33203125" bestFit="1" customWidth="1"/>
    <col min="1031" max="1031" width="16.5" bestFit="1" customWidth="1"/>
    <col min="1032" max="1032" width="17" bestFit="1" customWidth="1"/>
    <col min="1033" max="1033" width="17.08203125" bestFit="1" customWidth="1"/>
    <col min="1034" max="1034" width="19.4140625" bestFit="1" customWidth="1"/>
    <col min="1035" max="1035" width="19.33203125" bestFit="1" customWidth="1"/>
    <col min="1036" max="1036" width="20.58203125" bestFit="1" customWidth="1"/>
    <col min="1037" max="1037" width="24" bestFit="1" customWidth="1"/>
    <col min="1038" max="1038" width="17.5" bestFit="1" customWidth="1"/>
    <col min="1039" max="1039" width="26.83203125" bestFit="1" customWidth="1"/>
    <col min="1040" max="1040" width="15.08203125" bestFit="1" customWidth="1"/>
    <col min="1041" max="1041" width="11.9140625" bestFit="1" customWidth="1"/>
    <col min="1042" max="1042" width="21.9140625" bestFit="1" customWidth="1"/>
    <col min="1043" max="1043" width="11.9140625" bestFit="1" customWidth="1"/>
    <col min="1044" max="1044" width="16.6640625" bestFit="1" customWidth="1"/>
    <col min="1045" max="1045" width="17.6640625" bestFit="1" customWidth="1"/>
    <col min="1046" max="1046" width="11.9140625" bestFit="1" customWidth="1"/>
    <col min="1047" max="1047" width="17.33203125" bestFit="1" customWidth="1"/>
    <col min="1048" max="1049" width="11.9140625" bestFit="1" customWidth="1"/>
    <col min="1050" max="1050" width="13" bestFit="1" customWidth="1"/>
    <col min="1051" max="1051" width="12.1640625" bestFit="1" customWidth="1"/>
    <col min="1052" max="1053" width="11.9140625" bestFit="1" customWidth="1"/>
    <col min="1054" max="1054" width="13.4140625" bestFit="1" customWidth="1"/>
    <col min="1055" max="1055" width="8.08203125" bestFit="1" customWidth="1"/>
    <col min="1056" max="1059" width="11.9140625" bestFit="1" customWidth="1"/>
    <col min="1060" max="1060" width="14.33203125" bestFit="1" customWidth="1"/>
    <col min="1061" max="1061" width="11.9140625" bestFit="1" customWidth="1"/>
    <col min="1062" max="1062" width="10.9140625" bestFit="1" customWidth="1"/>
    <col min="1063" max="1064" width="11.9140625" bestFit="1" customWidth="1"/>
    <col min="1065" max="1065" width="6.1640625" bestFit="1" customWidth="1"/>
    <col min="1066" max="1066" width="11.9140625" bestFit="1" customWidth="1"/>
    <col min="1067" max="1067" width="17.08203125" bestFit="1" customWidth="1"/>
    <col min="1068" max="1068" width="15.33203125" bestFit="1" customWidth="1"/>
    <col min="1069" max="1069" width="33" bestFit="1" customWidth="1"/>
    <col min="1070" max="1070" width="12.9140625" bestFit="1" customWidth="1"/>
    <col min="1071" max="1071" width="11.9140625" bestFit="1" customWidth="1"/>
    <col min="1072" max="1072" width="12.83203125" bestFit="1" customWidth="1"/>
    <col min="1073" max="1073" width="11.9140625" bestFit="1" customWidth="1"/>
    <col min="1074" max="1074" width="17.5" bestFit="1" customWidth="1"/>
    <col min="1075" max="1075" width="17.08203125" bestFit="1" customWidth="1"/>
    <col min="1076" max="1076" width="13.08203125" bestFit="1" customWidth="1"/>
    <col min="1077" max="1077" width="30" bestFit="1" customWidth="1"/>
    <col min="1078" max="1078" width="12.9140625" bestFit="1" customWidth="1"/>
    <col min="1079" max="1079" width="24.5" bestFit="1" customWidth="1"/>
    <col min="1080" max="1080" width="11.9140625" bestFit="1" customWidth="1"/>
    <col min="1081" max="1081" width="30" bestFit="1" customWidth="1"/>
    <col min="1082" max="1083" width="11.9140625" bestFit="1" customWidth="1"/>
    <col min="1084" max="1084" width="13.08203125" bestFit="1" customWidth="1"/>
    <col min="1085" max="1087" width="11.9140625" bestFit="1" customWidth="1"/>
    <col min="1088" max="1088" width="16.1640625" bestFit="1" customWidth="1"/>
    <col min="1089" max="1089" width="24.08203125" bestFit="1" customWidth="1"/>
    <col min="1091" max="1091" width="22.4140625" bestFit="1" customWidth="1"/>
    <col min="1092" max="1092" width="26.5" bestFit="1" customWidth="1"/>
    <col min="1093" max="1093" width="16.33203125" bestFit="1" customWidth="1"/>
    <col min="1094" max="1094" width="15.5" bestFit="1" customWidth="1"/>
    <col min="1095" max="1095" width="16.1640625" bestFit="1" customWidth="1"/>
    <col min="1096" max="1096" width="17.1640625" bestFit="1" customWidth="1"/>
    <col min="1097" max="1097" width="21.58203125" bestFit="1" customWidth="1"/>
    <col min="1098" max="1098" width="28.9140625" bestFit="1" customWidth="1"/>
    <col min="1099" max="1099" width="17.83203125" bestFit="1" customWidth="1"/>
    <col min="1100" max="1100" width="17.9140625" bestFit="1" customWidth="1"/>
    <col min="1101" max="1101" width="20.6640625" bestFit="1" customWidth="1"/>
    <col min="1102" max="1102" width="17.83203125" bestFit="1" customWidth="1"/>
    <col min="1103" max="1103" width="16.9140625" bestFit="1" customWidth="1"/>
    <col min="1104" max="1104" width="24.9140625" bestFit="1" customWidth="1"/>
    <col min="1105" max="1105" width="17.33203125" bestFit="1" customWidth="1"/>
    <col min="1106" max="1106" width="16" bestFit="1" customWidth="1"/>
    <col min="1107" max="1107" width="23.4140625" bestFit="1" customWidth="1"/>
    <col min="1108" max="1108" width="19" bestFit="1" customWidth="1"/>
    <col min="1109" max="1109" width="17.4140625" bestFit="1" customWidth="1"/>
    <col min="1110" max="1112" width="11.9140625" bestFit="1" customWidth="1"/>
    <col min="1113" max="1113" width="18.08203125" bestFit="1" customWidth="1"/>
    <col min="1114" max="1114" width="13.08203125" bestFit="1" customWidth="1"/>
    <col min="1115" max="1115" width="34.6640625" bestFit="1" customWidth="1"/>
    <col min="1116" max="1116" width="36.4140625" bestFit="1" customWidth="1"/>
    <col min="1117" max="1117" width="23.9140625" bestFit="1" customWidth="1"/>
    <col min="1118" max="1118" width="38.83203125" bestFit="1" customWidth="1"/>
    <col min="1119" max="1119" width="11.9140625" bestFit="1" customWidth="1"/>
    <col min="1120" max="1120" width="13.33203125" bestFit="1" customWidth="1"/>
    <col min="1121" max="1121" width="12.4140625" bestFit="1" customWidth="1"/>
    <col min="1122" max="1122" width="31.9140625" bestFit="1" customWidth="1"/>
    <col min="1123" max="1123" width="12.4140625" bestFit="1" customWidth="1"/>
    <col min="1124" max="1124" width="31.9140625" bestFit="1" customWidth="1"/>
    <col min="1125" max="1125" width="18" bestFit="1" customWidth="1"/>
    <col min="1126" max="1126" width="14.6640625" bestFit="1" customWidth="1"/>
    <col min="1127" max="1127" width="11.9140625" bestFit="1" customWidth="1"/>
    <col min="1128" max="1128" width="18.33203125" bestFit="1" customWidth="1"/>
    <col min="1129" max="1129" width="17.5" bestFit="1" customWidth="1"/>
    <col min="1130" max="1130" width="14.58203125" bestFit="1" customWidth="1"/>
    <col min="1131" max="1131" width="16.9140625" bestFit="1" customWidth="1"/>
    <col min="1132" max="1132" width="15.6640625" bestFit="1" customWidth="1"/>
    <col min="1133" max="1133" width="11.9140625" bestFit="1" customWidth="1"/>
    <col min="1134" max="1134" width="5.9140625" bestFit="1" customWidth="1"/>
    <col min="1135" max="1136" width="11.9140625" bestFit="1" customWidth="1"/>
    <col min="1137" max="1137" width="27.08203125" bestFit="1" customWidth="1"/>
    <col min="1138" max="1138" width="32.08203125" bestFit="1" customWidth="1"/>
    <col min="1139" max="1139" width="20" bestFit="1" customWidth="1"/>
    <col min="1140" max="1144" width="11.9140625" bestFit="1" customWidth="1"/>
    <col min="1145" max="1146" width="22.08203125" bestFit="1" customWidth="1"/>
    <col min="1147" max="1147" width="29.1640625" bestFit="1" customWidth="1"/>
    <col min="1148" max="1148" width="17" bestFit="1" customWidth="1"/>
    <col min="1149" max="1149" width="44.83203125" bestFit="1" customWidth="1"/>
    <col min="1150" max="1150" width="11.9140625" bestFit="1" customWidth="1"/>
    <col min="1151" max="1151" width="25.5" bestFit="1" customWidth="1"/>
    <col min="1152" max="1153" width="11.9140625" bestFit="1" customWidth="1"/>
    <col min="1154" max="1154" width="15.6640625" bestFit="1" customWidth="1"/>
    <col min="1155" max="1155" width="15.1640625" bestFit="1" customWidth="1"/>
    <col min="1156" max="1158" width="11.9140625" bestFit="1" customWidth="1"/>
    <col min="1159" max="1160" width="10.9140625" bestFit="1" customWidth="1"/>
    <col min="1161" max="1161" width="30.83203125" bestFit="1" customWidth="1"/>
    <col min="1162" max="1162" width="15.4140625" bestFit="1" customWidth="1"/>
    <col min="1163" max="1163" width="11.9140625" bestFit="1" customWidth="1"/>
    <col min="1164" max="1164" width="21.4140625" bestFit="1" customWidth="1"/>
    <col min="1165" max="1166" width="11.9140625" bestFit="1" customWidth="1"/>
    <col min="1167" max="1167" width="12.4140625" bestFit="1" customWidth="1"/>
    <col min="1168" max="1168" width="10.9140625" bestFit="1" customWidth="1"/>
    <col min="1169" max="1169" width="7.5" bestFit="1" customWidth="1"/>
    <col min="1170" max="1174" width="11.9140625" bestFit="1" customWidth="1"/>
    <col min="1175" max="1175" width="20.08203125" bestFit="1" customWidth="1"/>
    <col min="1176" max="1176" width="19.5" bestFit="1" customWidth="1"/>
    <col min="1177" max="1177" width="18.6640625" bestFit="1" customWidth="1"/>
    <col min="1178" max="1178" width="14.6640625" bestFit="1" customWidth="1"/>
    <col min="1179" max="1179" width="13.9140625" bestFit="1" customWidth="1"/>
    <col min="1180" max="1180" width="15.83203125" bestFit="1" customWidth="1"/>
    <col min="1181" max="1181" width="14.33203125" bestFit="1" customWidth="1"/>
    <col min="1182" max="1182" width="15.1640625" bestFit="1" customWidth="1"/>
    <col min="1183" max="1190" width="11.9140625" bestFit="1" customWidth="1"/>
    <col min="1191" max="1191" width="13.9140625" bestFit="1" customWidth="1"/>
    <col min="1192" max="1193" width="11.9140625" bestFit="1" customWidth="1"/>
    <col min="1194" max="1194" width="13.08203125" bestFit="1" customWidth="1"/>
    <col min="1195" max="1196" width="11.9140625" bestFit="1" customWidth="1"/>
    <col min="1197" max="1197" width="13" bestFit="1" customWidth="1"/>
    <col min="1198" max="1198" width="17.58203125" bestFit="1" customWidth="1"/>
    <col min="1199" max="1203" width="11.9140625" bestFit="1" customWidth="1"/>
    <col min="1204" max="1204" width="23.83203125" bestFit="1" customWidth="1"/>
    <col min="1205" max="1205" width="11.9140625" bestFit="1" customWidth="1"/>
    <col min="1206" max="1206" width="23.9140625" bestFit="1" customWidth="1"/>
    <col min="1207" max="1207" width="27.83203125" bestFit="1" customWidth="1"/>
    <col min="1208" max="1208" width="11.9140625" bestFit="1" customWidth="1"/>
    <col min="1209" max="1209" width="22.08203125" bestFit="1" customWidth="1"/>
    <col min="1210" max="1211" width="11.9140625" bestFit="1" customWidth="1"/>
    <col min="1212" max="1212" width="33.08203125" bestFit="1" customWidth="1"/>
    <col min="1213" max="1213" width="11.9140625" bestFit="1" customWidth="1"/>
    <col min="1214" max="1214" width="18.4140625" bestFit="1" customWidth="1"/>
    <col min="1215" max="1215" width="14.4140625" bestFit="1" customWidth="1"/>
    <col min="1216" max="1216" width="20.83203125" bestFit="1" customWidth="1"/>
    <col min="1217" max="1217" width="13.4140625" bestFit="1" customWidth="1"/>
    <col min="1218" max="1218" width="12.08203125" bestFit="1" customWidth="1"/>
    <col min="1219" max="1219" width="39.33203125" bestFit="1" customWidth="1"/>
    <col min="1220" max="1221" width="11.9140625" bestFit="1" customWidth="1"/>
    <col min="1222" max="1222" width="17" bestFit="1" customWidth="1"/>
    <col min="1223" max="1223" width="15.83203125" bestFit="1" customWidth="1"/>
    <col min="1224" max="1225" width="11.9140625" bestFit="1" customWidth="1"/>
    <col min="1226" max="1226" width="16" bestFit="1" customWidth="1"/>
    <col min="1227" max="1227" width="21.83203125" bestFit="1" customWidth="1"/>
    <col min="1228" max="1228" width="12.08203125" bestFit="1" customWidth="1"/>
    <col min="1229" max="1236" width="11.9140625" bestFit="1" customWidth="1"/>
    <col min="1237" max="1237" width="16.1640625" bestFit="1" customWidth="1"/>
    <col min="1238" max="1238" width="14.83203125" bestFit="1" customWidth="1"/>
    <col min="1239" max="1239" width="11.9140625" bestFit="1" customWidth="1"/>
    <col min="1240" max="1240" width="33.4140625" bestFit="1" customWidth="1"/>
    <col min="1241" max="1241" width="24" bestFit="1" customWidth="1"/>
    <col min="1242" max="1242" width="21.33203125" bestFit="1" customWidth="1"/>
    <col min="1243" max="1243" width="21.1640625" bestFit="1" customWidth="1"/>
    <col min="1244" max="1244" width="16.58203125" bestFit="1" customWidth="1"/>
    <col min="1245" max="1245" width="23" bestFit="1" customWidth="1"/>
    <col min="1246" max="1246" width="22.83203125" bestFit="1" customWidth="1"/>
    <col min="1247" max="1247" width="16.08203125" bestFit="1" customWidth="1"/>
    <col min="1248" max="1248" width="13" bestFit="1" customWidth="1"/>
    <col min="1249" max="1249" width="15.6640625" bestFit="1" customWidth="1"/>
    <col min="1250" max="1250" width="15.1640625" bestFit="1" customWidth="1"/>
    <col min="1251" max="1251" width="20.9140625" bestFit="1" customWidth="1"/>
    <col min="1252" max="1252" width="20" bestFit="1" customWidth="1"/>
    <col min="1253" max="1253" width="14.08203125" bestFit="1" customWidth="1"/>
    <col min="1254" max="1254" width="20.58203125" bestFit="1" customWidth="1"/>
    <col min="1255" max="1255" width="15.83203125" bestFit="1" customWidth="1"/>
    <col min="1256" max="1256" width="14" bestFit="1" customWidth="1"/>
    <col min="1257" max="1257" width="14.4140625" bestFit="1" customWidth="1"/>
    <col min="1258" max="1258" width="14.33203125" bestFit="1" customWidth="1"/>
    <col min="1259" max="1259" width="12.83203125" bestFit="1" customWidth="1"/>
    <col min="1260" max="1260" width="15.33203125" bestFit="1" customWidth="1"/>
    <col min="1261" max="1261" width="17.1640625" bestFit="1" customWidth="1"/>
    <col min="1262" max="1262" width="12.83203125" bestFit="1" customWidth="1"/>
    <col min="1263" max="1263" width="17.5" bestFit="1" customWidth="1"/>
    <col min="1264" max="1264" width="13.5" bestFit="1" customWidth="1"/>
    <col min="1265" max="1265" width="12.58203125" bestFit="1" customWidth="1"/>
    <col min="1266" max="1266" width="16" bestFit="1" customWidth="1"/>
    <col min="1267" max="1267" width="11.9140625" bestFit="1" customWidth="1"/>
    <col min="1268" max="1268" width="12.33203125" bestFit="1" customWidth="1"/>
    <col min="1269" max="1269" width="22.33203125" bestFit="1" customWidth="1"/>
    <col min="1270" max="1270" width="12.83203125" bestFit="1" customWidth="1"/>
    <col min="1271" max="1271" width="16" bestFit="1" customWidth="1"/>
    <col min="1272" max="1272" width="15.08203125" bestFit="1" customWidth="1"/>
    <col min="1273" max="1275" width="11.9140625" bestFit="1" customWidth="1"/>
    <col min="1276" max="1276" width="12" bestFit="1" customWidth="1"/>
    <col min="1277" max="1277" width="12.33203125" bestFit="1" customWidth="1"/>
    <col min="1278" max="1278" width="19" bestFit="1" customWidth="1"/>
    <col min="1279" max="1279" width="16.5" bestFit="1" customWidth="1"/>
    <col min="1280" max="1280" width="19.33203125" bestFit="1" customWidth="1"/>
    <col min="1281" max="1281" width="16.1640625" bestFit="1" customWidth="1"/>
    <col min="1282" max="1282" width="17" bestFit="1" customWidth="1"/>
    <col min="1283" max="1283" width="26.4140625" bestFit="1" customWidth="1"/>
    <col min="1284" max="1284" width="29.4140625" bestFit="1" customWidth="1"/>
    <col min="1285" max="1285" width="25.08203125" bestFit="1" customWidth="1"/>
    <col min="1286" max="1286" width="16.33203125" bestFit="1" customWidth="1"/>
    <col min="1287" max="1287" width="20.1640625" bestFit="1" customWidth="1"/>
    <col min="1288" max="1288" width="29.6640625" bestFit="1" customWidth="1"/>
    <col min="1289" max="1289" width="18.4140625" bestFit="1" customWidth="1"/>
    <col min="1290" max="1290" width="20.6640625" bestFit="1" customWidth="1"/>
    <col min="1291" max="1291" width="14.83203125" bestFit="1" customWidth="1"/>
    <col min="1292" max="1292" width="18.83203125" bestFit="1" customWidth="1"/>
    <col min="1293" max="1293" width="28.5" bestFit="1" customWidth="1"/>
    <col min="1294" max="1294" width="14.9140625" bestFit="1" customWidth="1"/>
    <col min="1295" max="1295" width="23.6640625" bestFit="1" customWidth="1"/>
    <col min="1296" max="1296" width="20.58203125" bestFit="1" customWidth="1"/>
    <col min="1297" max="1297" width="20.5" bestFit="1" customWidth="1"/>
    <col min="1298" max="1298" width="11.9140625" bestFit="1" customWidth="1"/>
    <col min="1299" max="1299" width="16.58203125" bestFit="1" customWidth="1"/>
    <col min="1300" max="1300" width="25" bestFit="1" customWidth="1"/>
    <col min="1301" max="1301" width="20.6640625" bestFit="1" customWidth="1"/>
    <col min="1302" max="1302" width="11.9140625" bestFit="1" customWidth="1"/>
    <col min="1303" max="1303" width="10.9140625" bestFit="1" customWidth="1"/>
    <col min="1304" max="1304" width="15.08203125" bestFit="1" customWidth="1"/>
    <col min="1305" max="1305" width="21.08203125" bestFit="1" customWidth="1"/>
    <col min="1306" max="1306" width="14.5" bestFit="1" customWidth="1"/>
    <col min="1307" max="1308" width="11.9140625" bestFit="1" customWidth="1"/>
    <col min="1309" max="1309" width="23.6640625" bestFit="1" customWidth="1"/>
    <col min="1310" max="1310" width="11.9140625" bestFit="1" customWidth="1"/>
    <col min="1311" max="1311" width="19.9140625" bestFit="1" customWidth="1"/>
    <col min="1312" max="1312" width="12.4140625" bestFit="1" customWidth="1"/>
    <col min="1313" max="1313" width="6.1640625" bestFit="1" customWidth="1"/>
    <col min="1314" max="1314" width="11.9140625" bestFit="1" customWidth="1"/>
    <col min="1315" max="1315" width="17.58203125" bestFit="1" customWidth="1"/>
    <col min="1316" max="1316" width="12.1640625" bestFit="1" customWidth="1"/>
    <col min="1317" max="1317" width="15.1640625" bestFit="1" customWidth="1"/>
    <col min="1318" max="1318" width="8.6640625" bestFit="1" customWidth="1"/>
    <col min="1319" max="1319" width="6.6640625" bestFit="1" customWidth="1"/>
    <col min="1320" max="1320" width="13.9140625" bestFit="1" customWidth="1"/>
    <col min="1321" max="1321" width="13.83203125" bestFit="1" customWidth="1"/>
    <col min="1322" max="1322" width="15.08203125" bestFit="1" customWidth="1"/>
    <col min="1323" max="1324" width="11.9140625" bestFit="1" customWidth="1"/>
    <col min="1325" max="1325" width="15.1640625" bestFit="1" customWidth="1"/>
    <col min="1326" max="1326" width="17.08203125" bestFit="1" customWidth="1"/>
    <col min="1327" max="1328" width="11.9140625" bestFit="1" customWidth="1"/>
    <col min="1329" max="1329" width="15.5" bestFit="1" customWidth="1"/>
    <col min="1330" max="1330" width="22.1640625" bestFit="1" customWidth="1"/>
    <col min="1331" max="1331" width="22" bestFit="1" customWidth="1"/>
    <col min="1332" max="1332" width="23.08203125" bestFit="1" customWidth="1"/>
    <col min="1333" max="1337" width="11.9140625" bestFit="1" customWidth="1"/>
    <col min="1338" max="1338" width="6.1640625" bestFit="1" customWidth="1"/>
    <col min="1339" max="1339" width="11.9140625" bestFit="1" customWidth="1"/>
    <col min="1340" max="1340" width="6.4140625" bestFit="1" customWidth="1"/>
    <col min="1341" max="1341" width="24.4140625" bestFit="1" customWidth="1"/>
    <col min="1342" max="1342" width="15.4140625" bestFit="1" customWidth="1"/>
    <col min="1343" max="1343" width="23.58203125" bestFit="1" customWidth="1"/>
    <col min="1344" max="1344" width="40.9140625" bestFit="1" customWidth="1"/>
    <col min="1345" max="1348" width="11.9140625" bestFit="1" customWidth="1"/>
    <col min="1349" max="1349" width="26.1640625" bestFit="1" customWidth="1"/>
    <col min="1350" max="1350" width="11.9140625" bestFit="1" customWidth="1"/>
    <col min="1351" max="1351" width="14.83203125" bestFit="1" customWidth="1"/>
    <col min="1352" max="1355" width="11.9140625" bestFit="1" customWidth="1"/>
    <col min="1356" max="1356" width="40.9140625" bestFit="1" customWidth="1"/>
    <col min="1357" max="1358" width="11.9140625" bestFit="1" customWidth="1"/>
    <col min="1359" max="1359" width="13.6640625" bestFit="1" customWidth="1"/>
    <col min="1360" max="1360" width="12.9140625" bestFit="1" customWidth="1"/>
    <col min="1361" max="1361" width="13.08203125" bestFit="1" customWidth="1"/>
    <col min="1362" max="1362" width="13.5" bestFit="1" customWidth="1"/>
    <col min="1363" max="1363" width="12.6640625" bestFit="1" customWidth="1"/>
    <col min="1364" max="1365" width="11.9140625" bestFit="1" customWidth="1"/>
    <col min="1366" max="1366" width="27" bestFit="1" customWidth="1"/>
    <col min="1367" max="1367" width="14.83203125" bestFit="1" customWidth="1"/>
    <col min="1368" max="1368" width="29.33203125" bestFit="1" customWidth="1"/>
    <col min="1369" max="1370" width="11.9140625" bestFit="1" customWidth="1"/>
    <col min="1371" max="1371" width="11.6640625" bestFit="1" customWidth="1"/>
    <col min="1372" max="1375" width="11.9140625" bestFit="1" customWidth="1"/>
    <col min="1376" max="1376" width="18.08203125" bestFit="1" customWidth="1"/>
    <col min="1377" max="1377" width="27.4140625" bestFit="1" customWidth="1"/>
    <col min="1378" max="1378" width="20.08203125" bestFit="1" customWidth="1"/>
    <col min="1379" max="1379" width="14.4140625" bestFit="1" customWidth="1"/>
    <col min="1380" max="1380" width="28.9140625" bestFit="1" customWidth="1"/>
    <col min="1381" max="1381" width="37.4140625" bestFit="1" customWidth="1"/>
    <col min="1382" max="1382" width="26.33203125" bestFit="1" customWidth="1"/>
    <col min="1383" max="1383" width="24.5" bestFit="1" customWidth="1"/>
    <col min="1384" max="1384" width="18.6640625" bestFit="1" customWidth="1"/>
    <col min="1385" max="1385" width="14.1640625" bestFit="1" customWidth="1"/>
    <col min="1386" max="1386" width="11.9140625" bestFit="1" customWidth="1"/>
    <col min="1387" max="1387" width="14.4140625" bestFit="1" customWidth="1"/>
    <col min="1388" max="1388" width="13.5" bestFit="1" customWidth="1"/>
    <col min="1389" max="1389" width="17.33203125" bestFit="1" customWidth="1"/>
    <col min="1390" max="1390" width="12.4140625" bestFit="1" customWidth="1"/>
    <col min="1391" max="1391" width="15" bestFit="1" customWidth="1"/>
    <col min="1392" max="1392" width="14.4140625" bestFit="1" customWidth="1"/>
    <col min="1393" max="1393" width="20.5" bestFit="1" customWidth="1"/>
    <col min="1394" max="1394" width="20.4140625" bestFit="1" customWidth="1"/>
    <col min="1395" max="1395" width="16" bestFit="1" customWidth="1"/>
    <col min="1396" max="1396" width="12.58203125" bestFit="1" customWidth="1"/>
    <col min="1397" max="1397" width="16.6640625" bestFit="1" customWidth="1"/>
    <col min="1398" max="1398" width="17.33203125" bestFit="1" customWidth="1"/>
    <col min="1399" max="1399" width="11.9140625" bestFit="1" customWidth="1"/>
    <col min="1400" max="1400" width="35.1640625" bestFit="1" customWidth="1"/>
    <col min="1401" max="1404" width="11.9140625" bestFit="1" customWidth="1"/>
    <col min="1405" max="1405" width="10.9140625" bestFit="1" customWidth="1"/>
    <col min="1406" max="1406" width="12.58203125" bestFit="1" customWidth="1"/>
    <col min="1407" max="1407" width="18.5" bestFit="1" customWidth="1"/>
    <col min="1408" max="1411" width="11.9140625" bestFit="1" customWidth="1"/>
    <col min="1412" max="1412" width="27.83203125" bestFit="1" customWidth="1"/>
    <col min="1413" max="1413" width="28.83203125" bestFit="1" customWidth="1"/>
    <col min="1414" max="1414" width="24.1640625" bestFit="1" customWidth="1"/>
    <col min="1415" max="1415" width="31.83203125" bestFit="1" customWidth="1"/>
    <col min="1416" max="1416" width="26.1640625" bestFit="1" customWidth="1"/>
    <col min="1417" max="1417" width="33.1640625" bestFit="1" customWidth="1"/>
    <col min="1418" max="1418" width="24.83203125" bestFit="1" customWidth="1"/>
    <col min="1419" max="1419" width="24.6640625" bestFit="1" customWidth="1"/>
    <col min="1420" max="1420" width="23.08203125" bestFit="1" customWidth="1"/>
    <col min="1421" max="1421" width="22.58203125" bestFit="1" customWidth="1"/>
    <col min="1422" max="1422" width="23.08203125" bestFit="1" customWidth="1"/>
    <col min="1423" max="1423" width="25.4140625" bestFit="1" customWidth="1"/>
    <col min="1424" max="1424" width="34.58203125" bestFit="1" customWidth="1"/>
    <col min="1425" max="1425" width="25.08203125" bestFit="1" customWidth="1"/>
    <col min="1426" max="1426" width="31.6640625" bestFit="1" customWidth="1"/>
    <col min="1427" max="1427" width="24" bestFit="1" customWidth="1"/>
    <col min="1428" max="1428" width="24.5" bestFit="1" customWidth="1"/>
    <col min="1429" max="1429" width="22.08203125" bestFit="1" customWidth="1"/>
    <col min="1430" max="1430" width="21.5" bestFit="1" customWidth="1"/>
    <col min="1431" max="1431" width="30.5" bestFit="1" customWidth="1"/>
    <col min="1432" max="1432" width="18.5" bestFit="1" customWidth="1"/>
    <col min="1433" max="1433" width="23.58203125" bestFit="1" customWidth="1"/>
    <col min="1434" max="1434" width="22.6640625" bestFit="1" customWidth="1"/>
    <col min="1435" max="1439" width="11.9140625" bestFit="1" customWidth="1"/>
    <col min="1440" max="1440" width="27.83203125" bestFit="1" customWidth="1"/>
    <col min="1441" max="1441" width="11.9140625" bestFit="1" customWidth="1"/>
    <col min="1442" max="1442" width="12.33203125" bestFit="1" customWidth="1"/>
    <col min="1443" max="1443" width="11.9140625" bestFit="1" customWidth="1"/>
    <col min="1444" max="1444" width="16.4140625" bestFit="1" customWidth="1"/>
    <col min="1445" max="1445" width="17" bestFit="1" customWidth="1"/>
    <col min="1446" max="1446" width="10.9140625" bestFit="1" customWidth="1"/>
    <col min="1447" max="1447" width="28.58203125" bestFit="1" customWidth="1"/>
    <col min="1448" max="1448" width="33.1640625" bestFit="1" customWidth="1"/>
    <col min="1449" max="1449" width="17" bestFit="1" customWidth="1"/>
    <col min="1450" max="1454" width="11.9140625" bestFit="1" customWidth="1"/>
    <col min="1455" max="1455" width="15.08203125" bestFit="1" customWidth="1"/>
    <col min="1456" max="1456" width="17.08203125" bestFit="1" customWidth="1"/>
    <col min="1457" max="1458" width="11.9140625" bestFit="1" customWidth="1"/>
    <col min="1459" max="1459" width="23.1640625" bestFit="1" customWidth="1"/>
    <col min="1460" max="1460" width="22" bestFit="1" customWidth="1"/>
    <col min="1461" max="1461" width="13.4140625" bestFit="1" customWidth="1"/>
    <col min="1462" max="1462" width="11.9140625" bestFit="1" customWidth="1"/>
    <col min="1463" max="1463" width="13.6640625" bestFit="1" customWidth="1"/>
    <col min="1464" max="1464" width="30.58203125" bestFit="1" customWidth="1"/>
    <col min="1465" max="1465" width="13.5" bestFit="1" customWidth="1"/>
    <col min="1466" max="1466" width="25.08203125" bestFit="1" customWidth="1"/>
    <col min="1467" max="1467" width="16.4140625" bestFit="1" customWidth="1"/>
    <col min="1468" max="1468" width="30.58203125" bestFit="1" customWidth="1"/>
    <col min="1469" max="1469" width="11.9140625" bestFit="1" customWidth="1"/>
    <col min="1470" max="1470" width="16.83203125" bestFit="1" customWidth="1"/>
    <col min="1471" max="1472" width="11.9140625" bestFit="1" customWidth="1"/>
    <col min="1473" max="1473" width="26.6640625" bestFit="1" customWidth="1"/>
    <col min="1474" max="1474" width="32" bestFit="1" customWidth="1"/>
    <col min="1475" max="1475" width="11.9140625" bestFit="1" customWidth="1"/>
    <col min="1476" max="1476" width="18.33203125" bestFit="1" customWidth="1"/>
    <col min="1477" max="1477" width="17.08203125" bestFit="1" customWidth="1"/>
    <col min="1478" max="1478" width="35.1640625" bestFit="1" customWidth="1"/>
    <col min="1479" max="1479" width="11.9140625" bestFit="1" customWidth="1"/>
    <col min="1480" max="1480" width="16.5" bestFit="1" customWidth="1"/>
    <col min="1481" max="1481" width="14.1640625" bestFit="1" customWidth="1"/>
    <col min="1482" max="1482" width="11.9140625" bestFit="1" customWidth="1"/>
    <col min="1483" max="1483" width="19" bestFit="1" customWidth="1"/>
    <col min="1484" max="1484" width="16.5" bestFit="1" customWidth="1"/>
    <col min="1485" max="1485" width="18.6640625" bestFit="1" customWidth="1"/>
    <col min="1486" max="1486" width="12.58203125" bestFit="1" customWidth="1"/>
    <col min="1487" max="1487" width="23" bestFit="1" customWidth="1"/>
    <col min="1488" max="1489" width="11.9140625" bestFit="1" customWidth="1"/>
    <col min="1490" max="1490" width="31.5" bestFit="1" customWidth="1"/>
    <col min="1491" max="1491" width="25.5" bestFit="1" customWidth="1"/>
    <col min="1492" max="1492" width="11.9140625" bestFit="1" customWidth="1"/>
    <col min="1493" max="1493" width="24.58203125" bestFit="1" customWidth="1"/>
    <col min="1494" max="1494" width="11.9140625" bestFit="1" customWidth="1"/>
    <col min="1495" max="1495" width="13.9140625" bestFit="1" customWidth="1"/>
    <col min="1496" max="1496" width="17.08203125" bestFit="1" customWidth="1"/>
    <col min="1497" max="1497" width="22.1640625" bestFit="1" customWidth="1"/>
    <col min="1498" max="1498" width="18.08203125" bestFit="1" customWidth="1"/>
    <col min="1499" max="1499" width="17.4140625" bestFit="1" customWidth="1"/>
    <col min="1500" max="1500" width="27.9140625" bestFit="1" customWidth="1"/>
    <col min="1501" max="1501" width="18.5" bestFit="1" customWidth="1"/>
    <col min="1502" max="1502" width="16.9140625" bestFit="1" customWidth="1"/>
    <col min="1503" max="1503" width="18.83203125" bestFit="1" customWidth="1"/>
    <col min="1504" max="1505" width="11.9140625" bestFit="1" customWidth="1"/>
    <col min="1506" max="1506" width="18.4140625" bestFit="1" customWidth="1"/>
    <col min="1507" max="1507" width="16.08203125" bestFit="1" customWidth="1"/>
    <col min="1508" max="1510" width="11.9140625" bestFit="1" customWidth="1"/>
    <col min="1511" max="1511" width="12.1640625" bestFit="1" customWidth="1"/>
    <col min="1512" max="1514" width="11.9140625" bestFit="1" customWidth="1"/>
    <col min="1515" max="1515" width="14.4140625" bestFit="1" customWidth="1"/>
    <col min="1516" max="1516" width="14" bestFit="1" customWidth="1"/>
    <col min="1517" max="1517" width="11.9140625" bestFit="1" customWidth="1"/>
    <col min="1518" max="1518" width="7.83203125" bestFit="1" customWidth="1"/>
    <col min="1519" max="1519" width="8.33203125" bestFit="1" customWidth="1"/>
    <col min="1520" max="1520" width="11.9140625" bestFit="1" customWidth="1"/>
  </cols>
  <sheetData>
    <row r="1" spans="1:2" s="32" customFormat="1" ht="30.65" customHeight="1" x14ac:dyDescent="0.35">
      <c r="A1" s="31" t="s">
        <v>1819</v>
      </c>
    </row>
    <row r="2" spans="1:2" ht="46.5" x14ac:dyDescent="0.35">
      <c r="A2" s="4" t="s">
        <v>1754</v>
      </c>
      <c r="B2" s="8" t="s">
        <v>1769</v>
      </c>
    </row>
    <row r="3" spans="1:2" x14ac:dyDescent="0.35">
      <c r="A3" s="5" t="s">
        <v>1762</v>
      </c>
      <c r="B3" s="6">
        <v>0.53613223798534315</v>
      </c>
    </row>
    <row r="4" spans="1:2" x14ac:dyDescent="0.35">
      <c r="A4" s="5" t="s">
        <v>1766</v>
      </c>
      <c r="B4" s="6">
        <v>0.98791748342742836</v>
      </c>
    </row>
    <row r="5" spans="1:2" x14ac:dyDescent="0.35">
      <c r="A5" s="5" t="s">
        <v>1760</v>
      </c>
      <c r="B5" s="6">
        <v>2.3276668560283214</v>
      </c>
    </row>
    <row r="6" spans="1:2" x14ac:dyDescent="0.35">
      <c r="A6" s="5" t="s">
        <v>1738</v>
      </c>
      <c r="B6" s="6">
        <v>2.9739041897060337</v>
      </c>
    </row>
    <row r="7" spans="1:2" x14ac:dyDescent="0.35">
      <c r="A7" s="5" t="s">
        <v>1588</v>
      </c>
      <c r="B7" s="6">
        <v>4.0508084485605957</v>
      </c>
    </row>
    <row r="8" spans="1:2" x14ac:dyDescent="0.35">
      <c r="A8" s="5" t="s">
        <v>1765</v>
      </c>
      <c r="B8" s="6">
        <v>4.928010983668174</v>
      </c>
    </row>
    <row r="9" spans="1:2" x14ac:dyDescent="0.35">
      <c r="A9" s="5" t="s">
        <v>1617</v>
      </c>
      <c r="B9" s="6">
        <v>6.401978940140201</v>
      </c>
    </row>
    <row r="10" spans="1:2" x14ac:dyDescent="0.35">
      <c r="A10" s="5" t="s">
        <v>1529</v>
      </c>
      <c r="B10" s="6">
        <v>9.9793025116230485</v>
      </c>
    </row>
    <row r="11" spans="1:2" x14ac:dyDescent="0.35">
      <c r="A11" s="5" t="s">
        <v>1764</v>
      </c>
      <c r="B11" s="6">
        <v>14.746769996838166</v>
      </c>
    </row>
    <row r="12" spans="1:2" x14ac:dyDescent="0.35">
      <c r="A12" s="5" t="s">
        <v>1761</v>
      </c>
      <c r="B12" s="6">
        <v>20.442795710461795</v>
      </c>
    </row>
    <row r="13" spans="1:2" x14ac:dyDescent="0.35">
      <c r="A13" s="5" t="s">
        <v>1726</v>
      </c>
      <c r="B13" s="6">
        <v>30.318171393358181</v>
      </c>
    </row>
    <row r="14" spans="1:2" x14ac:dyDescent="0.35">
      <c r="A14" s="5" t="s">
        <v>1755</v>
      </c>
      <c r="B14" s="6">
        <v>7.3439098657697421</v>
      </c>
    </row>
    <row r="19" spans="1:4" s="32" customFormat="1" ht="30.65" customHeight="1" x14ac:dyDescent="0.35">
      <c r="A19" s="31" t="s">
        <v>1820</v>
      </c>
    </row>
    <row r="20" spans="1:4" x14ac:dyDescent="0.35">
      <c r="A20" s="35"/>
      <c r="B20" s="36" t="s">
        <v>1822</v>
      </c>
      <c r="C20" s="36" t="s">
        <v>1826</v>
      </c>
    </row>
    <row r="21" spans="1:4" x14ac:dyDescent="0.35">
      <c r="A21" s="33" t="s">
        <v>1821</v>
      </c>
      <c r="B21" s="34">
        <f>'Menus journaliers'!N10</f>
        <v>4.1005762393104987</v>
      </c>
      <c r="D21" t="s">
        <v>1830</v>
      </c>
    </row>
    <row r="22" spans="1:4" x14ac:dyDescent="0.35">
      <c r="A22" s="33" t="s">
        <v>1829</v>
      </c>
      <c r="B22" s="34">
        <f>'Menus journaliers'!Q10</f>
        <v>1.581905450013612</v>
      </c>
      <c r="C22" s="13">
        <f>(B22-$B$21)/$B$21</f>
        <v>-0.61422362182940282</v>
      </c>
      <c r="D22" s="37"/>
    </row>
    <row r="23" spans="1:4" x14ac:dyDescent="0.35">
      <c r="A23" s="33" t="s">
        <v>1823</v>
      </c>
      <c r="B23" s="34">
        <f>'Menus journaliers'!P10</f>
        <v>2.5836759794788673</v>
      </c>
      <c r="C23" s="13">
        <f>(B23-$B$21)/$B$21</f>
        <v>-0.36992368177178298</v>
      </c>
      <c r="D23" s="37" t="s">
        <v>1827</v>
      </c>
    </row>
    <row r="24" spans="1:4" x14ac:dyDescent="0.35">
      <c r="A24" s="33" t="s">
        <v>1831</v>
      </c>
      <c r="B24" s="34">
        <f>'Menus journaliers'!R10</f>
        <v>2.7160729872848823</v>
      </c>
      <c r="C24" s="13">
        <f t="shared" ref="C24:C26" si="0">(B24-$B$21)/$B$21</f>
        <v>-0.33763626652102363</v>
      </c>
      <c r="D24" s="37"/>
    </row>
    <row r="25" spans="1:4" x14ac:dyDescent="0.35">
      <c r="A25" s="33" t="s">
        <v>1824</v>
      </c>
      <c r="B25" s="34">
        <f>'Menus journaliers'!T10</f>
        <v>3.1082926889743088</v>
      </c>
      <c r="C25" s="13">
        <f t="shared" si="0"/>
        <v>-0.2419863678727846</v>
      </c>
      <c r="D25" s="37" t="s">
        <v>1828</v>
      </c>
    </row>
    <row r="26" spans="1:4" x14ac:dyDescent="0.35">
      <c r="A26" s="33" t="s">
        <v>1825</v>
      </c>
      <c r="B26" s="34">
        <f>AVERAGE('Menus journaliers'!U10:V10)</f>
        <v>5.5925336494992939</v>
      </c>
      <c r="C26" s="13">
        <f t="shared" si="0"/>
        <v>0.36384091481729502</v>
      </c>
      <c r="D26" s="3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0DF2-BF1B-42AB-A7A6-C1D1B15C2400}">
  <sheetPr>
    <tabColor theme="5" tint="0.59999389629810485"/>
  </sheetPr>
  <dimension ref="A1:F1519"/>
  <sheetViews>
    <sheetView tabSelected="1" topLeftCell="A31" workbookViewId="0">
      <selection activeCell="C33" sqref="C33"/>
    </sheetView>
  </sheetViews>
  <sheetFormatPr baseColWidth="10" defaultRowHeight="15.5" x14ac:dyDescent="0.35"/>
  <cols>
    <col min="1" max="1" width="32.9140625" customWidth="1"/>
    <col min="2" max="2" width="12.58203125" customWidth="1"/>
    <col min="3" max="3" width="23.6640625" customWidth="1"/>
    <col min="4" max="4" width="18.5" hidden="1" customWidth="1"/>
    <col min="5" max="5" width="5.4140625" hidden="1" customWidth="1"/>
    <col min="6" max="6" width="31.83203125" bestFit="1" customWidth="1"/>
  </cols>
  <sheetData>
    <row r="1" spans="1:6" s="8" customFormat="1" ht="62" x14ac:dyDescent="0.35">
      <c r="A1" s="7" t="s">
        <v>1763</v>
      </c>
      <c r="B1" s="7" t="s">
        <v>1768</v>
      </c>
      <c r="C1" s="7" t="s">
        <v>1753</v>
      </c>
      <c r="D1" s="7" t="s">
        <v>1756</v>
      </c>
      <c r="E1" s="7" t="s">
        <v>1757</v>
      </c>
      <c r="F1" s="7" t="s">
        <v>1759</v>
      </c>
    </row>
    <row r="2" spans="1:6" x14ac:dyDescent="0.35">
      <c r="A2" s="1" t="s">
        <v>107</v>
      </c>
      <c r="B2" s="3">
        <v>0.11379147137932405</v>
      </c>
      <c r="C2" s="1" t="s">
        <v>1644</v>
      </c>
      <c r="D2" s="1">
        <f>VLOOKUP(Tableau1[[#This Row],[Catégorie]],Tableau3[],4,0)</f>
        <v>0</v>
      </c>
      <c r="E2" s="1" t="str">
        <f>VLOOKUP(Tableau1[[#This Row],[Catégorie]],Tableau3[],3,0)</f>
        <v>Boissons sucrées</v>
      </c>
      <c r="F2" s="1">
        <f>VLOOKUP(Tableau1[[#This Row],[Catégorie]],Tableau3[],5,0)</f>
        <v>0</v>
      </c>
    </row>
    <row r="3" spans="1:6" x14ac:dyDescent="0.35">
      <c r="A3" s="1" t="s">
        <v>650</v>
      </c>
      <c r="B3" s="3">
        <v>0.36676864758461342</v>
      </c>
      <c r="C3" s="1" t="s">
        <v>1518</v>
      </c>
      <c r="D3" s="1" t="str">
        <f>VLOOKUP(Tableau1[[#This Row],[Catégorie]],Tableau3[],4,0)</f>
        <v>Fruits</v>
      </c>
      <c r="E3" s="1" t="str">
        <f>VLOOKUP(Tableau1[[#This Row],[Catégorie]],Tableau3[],3,0)</f>
        <v>Fruits frais</v>
      </c>
      <c r="F3" s="1" t="str">
        <f>VLOOKUP(Tableau1[[#This Row],[Catégorie]],Tableau3[],5,0)</f>
        <v>Fruits et légumes</v>
      </c>
    </row>
    <row r="4" spans="1:6" x14ac:dyDescent="0.35">
      <c r="A4" s="1" t="s">
        <v>1390</v>
      </c>
      <c r="B4" s="3">
        <v>2.9031878737161301</v>
      </c>
      <c r="C4" s="1" t="s">
        <v>1628</v>
      </c>
      <c r="D4" s="1">
        <f>VLOOKUP(Tableau1[[#This Row],[Catégorie]],Tableau3[],4,0)</f>
        <v>0</v>
      </c>
      <c r="E4" s="1" t="str">
        <f>VLOOKUP(Tableau1[[#This Row],[Catégorie]],Tableau3[],3,0)</f>
        <v>Spiritueux</v>
      </c>
      <c r="F4" s="1">
        <f>VLOOKUP(Tableau1[[#This Row],[Catégorie]],Tableau3[],5,0)</f>
        <v>0</v>
      </c>
    </row>
    <row r="5" spans="1:6" x14ac:dyDescent="0.35">
      <c r="A5" s="1" t="s">
        <v>899</v>
      </c>
      <c r="B5" s="3">
        <v>2.9031878737161301</v>
      </c>
      <c r="C5" s="1" t="s">
        <v>1628</v>
      </c>
      <c r="D5" s="1">
        <f>VLOOKUP(Tableau1[[#This Row],[Catégorie]],Tableau3[],4,0)</f>
        <v>0</v>
      </c>
      <c r="E5" s="1" t="str">
        <f>VLOOKUP(Tableau1[[#This Row],[Catégorie]],Tableau3[],3,0)</f>
        <v>Spiritueux</v>
      </c>
      <c r="F5" s="1">
        <f>VLOOKUP(Tableau1[[#This Row],[Catégorie]],Tableau3[],5,0)</f>
        <v>0</v>
      </c>
    </row>
    <row r="6" spans="1:6" x14ac:dyDescent="0.35">
      <c r="A6" s="1" t="s">
        <v>792</v>
      </c>
      <c r="B6" s="3">
        <v>2.0608075389946126</v>
      </c>
      <c r="C6" s="1"/>
      <c r="D6" s="1" t="e">
        <f>VLOOKUP(Tableau1[[#This Row],[Catégorie]],Tableau3[],4,0)</f>
        <v>#N/A</v>
      </c>
      <c r="E6" s="1" t="e">
        <f>VLOOKUP(Tableau1[[#This Row],[Catégorie]],Tableau3[],3,0)</f>
        <v>#N/A</v>
      </c>
      <c r="F6" s="1" t="e">
        <f>VLOOKUP(Tableau1[[#This Row],[Catégorie]],Tableau3[],5,0)</f>
        <v>#N/A</v>
      </c>
    </row>
    <row r="7" spans="1:6" x14ac:dyDescent="0.35">
      <c r="A7" s="1" t="s">
        <v>310</v>
      </c>
      <c r="B7" s="3">
        <v>0.81848178045180797</v>
      </c>
      <c r="C7" s="1"/>
      <c r="D7" s="1" t="e">
        <f>VLOOKUP(Tableau1[[#This Row],[Catégorie]],Tableau3[],4,0)</f>
        <v>#N/A</v>
      </c>
      <c r="E7" s="1" t="e">
        <f>VLOOKUP(Tableau1[[#This Row],[Catégorie]],Tableau3[],3,0)</f>
        <v>#N/A</v>
      </c>
      <c r="F7" s="1" t="e">
        <f>VLOOKUP(Tableau1[[#This Row],[Catégorie]],Tableau3[],5,0)</f>
        <v>#N/A</v>
      </c>
    </row>
    <row r="8" spans="1:6" x14ac:dyDescent="0.35">
      <c r="A8" s="1" t="s">
        <v>311</v>
      </c>
      <c r="B8" s="3">
        <v>0.81848178045180797</v>
      </c>
      <c r="C8" s="1"/>
      <c r="D8" s="1" t="e">
        <f>VLOOKUP(Tableau1[[#This Row],[Catégorie]],Tableau3[],4,0)</f>
        <v>#N/A</v>
      </c>
      <c r="E8" s="1" t="e">
        <f>VLOOKUP(Tableau1[[#This Row],[Catégorie]],Tableau3[],3,0)</f>
        <v>#N/A</v>
      </c>
      <c r="F8" s="1" t="e">
        <f>VLOOKUP(Tableau1[[#This Row],[Catégorie]],Tableau3[],5,0)</f>
        <v>#N/A</v>
      </c>
    </row>
    <row r="9" spans="1:6" x14ac:dyDescent="0.35">
      <c r="A9" s="1" t="s">
        <v>793</v>
      </c>
      <c r="B9" s="3">
        <v>2.0608075389946126</v>
      </c>
      <c r="C9" s="1" t="s">
        <v>1519</v>
      </c>
      <c r="D9" s="1" t="str">
        <f>VLOOKUP(Tableau1[[#This Row],[Catégorie]],Tableau3[],4,0)</f>
        <v>Produits laitiers</v>
      </c>
      <c r="E9" s="1" t="str">
        <f>VLOOKUP(Tableau1[[#This Row],[Catégorie]],Tableau3[],3,0)</f>
        <v>Boissons lactées et yogourts à boire</v>
      </c>
      <c r="F9" s="1" t="str">
        <f>VLOOKUP(Tableau1[[#This Row],[Catégorie]],Tableau3[],5,0)</f>
        <v>Produits laitiers</v>
      </c>
    </row>
    <row r="10" spans="1:6" x14ac:dyDescent="0.35">
      <c r="A10" s="1" t="s">
        <v>1514</v>
      </c>
      <c r="B10" s="3">
        <v>2.0608075389946126</v>
      </c>
      <c r="C10" s="1" t="s">
        <v>1519</v>
      </c>
      <c r="D10" s="1" t="str">
        <f>VLOOKUP(Tableau1[[#This Row],[Catégorie]],Tableau3[],4,0)</f>
        <v>Produits laitiers</v>
      </c>
      <c r="E10" s="1" t="str">
        <f>VLOOKUP(Tableau1[[#This Row],[Catégorie]],Tableau3[],3,0)</f>
        <v>Boissons lactées et yogourts à boire</v>
      </c>
      <c r="F10" s="1" t="str">
        <f>VLOOKUP(Tableau1[[#This Row],[Catégorie]],Tableau3[],5,0)</f>
        <v>Produits laitiers</v>
      </c>
    </row>
    <row r="11" spans="1:6" x14ac:dyDescent="0.35">
      <c r="A11" s="1" t="s">
        <v>1229</v>
      </c>
      <c r="B11" s="3">
        <v>12.65697615587289</v>
      </c>
      <c r="C11" s="1"/>
      <c r="D11" s="1" t="e">
        <f>VLOOKUP(Tableau1[[#This Row],[Catégorie]],Tableau3[],4,0)</f>
        <v>#N/A</v>
      </c>
      <c r="E11" s="1" t="e">
        <f>VLOOKUP(Tableau1[[#This Row],[Catégorie]],Tableau3[],3,0)</f>
        <v>#N/A</v>
      </c>
      <c r="F11" s="1" t="e">
        <f>VLOOKUP(Tableau1[[#This Row],[Catégorie]],Tableau3[],5,0)</f>
        <v>#N/A</v>
      </c>
    </row>
    <row r="12" spans="1:6" x14ac:dyDescent="0.35">
      <c r="A12" s="1" t="s">
        <v>365</v>
      </c>
      <c r="B12" s="3">
        <v>14.744651379445772</v>
      </c>
      <c r="C12" s="1"/>
      <c r="D12" s="1" t="e">
        <f>VLOOKUP(Tableau1[[#This Row],[Catégorie]],Tableau3[],4,0)</f>
        <v>#N/A</v>
      </c>
      <c r="E12" s="1" t="e">
        <f>VLOOKUP(Tableau1[[#This Row],[Catégorie]],Tableau3[],3,0)</f>
        <v>#N/A</v>
      </c>
      <c r="F12" s="1" t="e">
        <f>VLOOKUP(Tableau1[[#This Row],[Catégorie]],Tableau3[],5,0)</f>
        <v>#N/A</v>
      </c>
    </row>
    <row r="13" spans="1:6" x14ac:dyDescent="0.35">
      <c r="A13" s="1" t="s">
        <v>913</v>
      </c>
      <c r="B13" s="3">
        <v>26.075268817204304</v>
      </c>
      <c r="C13" s="1" t="s">
        <v>1692</v>
      </c>
      <c r="D13" s="1" t="str">
        <f>VLOOKUP(Tableau1[[#This Row],[Catégorie]],Tableau3[],4,0)</f>
        <v>Viandes rouges</v>
      </c>
      <c r="E13" s="1" t="str">
        <f>VLOOKUP(Tableau1[[#This Row],[Catégorie]],Tableau3[],3,0)</f>
        <v>Agneau, mouton</v>
      </c>
      <c r="F13" s="1" t="str">
        <f>VLOOKUP(Tableau1[[#This Row],[Catégorie]],Tableau3[],5,0)</f>
        <v>Viandes rouges</v>
      </c>
    </row>
    <row r="14" spans="1:6" x14ac:dyDescent="0.35">
      <c r="A14" s="1" t="s">
        <v>914</v>
      </c>
      <c r="B14" s="3">
        <v>26.075268817204304</v>
      </c>
      <c r="C14" s="1" t="s">
        <v>1692</v>
      </c>
      <c r="D14" s="1" t="str">
        <f>VLOOKUP(Tableau1[[#This Row],[Catégorie]],Tableau3[],4,0)</f>
        <v>Viandes rouges</v>
      </c>
      <c r="E14" s="1" t="str">
        <f>VLOOKUP(Tableau1[[#This Row],[Catégorie]],Tableau3[],3,0)</f>
        <v>Agneau, mouton</v>
      </c>
      <c r="F14" s="1" t="str">
        <f>VLOOKUP(Tableau1[[#This Row],[Catégorie]],Tableau3[],5,0)</f>
        <v>Viandes rouges</v>
      </c>
    </row>
    <row r="15" spans="1:6" x14ac:dyDescent="0.35">
      <c r="A15" s="1" t="s">
        <v>915</v>
      </c>
      <c r="B15" s="3">
        <v>23.98924731182796</v>
      </c>
      <c r="C15" s="1" t="s">
        <v>1692</v>
      </c>
      <c r="D15" s="1" t="str">
        <f>VLOOKUP(Tableau1[[#This Row],[Catégorie]],Tableau3[],4,0)</f>
        <v>Viandes rouges</v>
      </c>
      <c r="E15" s="1" t="str">
        <f>VLOOKUP(Tableau1[[#This Row],[Catégorie]],Tableau3[],3,0)</f>
        <v>Agneau, mouton</v>
      </c>
      <c r="F15" s="1" t="str">
        <f>VLOOKUP(Tableau1[[#This Row],[Catégorie]],Tableau3[],5,0)</f>
        <v>Viandes rouges</v>
      </c>
    </row>
    <row r="16" spans="1:6" x14ac:dyDescent="0.35">
      <c r="A16" s="1" t="s">
        <v>916</v>
      </c>
      <c r="B16" s="3">
        <v>42.559784946236569</v>
      </c>
      <c r="C16" s="1" t="s">
        <v>1692</v>
      </c>
      <c r="D16" s="1" t="str">
        <f>VLOOKUP(Tableau1[[#This Row],[Catégorie]],Tableau3[],4,0)</f>
        <v>Viandes rouges</v>
      </c>
      <c r="E16" s="1" t="str">
        <f>VLOOKUP(Tableau1[[#This Row],[Catégorie]],Tableau3[],3,0)</f>
        <v>Agneau, mouton</v>
      </c>
      <c r="F16" s="1" t="str">
        <f>VLOOKUP(Tableau1[[#This Row],[Catégorie]],Tableau3[],5,0)</f>
        <v>Viandes rouges</v>
      </c>
    </row>
    <row r="17" spans="1:6" x14ac:dyDescent="0.35">
      <c r="A17" s="1" t="s">
        <v>917</v>
      </c>
      <c r="B17" s="3">
        <v>26.075268817204304</v>
      </c>
      <c r="C17" s="1" t="s">
        <v>1692</v>
      </c>
      <c r="D17" s="1" t="str">
        <f>VLOOKUP(Tableau1[[#This Row],[Catégorie]],Tableau3[],4,0)</f>
        <v>Viandes rouges</v>
      </c>
      <c r="E17" s="1" t="str">
        <f>VLOOKUP(Tableau1[[#This Row],[Catégorie]],Tableau3[],3,0)</f>
        <v>Agneau, mouton</v>
      </c>
      <c r="F17" s="1" t="str">
        <f>VLOOKUP(Tableau1[[#This Row],[Catégorie]],Tableau3[],5,0)</f>
        <v>Viandes rouges</v>
      </c>
    </row>
    <row r="18" spans="1:6" x14ac:dyDescent="0.35">
      <c r="A18" s="1" t="s">
        <v>918</v>
      </c>
      <c r="B18" s="3">
        <v>26.075268817204304</v>
      </c>
      <c r="C18" s="1" t="s">
        <v>1692</v>
      </c>
      <c r="D18" s="1" t="str">
        <f>VLOOKUP(Tableau1[[#This Row],[Catégorie]],Tableau3[],4,0)</f>
        <v>Viandes rouges</v>
      </c>
      <c r="E18" s="1" t="str">
        <f>VLOOKUP(Tableau1[[#This Row],[Catégorie]],Tableau3[],3,0)</f>
        <v>Agneau, mouton</v>
      </c>
      <c r="F18" s="1" t="str">
        <f>VLOOKUP(Tableau1[[#This Row],[Catégorie]],Tableau3[],5,0)</f>
        <v>Viandes rouges</v>
      </c>
    </row>
    <row r="19" spans="1:6" x14ac:dyDescent="0.35">
      <c r="A19" s="1" t="s">
        <v>575</v>
      </c>
      <c r="B19" s="3">
        <v>11.655498231543413</v>
      </c>
      <c r="C19" s="1" t="s">
        <v>1556</v>
      </c>
      <c r="D19" s="1" t="str">
        <f>VLOOKUP(Tableau1[[#This Row],[Catégorie]],Tableau3[],4,0)</f>
        <v>Légumineuses</v>
      </c>
      <c r="E19" s="1" t="str">
        <f>VLOOKUP(Tableau1[[#This Row],[Catégorie]],Tableau3[],3,0)</f>
        <v>Légumineuses</v>
      </c>
      <c r="F19" s="1" t="str">
        <f>VLOOKUP(Tableau1[[#This Row],[Catégorie]],Tableau3[],5,0)</f>
        <v>Légumineuses, graines et oléagineux</v>
      </c>
    </row>
    <row r="20" spans="1:6" x14ac:dyDescent="0.35">
      <c r="A20" s="1" t="s">
        <v>829</v>
      </c>
      <c r="B20" s="3">
        <v>6.0821105066574814</v>
      </c>
      <c r="C20" s="1" t="s">
        <v>1534</v>
      </c>
      <c r="D20" s="1" t="str">
        <f>VLOOKUP(Tableau1[[#This Row],[Catégorie]],Tableau3[],4,0)</f>
        <v>Légumes</v>
      </c>
      <c r="E20" s="1" t="str">
        <f>VLOOKUP(Tableau1[[#This Row],[Catégorie]],Tableau3[],3,0)</f>
        <v>Légumes frais</v>
      </c>
      <c r="F20" s="1" t="str">
        <f>VLOOKUP(Tableau1[[#This Row],[Catégorie]],Tableau3[],5,0)</f>
        <v>Fruits et légumes</v>
      </c>
    </row>
    <row r="21" spans="1:6" x14ac:dyDescent="0.35">
      <c r="A21" s="1" t="s">
        <v>835</v>
      </c>
      <c r="B21" s="3">
        <v>0.50929826296100755</v>
      </c>
      <c r="C21" s="1" t="s">
        <v>1748</v>
      </c>
      <c r="D21" s="1" t="str">
        <f>VLOOKUP(Tableau1[[#This Row],[Catégorie]],Tableau3[],4,0)</f>
        <v>Herbes aromatiques</v>
      </c>
      <c r="E21" s="1" t="str">
        <f>VLOOKUP(Tableau1[[#This Row],[Catégorie]],Tableau3[],3,0)</f>
        <v>Herbes aromatiques</v>
      </c>
      <c r="F21" s="1" t="str">
        <f>VLOOKUP(Tableau1[[#This Row],[Catégorie]],Tableau3[],5,0)</f>
        <v>Herbes aromatiques</v>
      </c>
    </row>
    <row r="22" spans="1:6" x14ac:dyDescent="0.35">
      <c r="A22" s="1" t="s">
        <v>651</v>
      </c>
      <c r="B22" s="3">
        <v>0.9461957073023668</v>
      </c>
      <c r="C22" s="1" t="s">
        <v>1518</v>
      </c>
      <c r="D22" s="1" t="str">
        <f>VLOOKUP(Tableau1[[#This Row],[Catégorie]],Tableau3[],4,0)</f>
        <v>Fruits</v>
      </c>
      <c r="E22" s="1" t="str">
        <f>VLOOKUP(Tableau1[[#This Row],[Catégorie]],Tableau3[],3,0)</f>
        <v>Fruits frais</v>
      </c>
      <c r="F22" s="1" t="str">
        <f>VLOOKUP(Tableau1[[#This Row],[Catégorie]],Tableau3[],5,0)</f>
        <v>Fruits et légumes</v>
      </c>
    </row>
    <row r="23" spans="1:6" x14ac:dyDescent="0.35">
      <c r="A23" s="1" t="s">
        <v>652</v>
      </c>
      <c r="B23" s="3">
        <v>0.9461957073023668</v>
      </c>
      <c r="C23" s="1" t="s">
        <v>1518</v>
      </c>
      <c r="D23" s="1" t="str">
        <f>VLOOKUP(Tableau1[[#This Row],[Catégorie]],Tableau3[],4,0)</f>
        <v>Fruits</v>
      </c>
      <c r="E23" s="1" t="str">
        <f>VLOOKUP(Tableau1[[#This Row],[Catégorie]],Tableau3[],3,0)</f>
        <v>Fruits frais</v>
      </c>
      <c r="F23" s="1" t="str">
        <f>VLOOKUP(Tableau1[[#This Row],[Catégorie]],Tableau3[],5,0)</f>
        <v>Fruits et légumes</v>
      </c>
    </row>
    <row r="24" spans="1:6" x14ac:dyDescent="0.35">
      <c r="A24" s="1" t="s">
        <v>85</v>
      </c>
      <c r="B24" s="3">
        <v>2.9031878737161301</v>
      </c>
      <c r="C24" s="1"/>
      <c r="D24" s="1" t="e">
        <f>VLOOKUP(Tableau1[[#This Row],[Catégorie]],Tableau3[],4,0)</f>
        <v>#N/A</v>
      </c>
      <c r="E24" s="1" t="e">
        <f>VLOOKUP(Tableau1[[#This Row],[Catégorie]],Tableau3[],3,0)</f>
        <v>#N/A</v>
      </c>
      <c r="F24" s="1" t="e">
        <f>VLOOKUP(Tableau1[[#This Row],[Catégorie]],Tableau3[],5,0)</f>
        <v>#N/A</v>
      </c>
    </row>
    <row r="25" spans="1:6" x14ac:dyDescent="0.35">
      <c r="A25" s="1" t="s">
        <v>836</v>
      </c>
      <c r="B25" s="3">
        <v>0.50929826296100755</v>
      </c>
      <c r="C25" s="1" t="s">
        <v>1534</v>
      </c>
      <c r="D25" s="1" t="str">
        <f>VLOOKUP(Tableau1[[#This Row],[Catégorie]],Tableau3[],4,0)</f>
        <v>Légumes</v>
      </c>
      <c r="E25" s="1" t="str">
        <f>VLOOKUP(Tableau1[[#This Row],[Catégorie]],Tableau3[],3,0)</f>
        <v>Légumes frais</v>
      </c>
      <c r="F25" s="1" t="str">
        <f>VLOOKUP(Tableau1[[#This Row],[Catégorie]],Tableau3[],5,0)</f>
        <v>Fruits et légumes</v>
      </c>
    </row>
    <row r="26" spans="1:6" x14ac:dyDescent="0.35">
      <c r="A26" s="1" t="s">
        <v>837</v>
      </c>
      <c r="B26" s="3">
        <v>0.50929826296100755</v>
      </c>
      <c r="C26" s="1" t="s">
        <v>1534</v>
      </c>
      <c r="D26" s="1" t="str">
        <f>VLOOKUP(Tableau1[[#This Row],[Catégorie]],Tableau3[],4,0)</f>
        <v>Légumes</v>
      </c>
      <c r="E26" s="1" t="str">
        <f>VLOOKUP(Tableau1[[#This Row],[Catégorie]],Tableau3[],3,0)</f>
        <v>Légumes frais</v>
      </c>
      <c r="F26" s="1" t="str">
        <f>VLOOKUP(Tableau1[[#This Row],[Catégorie]],Tableau3[],5,0)</f>
        <v>Fruits et légumes</v>
      </c>
    </row>
    <row r="27" spans="1:6" x14ac:dyDescent="0.35">
      <c r="A27" s="1" t="s">
        <v>900</v>
      </c>
      <c r="B27" s="3">
        <v>2.9031878737161301</v>
      </c>
      <c r="C27" s="1"/>
      <c r="D27" s="1" t="e">
        <f>VLOOKUP(Tableau1[[#This Row],[Catégorie]],Tableau3[],4,0)</f>
        <v>#N/A</v>
      </c>
      <c r="E27" s="1" t="e">
        <f>VLOOKUP(Tableau1[[#This Row],[Catégorie]],Tableau3[],3,0)</f>
        <v>#N/A</v>
      </c>
      <c r="F27" s="1" t="e">
        <f>VLOOKUP(Tableau1[[#This Row],[Catégorie]],Tableau3[],5,0)</f>
        <v>#N/A</v>
      </c>
    </row>
    <row r="28" spans="1:6" x14ac:dyDescent="0.35">
      <c r="A28" s="1" t="s">
        <v>699</v>
      </c>
      <c r="B28" s="3">
        <v>6.7349669506451377</v>
      </c>
      <c r="C28" s="1"/>
      <c r="D28" s="1" t="e">
        <f>VLOOKUP(Tableau1[[#This Row],[Catégorie]],Tableau3[],4,0)</f>
        <v>#N/A</v>
      </c>
      <c r="E28" s="1" t="e">
        <f>VLOOKUP(Tableau1[[#This Row],[Catégorie]],Tableau3[],3,0)</f>
        <v>#N/A</v>
      </c>
      <c r="F28" s="1" t="e">
        <f>VLOOKUP(Tableau1[[#This Row],[Catégorie]],Tableau3[],5,0)</f>
        <v>#N/A</v>
      </c>
    </row>
    <row r="29" spans="1:6" x14ac:dyDescent="0.35">
      <c r="A29" s="1" t="s">
        <v>366</v>
      </c>
      <c r="B29" s="3">
        <v>4.3230734512418314</v>
      </c>
      <c r="C29" s="1"/>
      <c r="D29" s="1" t="e">
        <f>VLOOKUP(Tableau1[[#This Row],[Catégorie]],Tableau3[],4,0)</f>
        <v>#N/A</v>
      </c>
      <c r="E29" s="1" t="e">
        <f>VLOOKUP(Tableau1[[#This Row],[Catégorie]],Tableau3[],3,0)</f>
        <v>#N/A</v>
      </c>
      <c r="F29" s="1" t="e">
        <f>VLOOKUP(Tableau1[[#This Row],[Catégorie]],Tableau3[],5,0)</f>
        <v>#N/A</v>
      </c>
    </row>
    <row r="30" spans="1:6" x14ac:dyDescent="0.35">
      <c r="A30" s="1" t="s">
        <v>31</v>
      </c>
      <c r="B30" s="3">
        <v>6.7349669506451377</v>
      </c>
      <c r="C30" s="1"/>
      <c r="D30" s="1" t="e">
        <f>VLOOKUP(Tableau1[[#This Row],[Catégorie]],Tableau3[],4,0)</f>
        <v>#N/A</v>
      </c>
      <c r="E30" s="1" t="e">
        <f>VLOOKUP(Tableau1[[#This Row],[Catégorie]],Tableau3[],3,0)</f>
        <v>#N/A</v>
      </c>
      <c r="F30" s="1" t="e">
        <f>VLOOKUP(Tableau1[[#This Row],[Catégorie]],Tableau3[],5,0)</f>
        <v>#N/A</v>
      </c>
    </row>
    <row r="31" spans="1:6" x14ac:dyDescent="0.35">
      <c r="A31" s="1" t="s">
        <v>312</v>
      </c>
      <c r="B31" s="3">
        <v>0.81848178045180797</v>
      </c>
      <c r="C31" s="1"/>
      <c r="D31" s="1" t="e">
        <f>VLOOKUP(Tableau1[[#This Row],[Catégorie]],Tableau3[],4,0)</f>
        <v>#N/A</v>
      </c>
      <c r="E31" s="1" t="e">
        <f>VLOOKUP(Tableau1[[#This Row],[Catégorie]],Tableau3[],3,0)</f>
        <v>#N/A</v>
      </c>
      <c r="F31" s="1" t="e">
        <f>VLOOKUP(Tableau1[[#This Row],[Catégorie]],Tableau3[],5,0)</f>
        <v>#N/A</v>
      </c>
    </row>
    <row r="32" spans="1:6" x14ac:dyDescent="0.35">
      <c r="A32" s="1" t="s">
        <v>901</v>
      </c>
      <c r="B32" s="3">
        <v>2.9031878737161301</v>
      </c>
      <c r="C32" s="1" t="s">
        <v>1628</v>
      </c>
      <c r="D32" s="1">
        <f>VLOOKUP(Tableau1[[#This Row],[Catégorie]],Tableau3[],4,0)</f>
        <v>0</v>
      </c>
      <c r="E32" s="1" t="str">
        <f>VLOOKUP(Tableau1[[#This Row],[Catégorie]],Tableau3[],3,0)</f>
        <v>Spiritueux</v>
      </c>
      <c r="F32" s="1">
        <f>VLOOKUP(Tableau1[[#This Row],[Catégorie]],Tableau3[],5,0)</f>
        <v>0</v>
      </c>
    </row>
    <row r="33" spans="1:6" x14ac:dyDescent="0.35">
      <c r="A33" s="1" t="s">
        <v>1133</v>
      </c>
      <c r="B33" s="3">
        <v>3.2635934664473378</v>
      </c>
      <c r="C33" s="1" t="s">
        <v>1628</v>
      </c>
      <c r="D33" s="1">
        <f>VLOOKUP(Tableau1[[#This Row],[Catégorie]],Tableau3[],4,0)</f>
        <v>0</v>
      </c>
      <c r="E33" s="1" t="str">
        <f>VLOOKUP(Tableau1[[#This Row],[Catégorie]],Tableau3[],3,0)</f>
        <v>Spiritueux</v>
      </c>
      <c r="F33" s="1">
        <f>VLOOKUP(Tableau1[[#This Row],[Catégorie]],Tableau3[],5,0)</f>
        <v>0</v>
      </c>
    </row>
    <row r="34" spans="1:6" x14ac:dyDescent="0.35">
      <c r="A34" s="1" t="s">
        <v>552</v>
      </c>
      <c r="B34" s="3">
        <v>0.48747766052372771</v>
      </c>
      <c r="C34" s="1"/>
      <c r="D34" s="1" t="e">
        <f>VLOOKUP(Tableau1[[#This Row],[Catégorie]],Tableau3[],4,0)</f>
        <v>#N/A</v>
      </c>
      <c r="E34" s="1" t="e">
        <f>VLOOKUP(Tableau1[[#This Row],[Catégorie]],Tableau3[],3,0)</f>
        <v>#N/A</v>
      </c>
      <c r="F34" s="1" t="e">
        <f>VLOOKUP(Tableau1[[#This Row],[Catégorie]],Tableau3[],5,0)</f>
        <v>#N/A</v>
      </c>
    </row>
    <row r="35" spans="1:6" x14ac:dyDescent="0.35">
      <c r="A35" s="1" t="s">
        <v>66</v>
      </c>
      <c r="B35" s="3">
        <v>3.1358906309792505</v>
      </c>
      <c r="C35" s="1"/>
      <c r="D35" s="1" t="e">
        <f>VLOOKUP(Tableau1[[#This Row],[Catégorie]],Tableau3[],4,0)</f>
        <v>#N/A</v>
      </c>
      <c r="E35" s="1" t="e">
        <f>VLOOKUP(Tableau1[[#This Row],[Catégorie]],Tableau3[],3,0)</f>
        <v>#N/A</v>
      </c>
      <c r="F35" s="1" t="e">
        <f>VLOOKUP(Tableau1[[#This Row],[Catégorie]],Tableau3[],5,0)</f>
        <v>#N/A</v>
      </c>
    </row>
    <row r="36" spans="1:6" x14ac:dyDescent="0.35">
      <c r="A36" s="1" t="s">
        <v>653</v>
      </c>
      <c r="B36" s="3">
        <v>0.5013408357289646</v>
      </c>
      <c r="C36" s="1" t="s">
        <v>1518</v>
      </c>
      <c r="D36" s="1" t="str">
        <f>VLOOKUP(Tableau1[[#This Row],[Catégorie]],Tableau3[],4,0)</f>
        <v>Fruits</v>
      </c>
      <c r="E36" s="1" t="str">
        <f>VLOOKUP(Tableau1[[#This Row],[Catégorie]],Tableau3[],3,0)</f>
        <v>Fruits frais</v>
      </c>
      <c r="F36" s="1" t="str">
        <f>VLOOKUP(Tableau1[[#This Row],[Catégorie]],Tableau3[],5,0)</f>
        <v>Fruits et légumes</v>
      </c>
    </row>
    <row r="37" spans="1:6" x14ac:dyDescent="0.35">
      <c r="A37" s="1" t="s">
        <v>1177</v>
      </c>
      <c r="B37" s="3">
        <v>0.13687284259917801</v>
      </c>
      <c r="C37" s="1"/>
      <c r="D37" s="1" t="e">
        <f>VLOOKUP(Tableau1[[#This Row],[Catégorie]],Tableau3[],4,0)</f>
        <v>#N/A</v>
      </c>
      <c r="E37" s="1" t="e">
        <f>VLOOKUP(Tableau1[[#This Row],[Catégorie]],Tableau3[],3,0)</f>
        <v>#N/A</v>
      </c>
      <c r="F37" s="1" t="e">
        <f>VLOOKUP(Tableau1[[#This Row],[Catégorie]],Tableau3[],5,0)</f>
        <v>#N/A</v>
      </c>
    </row>
    <row r="38" spans="1:6" x14ac:dyDescent="0.35">
      <c r="A38" s="1" t="s">
        <v>531</v>
      </c>
      <c r="B38" s="3">
        <v>0.37028904475089486</v>
      </c>
      <c r="C38" s="1" t="s">
        <v>1748</v>
      </c>
      <c r="D38" s="1" t="str">
        <f>VLOOKUP(Tableau1[[#This Row],[Catégorie]],Tableau3[],4,0)</f>
        <v>Herbes aromatiques</v>
      </c>
      <c r="E38" s="1" t="str">
        <f>VLOOKUP(Tableau1[[#This Row],[Catégorie]],Tableau3[],3,0)</f>
        <v>Herbes aromatiques</v>
      </c>
      <c r="F38" s="1" t="str">
        <f>VLOOKUP(Tableau1[[#This Row],[Catégorie]],Tableau3[],5,0)</f>
        <v>Herbes aromatiques</v>
      </c>
    </row>
    <row r="39" spans="1:6" x14ac:dyDescent="0.35">
      <c r="A39" s="1" t="s">
        <v>1178</v>
      </c>
      <c r="B39" s="3">
        <v>4.4418477909567553</v>
      </c>
      <c r="C39" s="1"/>
      <c r="D39" s="1" t="e">
        <f>VLOOKUP(Tableau1[[#This Row],[Catégorie]],Tableau3[],4,0)</f>
        <v>#N/A</v>
      </c>
      <c r="E39" s="1" t="e">
        <f>VLOOKUP(Tableau1[[#This Row],[Catégorie]],Tableau3[],3,0)</f>
        <v>#N/A</v>
      </c>
      <c r="F39" s="1" t="e">
        <f>VLOOKUP(Tableau1[[#This Row],[Catégorie]],Tableau3[],5,0)</f>
        <v>#N/A</v>
      </c>
    </row>
    <row r="40" spans="1:6" x14ac:dyDescent="0.35">
      <c r="A40" s="1" t="s">
        <v>1134</v>
      </c>
      <c r="B40" s="3">
        <v>3.2635934664473378</v>
      </c>
      <c r="C40" s="1"/>
      <c r="D40" s="1" t="e">
        <f>VLOOKUP(Tableau1[[#This Row],[Catégorie]],Tableau3[],4,0)</f>
        <v>#N/A</v>
      </c>
      <c r="E40" s="1" t="e">
        <f>VLOOKUP(Tableau1[[#This Row],[Catégorie]],Tableau3[],3,0)</f>
        <v>#N/A</v>
      </c>
      <c r="F40" s="1" t="e">
        <f>VLOOKUP(Tableau1[[#This Row],[Catégorie]],Tableau3[],5,0)</f>
        <v>#N/A</v>
      </c>
    </row>
    <row r="41" spans="1:6" x14ac:dyDescent="0.35">
      <c r="A41" s="1" t="s">
        <v>86</v>
      </c>
      <c r="B41" s="3">
        <v>2.9031878737161301</v>
      </c>
      <c r="C41" s="1"/>
      <c r="D41" s="1" t="e">
        <f>VLOOKUP(Tableau1[[#This Row],[Catégorie]],Tableau3[],4,0)</f>
        <v>#N/A</v>
      </c>
      <c r="E41" s="1" t="e">
        <f>VLOOKUP(Tableau1[[#This Row],[Catégorie]],Tableau3[],3,0)</f>
        <v>#N/A</v>
      </c>
      <c r="F41" s="1" t="e">
        <f>VLOOKUP(Tableau1[[#This Row],[Catégorie]],Tableau3[],5,0)</f>
        <v>#N/A</v>
      </c>
    </row>
    <row r="42" spans="1:6" x14ac:dyDescent="0.35">
      <c r="A42" s="1" t="s">
        <v>98</v>
      </c>
      <c r="B42" s="3">
        <v>0.11379147137932405</v>
      </c>
      <c r="C42" s="1"/>
      <c r="D42" s="1" t="e">
        <f>VLOOKUP(Tableau1[[#This Row],[Catégorie]],Tableau3[],4,0)</f>
        <v>#N/A</v>
      </c>
      <c r="E42" s="1" t="e">
        <f>VLOOKUP(Tableau1[[#This Row],[Catégorie]],Tableau3[],3,0)</f>
        <v>#N/A</v>
      </c>
      <c r="F42" s="1" t="e">
        <f>VLOOKUP(Tableau1[[#This Row],[Catégorie]],Tableau3[],5,0)</f>
        <v>#N/A</v>
      </c>
    </row>
    <row r="43" spans="1:6" x14ac:dyDescent="0.35">
      <c r="A43" s="1" t="s">
        <v>859</v>
      </c>
      <c r="B43" s="3">
        <v>0.50929826296100755</v>
      </c>
      <c r="C43" s="1" t="s">
        <v>1534</v>
      </c>
      <c r="D43" s="1" t="str">
        <f>VLOOKUP(Tableau1[[#This Row],[Catégorie]],Tableau3[],4,0)</f>
        <v>Légumes</v>
      </c>
      <c r="E43" s="1" t="str">
        <f>VLOOKUP(Tableau1[[#This Row],[Catégorie]],Tableau3[],3,0)</f>
        <v>Légumes frais</v>
      </c>
      <c r="F43" s="1" t="str">
        <f>VLOOKUP(Tableau1[[#This Row],[Catégorie]],Tableau3[],5,0)</f>
        <v>Fruits et légumes</v>
      </c>
    </row>
    <row r="44" spans="1:6" x14ac:dyDescent="0.35">
      <c r="A44" s="1" t="s">
        <v>576</v>
      </c>
      <c r="B44" s="3">
        <v>11.655498231543413</v>
      </c>
      <c r="C44" s="1"/>
      <c r="D44" s="1" t="e">
        <f>VLOOKUP(Tableau1[[#This Row],[Catégorie]],Tableau3[],4,0)</f>
        <v>#N/A</v>
      </c>
      <c r="E44" s="1" t="e">
        <f>VLOOKUP(Tableau1[[#This Row],[Catégorie]],Tableau3[],3,0)</f>
        <v>#N/A</v>
      </c>
      <c r="F44" s="1" t="e">
        <f>VLOOKUP(Tableau1[[#This Row],[Catégorie]],Tableau3[],5,0)</f>
        <v>#N/A</v>
      </c>
    </row>
    <row r="45" spans="1:6" x14ac:dyDescent="0.35">
      <c r="A45" s="1" t="s">
        <v>885</v>
      </c>
      <c r="B45" s="3">
        <v>1.8922982468861851</v>
      </c>
      <c r="C45" s="1" t="s">
        <v>1534</v>
      </c>
      <c r="D45" s="1" t="str">
        <f>VLOOKUP(Tableau1[[#This Row],[Catégorie]],Tableau3[],4,0)</f>
        <v>Légumes</v>
      </c>
      <c r="E45" s="1" t="str">
        <f>VLOOKUP(Tableau1[[#This Row],[Catégorie]],Tableau3[],3,0)</f>
        <v>Légumes frais</v>
      </c>
      <c r="F45" s="1" t="str">
        <f>VLOOKUP(Tableau1[[#This Row],[Catégorie]],Tableau3[],5,0)</f>
        <v>Fruits et légumes</v>
      </c>
    </row>
    <row r="46" spans="1:6" x14ac:dyDescent="0.35">
      <c r="A46" s="1" t="s">
        <v>886</v>
      </c>
      <c r="B46" s="3">
        <v>1.8922982468861851</v>
      </c>
      <c r="C46" s="1" t="s">
        <v>1534</v>
      </c>
      <c r="D46" s="1" t="str">
        <f>VLOOKUP(Tableau1[[#This Row],[Catégorie]],Tableau3[],4,0)</f>
        <v>Légumes</v>
      </c>
      <c r="E46" s="1" t="str">
        <f>VLOOKUP(Tableau1[[#This Row],[Catégorie]],Tableau3[],3,0)</f>
        <v>Légumes frais</v>
      </c>
      <c r="F46" s="1" t="str">
        <f>VLOOKUP(Tableau1[[#This Row],[Catégorie]],Tableau3[],5,0)</f>
        <v>Fruits et légumes</v>
      </c>
    </row>
    <row r="47" spans="1:6" x14ac:dyDescent="0.35">
      <c r="A47" s="1" t="s">
        <v>887</v>
      </c>
      <c r="B47" s="3">
        <v>1.8922982468861851</v>
      </c>
      <c r="C47" s="1" t="s">
        <v>1534</v>
      </c>
      <c r="D47" s="1" t="str">
        <f>VLOOKUP(Tableau1[[#This Row],[Catégorie]],Tableau3[],4,0)</f>
        <v>Légumes</v>
      </c>
      <c r="E47" s="1" t="str">
        <f>VLOOKUP(Tableau1[[#This Row],[Catégorie]],Tableau3[],3,0)</f>
        <v>Légumes frais</v>
      </c>
      <c r="F47" s="1" t="str">
        <f>VLOOKUP(Tableau1[[#This Row],[Catégorie]],Tableau3[],5,0)</f>
        <v>Fruits et légumes</v>
      </c>
    </row>
    <row r="48" spans="1:6" x14ac:dyDescent="0.35">
      <c r="A48" s="1" t="s">
        <v>4</v>
      </c>
      <c r="B48" s="3">
        <v>13.050799619551743</v>
      </c>
      <c r="C48" s="1"/>
      <c r="D48" s="1" t="e">
        <f>VLOOKUP(Tableau1[[#This Row],[Catégorie]],Tableau3[],4,0)</f>
        <v>#N/A</v>
      </c>
      <c r="E48" s="1" t="e">
        <f>VLOOKUP(Tableau1[[#This Row],[Catégorie]],Tableau3[],3,0)</f>
        <v>#N/A</v>
      </c>
      <c r="F48" s="1" t="e">
        <f>VLOOKUP(Tableau1[[#This Row],[Catégorie]],Tableau3[],5,0)</f>
        <v>#N/A</v>
      </c>
    </row>
    <row r="49" spans="1:6" x14ac:dyDescent="0.35">
      <c r="A49" s="1" t="s">
        <v>808</v>
      </c>
      <c r="B49" s="3">
        <v>0.50929826296100755</v>
      </c>
      <c r="C49" s="1" t="s">
        <v>1534</v>
      </c>
      <c r="D49" s="1" t="str">
        <f>VLOOKUP(Tableau1[[#This Row],[Catégorie]],Tableau3[],4,0)</f>
        <v>Légumes</v>
      </c>
      <c r="E49" s="1" t="str">
        <f>VLOOKUP(Tableau1[[#This Row],[Catégorie]],Tableau3[],3,0)</f>
        <v>Légumes frais</v>
      </c>
      <c r="F49" s="1" t="str">
        <f>VLOOKUP(Tableau1[[#This Row],[Catégorie]],Tableau3[],5,0)</f>
        <v>Fruits et légumes</v>
      </c>
    </row>
    <row r="50" spans="1:6" x14ac:dyDescent="0.35">
      <c r="A50" s="1" t="s">
        <v>1307</v>
      </c>
      <c r="B50" s="3">
        <v>26.075268817204304</v>
      </c>
      <c r="C50" s="1"/>
      <c r="D50" s="1" t="e">
        <f>VLOOKUP(Tableau1[[#This Row],[Catégorie]],Tableau3[],4,0)</f>
        <v>#N/A</v>
      </c>
      <c r="E50" s="1" t="e">
        <f>VLOOKUP(Tableau1[[#This Row],[Catégorie]],Tableau3[],3,0)</f>
        <v>#N/A</v>
      </c>
      <c r="F50" s="1" t="e">
        <f>VLOOKUP(Tableau1[[#This Row],[Catégorie]],Tableau3[],5,0)</f>
        <v>#N/A</v>
      </c>
    </row>
    <row r="51" spans="1:6" x14ac:dyDescent="0.35">
      <c r="A51" s="1" t="s">
        <v>860</v>
      </c>
      <c r="B51" s="3">
        <v>0.34376529279184415</v>
      </c>
      <c r="C51" s="1" t="s">
        <v>1534</v>
      </c>
      <c r="D51" s="1" t="str">
        <f>VLOOKUP(Tableau1[[#This Row],[Catégorie]],Tableau3[],4,0)</f>
        <v>Légumes</v>
      </c>
      <c r="E51" s="1" t="str">
        <f>VLOOKUP(Tableau1[[#This Row],[Catégorie]],Tableau3[],3,0)</f>
        <v>Légumes frais</v>
      </c>
      <c r="F51" s="1" t="str">
        <f>VLOOKUP(Tableau1[[#This Row],[Catégorie]],Tableau3[],5,0)</f>
        <v>Fruits et légumes</v>
      </c>
    </row>
    <row r="52" spans="1:6" x14ac:dyDescent="0.35">
      <c r="A52" s="1" t="s">
        <v>1495</v>
      </c>
      <c r="B52" s="3">
        <v>16.797698925129634</v>
      </c>
      <c r="C52" s="1" t="s">
        <v>1583</v>
      </c>
      <c r="D52" s="1" t="str">
        <f>VLOOKUP(Tableau1[[#This Row],[Catégorie]],Tableau3[],4,0)</f>
        <v>Viandes blanches</v>
      </c>
      <c r="E52" s="1" t="str">
        <f>VLOOKUP(Tableau1[[#This Row],[Catégorie]],Tableau3[],3,0)</f>
        <v>Volaille</v>
      </c>
      <c r="F52" s="1" t="str">
        <f>VLOOKUP(Tableau1[[#This Row],[Catégorie]],Tableau3[],5,0)</f>
        <v>Volailles</v>
      </c>
    </row>
    <row r="53" spans="1:6" x14ac:dyDescent="0.35">
      <c r="A53" s="1" t="s">
        <v>861</v>
      </c>
      <c r="B53" s="3">
        <v>0.5013408357289646</v>
      </c>
      <c r="C53" s="1" t="s">
        <v>1534</v>
      </c>
      <c r="D53" s="1" t="str">
        <f>VLOOKUP(Tableau1[[#This Row],[Catégorie]],Tableau3[],4,0)</f>
        <v>Légumes</v>
      </c>
      <c r="E53" s="1" t="str">
        <f>VLOOKUP(Tableau1[[#This Row],[Catégorie]],Tableau3[],3,0)</f>
        <v>Légumes frais</v>
      </c>
      <c r="F53" s="1" t="str">
        <f>VLOOKUP(Tableau1[[#This Row],[Catégorie]],Tableau3[],5,0)</f>
        <v>Fruits et légumes</v>
      </c>
    </row>
    <row r="54" spans="1:6" x14ac:dyDescent="0.35">
      <c r="A54" s="1" t="s">
        <v>313</v>
      </c>
      <c r="B54" s="3">
        <v>0.40924089022590399</v>
      </c>
      <c r="C54" s="1"/>
      <c r="D54" s="1" t="e">
        <f>VLOOKUP(Tableau1[[#This Row],[Catégorie]],Tableau3[],4,0)</f>
        <v>#N/A</v>
      </c>
      <c r="E54" s="1" t="e">
        <f>VLOOKUP(Tableau1[[#This Row],[Catégorie]],Tableau3[],3,0)</f>
        <v>#N/A</v>
      </c>
      <c r="F54" s="1" t="e">
        <f>VLOOKUP(Tableau1[[#This Row],[Catégorie]],Tableau3[],5,0)</f>
        <v>#N/A</v>
      </c>
    </row>
    <row r="55" spans="1:6" x14ac:dyDescent="0.35">
      <c r="A55" s="1" t="s">
        <v>794</v>
      </c>
      <c r="B55" s="3">
        <v>2.0608075389946126</v>
      </c>
      <c r="C55" s="1"/>
      <c r="D55" s="1" t="e">
        <f>VLOOKUP(Tableau1[[#This Row],[Catégorie]],Tableau3[],4,0)</f>
        <v>#N/A</v>
      </c>
      <c r="E55" s="1" t="e">
        <f>VLOOKUP(Tableau1[[#This Row],[Catégorie]],Tableau3[],3,0)</f>
        <v>#N/A</v>
      </c>
      <c r="F55" s="1" t="e">
        <f>VLOOKUP(Tableau1[[#This Row],[Catégorie]],Tableau3[],5,0)</f>
        <v>#N/A</v>
      </c>
    </row>
    <row r="56" spans="1:6" x14ac:dyDescent="0.35">
      <c r="A56" s="1" t="s">
        <v>577</v>
      </c>
      <c r="B56" s="3">
        <v>11.655498231543413</v>
      </c>
      <c r="C56" s="1"/>
      <c r="D56" s="1" t="e">
        <f>VLOOKUP(Tableau1[[#This Row],[Catégorie]],Tableau3[],4,0)</f>
        <v>#N/A</v>
      </c>
      <c r="E56" s="1" t="e">
        <f>VLOOKUP(Tableau1[[#This Row],[Catégorie]],Tableau3[],3,0)</f>
        <v>#N/A</v>
      </c>
      <c r="F56" s="1" t="e">
        <f>VLOOKUP(Tableau1[[#This Row],[Catégorie]],Tableau3[],5,0)</f>
        <v>#N/A</v>
      </c>
    </row>
    <row r="57" spans="1:6" x14ac:dyDescent="0.35">
      <c r="A57" s="1" t="s">
        <v>972</v>
      </c>
      <c r="B57" s="3">
        <v>3.1358906309792505</v>
      </c>
      <c r="C57" s="1"/>
      <c r="D57" s="1" t="e">
        <f>VLOOKUP(Tableau1[[#This Row],[Catégorie]],Tableau3[],4,0)</f>
        <v>#N/A</v>
      </c>
      <c r="E57" s="1" t="e">
        <f>VLOOKUP(Tableau1[[#This Row],[Catégorie]],Tableau3[],3,0)</f>
        <v>#N/A</v>
      </c>
      <c r="F57" s="1" t="e">
        <f>VLOOKUP(Tableau1[[#This Row],[Catégorie]],Tableau3[],5,0)</f>
        <v>#N/A</v>
      </c>
    </row>
    <row r="58" spans="1:6" x14ac:dyDescent="0.35">
      <c r="A58" s="1" t="s">
        <v>973</v>
      </c>
      <c r="B58" s="3">
        <v>3.1358906309792505</v>
      </c>
      <c r="C58" s="1"/>
      <c r="D58" s="1" t="e">
        <f>VLOOKUP(Tableau1[[#This Row],[Catégorie]],Tableau3[],4,0)</f>
        <v>#N/A</v>
      </c>
      <c r="E58" s="1" t="e">
        <f>VLOOKUP(Tableau1[[#This Row],[Catégorie]],Tableau3[],3,0)</f>
        <v>#N/A</v>
      </c>
      <c r="F58" s="1" t="e">
        <f>VLOOKUP(Tableau1[[#This Row],[Catégorie]],Tableau3[],5,0)</f>
        <v>#N/A</v>
      </c>
    </row>
    <row r="59" spans="1:6" x14ac:dyDescent="0.35">
      <c r="A59" s="1" t="s">
        <v>974</v>
      </c>
      <c r="B59" s="3">
        <v>3.1358906309792505</v>
      </c>
      <c r="C59" s="1"/>
      <c r="D59" s="1" t="e">
        <f>VLOOKUP(Tableau1[[#This Row],[Catégorie]],Tableau3[],4,0)</f>
        <v>#N/A</v>
      </c>
      <c r="E59" s="1" t="e">
        <f>VLOOKUP(Tableau1[[#This Row],[Catégorie]],Tableau3[],3,0)</f>
        <v>#N/A</v>
      </c>
      <c r="F59" s="1" t="e">
        <f>VLOOKUP(Tableau1[[#This Row],[Catégorie]],Tableau3[],5,0)</f>
        <v>#N/A</v>
      </c>
    </row>
    <row r="60" spans="1:6" x14ac:dyDescent="0.35">
      <c r="A60" s="1" t="s">
        <v>654</v>
      </c>
      <c r="B60" s="3">
        <v>0.9461957073023668</v>
      </c>
      <c r="C60" s="1"/>
      <c r="D60" s="1" t="e">
        <f>VLOOKUP(Tableau1[[#This Row],[Catégorie]],Tableau3[],4,0)</f>
        <v>#N/A</v>
      </c>
      <c r="E60" s="1" t="e">
        <f>VLOOKUP(Tableau1[[#This Row],[Catégorie]],Tableau3[],3,0)</f>
        <v>#N/A</v>
      </c>
      <c r="F60" s="1" t="e">
        <f>VLOOKUP(Tableau1[[#This Row],[Catégorie]],Tableau3[],5,0)</f>
        <v>#N/A</v>
      </c>
    </row>
    <row r="61" spans="1:6" x14ac:dyDescent="0.35">
      <c r="A61" s="1" t="s">
        <v>902</v>
      </c>
      <c r="B61" s="3">
        <v>2.9031878737161301</v>
      </c>
      <c r="C61" s="1"/>
      <c r="D61" s="1" t="e">
        <f>VLOOKUP(Tableau1[[#This Row],[Catégorie]],Tableau3[],4,0)</f>
        <v>#N/A</v>
      </c>
      <c r="E61" s="1" t="e">
        <f>VLOOKUP(Tableau1[[#This Row],[Catégorie]],Tableau3[],3,0)</f>
        <v>#N/A</v>
      </c>
      <c r="F61" s="1" t="e">
        <f>VLOOKUP(Tableau1[[#This Row],[Catégorie]],Tableau3[],5,0)</f>
        <v>#N/A</v>
      </c>
    </row>
    <row r="62" spans="1:6" x14ac:dyDescent="0.35">
      <c r="A62" s="1" t="s">
        <v>367</v>
      </c>
      <c r="B62" s="3">
        <v>4.145733023539437</v>
      </c>
      <c r="C62" s="1"/>
      <c r="D62" s="1" t="e">
        <f>VLOOKUP(Tableau1[[#This Row],[Catégorie]],Tableau3[],4,0)</f>
        <v>#N/A</v>
      </c>
      <c r="E62" s="1" t="e">
        <f>VLOOKUP(Tableau1[[#This Row],[Catégorie]],Tableau3[],3,0)</f>
        <v>#N/A</v>
      </c>
      <c r="F62" s="1" t="e">
        <f>VLOOKUP(Tableau1[[#This Row],[Catégorie]],Tableau3[],5,0)</f>
        <v>#N/A</v>
      </c>
    </row>
    <row r="63" spans="1:6" x14ac:dyDescent="0.35">
      <c r="A63" s="1" t="s">
        <v>32</v>
      </c>
      <c r="B63" s="3">
        <v>0.81848178045180797</v>
      </c>
      <c r="C63" s="1"/>
      <c r="D63" s="1" t="e">
        <f>VLOOKUP(Tableau1[[#This Row],[Catégorie]],Tableau3[],4,0)</f>
        <v>#N/A</v>
      </c>
      <c r="E63" s="1" t="e">
        <f>VLOOKUP(Tableau1[[#This Row],[Catégorie]],Tableau3[],3,0)</f>
        <v>#N/A</v>
      </c>
      <c r="F63" s="1" t="e">
        <f>VLOOKUP(Tableau1[[#This Row],[Catégorie]],Tableau3[],5,0)</f>
        <v>#N/A</v>
      </c>
    </row>
    <row r="64" spans="1:6" x14ac:dyDescent="0.35">
      <c r="A64" s="1" t="s">
        <v>655</v>
      </c>
      <c r="B64" s="3">
        <v>0.5013408357289646</v>
      </c>
      <c r="C64" s="1" t="s">
        <v>1518</v>
      </c>
      <c r="D64" s="1" t="str">
        <f>VLOOKUP(Tableau1[[#This Row],[Catégorie]],Tableau3[],4,0)</f>
        <v>Fruits</v>
      </c>
      <c r="E64" s="1" t="str">
        <f>VLOOKUP(Tableau1[[#This Row],[Catégorie]],Tableau3[],3,0)</f>
        <v>Fruits frais</v>
      </c>
      <c r="F64" s="1" t="str">
        <f>VLOOKUP(Tableau1[[#This Row],[Catégorie]],Tableau3[],5,0)</f>
        <v>Fruits et légumes</v>
      </c>
    </row>
    <row r="65" spans="1:6" x14ac:dyDescent="0.35">
      <c r="A65" s="1" t="s">
        <v>656</v>
      </c>
      <c r="B65" s="3">
        <v>0.5013408357289646</v>
      </c>
      <c r="C65" s="1" t="s">
        <v>1518</v>
      </c>
      <c r="D65" s="1" t="str">
        <f>VLOOKUP(Tableau1[[#This Row],[Catégorie]],Tableau3[],4,0)</f>
        <v>Fruits</v>
      </c>
      <c r="E65" s="1" t="str">
        <f>VLOOKUP(Tableau1[[#This Row],[Catégorie]],Tableau3[],3,0)</f>
        <v>Fruits frais</v>
      </c>
      <c r="F65" s="1" t="str">
        <f>VLOOKUP(Tableau1[[#This Row],[Catégorie]],Tableau3[],5,0)</f>
        <v>Fruits et légumes</v>
      </c>
    </row>
    <row r="66" spans="1:6" x14ac:dyDescent="0.35">
      <c r="A66" s="1" t="s">
        <v>862</v>
      </c>
      <c r="B66" s="3">
        <v>0.5013408357289646</v>
      </c>
      <c r="C66" s="1" t="s">
        <v>1518</v>
      </c>
      <c r="D66" s="1" t="str">
        <f>VLOOKUP(Tableau1[[#This Row],[Catégorie]],Tableau3[],4,0)</f>
        <v>Fruits</v>
      </c>
      <c r="E66" s="1" t="str">
        <f>VLOOKUP(Tableau1[[#This Row],[Catégorie]],Tableau3[],3,0)</f>
        <v>Fruits frais</v>
      </c>
      <c r="F66" s="1" t="str">
        <f>VLOOKUP(Tableau1[[#This Row],[Catégorie]],Tableau3[],5,0)</f>
        <v>Fruits et légumes</v>
      </c>
    </row>
    <row r="67" spans="1:6" x14ac:dyDescent="0.35">
      <c r="A67" s="1" t="s">
        <v>368</v>
      </c>
      <c r="B67" s="3">
        <v>4.145733023539437</v>
      </c>
      <c r="C67" s="1"/>
      <c r="D67" s="1" t="e">
        <f>VLOOKUP(Tableau1[[#This Row],[Catégorie]],Tableau3[],4,0)</f>
        <v>#N/A</v>
      </c>
      <c r="E67" s="1" t="e">
        <f>VLOOKUP(Tableau1[[#This Row],[Catégorie]],Tableau3[],3,0)</f>
        <v>#N/A</v>
      </c>
      <c r="F67" s="1" t="e">
        <f>VLOOKUP(Tableau1[[#This Row],[Catégorie]],Tableau3[],5,0)</f>
        <v>#N/A</v>
      </c>
    </row>
    <row r="68" spans="1:6" x14ac:dyDescent="0.35">
      <c r="A68" s="1" t="s">
        <v>1309</v>
      </c>
      <c r="B68" s="3">
        <v>6.0821105066574814</v>
      </c>
      <c r="C68" s="1"/>
      <c r="D68" s="1" t="e">
        <f>VLOOKUP(Tableau1[[#This Row],[Catégorie]],Tableau3[],4,0)</f>
        <v>#N/A</v>
      </c>
      <c r="E68" s="1" t="e">
        <f>VLOOKUP(Tableau1[[#This Row],[Catégorie]],Tableau3[],3,0)</f>
        <v>#N/A</v>
      </c>
      <c r="F68" s="1" t="e">
        <f>VLOOKUP(Tableau1[[#This Row],[Catégorie]],Tableau3[],5,0)</f>
        <v>#N/A</v>
      </c>
    </row>
    <row r="69" spans="1:6" x14ac:dyDescent="0.35">
      <c r="A69" s="1" t="s">
        <v>1308</v>
      </c>
      <c r="B69" s="3">
        <v>6.0821105066574814</v>
      </c>
      <c r="C69" s="1"/>
      <c r="D69" s="1" t="e">
        <f>VLOOKUP(Tableau1[[#This Row],[Catégorie]],Tableau3[],4,0)</f>
        <v>#N/A</v>
      </c>
      <c r="E69" s="1" t="e">
        <f>VLOOKUP(Tableau1[[#This Row],[Catégorie]],Tableau3[],3,0)</f>
        <v>#N/A</v>
      </c>
      <c r="F69" s="1" t="e">
        <f>VLOOKUP(Tableau1[[#This Row],[Catégorie]],Tableau3[],5,0)</f>
        <v>#N/A</v>
      </c>
    </row>
    <row r="70" spans="1:6" x14ac:dyDescent="0.35">
      <c r="A70" s="1" t="s">
        <v>33</v>
      </c>
      <c r="B70" s="3">
        <v>0.81848178045180797</v>
      </c>
      <c r="C70" s="1"/>
      <c r="D70" s="1" t="e">
        <f>VLOOKUP(Tableau1[[#This Row],[Catégorie]],Tableau3[],4,0)</f>
        <v>#N/A</v>
      </c>
      <c r="E70" s="1" t="e">
        <f>VLOOKUP(Tableau1[[#This Row],[Catégorie]],Tableau3[],3,0)</f>
        <v>#N/A</v>
      </c>
      <c r="F70" s="1" t="e">
        <f>VLOOKUP(Tableau1[[#This Row],[Catégorie]],Tableau3[],5,0)</f>
        <v>#N/A</v>
      </c>
    </row>
    <row r="71" spans="1:6" x14ac:dyDescent="0.35">
      <c r="A71" s="1" t="s">
        <v>532</v>
      </c>
      <c r="B71" s="3">
        <v>0.37028904475089486</v>
      </c>
      <c r="C71" s="1" t="s">
        <v>1748</v>
      </c>
      <c r="D71" s="1" t="str">
        <f>VLOOKUP(Tableau1[[#This Row],[Catégorie]],Tableau3[],4,0)</f>
        <v>Herbes aromatiques</v>
      </c>
      <c r="E71" s="1" t="str">
        <f>VLOOKUP(Tableau1[[#This Row],[Catégorie]],Tableau3[],3,0)</f>
        <v>Herbes aromatiques</v>
      </c>
      <c r="F71" s="1" t="str">
        <f>VLOOKUP(Tableau1[[#This Row],[Catégorie]],Tableau3[],5,0)</f>
        <v>Herbes aromatiques</v>
      </c>
    </row>
    <row r="72" spans="1:6" x14ac:dyDescent="0.35">
      <c r="A72" s="1" t="s">
        <v>838</v>
      </c>
      <c r="B72" s="3">
        <v>0.50929826296100755</v>
      </c>
      <c r="C72" s="1" t="s">
        <v>1525</v>
      </c>
      <c r="D72" s="1" t="e">
        <f>VLOOKUP(Tableau1[[#This Row],[Catégorie]],Tableau3[],4,0)</f>
        <v>#N/A</v>
      </c>
      <c r="E72" s="1" t="e">
        <f>VLOOKUP(Tableau1[[#This Row],[Catégorie]],Tableau3[],3,0)</f>
        <v>#N/A</v>
      </c>
      <c r="F72" s="1" t="e">
        <f>VLOOKUP(Tableau1[[#This Row],[Catégorie]],Tableau3[],5,0)</f>
        <v>#N/A</v>
      </c>
    </row>
    <row r="73" spans="1:6" x14ac:dyDescent="0.35">
      <c r="A73" s="1" t="s">
        <v>732</v>
      </c>
      <c r="B73" s="3">
        <v>7.5055540629082111</v>
      </c>
      <c r="C73" s="1"/>
      <c r="D73" s="1" t="e">
        <f>VLOOKUP(Tableau1[[#This Row],[Catégorie]],Tableau3[],4,0)</f>
        <v>#N/A</v>
      </c>
      <c r="E73" s="1" t="e">
        <f>VLOOKUP(Tableau1[[#This Row],[Catégorie]],Tableau3[],3,0)</f>
        <v>#N/A</v>
      </c>
      <c r="F73" s="1" t="e">
        <f>VLOOKUP(Tableau1[[#This Row],[Catégorie]],Tableau3[],5,0)</f>
        <v>#N/A</v>
      </c>
    </row>
    <row r="74" spans="1:6" x14ac:dyDescent="0.35">
      <c r="A74" s="1" t="s">
        <v>369</v>
      </c>
      <c r="B74" s="3">
        <v>3.1358906309792505</v>
      </c>
      <c r="C74" s="1"/>
      <c r="D74" s="1" t="e">
        <f>VLOOKUP(Tableau1[[#This Row],[Catégorie]],Tableau3[],4,0)</f>
        <v>#N/A</v>
      </c>
      <c r="E74" s="1" t="e">
        <f>VLOOKUP(Tableau1[[#This Row],[Catégorie]],Tableau3[],3,0)</f>
        <v>#N/A</v>
      </c>
      <c r="F74" s="1" t="e">
        <f>VLOOKUP(Tableau1[[#This Row],[Catégorie]],Tableau3[],5,0)</f>
        <v>#N/A</v>
      </c>
    </row>
    <row r="75" spans="1:6" x14ac:dyDescent="0.35">
      <c r="A75" s="1" t="s">
        <v>370</v>
      </c>
      <c r="B75" s="3">
        <v>4.145733023539437</v>
      </c>
      <c r="C75" s="1"/>
      <c r="D75" s="1" t="e">
        <f>VLOOKUP(Tableau1[[#This Row],[Catégorie]],Tableau3[],4,0)</f>
        <v>#N/A</v>
      </c>
      <c r="E75" s="1" t="e">
        <f>VLOOKUP(Tableau1[[#This Row],[Catégorie]],Tableau3[],3,0)</f>
        <v>#N/A</v>
      </c>
      <c r="F75" s="1" t="e">
        <f>VLOOKUP(Tableau1[[#This Row],[Catégorie]],Tableau3[],5,0)</f>
        <v>#N/A</v>
      </c>
    </row>
    <row r="76" spans="1:6" x14ac:dyDescent="0.35">
      <c r="A76" s="1" t="s">
        <v>734</v>
      </c>
      <c r="B76" s="3">
        <v>7.5055540629082111</v>
      </c>
      <c r="C76" s="1"/>
      <c r="D76" s="1" t="e">
        <f>VLOOKUP(Tableau1[[#This Row],[Catégorie]],Tableau3[],4,0)</f>
        <v>#N/A</v>
      </c>
      <c r="E76" s="1" t="e">
        <f>VLOOKUP(Tableau1[[#This Row],[Catégorie]],Tableau3[],3,0)</f>
        <v>#N/A</v>
      </c>
      <c r="F76" s="1" t="e">
        <f>VLOOKUP(Tableau1[[#This Row],[Catégorie]],Tableau3[],5,0)</f>
        <v>#N/A</v>
      </c>
    </row>
    <row r="77" spans="1:6" x14ac:dyDescent="0.35">
      <c r="A77" s="1" t="s">
        <v>733</v>
      </c>
      <c r="B77" s="3">
        <v>0</v>
      </c>
      <c r="C77" s="1"/>
      <c r="D77" s="1" t="e">
        <f>VLOOKUP(Tableau1[[#This Row],[Catégorie]],Tableau3[],4,0)</f>
        <v>#N/A</v>
      </c>
      <c r="E77" s="1" t="e">
        <f>VLOOKUP(Tableau1[[#This Row],[Catégorie]],Tableau3[],3,0)</f>
        <v>#N/A</v>
      </c>
      <c r="F77" s="1" t="e">
        <f>VLOOKUP(Tableau1[[#This Row],[Catégorie]],Tableau3[],5,0)</f>
        <v>#N/A</v>
      </c>
    </row>
    <row r="78" spans="1:6" x14ac:dyDescent="0.35">
      <c r="A78" s="1" t="s">
        <v>1218</v>
      </c>
      <c r="B78" s="3">
        <v>1.8257019493310429</v>
      </c>
      <c r="C78" s="1"/>
      <c r="D78" s="1" t="e">
        <f>VLOOKUP(Tableau1[[#This Row],[Catégorie]],Tableau3[],4,0)</f>
        <v>#N/A</v>
      </c>
      <c r="E78" s="1" t="e">
        <f>VLOOKUP(Tableau1[[#This Row],[Catégorie]],Tableau3[],3,0)</f>
        <v>#N/A</v>
      </c>
      <c r="F78" s="1" t="e">
        <f>VLOOKUP(Tableau1[[#This Row],[Catégorie]],Tableau3[],5,0)</f>
        <v>#N/A</v>
      </c>
    </row>
    <row r="79" spans="1:6" x14ac:dyDescent="0.35">
      <c r="A79" s="1" t="s">
        <v>1135</v>
      </c>
      <c r="B79" s="3">
        <v>3.2635934664473378</v>
      </c>
      <c r="C79" s="1"/>
      <c r="D79" s="1" t="e">
        <f>VLOOKUP(Tableau1[[#This Row],[Catégorie]],Tableau3[],4,0)</f>
        <v>#N/A</v>
      </c>
      <c r="E79" s="1" t="e">
        <f>VLOOKUP(Tableau1[[#This Row],[Catégorie]],Tableau3[],3,0)</f>
        <v>#N/A</v>
      </c>
      <c r="F79" s="1" t="e">
        <f>VLOOKUP(Tableau1[[#This Row],[Catégorie]],Tableau3[],5,0)</f>
        <v>#N/A</v>
      </c>
    </row>
    <row r="80" spans="1:6" x14ac:dyDescent="0.35">
      <c r="A80" s="1" t="s">
        <v>212</v>
      </c>
      <c r="B80" s="3">
        <v>3.2635934664473378</v>
      </c>
      <c r="C80" s="1"/>
      <c r="D80" s="1" t="e">
        <f>VLOOKUP(Tableau1[[#This Row],[Catégorie]],Tableau3[],4,0)</f>
        <v>#N/A</v>
      </c>
      <c r="E80" s="1" t="e">
        <f>VLOOKUP(Tableau1[[#This Row],[Catégorie]],Tableau3[],3,0)</f>
        <v>#N/A</v>
      </c>
      <c r="F80" s="1" t="e">
        <f>VLOOKUP(Tableau1[[#This Row],[Catégorie]],Tableau3[],5,0)</f>
        <v>#N/A</v>
      </c>
    </row>
    <row r="81" spans="1:6" x14ac:dyDescent="0.35">
      <c r="A81" s="1" t="s">
        <v>214</v>
      </c>
      <c r="B81" s="3">
        <v>3.2635934664473378</v>
      </c>
      <c r="C81" s="1"/>
      <c r="D81" s="1" t="e">
        <f>VLOOKUP(Tableau1[[#This Row],[Catégorie]],Tableau3[],4,0)</f>
        <v>#N/A</v>
      </c>
      <c r="E81" s="1" t="e">
        <f>VLOOKUP(Tableau1[[#This Row],[Catégorie]],Tableau3[],3,0)</f>
        <v>#N/A</v>
      </c>
      <c r="F81" s="1" t="e">
        <f>VLOOKUP(Tableau1[[#This Row],[Catégorie]],Tableau3[],5,0)</f>
        <v>#N/A</v>
      </c>
    </row>
    <row r="82" spans="1:6" x14ac:dyDescent="0.35">
      <c r="A82" s="1" t="s">
        <v>213</v>
      </c>
      <c r="B82" s="3">
        <v>3.2635934664473378</v>
      </c>
      <c r="C82" s="1"/>
      <c r="D82" s="1" t="e">
        <f>VLOOKUP(Tableau1[[#This Row],[Catégorie]],Tableau3[],4,0)</f>
        <v>#N/A</v>
      </c>
      <c r="E82" s="1" t="e">
        <f>VLOOKUP(Tableau1[[#This Row],[Catégorie]],Tableau3[],3,0)</f>
        <v>#N/A</v>
      </c>
      <c r="F82" s="1" t="e">
        <f>VLOOKUP(Tableau1[[#This Row],[Catégorie]],Tableau3[],5,0)</f>
        <v>#N/A</v>
      </c>
    </row>
    <row r="83" spans="1:6" x14ac:dyDescent="0.35">
      <c r="A83" s="1" t="s">
        <v>215</v>
      </c>
      <c r="B83" s="3">
        <v>3.2635934664473378</v>
      </c>
      <c r="C83" s="1"/>
      <c r="D83" s="1" t="e">
        <f>VLOOKUP(Tableau1[[#This Row],[Catégorie]],Tableau3[],4,0)</f>
        <v>#N/A</v>
      </c>
      <c r="E83" s="1" t="e">
        <f>VLOOKUP(Tableau1[[#This Row],[Catégorie]],Tableau3[],3,0)</f>
        <v>#N/A</v>
      </c>
      <c r="F83" s="1" t="e">
        <f>VLOOKUP(Tableau1[[#This Row],[Catégorie]],Tableau3[],5,0)</f>
        <v>#N/A</v>
      </c>
    </row>
    <row r="84" spans="1:6" x14ac:dyDescent="0.35">
      <c r="A84" s="1" t="s">
        <v>1219</v>
      </c>
      <c r="B84" s="3">
        <v>1.8257019493310429</v>
      </c>
      <c r="C84" s="1"/>
      <c r="D84" s="1" t="e">
        <f>VLOOKUP(Tableau1[[#This Row],[Catégorie]],Tableau3[],4,0)</f>
        <v>#N/A</v>
      </c>
      <c r="E84" s="1" t="e">
        <f>VLOOKUP(Tableau1[[#This Row],[Catégorie]],Tableau3[],3,0)</f>
        <v>#N/A</v>
      </c>
      <c r="F84" s="1" t="e">
        <f>VLOOKUP(Tableau1[[#This Row],[Catégorie]],Tableau3[],5,0)</f>
        <v>#N/A</v>
      </c>
    </row>
    <row r="85" spans="1:6" x14ac:dyDescent="0.35">
      <c r="A85" s="1" t="s">
        <v>1230</v>
      </c>
      <c r="B85" s="3">
        <v>12.65697615587289</v>
      </c>
      <c r="C85" s="1"/>
      <c r="D85" s="1" t="e">
        <f>VLOOKUP(Tableau1[[#This Row],[Catégorie]],Tableau3[],4,0)</f>
        <v>#N/A</v>
      </c>
      <c r="E85" s="1" t="e">
        <f>VLOOKUP(Tableau1[[#This Row],[Catégorie]],Tableau3[],3,0)</f>
        <v>#N/A</v>
      </c>
      <c r="F85" s="1" t="e">
        <f>VLOOKUP(Tableau1[[#This Row],[Catégorie]],Tableau3[],5,0)</f>
        <v>#N/A</v>
      </c>
    </row>
    <row r="86" spans="1:6" x14ac:dyDescent="0.35">
      <c r="A86" s="1" t="s">
        <v>795</v>
      </c>
      <c r="B86" s="3">
        <v>2.0608075389946126</v>
      </c>
      <c r="C86" s="1"/>
      <c r="D86" s="1" t="e">
        <f>VLOOKUP(Tableau1[[#This Row],[Catégorie]],Tableau3[],4,0)</f>
        <v>#N/A</v>
      </c>
      <c r="E86" s="1" t="e">
        <f>VLOOKUP(Tableau1[[#This Row],[Catégorie]],Tableau3[],3,0)</f>
        <v>#N/A</v>
      </c>
      <c r="F86" s="1" t="e">
        <f>VLOOKUP(Tableau1[[#This Row],[Catégorie]],Tableau3[],5,0)</f>
        <v>#N/A</v>
      </c>
    </row>
    <row r="87" spans="1:6" x14ac:dyDescent="0.35">
      <c r="A87" s="1" t="s">
        <v>874</v>
      </c>
      <c r="B87" s="3">
        <v>0.24554761642070516</v>
      </c>
      <c r="C87" s="1" t="s">
        <v>1525</v>
      </c>
      <c r="D87" s="1" t="e">
        <f>VLOOKUP(Tableau1[[#This Row],[Catégorie]],Tableau3[],4,0)</f>
        <v>#N/A</v>
      </c>
      <c r="E87" s="1" t="e">
        <f>VLOOKUP(Tableau1[[#This Row],[Catégorie]],Tableau3[],3,0)</f>
        <v>#N/A</v>
      </c>
      <c r="F87" s="1" t="e">
        <f>VLOOKUP(Tableau1[[#This Row],[Catégorie]],Tableau3[],5,0)</f>
        <v>#N/A</v>
      </c>
    </row>
    <row r="88" spans="1:6" x14ac:dyDescent="0.35">
      <c r="A88" s="1" t="s">
        <v>54</v>
      </c>
      <c r="B88" s="3">
        <v>18.029776783224541</v>
      </c>
      <c r="C88" s="1" t="s">
        <v>1767</v>
      </c>
      <c r="D88" s="1" t="str">
        <f>VLOOKUP(Tableau1[[#This Row],[Catégorie]],Tableau3[],4,0)</f>
        <v>Beurre</v>
      </c>
      <c r="E88" s="1" t="str">
        <f>VLOOKUP(Tableau1[[#This Row],[Catégorie]],Tableau3[],3,0)</f>
        <v>Beurre</v>
      </c>
      <c r="F88" s="1" t="str">
        <f>VLOOKUP(Tableau1[[#This Row],[Catégorie]],Tableau3[],5,0)</f>
        <v>Produits laitiers</v>
      </c>
    </row>
    <row r="89" spans="1:6" x14ac:dyDescent="0.35">
      <c r="A89" s="1" t="s">
        <v>55</v>
      </c>
      <c r="B89" s="3">
        <v>18.029776783224541</v>
      </c>
      <c r="C89" s="1" t="s">
        <v>1767</v>
      </c>
      <c r="D89" s="1" t="str">
        <f>VLOOKUP(Tableau1[[#This Row],[Catégorie]],Tableau3[],4,0)</f>
        <v>Beurre</v>
      </c>
      <c r="E89" s="1" t="str">
        <f>VLOOKUP(Tableau1[[#This Row],[Catégorie]],Tableau3[],3,0)</f>
        <v>Beurre</v>
      </c>
      <c r="F89" s="1" t="str">
        <f>VLOOKUP(Tableau1[[#This Row],[Catégorie]],Tableau3[],5,0)</f>
        <v>Produits laitiers</v>
      </c>
    </row>
    <row r="90" spans="1:6" x14ac:dyDescent="0.35">
      <c r="A90" s="1" t="s">
        <v>700</v>
      </c>
      <c r="B90" s="3">
        <v>5.5480921098788727</v>
      </c>
      <c r="C90" s="1"/>
      <c r="D90" s="1" t="e">
        <f>VLOOKUP(Tableau1[[#This Row],[Catégorie]],Tableau3[],4,0)</f>
        <v>#N/A</v>
      </c>
      <c r="E90" s="1" t="e">
        <f>VLOOKUP(Tableau1[[#This Row],[Catégorie]],Tableau3[],3,0)</f>
        <v>#N/A</v>
      </c>
      <c r="F90" s="1" t="e">
        <f>VLOOKUP(Tableau1[[#This Row],[Catégorie]],Tableau3[],5,0)</f>
        <v>#N/A</v>
      </c>
    </row>
    <row r="91" spans="1:6" x14ac:dyDescent="0.35">
      <c r="A91" s="1" t="s">
        <v>56</v>
      </c>
      <c r="B91" s="3">
        <v>18.029776783224541</v>
      </c>
      <c r="C91" s="1" t="s">
        <v>1767</v>
      </c>
      <c r="D91" s="1" t="str">
        <f>VLOOKUP(Tableau1[[#This Row],[Catégorie]],Tableau3[],4,0)</f>
        <v>Beurre</v>
      </c>
      <c r="E91" s="1" t="str">
        <f>VLOOKUP(Tableau1[[#This Row],[Catégorie]],Tableau3[],3,0)</f>
        <v>Beurre</v>
      </c>
      <c r="F91" s="1" t="str">
        <f>VLOOKUP(Tableau1[[#This Row],[Catégorie]],Tableau3[],5,0)</f>
        <v>Produits laitiers</v>
      </c>
    </row>
    <row r="92" spans="1:6" x14ac:dyDescent="0.35">
      <c r="A92" s="1" t="s">
        <v>57</v>
      </c>
      <c r="B92" s="3">
        <v>18.029776783224541</v>
      </c>
      <c r="C92" s="1" t="s">
        <v>1767</v>
      </c>
      <c r="D92" s="1" t="str">
        <f>VLOOKUP(Tableau1[[#This Row],[Catégorie]],Tableau3[],4,0)</f>
        <v>Beurre</v>
      </c>
      <c r="E92" s="1" t="str">
        <f>VLOOKUP(Tableau1[[#This Row],[Catégorie]],Tableau3[],3,0)</f>
        <v>Beurre</v>
      </c>
      <c r="F92" s="1" t="str">
        <f>VLOOKUP(Tableau1[[#This Row],[Catégorie]],Tableau3[],5,0)</f>
        <v>Produits laitiers</v>
      </c>
    </row>
    <row r="93" spans="1:6" x14ac:dyDescent="0.35">
      <c r="A93" s="1" t="s">
        <v>58</v>
      </c>
      <c r="B93" s="3">
        <v>18.029776783224541</v>
      </c>
      <c r="C93" s="1" t="s">
        <v>1767</v>
      </c>
      <c r="D93" s="1" t="str">
        <f>VLOOKUP(Tableau1[[#This Row],[Catégorie]],Tableau3[],4,0)</f>
        <v>Beurre</v>
      </c>
      <c r="E93" s="1" t="str">
        <f>VLOOKUP(Tableau1[[#This Row],[Catégorie]],Tableau3[],3,0)</f>
        <v>Beurre</v>
      </c>
      <c r="F93" s="1" t="str">
        <f>VLOOKUP(Tableau1[[#This Row],[Catégorie]],Tableau3[],5,0)</f>
        <v>Produits laitiers</v>
      </c>
    </row>
    <row r="94" spans="1:6" x14ac:dyDescent="0.35">
      <c r="A94" s="1" t="s">
        <v>59</v>
      </c>
      <c r="B94" s="3">
        <v>18.029776783224541</v>
      </c>
      <c r="C94" s="1" t="s">
        <v>1767</v>
      </c>
      <c r="D94" s="1" t="str">
        <f>VLOOKUP(Tableau1[[#This Row],[Catégorie]],Tableau3[],4,0)</f>
        <v>Beurre</v>
      </c>
      <c r="E94" s="1" t="str">
        <f>VLOOKUP(Tableau1[[#This Row],[Catégorie]],Tableau3[],3,0)</f>
        <v>Beurre</v>
      </c>
      <c r="F94" s="1" t="str">
        <f>VLOOKUP(Tableau1[[#This Row],[Catégorie]],Tableau3[],5,0)</f>
        <v>Produits laitiers</v>
      </c>
    </row>
    <row r="95" spans="1:6" x14ac:dyDescent="0.35">
      <c r="A95" s="1" t="s">
        <v>60</v>
      </c>
      <c r="B95" s="3">
        <v>18.029776783224541</v>
      </c>
      <c r="C95" s="1" t="s">
        <v>1767</v>
      </c>
      <c r="D95" s="1" t="str">
        <f>VLOOKUP(Tableau1[[#This Row],[Catégorie]],Tableau3[],4,0)</f>
        <v>Beurre</v>
      </c>
      <c r="E95" s="1" t="str">
        <f>VLOOKUP(Tableau1[[#This Row],[Catégorie]],Tableau3[],3,0)</f>
        <v>Beurre</v>
      </c>
      <c r="F95" s="1" t="str">
        <f>VLOOKUP(Tableau1[[#This Row],[Catégorie]],Tableau3[],5,0)</f>
        <v>Produits laitiers</v>
      </c>
    </row>
    <row r="96" spans="1:6" x14ac:dyDescent="0.35">
      <c r="A96" s="1" t="s">
        <v>87</v>
      </c>
      <c r="B96" s="3">
        <v>1.451593936858065</v>
      </c>
      <c r="C96" s="1"/>
      <c r="D96" s="1" t="e">
        <f>VLOOKUP(Tableau1[[#This Row],[Catégorie]],Tableau3[],4,0)</f>
        <v>#N/A</v>
      </c>
      <c r="E96" s="1" t="e">
        <f>VLOOKUP(Tableau1[[#This Row],[Catégorie]],Tableau3[],3,0)</f>
        <v>#N/A</v>
      </c>
      <c r="F96" s="1" t="e">
        <f>VLOOKUP(Tableau1[[#This Row],[Catégorie]],Tableau3[],5,0)</f>
        <v>#N/A</v>
      </c>
    </row>
    <row r="97" spans="1:6" x14ac:dyDescent="0.35">
      <c r="A97" s="1" t="s">
        <v>61</v>
      </c>
      <c r="B97" s="3">
        <v>1.451593936858065</v>
      </c>
      <c r="C97" s="1"/>
      <c r="D97" s="1" t="e">
        <f>VLOOKUP(Tableau1[[#This Row],[Catégorie]],Tableau3[],4,0)</f>
        <v>#N/A</v>
      </c>
      <c r="E97" s="1" t="e">
        <f>VLOOKUP(Tableau1[[#This Row],[Catégorie]],Tableau3[],3,0)</f>
        <v>#N/A</v>
      </c>
      <c r="F97" s="1" t="e">
        <f>VLOOKUP(Tableau1[[#This Row],[Catégorie]],Tableau3[],5,0)</f>
        <v>#N/A</v>
      </c>
    </row>
    <row r="98" spans="1:6" x14ac:dyDescent="0.35">
      <c r="A98" s="1" t="s">
        <v>62</v>
      </c>
      <c r="B98" s="3">
        <v>1.451593936858065</v>
      </c>
      <c r="C98" s="1"/>
      <c r="D98" s="1" t="e">
        <f>VLOOKUP(Tableau1[[#This Row],[Catégorie]],Tableau3[],4,0)</f>
        <v>#N/A</v>
      </c>
      <c r="E98" s="1" t="e">
        <f>VLOOKUP(Tableau1[[#This Row],[Catégorie]],Tableau3[],3,0)</f>
        <v>#N/A</v>
      </c>
      <c r="F98" s="1" t="e">
        <f>VLOOKUP(Tableau1[[#This Row],[Catégorie]],Tableau3[],5,0)</f>
        <v>#N/A</v>
      </c>
    </row>
    <row r="99" spans="1:6" x14ac:dyDescent="0.35">
      <c r="A99" s="1" t="s">
        <v>63</v>
      </c>
      <c r="B99" s="3">
        <v>1.451593936858065</v>
      </c>
      <c r="C99" s="1"/>
      <c r="D99" s="1" t="e">
        <f>VLOOKUP(Tableau1[[#This Row],[Catégorie]],Tableau3[],4,0)</f>
        <v>#N/A</v>
      </c>
      <c r="E99" s="1" t="e">
        <f>VLOOKUP(Tableau1[[#This Row],[Catégorie]],Tableau3[],3,0)</f>
        <v>#N/A</v>
      </c>
      <c r="F99" s="1" t="e">
        <f>VLOOKUP(Tableau1[[#This Row],[Catégorie]],Tableau3[],5,0)</f>
        <v>#N/A</v>
      </c>
    </row>
    <row r="100" spans="1:6" x14ac:dyDescent="0.35">
      <c r="A100" s="1" t="s">
        <v>64</v>
      </c>
      <c r="B100" s="3">
        <v>1.451593936858065</v>
      </c>
      <c r="C100" s="1"/>
      <c r="D100" s="1" t="e">
        <f>VLOOKUP(Tableau1[[#This Row],[Catégorie]],Tableau3[],4,0)</f>
        <v>#N/A</v>
      </c>
      <c r="E100" s="1" t="e">
        <f>VLOOKUP(Tableau1[[#This Row],[Catégorie]],Tableau3[],3,0)</f>
        <v>#N/A</v>
      </c>
      <c r="F100" s="1" t="e">
        <f>VLOOKUP(Tableau1[[#This Row],[Catégorie]],Tableau3[],5,0)</f>
        <v>#N/A</v>
      </c>
    </row>
    <row r="101" spans="1:6" x14ac:dyDescent="0.35">
      <c r="A101" s="1" t="s">
        <v>88</v>
      </c>
      <c r="B101" s="3">
        <v>1.451593936858065</v>
      </c>
      <c r="C101" s="1"/>
      <c r="D101" s="1" t="e">
        <f>VLOOKUP(Tableau1[[#This Row],[Catégorie]],Tableau3[],4,0)</f>
        <v>#N/A</v>
      </c>
      <c r="E101" s="1" t="e">
        <f>VLOOKUP(Tableau1[[#This Row],[Catégorie]],Tableau3[],3,0)</f>
        <v>#N/A</v>
      </c>
      <c r="F101" s="1" t="e">
        <f>VLOOKUP(Tableau1[[#This Row],[Catégorie]],Tableau3[],5,0)</f>
        <v>#N/A</v>
      </c>
    </row>
    <row r="102" spans="1:6" x14ac:dyDescent="0.35">
      <c r="A102" s="1" t="s">
        <v>65</v>
      </c>
      <c r="B102" s="3">
        <v>1.451593936858065</v>
      </c>
      <c r="C102" s="1"/>
      <c r="D102" s="1" t="e">
        <f>VLOOKUP(Tableau1[[#This Row],[Catégorie]],Tableau3[],4,0)</f>
        <v>#N/A</v>
      </c>
      <c r="E102" s="1" t="e">
        <f>VLOOKUP(Tableau1[[#This Row],[Catégorie]],Tableau3[],3,0)</f>
        <v>#N/A</v>
      </c>
      <c r="F102" s="1" t="e">
        <f>VLOOKUP(Tableau1[[#This Row],[Catégorie]],Tableau3[],5,0)</f>
        <v>#N/A</v>
      </c>
    </row>
    <row r="103" spans="1:6" x14ac:dyDescent="0.35">
      <c r="A103" s="1" t="s">
        <v>99</v>
      </c>
      <c r="B103" s="3">
        <v>0.14515939368580652</v>
      </c>
      <c r="C103" s="1"/>
      <c r="D103" s="1" t="e">
        <f>VLOOKUP(Tableau1[[#This Row],[Catégorie]],Tableau3[],4,0)</f>
        <v>#N/A</v>
      </c>
      <c r="E103" s="1" t="e">
        <f>VLOOKUP(Tableau1[[#This Row],[Catégorie]],Tableau3[],3,0)</f>
        <v>#N/A</v>
      </c>
      <c r="F103" s="1" t="e">
        <f>VLOOKUP(Tableau1[[#This Row],[Catégorie]],Tableau3[],5,0)</f>
        <v>#N/A</v>
      </c>
    </row>
    <row r="104" spans="1:6" x14ac:dyDescent="0.35">
      <c r="A104" s="1" t="s">
        <v>216</v>
      </c>
      <c r="B104" s="3">
        <v>3.2635934664473378</v>
      </c>
      <c r="C104" s="1"/>
      <c r="D104" s="1" t="e">
        <f>VLOOKUP(Tableau1[[#This Row],[Catégorie]],Tableau3[],4,0)</f>
        <v>#N/A</v>
      </c>
      <c r="E104" s="1" t="e">
        <f>VLOOKUP(Tableau1[[#This Row],[Catégorie]],Tableau3[],3,0)</f>
        <v>#N/A</v>
      </c>
      <c r="F104" s="1" t="e">
        <f>VLOOKUP(Tableau1[[#This Row],[Catégorie]],Tableau3[],5,0)</f>
        <v>#N/A</v>
      </c>
    </row>
    <row r="105" spans="1:6" x14ac:dyDescent="0.35">
      <c r="A105" s="1" t="s">
        <v>217</v>
      </c>
      <c r="B105" s="3">
        <v>3.2635934664473378</v>
      </c>
      <c r="C105" s="1"/>
      <c r="D105" s="1" t="e">
        <f>VLOOKUP(Tableau1[[#This Row],[Catégorie]],Tableau3[],4,0)</f>
        <v>#N/A</v>
      </c>
      <c r="E105" s="1" t="e">
        <f>VLOOKUP(Tableau1[[#This Row],[Catégorie]],Tableau3[],3,0)</f>
        <v>#N/A</v>
      </c>
      <c r="F105" s="1" t="e">
        <f>VLOOKUP(Tableau1[[#This Row],[Catégorie]],Tableau3[],5,0)</f>
        <v>#N/A</v>
      </c>
    </row>
    <row r="106" spans="1:6" x14ac:dyDescent="0.35">
      <c r="A106" s="1" t="s">
        <v>218</v>
      </c>
      <c r="B106" s="3">
        <v>3.2635934664473378</v>
      </c>
      <c r="C106" s="1"/>
      <c r="D106" s="1" t="e">
        <f>VLOOKUP(Tableau1[[#This Row],[Catégorie]],Tableau3[],4,0)</f>
        <v>#N/A</v>
      </c>
      <c r="E106" s="1" t="e">
        <f>VLOOKUP(Tableau1[[#This Row],[Catégorie]],Tableau3[],3,0)</f>
        <v>#N/A</v>
      </c>
      <c r="F106" s="1" t="e">
        <f>VLOOKUP(Tableau1[[#This Row],[Catégorie]],Tableau3[],5,0)</f>
        <v>#N/A</v>
      </c>
    </row>
    <row r="107" spans="1:6" x14ac:dyDescent="0.35">
      <c r="A107" s="1" t="s">
        <v>975</v>
      </c>
      <c r="B107" s="3">
        <v>3.1358906309792505</v>
      </c>
      <c r="C107" s="1"/>
      <c r="D107" s="1" t="e">
        <f>VLOOKUP(Tableau1[[#This Row],[Catégorie]],Tableau3[],4,0)</f>
        <v>#N/A</v>
      </c>
      <c r="E107" s="1" t="e">
        <f>VLOOKUP(Tableau1[[#This Row],[Catégorie]],Tableau3[],3,0)</f>
        <v>#N/A</v>
      </c>
      <c r="F107" s="1" t="e">
        <f>VLOOKUP(Tableau1[[#This Row],[Catégorie]],Tableau3[],5,0)</f>
        <v>#N/A</v>
      </c>
    </row>
    <row r="108" spans="1:6" x14ac:dyDescent="0.35">
      <c r="A108" s="1" t="s">
        <v>976</v>
      </c>
      <c r="B108" s="3">
        <v>3.1358906309792505</v>
      </c>
      <c r="C108" s="1"/>
      <c r="D108" s="1" t="e">
        <f>VLOOKUP(Tableau1[[#This Row],[Catégorie]],Tableau3[],4,0)</f>
        <v>#N/A</v>
      </c>
      <c r="E108" s="1" t="e">
        <f>VLOOKUP(Tableau1[[#This Row],[Catégorie]],Tableau3[],3,0)</f>
        <v>#N/A</v>
      </c>
      <c r="F108" s="1" t="e">
        <f>VLOOKUP(Tableau1[[#This Row],[Catégorie]],Tableau3[],5,0)</f>
        <v>#N/A</v>
      </c>
    </row>
    <row r="109" spans="1:6" x14ac:dyDescent="0.35">
      <c r="A109" s="1" t="s">
        <v>977</v>
      </c>
      <c r="B109" s="3">
        <v>3.1358906309792505</v>
      </c>
      <c r="C109" s="1"/>
      <c r="D109" s="1" t="e">
        <f>VLOOKUP(Tableau1[[#This Row],[Catégorie]],Tableau3[],4,0)</f>
        <v>#N/A</v>
      </c>
      <c r="E109" s="1" t="e">
        <f>VLOOKUP(Tableau1[[#This Row],[Catégorie]],Tableau3[],3,0)</f>
        <v>#N/A</v>
      </c>
      <c r="F109" s="1" t="e">
        <f>VLOOKUP(Tableau1[[#This Row],[Catégorie]],Tableau3[],5,0)</f>
        <v>#N/A</v>
      </c>
    </row>
    <row r="110" spans="1:6" x14ac:dyDescent="0.35">
      <c r="A110" s="1" t="s">
        <v>1138</v>
      </c>
      <c r="B110" s="3">
        <v>3.2635934664473378</v>
      </c>
      <c r="C110" s="1"/>
      <c r="D110" s="1" t="e">
        <f>VLOOKUP(Tableau1[[#This Row],[Catégorie]],Tableau3[],4,0)</f>
        <v>#N/A</v>
      </c>
      <c r="E110" s="1" t="e">
        <f>VLOOKUP(Tableau1[[#This Row],[Catégorie]],Tableau3[],3,0)</f>
        <v>#N/A</v>
      </c>
      <c r="F110" s="1" t="e">
        <f>VLOOKUP(Tableau1[[#This Row],[Catégorie]],Tableau3[],5,0)</f>
        <v>#N/A</v>
      </c>
    </row>
    <row r="111" spans="1:6" x14ac:dyDescent="0.35">
      <c r="A111" s="1" t="s">
        <v>1136</v>
      </c>
      <c r="B111" s="3">
        <v>3.2635934664473378</v>
      </c>
      <c r="C111" s="1"/>
      <c r="D111" s="1" t="e">
        <f>VLOOKUP(Tableau1[[#This Row],[Catégorie]],Tableau3[],4,0)</f>
        <v>#N/A</v>
      </c>
      <c r="E111" s="1" t="e">
        <f>VLOOKUP(Tableau1[[#This Row],[Catégorie]],Tableau3[],3,0)</f>
        <v>#N/A</v>
      </c>
      <c r="F111" s="1" t="e">
        <f>VLOOKUP(Tableau1[[#This Row],[Catégorie]],Tableau3[],5,0)</f>
        <v>#N/A</v>
      </c>
    </row>
    <row r="112" spans="1:6" x14ac:dyDescent="0.35">
      <c r="A112" s="1" t="s">
        <v>1137</v>
      </c>
      <c r="B112" s="3">
        <v>3.2635934664473378</v>
      </c>
      <c r="C112" s="1"/>
      <c r="D112" s="1" t="e">
        <f>VLOOKUP(Tableau1[[#This Row],[Catégorie]],Tableau3[],4,0)</f>
        <v>#N/A</v>
      </c>
      <c r="E112" s="1" t="e">
        <f>VLOOKUP(Tableau1[[#This Row],[Catégorie]],Tableau3[],3,0)</f>
        <v>#N/A</v>
      </c>
      <c r="F112" s="1" t="e">
        <f>VLOOKUP(Tableau1[[#This Row],[Catégorie]],Tableau3[],5,0)</f>
        <v>#N/A</v>
      </c>
    </row>
    <row r="113" spans="1:6" x14ac:dyDescent="0.35">
      <c r="A113" s="1" t="s">
        <v>1139</v>
      </c>
      <c r="B113" s="3">
        <v>3.2635934664473378</v>
      </c>
      <c r="C113" s="1"/>
      <c r="D113" s="1" t="e">
        <f>VLOOKUP(Tableau1[[#This Row],[Catégorie]],Tableau3[],4,0)</f>
        <v>#N/A</v>
      </c>
      <c r="E113" s="1" t="e">
        <f>VLOOKUP(Tableau1[[#This Row],[Catégorie]],Tableau3[],3,0)</f>
        <v>#N/A</v>
      </c>
      <c r="F113" s="1" t="e">
        <f>VLOOKUP(Tableau1[[#This Row],[Catégorie]],Tableau3[],5,0)</f>
        <v>#N/A</v>
      </c>
    </row>
    <row r="114" spans="1:6" x14ac:dyDescent="0.35">
      <c r="A114" s="1" t="s">
        <v>1140</v>
      </c>
      <c r="B114" s="3">
        <v>3.2635934664473378</v>
      </c>
      <c r="C114" s="1"/>
      <c r="D114" s="1" t="e">
        <f>VLOOKUP(Tableau1[[#This Row],[Catégorie]],Tableau3[],4,0)</f>
        <v>#N/A</v>
      </c>
      <c r="E114" s="1" t="e">
        <f>VLOOKUP(Tableau1[[#This Row],[Catégorie]],Tableau3[],3,0)</f>
        <v>#N/A</v>
      </c>
      <c r="F114" s="1" t="e">
        <f>VLOOKUP(Tableau1[[#This Row],[Catégorie]],Tableau3[],5,0)</f>
        <v>#N/A</v>
      </c>
    </row>
    <row r="115" spans="1:6" x14ac:dyDescent="0.35">
      <c r="A115" s="1" t="s">
        <v>219</v>
      </c>
      <c r="B115" s="3">
        <v>3.2635934664473378</v>
      </c>
      <c r="C115" s="1"/>
      <c r="D115" s="1" t="e">
        <f>VLOOKUP(Tableau1[[#This Row],[Catégorie]],Tableau3[],4,0)</f>
        <v>#N/A</v>
      </c>
      <c r="E115" s="1" t="e">
        <f>VLOOKUP(Tableau1[[#This Row],[Catégorie]],Tableau3[],3,0)</f>
        <v>#N/A</v>
      </c>
      <c r="F115" s="1" t="e">
        <f>VLOOKUP(Tableau1[[#This Row],[Catégorie]],Tableau3[],5,0)</f>
        <v>#N/A</v>
      </c>
    </row>
    <row r="116" spans="1:6" x14ac:dyDescent="0.35">
      <c r="A116" s="1" t="s">
        <v>1141</v>
      </c>
      <c r="B116" s="3">
        <v>3.2635934664473378</v>
      </c>
      <c r="C116" s="1"/>
      <c r="D116" s="1" t="e">
        <f>VLOOKUP(Tableau1[[#This Row],[Catégorie]],Tableau3[],4,0)</f>
        <v>#N/A</v>
      </c>
      <c r="E116" s="1" t="e">
        <f>VLOOKUP(Tableau1[[#This Row],[Catégorie]],Tableau3[],3,0)</f>
        <v>#N/A</v>
      </c>
      <c r="F116" s="1" t="e">
        <f>VLOOKUP(Tableau1[[#This Row],[Catégorie]],Tableau3[],5,0)</f>
        <v>#N/A</v>
      </c>
    </row>
    <row r="117" spans="1:6" x14ac:dyDescent="0.35">
      <c r="A117" s="1" t="s">
        <v>1142</v>
      </c>
      <c r="B117" s="3">
        <v>3.2635934664473378</v>
      </c>
      <c r="C117" s="1"/>
      <c r="D117" s="1" t="e">
        <f>VLOOKUP(Tableau1[[#This Row],[Catégorie]],Tableau3[],4,0)</f>
        <v>#N/A</v>
      </c>
      <c r="E117" s="1" t="e">
        <f>VLOOKUP(Tableau1[[#This Row],[Catégorie]],Tableau3[],3,0)</f>
        <v>#N/A</v>
      </c>
      <c r="F117" s="1" t="e">
        <f>VLOOKUP(Tableau1[[#This Row],[Catégorie]],Tableau3[],5,0)</f>
        <v>#N/A</v>
      </c>
    </row>
    <row r="118" spans="1:6" x14ac:dyDescent="0.35">
      <c r="A118" s="1" t="s">
        <v>220</v>
      </c>
      <c r="B118" s="3">
        <v>3.2635934664473378</v>
      </c>
      <c r="C118" s="1"/>
      <c r="D118" s="1" t="e">
        <f>VLOOKUP(Tableau1[[#This Row],[Catégorie]],Tableau3[],4,0)</f>
        <v>#N/A</v>
      </c>
      <c r="E118" s="1" t="e">
        <f>VLOOKUP(Tableau1[[#This Row],[Catégorie]],Tableau3[],3,0)</f>
        <v>#N/A</v>
      </c>
      <c r="F118" s="1" t="e">
        <f>VLOOKUP(Tableau1[[#This Row],[Catégorie]],Tableau3[],5,0)</f>
        <v>#N/A</v>
      </c>
    </row>
    <row r="119" spans="1:6" x14ac:dyDescent="0.35">
      <c r="A119" s="1" t="s">
        <v>221</v>
      </c>
      <c r="B119" s="3">
        <v>3.2635934664473378</v>
      </c>
      <c r="C119" s="1"/>
      <c r="D119" s="1" t="e">
        <f>VLOOKUP(Tableau1[[#This Row],[Catégorie]],Tableau3[],4,0)</f>
        <v>#N/A</v>
      </c>
      <c r="E119" s="1" t="e">
        <f>VLOOKUP(Tableau1[[#This Row],[Catégorie]],Tableau3[],3,0)</f>
        <v>#N/A</v>
      </c>
      <c r="F119" s="1" t="e">
        <f>VLOOKUP(Tableau1[[#This Row],[Catégorie]],Tableau3[],5,0)</f>
        <v>#N/A</v>
      </c>
    </row>
    <row r="120" spans="1:6" x14ac:dyDescent="0.35">
      <c r="A120" s="1" t="s">
        <v>222</v>
      </c>
      <c r="B120" s="3">
        <v>3.2635934664473378</v>
      </c>
      <c r="C120" s="1"/>
      <c r="D120" s="1" t="e">
        <f>VLOOKUP(Tableau1[[#This Row],[Catégorie]],Tableau3[],4,0)</f>
        <v>#N/A</v>
      </c>
      <c r="E120" s="1" t="e">
        <f>VLOOKUP(Tableau1[[#This Row],[Catégorie]],Tableau3[],3,0)</f>
        <v>#N/A</v>
      </c>
      <c r="F120" s="1" t="e">
        <f>VLOOKUP(Tableau1[[#This Row],[Catégorie]],Tableau3[],5,0)</f>
        <v>#N/A</v>
      </c>
    </row>
    <row r="121" spans="1:6" x14ac:dyDescent="0.35">
      <c r="A121" s="1" t="s">
        <v>223</v>
      </c>
      <c r="B121" s="3">
        <v>3.2635934664473378</v>
      </c>
      <c r="C121" s="1"/>
      <c r="D121" s="1" t="e">
        <f>VLOOKUP(Tableau1[[#This Row],[Catégorie]],Tableau3[],4,0)</f>
        <v>#N/A</v>
      </c>
      <c r="E121" s="1" t="e">
        <f>VLOOKUP(Tableau1[[#This Row],[Catégorie]],Tableau3[],3,0)</f>
        <v>#N/A</v>
      </c>
      <c r="F121" s="1" t="e">
        <f>VLOOKUP(Tableau1[[#This Row],[Catégorie]],Tableau3[],5,0)</f>
        <v>#N/A</v>
      </c>
    </row>
    <row r="122" spans="1:6" x14ac:dyDescent="0.35">
      <c r="A122" s="1" t="s">
        <v>67</v>
      </c>
      <c r="B122" s="3">
        <v>3.1358906309792505</v>
      </c>
      <c r="C122" s="1"/>
      <c r="D122" s="1" t="e">
        <f>VLOOKUP(Tableau1[[#This Row],[Catégorie]],Tableau3[],4,0)</f>
        <v>#N/A</v>
      </c>
      <c r="E122" s="1" t="e">
        <f>VLOOKUP(Tableau1[[#This Row],[Catégorie]],Tableau3[],3,0)</f>
        <v>#N/A</v>
      </c>
      <c r="F122" s="1" t="e">
        <f>VLOOKUP(Tableau1[[#This Row],[Catégorie]],Tableau3[],5,0)</f>
        <v>#N/A</v>
      </c>
    </row>
    <row r="123" spans="1:6" x14ac:dyDescent="0.35">
      <c r="A123" s="1" t="s">
        <v>1143</v>
      </c>
      <c r="B123" s="3">
        <v>3.2635934664473378</v>
      </c>
      <c r="C123" s="1"/>
      <c r="D123" s="1" t="e">
        <f>VLOOKUP(Tableau1[[#This Row],[Catégorie]],Tableau3[],4,0)</f>
        <v>#N/A</v>
      </c>
      <c r="E123" s="1" t="e">
        <f>VLOOKUP(Tableau1[[#This Row],[Catégorie]],Tableau3[],3,0)</f>
        <v>#N/A</v>
      </c>
      <c r="F123" s="1" t="e">
        <f>VLOOKUP(Tableau1[[#This Row],[Catégorie]],Tableau3[],5,0)</f>
        <v>#N/A</v>
      </c>
    </row>
    <row r="124" spans="1:6" x14ac:dyDescent="0.35">
      <c r="A124" s="1" t="s">
        <v>903</v>
      </c>
      <c r="B124" s="3">
        <v>2.9031878737161301</v>
      </c>
      <c r="C124" s="1"/>
      <c r="D124" s="1" t="e">
        <f>VLOOKUP(Tableau1[[#This Row],[Catégorie]],Tableau3[],4,0)</f>
        <v>#N/A</v>
      </c>
      <c r="E124" s="1" t="e">
        <f>VLOOKUP(Tableau1[[#This Row],[Catégorie]],Tableau3[],3,0)</f>
        <v>#N/A</v>
      </c>
      <c r="F124" s="1" t="e">
        <f>VLOOKUP(Tableau1[[#This Row],[Catégorie]],Tableau3[],5,0)</f>
        <v>#N/A</v>
      </c>
    </row>
    <row r="125" spans="1:6" x14ac:dyDescent="0.35">
      <c r="A125" s="1" t="s">
        <v>108</v>
      </c>
      <c r="B125" s="3">
        <v>0.11379147137932405</v>
      </c>
      <c r="C125" s="1"/>
      <c r="D125" s="1" t="e">
        <f>VLOOKUP(Tableau1[[#This Row],[Catégorie]],Tableau3[],4,0)</f>
        <v>#N/A</v>
      </c>
      <c r="E125" s="1" t="e">
        <f>VLOOKUP(Tableau1[[#This Row],[Catégorie]],Tableau3[],3,0)</f>
        <v>#N/A</v>
      </c>
      <c r="F125" s="1" t="e">
        <f>VLOOKUP(Tableau1[[#This Row],[Catégorie]],Tableau3[],5,0)</f>
        <v>#N/A</v>
      </c>
    </row>
    <row r="126" spans="1:6" x14ac:dyDescent="0.35">
      <c r="A126" s="1" t="s">
        <v>965</v>
      </c>
      <c r="B126" s="3">
        <v>6.4019789401402019</v>
      </c>
      <c r="C126" s="1" t="s">
        <v>1617</v>
      </c>
      <c r="D126" s="1" t="str">
        <f>VLOOKUP(Tableau1[[#This Row],[Catégorie]],Tableau3[],4,0)</f>
        <v>Œufs</v>
      </c>
      <c r="E126" s="1" t="str">
        <f>VLOOKUP(Tableau1[[#This Row],[Catégorie]],Tableau3[],3,0)</f>
        <v>Œufs</v>
      </c>
      <c r="F126" s="1" t="str">
        <f>VLOOKUP(Tableau1[[#This Row],[Catégorie]],Tableau3[],5,0)</f>
        <v>Œufs</v>
      </c>
    </row>
    <row r="127" spans="1:6" x14ac:dyDescent="0.35">
      <c r="A127" s="1" t="s">
        <v>978</v>
      </c>
      <c r="B127" s="3">
        <v>3.1358906309792505</v>
      </c>
      <c r="C127" s="1"/>
      <c r="D127" s="1" t="e">
        <f>VLOOKUP(Tableau1[[#This Row],[Catégorie]],Tableau3[],4,0)</f>
        <v>#N/A</v>
      </c>
      <c r="E127" s="1" t="e">
        <f>VLOOKUP(Tableau1[[#This Row],[Catégorie]],Tableau3[],3,0)</f>
        <v>#N/A</v>
      </c>
      <c r="F127" s="1" t="e">
        <f>VLOOKUP(Tableau1[[#This Row],[Catégorie]],Tableau3[],5,0)</f>
        <v>#N/A</v>
      </c>
    </row>
    <row r="128" spans="1:6" x14ac:dyDescent="0.35">
      <c r="A128" s="1" t="s">
        <v>10</v>
      </c>
      <c r="B128" s="3">
        <v>2.0107665327092445</v>
      </c>
      <c r="C128" s="1"/>
      <c r="D128" s="1" t="e">
        <f>VLOOKUP(Tableau1[[#This Row],[Catégorie]],Tableau3[],4,0)</f>
        <v>#N/A</v>
      </c>
      <c r="E128" s="1" t="e">
        <f>VLOOKUP(Tableau1[[#This Row],[Catégorie]],Tableau3[],3,0)</f>
        <v>#N/A</v>
      </c>
      <c r="F128" s="1" t="e">
        <f>VLOOKUP(Tableau1[[#This Row],[Catégorie]],Tableau3[],5,0)</f>
        <v>#N/A</v>
      </c>
    </row>
    <row r="129" spans="1:6" x14ac:dyDescent="0.35">
      <c r="A129" s="1" t="s">
        <v>919</v>
      </c>
      <c r="B129" s="3">
        <v>26.075268817204304</v>
      </c>
      <c r="C129" s="1" t="s">
        <v>1646</v>
      </c>
      <c r="D129" s="1" t="str">
        <f>VLOOKUP(Tableau1[[#This Row],[Catégorie]],Tableau3[],4,0)</f>
        <v>Viandes rouges</v>
      </c>
      <c r="E129" s="1" t="str">
        <f>VLOOKUP(Tableau1[[#This Row],[Catégorie]],Tableau3[],3,0)</f>
        <v>Bœuf</v>
      </c>
      <c r="F129" s="1" t="str">
        <f>VLOOKUP(Tableau1[[#This Row],[Catégorie]],Tableau3[],5,0)</f>
        <v>Viandes rouges</v>
      </c>
    </row>
    <row r="130" spans="1:6" x14ac:dyDescent="0.35">
      <c r="A130" s="1" t="s">
        <v>920</v>
      </c>
      <c r="B130" s="3">
        <v>32.648602150537641</v>
      </c>
      <c r="C130" s="1" t="s">
        <v>1646</v>
      </c>
      <c r="D130" s="1" t="str">
        <f>VLOOKUP(Tableau1[[#This Row],[Catégorie]],Tableau3[],4,0)</f>
        <v>Viandes rouges</v>
      </c>
      <c r="E130" s="1" t="str">
        <f>VLOOKUP(Tableau1[[#This Row],[Catégorie]],Tableau3[],3,0)</f>
        <v>Bœuf</v>
      </c>
      <c r="F130" s="1" t="str">
        <f>VLOOKUP(Tableau1[[#This Row],[Catégorie]],Tableau3[],5,0)</f>
        <v>Viandes rouges</v>
      </c>
    </row>
    <row r="131" spans="1:6" x14ac:dyDescent="0.35">
      <c r="A131" s="1" t="s">
        <v>921</v>
      </c>
      <c r="B131" s="3">
        <v>72.876344086021518</v>
      </c>
      <c r="C131" s="1" t="s">
        <v>1706</v>
      </c>
      <c r="D131" s="1" t="str">
        <f>VLOOKUP(Tableau1[[#This Row],[Catégorie]],Tableau3[],4,0)</f>
        <v>Charcuterie</v>
      </c>
      <c r="E131" s="1" t="str">
        <f>VLOOKUP(Tableau1[[#This Row],[Catégorie]],Tableau3[],3,0)</f>
        <v>Produits de charcuterie crus</v>
      </c>
      <c r="F131" s="1" t="str">
        <f>VLOOKUP(Tableau1[[#This Row],[Catégorie]],Tableau3[],5,0)</f>
        <v>Viandes autres, charcuterie et abats</v>
      </c>
    </row>
    <row r="132" spans="1:6" x14ac:dyDescent="0.35">
      <c r="A132" s="1" t="s">
        <v>922</v>
      </c>
      <c r="B132" s="3">
        <v>26.075268817204304</v>
      </c>
      <c r="C132" s="1" t="s">
        <v>1646</v>
      </c>
      <c r="D132" s="1" t="str">
        <f>VLOOKUP(Tableau1[[#This Row],[Catégorie]],Tableau3[],4,0)</f>
        <v>Viandes rouges</v>
      </c>
      <c r="E132" s="1" t="str">
        <f>VLOOKUP(Tableau1[[#This Row],[Catégorie]],Tableau3[],3,0)</f>
        <v>Bœuf</v>
      </c>
      <c r="F132" s="1" t="str">
        <f>VLOOKUP(Tableau1[[#This Row],[Catégorie]],Tableau3[],5,0)</f>
        <v>Viandes rouges</v>
      </c>
    </row>
    <row r="133" spans="1:6" x14ac:dyDescent="0.35">
      <c r="A133" s="1" t="s">
        <v>923</v>
      </c>
      <c r="B133" s="3">
        <v>54.803010752688181</v>
      </c>
      <c r="C133" s="1" t="s">
        <v>1646</v>
      </c>
      <c r="D133" s="1" t="str">
        <f>VLOOKUP(Tableau1[[#This Row],[Catégorie]],Tableau3[],4,0)</f>
        <v>Viandes rouges</v>
      </c>
      <c r="E133" s="1" t="str">
        <f>VLOOKUP(Tableau1[[#This Row],[Catégorie]],Tableau3[],3,0)</f>
        <v>Bœuf</v>
      </c>
      <c r="F133" s="1" t="str">
        <f>VLOOKUP(Tableau1[[#This Row],[Catégorie]],Tableau3[],5,0)</f>
        <v>Viandes rouges</v>
      </c>
    </row>
    <row r="134" spans="1:6" x14ac:dyDescent="0.35">
      <c r="A134" s="1" t="s">
        <v>924</v>
      </c>
      <c r="B134" s="3">
        <v>72.876344086021518</v>
      </c>
      <c r="C134" s="1" t="s">
        <v>1646</v>
      </c>
      <c r="D134" s="1" t="str">
        <f>VLOOKUP(Tableau1[[#This Row],[Catégorie]],Tableau3[],4,0)</f>
        <v>Viandes rouges</v>
      </c>
      <c r="E134" s="1" t="str">
        <f>VLOOKUP(Tableau1[[#This Row],[Catégorie]],Tableau3[],3,0)</f>
        <v>Bœuf</v>
      </c>
      <c r="F134" s="1" t="str">
        <f>VLOOKUP(Tableau1[[#This Row],[Catégorie]],Tableau3[],5,0)</f>
        <v>Viandes rouges</v>
      </c>
    </row>
    <row r="135" spans="1:6" x14ac:dyDescent="0.35">
      <c r="A135" s="1" t="s">
        <v>925</v>
      </c>
      <c r="B135" s="3">
        <v>17.470430107526884</v>
      </c>
      <c r="C135" s="1" t="s">
        <v>1646</v>
      </c>
      <c r="D135" s="1" t="str">
        <f>VLOOKUP(Tableau1[[#This Row],[Catégorie]],Tableau3[],4,0)</f>
        <v>Viandes rouges</v>
      </c>
      <c r="E135" s="1" t="str">
        <f>VLOOKUP(Tableau1[[#This Row],[Catégorie]],Tableau3[],3,0)</f>
        <v>Bœuf</v>
      </c>
      <c r="F135" s="1" t="str">
        <f>VLOOKUP(Tableau1[[#This Row],[Catégorie]],Tableau3[],5,0)</f>
        <v>Viandes rouges</v>
      </c>
    </row>
    <row r="136" spans="1:6" x14ac:dyDescent="0.35">
      <c r="A136" s="1" t="s">
        <v>926</v>
      </c>
      <c r="B136" s="3">
        <v>48.681397849462371</v>
      </c>
      <c r="C136" s="1" t="s">
        <v>1646</v>
      </c>
      <c r="D136" s="1" t="str">
        <f>VLOOKUP(Tableau1[[#This Row],[Catégorie]],Tableau3[],4,0)</f>
        <v>Viandes rouges</v>
      </c>
      <c r="E136" s="1" t="str">
        <f>VLOOKUP(Tableau1[[#This Row],[Catégorie]],Tableau3[],3,0)</f>
        <v>Bœuf</v>
      </c>
      <c r="F136" s="1" t="str">
        <f>VLOOKUP(Tableau1[[#This Row],[Catégorie]],Tableau3[],5,0)</f>
        <v>Viandes rouges</v>
      </c>
    </row>
    <row r="137" spans="1:6" x14ac:dyDescent="0.35">
      <c r="A137" s="1" t="s">
        <v>927</v>
      </c>
      <c r="B137" s="3">
        <v>23.98924731182796</v>
      </c>
      <c r="C137" s="1" t="s">
        <v>1646</v>
      </c>
      <c r="D137" s="1" t="str">
        <f>VLOOKUP(Tableau1[[#This Row],[Catégorie]],Tableau3[],4,0)</f>
        <v>Viandes rouges</v>
      </c>
      <c r="E137" s="1" t="str">
        <f>VLOOKUP(Tableau1[[#This Row],[Catégorie]],Tableau3[],3,0)</f>
        <v>Bœuf</v>
      </c>
      <c r="F137" s="1" t="str">
        <f>VLOOKUP(Tableau1[[#This Row],[Catégorie]],Tableau3[],5,0)</f>
        <v>Viandes rouges</v>
      </c>
    </row>
    <row r="138" spans="1:6" x14ac:dyDescent="0.35">
      <c r="A138" s="1" t="s">
        <v>928</v>
      </c>
      <c r="B138" s="3">
        <v>42.559784946236569</v>
      </c>
      <c r="C138" s="1" t="s">
        <v>1646</v>
      </c>
      <c r="D138" s="1" t="str">
        <f>VLOOKUP(Tableau1[[#This Row],[Catégorie]],Tableau3[],4,0)</f>
        <v>Viandes rouges</v>
      </c>
      <c r="E138" s="1" t="str">
        <f>VLOOKUP(Tableau1[[#This Row],[Catégorie]],Tableau3[],3,0)</f>
        <v>Bœuf</v>
      </c>
      <c r="F138" s="1" t="str">
        <f>VLOOKUP(Tableau1[[#This Row],[Catégorie]],Tableau3[],5,0)</f>
        <v>Viandes rouges</v>
      </c>
    </row>
    <row r="139" spans="1:6" x14ac:dyDescent="0.35">
      <c r="A139" s="1" t="s">
        <v>929</v>
      </c>
      <c r="B139" s="3">
        <v>26.075268817204304</v>
      </c>
      <c r="C139" s="1" t="s">
        <v>1646</v>
      </c>
      <c r="D139" s="1" t="str">
        <f>VLOOKUP(Tableau1[[#This Row],[Catégorie]],Tableau3[],4,0)</f>
        <v>Viandes rouges</v>
      </c>
      <c r="E139" s="1" t="str">
        <f>VLOOKUP(Tableau1[[#This Row],[Catégorie]],Tableau3[],3,0)</f>
        <v>Bœuf</v>
      </c>
      <c r="F139" s="1" t="str">
        <f>VLOOKUP(Tableau1[[#This Row],[Catégorie]],Tableau3[],5,0)</f>
        <v>Viandes rouges</v>
      </c>
    </row>
    <row r="140" spans="1:6" x14ac:dyDescent="0.35">
      <c r="A140" s="1" t="s">
        <v>109</v>
      </c>
      <c r="B140" s="3">
        <v>0.11379147137932405</v>
      </c>
      <c r="C140" s="1"/>
      <c r="D140" s="1" t="e">
        <f>VLOOKUP(Tableau1[[#This Row],[Catégorie]],Tableau3[],4,0)</f>
        <v>#N/A</v>
      </c>
      <c r="E140" s="1" t="e">
        <f>VLOOKUP(Tableau1[[#This Row],[Catégorie]],Tableau3[],3,0)</f>
        <v>#N/A</v>
      </c>
      <c r="F140" s="1" t="e">
        <f>VLOOKUP(Tableau1[[#This Row],[Catégorie]],Tableau3[],5,0)</f>
        <v>#N/A</v>
      </c>
    </row>
    <row r="141" spans="1:6" x14ac:dyDescent="0.35">
      <c r="A141" s="1" t="s">
        <v>796</v>
      </c>
      <c r="B141" s="3">
        <v>2.0608075389946126</v>
      </c>
      <c r="C141" s="1"/>
      <c r="D141" s="1" t="e">
        <f>VLOOKUP(Tableau1[[#This Row],[Catégorie]],Tableau3[],4,0)</f>
        <v>#N/A</v>
      </c>
      <c r="E141" s="1" t="e">
        <f>VLOOKUP(Tableau1[[#This Row],[Catégorie]],Tableau3[],3,0)</f>
        <v>#N/A</v>
      </c>
      <c r="F141" s="1" t="e">
        <f>VLOOKUP(Tableau1[[#This Row],[Catégorie]],Tableau3[],5,0)</f>
        <v>#N/A</v>
      </c>
    </row>
    <row r="142" spans="1:6" x14ac:dyDescent="0.35">
      <c r="A142" s="1" t="s">
        <v>148</v>
      </c>
      <c r="B142" s="3">
        <v>0.53127454732110746</v>
      </c>
      <c r="C142" s="1"/>
      <c r="D142" s="1" t="e">
        <f>VLOOKUP(Tableau1[[#This Row],[Catégorie]],Tableau3[],4,0)</f>
        <v>#N/A</v>
      </c>
      <c r="E142" s="1" t="e">
        <f>VLOOKUP(Tableau1[[#This Row],[Catégorie]],Tableau3[],3,0)</f>
        <v>#N/A</v>
      </c>
      <c r="F142" s="1" t="e">
        <f>VLOOKUP(Tableau1[[#This Row],[Catégorie]],Tableau3[],5,0)</f>
        <v>#N/A</v>
      </c>
    </row>
    <row r="143" spans="1:6" x14ac:dyDescent="0.35">
      <c r="A143" s="1" t="s">
        <v>1404</v>
      </c>
      <c r="B143" s="3">
        <v>0.73639902995404483</v>
      </c>
      <c r="C143" s="1"/>
      <c r="D143" s="1" t="e">
        <f>VLOOKUP(Tableau1[[#This Row],[Catégorie]],Tableau3[],4,0)</f>
        <v>#N/A</v>
      </c>
      <c r="E143" s="1" t="e">
        <f>VLOOKUP(Tableau1[[#This Row],[Catégorie]],Tableau3[],3,0)</f>
        <v>#N/A</v>
      </c>
      <c r="F143" s="1" t="e">
        <f>VLOOKUP(Tableau1[[#This Row],[Catégorie]],Tableau3[],5,0)</f>
        <v>#N/A</v>
      </c>
    </row>
    <row r="144" spans="1:6" x14ac:dyDescent="0.35">
      <c r="A144" s="1" t="s">
        <v>797</v>
      </c>
      <c r="B144" s="3">
        <v>2.0608075389946126</v>
      </c>
      <c r="C144" s="1"/>
      <c r="D144" s="1" t="e">
        <f>VLOOKUP(Tableau1[[#This Row],[Catégorie]],Tableau3[],4,0)</f>
        <v>#N/A</v>
      </c>
      <c r="E144" s="1" t="e">
        <f>VLOOKUP(Tableau1[[#This Row],[Catégorie]],Tableau3[],3,0)</f>
        <v>#N/A</v>
      </c>
      <c r="F144" s="1" t="e">
        <f>VLOOKUP(Tableau1[[#This Row],[Catégorie]],Tableau3[],5,0)</f>
        <v>#N/A</v>
      </c>
    </row>
    <row r="145" spans="1:6" x14ac:dyDescent="0.35">
      <c r="A145" s="1" t="s">
        <v>149</v>
      </c>
      <c r="B145" s="3">
        <v>1.0540358052807164</v>
      </c>
      <c r="C145" s="1"/>
      <c r="D145" s="1" t="e">
        <f>VLOOKUP(Tableau1[[#This Row],[Catégorie]],Tableau3[],4,0)</f>
        <v>#N/A</v>
      </c>
      <c r="E145" s="1" t="e">
        <f>VLOOKUP(Tableau1[[#This Row],[Catégorie]],Tableau3[],3,0)</f>
        <v>#N/A</v>
      </c>
      <c r="F145" s="1" t="e">
        <f>VLOOKUP(Tableau1[[#This Row],[Catégorie]],Tableau3[],5,0)</f>
        <v>#N/A</v>
      </c>
    </row>
    <row r="146" spans="1:6" x14ac:dyDescent="0.35">
      <c r="A146" s="1" t="s">
        <v>150</v>
      </c>
      <c r="B146" s="3">
        <v>1.1651995325192983</v>
      </c>
      <c r="C146" s="1"/>
      <c r="D146" s="1" t="e">
        <f>VLOOKUP(Tableau1[[#This Row],[Catégorie]],Tableau3[],4,0)</f>
        <v>#N/A</v>
      </c>
      <c r="E146" s="1" t="e">
        <f>VLOOKUP(Tableau1[[#This Row],[Catégorie]],Tableau3[],3,0)</f>
        <v>#N/A</v>
      </c>
      <c r="F146" s="1" t="e">
        <f>VLOOKUP(Tableau1[[#This Row],[Catégorie]],Tableau3[],5,0)</f>
        <v>#N/A</v>
      </c>
    </row>
    <row r="147" spans="1:6" x14ac:dyDescent="0.35">
      <c r="A147" s="1" t="s">
        <v>798</v>
      </c>
      <c r="B147" s="3">
        <v>2.0608075389946126</v>
      </c>
      <c r="C147" s="1"/>
      <c r="D147" s="1" t="e">
        <f>VLOOKUP(Tableau1[[#This Row],[Catégorie]],Tableau3[],4,0)</f>
        <v>#N/A</v>
      </c>
      <c r="E147" s="1" t="e">
        <f>VLOOKUP(Tableau1[[#This Row],[Catégorie]],Tableau3[],3,0)</f>
        <v>#N/A</v>
      </c>
      <c r="F147" s="1" t="e">
        <f>VLOOKUP(Tableau1[[#This Row],[Catégorie]],Tableau3[],5,0)</f>
        <v>#N/A</v>
      </c>
    </row>
    <row r="148" spans="1:6" x14ac:dyDescent="0.35">
      <c r="A148" s="1" t="s">
        <v>110</v>
      </c>
      <c r="B148" s="3">
        <v>0.11379147137932405</v>
      </c>
      <c r="C148" s="1"/>
      <c r="D148" s="1" t="e">
        <f>VLOOKUP(Tableau1[[#This Row],[Catégorie]],Tableau3[],4,0)</f>
        <v>#N/A</v>
      </c>
      <c r="E148" s="1" t="e">
        <f>VLOOKUP(Tableau1[[#This Row],[Catégorie]],Tableau3[],3,0)</f>
        <v>#N/A</v>
      </c>
      <c r="F148" s="1" t="e">
        <f>VLOOKUP(Tableau1[[#This Row],[Catégorie]],Tableau3[],5,0)</f>
        <v>#N/A</v>
      </c>
    </row>
    <row r="149" spans="1:6" x14ac:dyDescent="0.35">
      <c r="A149" s="1" t="s">
        <v>357</v>
      </c>
      <c r="B149" s="3">
        <v>0</v>
      </c>
      <c r="C149" s="1" t="s">
        <v>1607</v>
      </c>
      <c r="D149" s="1" t="str">
        <f>VLOOKUP(Tableau1[[#This Row],[Catégorie]],Tableau3[],4,0)</f>
        <v>Légumes</v>
      </c>
      <c r="E149" s="1" t="str">
        <f>VLOOKUP(Tableau1[[#This Row],[Catégorie]],Tableau3[],3,0)</f>
        <v>Champignons</v>
      </c>
      <c r="F149" s="1" t="str">
        <f>VLOOKUP(Tableau1[[#This Row],[Catégorie]],Tableau3[],5,0)</f>
        <v>Fruits et légumes</v>
      </c>
    </row>
    <row r="150" spans="1:6" x14ac:dyDescent="0.35">
      <c r="A150" s="1" t="s">
        <v>34</v>
      </c>
      <c r="B150" s="3">
        <v>1.1379147137932404</v>
      </c>
      <c r="C150" s="1"/>
      <c r="D150" s="1" t="e">
        <f>VLOOKUP(Tableau1[[#This Row],[Catégorie]],Tableau3[],4,0)</f>
        <v>#N/A</v>
      </c>
      <c r="E150" s="1" t="e">
        <f>VLOOKUP(Tableau1[[#This Row],[Catégorie]],Tableau3[],3,0)</f>
        <v>#N/A</v>
      </c>
      <c r="F150" s="1" t="e">
        <f>VLOOKUP(Tableau1[[#This Row],[Catégorie]],Tableau3[],5,0)</f>
        <v>#N/A</v>
      </c>
    </row>
    <row r="151" spans="1:6" x14ac:dyDescent="0.35">
      <c r="A151" s="1" t="s">
        <v>35</v>
      </c>
      <c r="B151" s="3">
        <v>1.1379147137932404</v>
      </c>
      <c r="C151" s="1"/>
      <c r="D151" s="1" t="e">
        <f>VLOOKUP(Tableau1[[#This Row],[Catégorie]],Tableau3[],4,0)</f>
        <v>#N/A</v>
      </c>
      <c r="E151" s="1" t="e">
        <f>VLOOKUP(Tableau1[[#This Row],[Catégorie]],Tableau3[],3,0)</f>
        <v>#N/A</v>
      </c>
      <c r="F151" s="1" t="e">
        <f>VLOOKUP(Tableau1[[#This Row],[Catégorie]],Tableau3[],5,0)</f>
        <v>#N/A</v>
      </c>
    </row>
    <row r="152" spans="1:6" x14ac:dyDescent="0.35">
      <c r="A152" s="1" t="s">
        <v>979</v>
      </c>
      <c r="B152" s="3">
        <v>3.1358906309792505</v>
      </c>
      <c r="C152" s="1"/>
      <c r="D152" s="1" t="e">
        <f>VLOOKUP(Tableau1[[#This Row],[Catégorie]],Tableau3[],4,0)</f>
        <v>#N/A</v>
      </c>
      <c r="E152" s="1" t="e">
        <f>VLOOKUP(Tableau1[[#This Row],[Catégorie]],Tableau3[],3,0)</f>
        <v>#N/A</v>
      </c>
      <c r="F152" s="1" t="e">
        <f>VLOOKUP(Tableau1[[#This Row],[Catégorie]],Tableau3[],5,0)</f>
        <v>#N/A</v>
      </c>
    </row>
    <row r="153" spans="1:6" x14ac:dyDescent="0.35">
      <c r="A153" s="1" t="s">
        <v>1231</v>
      </c>
      <c r="B153" s="3">
        <v>12.65697615587289</v>
      </c>
      <c r="C153" s="1" t="s">
        <v>1561</v>
      </c>
      <c r="D153" s="1" t="str">
        <f>VLOOKUP(Tableau1[[#This Row],[Catégorie]],Tableau3[],4,0)</f>
        <v>Abats</v>
      </c>
      <c r="E153" s="1" t="str">
        <f>VLOOKUP(Tableau1[[#This Row],[Catégorie]],Tableau3[],3,0)</f>
        <v>Viande et abats</v>
      </c>
      <c r="F153" s="1" t="str">
        <f>VLOOKUP(Tableau1[[#This Row],[Catégorie]],Tableau3[],5,0)</f>
        <v>Viandes autres, charcuterie et abats</v>
      </c>
    </row>
    <row r="154" spans="1:6" x14ac:dyDescent="0.35">
      <c r="A154" s="1" t="s">
        <v>1232</v>
      </c>
      <c r="B154" s="3">
        <v>12.65697615587289</v>
      </c>
      <c r="C154" s="1" t="s">
        <v>1561</v>
      </c>
      <c r="D154" s="1" t="str">
        <f>VLOOKUP(Tableau1[[#This Row],[Catégorie]],Tableau3[],4,0)</f>
        <v>Abats</v>
      </c>
      <c r="E154" s="1" t="str">
        <f>VLOOKUP(Tableau1[[#This Row],[Catégorie]],Tableau3[],3,0)</f>
        <v>Viande et abats</v>
      </c>
      <c r="F154" s="1" t="str">
        <f>VLOOKUP(Tableau1[[#This Row],[Catégorie]],Tableau3[],5,0)</f>
        <v>Viandes autres, charcuterie et abats</v>
      </c>
    </row>
    <row r="155" spans="1:6" x14ac:dyDescent="0.35">
      <c r="A155" s="1" t="s">
        <v>444</v>
      </c>
      <c r="B155" s="3">
        <v>3.259408602150538</v>
      </c>
      <c r="C155" s="1"/>
      <c r="D155" s="1" t="e">
        <f>VLOOKUP(Tableau1[[#This Row],[Catégorie]],Tableau3[],4,0)</f>
        <v>#N/A</v>
      </c>
      <c r="E155" s="1" t="e">
        <f>VLOOKUP(Tableau1[[#This Row],[Catégorie]],Tableau3[],3,0)</f>
        <v>#N/A</v>
      </c>
      <c r="F155" s="1" t="e">
        <f>VLOOKUP(Tableau1[[#This Row],[Catégorie]],Tableau3[],5,0)</f>
        <v>#N/A</v>
      </c>
    </row>
    <row r="156" spans="1:6" x14ac:dyDescent="0.35">
      <c r="A156" s="1" t="s">
        <v>1233</v>
      </c>
      <c r="B156" s="3">
        <v>12.65697615587289</v>
      </c>
      <c r="C156" s="1"/>
      <c r="D156" s="1" t="e">
        <f>VLOOKUP(Tableau1[[#This Row],[Catégorie]],Tableau3[],4,0)</f>
        <v>#N/A</v>
      </c>
      <c r="E156" s="1" t="e">
        <f>VLOOKUP(Tableau1[[#This Row],[Catégorie]],Tableau3[],3,0)</f>
        <v>#N/A</v>
      </c>
      <c r="F156" s="1" t="e">
        <f>VLOOKUP(Tableau1[[#This Row],[Catégorie]],Tableau3[],5,0)</f>
        <v>#N/A</v>
      </c>
    </row>
    <row r="157" spans="1:6" x14ac:dyDescent="0.35">
      <c r="A157" s="1" t="s">
        <v>224</v>
      </c>
      <c r="B157" s="3">
        <v>3.2635934664473378</v>
      </c>
      <c r="C157" s="1"/>
      <c r="D157" s="1" t="e">
        <f>VLOOKUP(Tableau1[[#This Row],[Catégorie]],Tableau3[],4,0)</f>
        <v>#N/A</v>
      </c>
      <c r="E157" s="1" t="e">
        <f>VLOOKUP(Tableau1[[#This Row],[Catégorie]],Tableau3[],3,0)</f>
        <v>#N/A</v>
      </c>
      <c r="F157" s="1" t="e">
        <f>VLOOKUP(Tableau1[[#This Row],[Catégorie]],Tableau3[],5,0)</f>
        <v>#N/A</v>
      </c>
    </row>
    <row r="158" spans="1:6" x14ac:dyDescent="0.35">
      <c r="A158" s="1" t="s">
        <v>371</v>
      </c>
      <c r="B158" s="3">
        <v>14.744651379445772</v>
      </c>
      <c r="C158" s="1"/>
      <c r="D158" s="1" t="e">
        <f>VLOOKUP(Tableau1[[#This Row],[Catégorie]],Tableau3[],4,0)</f>
        <v>#N/A</v>
      </c>
      <c r="E158" s="1" t="e">
        <f>VLOOKUP(Tableau1[[#This Row],[Catégorie]],Tableau3[],3,0)</f>
        <v>#N/A</v>
      </c>
      <c r="F158" s="1" t="e">
        <f>VLOOKUP(Tableau1[[#This Row],[Catégorie]],Tableau3[],5,0)</f>
        <v>#N/A</v>
      </c>
    </row>
    <row r="159" spans="1:6" x14ac:dyDescent="0.35">
      <c r="A159" s="1" t="s">
        <v>372</v>
      </c>
      <c r="B159" s="3">
        <v>14.744651379445772</v>
      </c>
      <c r="C159" s="1"/>
      <c r="D159" s="1" t="e">
        <f>VLOOKUP(Tableau1[[#This Row],[Catégorie]],Tableau3[],4,0)</f>
        <v>#N/A</v>
      </c>
      <c r="E159" s="1" t="e">
        <f>VLOOKUP(Tableau1[[#This Row],[Catégorie]],Tableau3[],3,0)</f>
        <v>#N/A</v>
      </c>
      <c r="F159" s="1" t="e">
        <f>VLOOKUP(Tableau1[[#This Row],[Catégorie]],Tableau3[],5,0)</f>
        <v>#N/A</v>
      </c>
    </row>
    <row r="160" spans="1:6" x14ac:dyDescent="0.35">
      <c r="A160" s="1" t="s">
        <v>1059</v>
      </c>
      <c r="B160" s="3">
        <v>1.6623593872407163</v>
      </c>
      <c r="C160" s="1" t="s">
        <v>1663</v>
      </c>
      <c r="D160" s="1" t="str">
        <f>VLOOKUP(Tableau1[[#This Row],[Catégorie]],Tableau3[],4,0)</f>
        <v>Farineux et céréales</v>
      </c>
      <c r="E160" s="1" t="str">
        <f>VLOOKUP(Tableau1[[#This Row],[Catégorie]],Tableau3[],3,0)</f>
        <v>Autres produits céréaliers</v>
      </c>
      <c r="F160" s="1" t="str">
        <f>VLOOKUP(Tableau1[[#This Row],[Catégorie]],Tableau3[],5,0)</f>
        <v>Pain, farines et céréales</v>
      </c>
    </row>
    <row r="161" spans="1:6" x14ac:dyDescent="0.35">
      <c r="A161" s="1" t="s">
        <v>373</v>
      </c>
      <c r="B161" s="3">
        <v>14.744651379445772</v>
      </c>
      <c r="C161" s="1"/>
      <c r="D161" s="1" t="e">
        <f>VLOOKUP(Tableau1[[#This Row],[Catégorie]],Tableau3[],4,0)</f>
        <v>#N/A</v>
      </c>
      <c r="E161" s="1" t="e">
        <f>VLOOKUP(Tableau1[[#This Row],[Catégorie]],Tableau3[],3,0)</f>
        <v>#N/A</v>
      </c>
      <c r="F161" s="1" t="e">
        <f>VLOOKUP(Tableau1[[#This Row],[Catégorie]],Tableau3[],5,0)</f>
        <v>#N/A</v>
      </c>
    </row>
    <row r="162" spans="1:6" x14ac:dyDescent="0.35">
      <c r="A162" s="1" t="s">
        <v>1481</v>
      </c>
      <c r="B162" s="3">
        <v>2.9031878737161301</v>
      </c>
      <c r="C162" s="1"/>
      <c r="D162" s="1" t="e">
        <f>VLOOKUP(Tableau1[[#This Row],[Catégorie]],Tableau3[],4,0)</f>
        <v>#N/A</v>
      </c>
      <c r="E162" s="1" t="e">
        <f>VLOOKUP(Tableau1[[#This Row],[Catégorie]],Tableau3[],3,0)</f>
        <v>#N/A</v>
      </c>
      <c r="F162" s="1" t="e">
        <f>VLOOKUP(Tableau1[[#This Row],[Catégorie]],Tableau3[],5,0)</f>
        <v>#N/A</v>
      </c>
    </row>
    <row r="163" spans="1:6" x14ac:dyDescent="0.35">
      <c r="A163" s="1" t="s">
        <v>100</v>
      </c>
      <c r="B163" s="3">
        <v>4.9320172023722672E-2</v>
      </c>
      <c r="C163" s="1"/>
      <c r="D163" s="1" t="e">
        <f>VLOOKUP(Tableau1[[#This Row],[Catégorie]],Tableau3[],4,0)</f>
        <v>#N/A</v>
      </c>
      <c r="E163" s="1" t="e">
        <f>VLOOKUP(Tableau1[[#This Row],[Catégorie]],Tableau3[],3,0)</f>
        <v>#N/A</v>
      </c>
      <c r="F163" s="1" t="e">
        <f>VLOOKUP(Tableau1[[#This Row],[Catégorie]],Tableau3[],5,0)</f>
        <v>#N/A</v>
      </c>
    </row>
    <row r="164" spans="1:6" x14ac:dyDescent="0.35">
      <c r="A164" s="1" t="s">
        <v>578</v>
      </c>
      <c r="B164" s="3">
        <v>11.655498231543413</v>
      </c>
      <c r="C164" s="1" t="s">
        <v>1711</v>
      </c>
      <c r="D164" s="1" t="str">
        <f>VLOOKUP(Tableau1[[#This Row],[Catégorie]],Tableau3[],4,0)</f>
        <v>Produits laitiers</v>
      </c>
      <c r="E164" s="1" t="str">
        <f>VLOOKUP(Tableau1[[#This Row],[Catégorie]],Tableau3[],3,0)</f>
        <v>Fromage frais et séré</v>
      </c>
      <c r="F164" s="1" t="str">
        <f>VLOOKUP(Tableau1[[#This Row],[Catégorie]],Tableau3[],5,0)</f>
        <v>Produits laitiers</v>
      </c>
    </row>
    <row r="165" spans="1:6" x14ac:dyDescent="0.35">
      <c r="A165" s="1" t="s">
        <v>374</v>
      </c>
      <c r="B165" s="3">
        <v>14.744651379445772</v>
      </c>
      <c r="C165" s="1"/>
      <c r="D165" s="1" t="e">
        <f>VLOOKUP(Tableau1[[#This Row],[Catégorie]],Tableau3[],4,0)</f>
        <v>#N/A</v>
      </c>
      <c r="E165" s="1" t="e">
        <f>VLOOKUP(Tableau1[[#This Row],[Catégorie]],Tableau3[],3,0)</f>
        <v>#N/A</v>
      </c>
      <c r="F165" s="1" t="e">
        <f>VLOOKUP(Tableau1[[#This Row],[Catégorie]],Tableau3[],5,0)</f>
        <v>#N/A</v>
      </c>
    </row>
    <row r="166" spans="1:6" x14ac:dyDescent="0.35">
      <c r="A166" s="1" t="s">
        <v>1234</v>
      </c>
      <c r="B166" s="3">
        <v>91.241182795698933</v>
      </c>
      <c r="C166" s="1" t="s">
        <v>1706</v>
      </c>
      <c r="D166" s="1" t="str">
        <f>VLOOKUP(Tableau1[[#This Row],[Catégorie]],Tableau3[],4,0)</f>
        <v>Charcuterie</v>
      </c>
      <c r="E166" s="1" t="str">
        <f>VLOOKUP(Tableau1[[#This Row],[Catégorie]],Tableau3[],3,0)</f>
        <v>Produits de charcuterie crus</v>
      </c>
      <c r="F166" s="1" t="str">
        <f>VLOOKUP(Tableau1[[#This Row],[Catégorie]],Tableau3[],5,0)</f>
        <v>Viandes autres, charcuterie et abats</v>
      </c>
    </row>
    <row r="167" spans="1:6" x14ac:dyDescent="0.35">
      <c r="A167" s="1" t="s">
        <v>68</v>
      </c>
      <c r="B167" s="3">
        <v>3.1358906309792505</v>
      </c>
      <c r="C167" s="1"/>
      <c r="D167" s="1" t="e">
        <f>VLOOKUP(Tableau1[[#This Row],[Catégorie]],Tableau3[],4,0)</f>
        <v>#N/A</v>
      </c>
      <c r="E167" s="1" t="e">
        <f>VLOOKUP(Tableau1[[#This Row],[Catégorie]],Tableau3[],3,0)</f>
        <v>#N/A</v>
      </c>
      <c r="F167" s="1" t="e">
        <f>VLOOKUP(Tableau1[[#This Row],[Catégorie]],Tableau3[],5,0)</f>
        <v>#N/A</v>
      </c>
    </row>
    <row r="168" spans="1:6" x14ac:dyDescent="0.35">
      <c r="A168" s="1" t="s">
        <v>69</v>
      </c>
      <c r="B168" s="3">
        <v>3.1358906309792505</v>
      </c>
      <c r="C168" s="1"/>
      <c r="D168" s="1" t="e">
        <f>VLOOKUP(Tableau1[[#This Row],[Catégorie]],Tableau3[],4,0)</f>
        <v>#N/A</v>
      </c>
      <c r="E168" s="1" t="e">
        <f>VLOOKUP(Tableau1[[#This Row],[Catégorie]],Tableau3[],3,0)</f>
        <v>#N/A</v>
      </c>
      <c r="F168" s="1" t="e">
        <f>VLOOKUP(Tableau1[[#This Row],[Catégorie]],Tableau3[],5,0)</f>
        <v>#N/A</v>
      </c>
    </row>
    <row r="169" spans="1:6" x14ac:dyDescent="0.35">
      <c r="A169" s="1" t="s">
        <v>980</v>
      </c>
      <c r="B169" s="3">
        <v>3.1358906309792505</v>
      </c>
      <c r="C169" s="1"/>
      <c r="D169" s="1" t="e">
        <f>VLOOKUP(Tableau1[[#This Row],[Catégorie]],Tableau3[],4,0)</f>
        <v>#N/A</v>
      </c>
      <c r="E169" s="1" t="e">
        <f>VLOOKUP(Tableau1[[#This Row],[Catégorie]],Tableau3[],3,0)</f>
        <v>#N/A</v>
      </c>
      <c r="F169" s="1" t="e">
        <f>VLOOKUP(Tableau1[[#This Row],[Catégorie]],Tableau3[],5,0)</f>
        <v>#N/A</v>
      </c>
    </row>
    <row r="170" spans="1:6" x14ac:dyDescent="0.35">
      <c r="A170" s="1" t="s">
        <v>1144</v>
      </c>
      <c r="B170" s="3">
        <v>3.2635934664473378</v>
      </c>
      <c r="C170" s="1"/>
      <c r="D170" s="1" t="e">
        <f>VLOOKUP(Tableau1[[#This Row],[Catégorie]],Tableau3[],4,0)</f>
        <v>#N/A</v>
      </c>
      <c r="E170" s="1" t="e">
        <f>VLOOKUP(Tableau1[[#This Row],[Catégorie]],Tableau3[],3,0)</f>
        <v>#N/A</v>
      </c>
      <c r="F170" s="1" t="e">
        <f>VLOOKUP(Tableau1[[#This Row],[Catégorie]],Tableau3[],5,0)</f>
        <v>#N/A</v>
      </c>
    </row>
    <row r="171" spans="1:6" x14ac:dyDescent="0.35">
      <c r="A171" s="1" t="s">
        <v>579</v>
      </c>
      <c r="B171" s="3">
        <v>8.6927974189219022</v>
      </c>
      <c r="C171" s="1" t="s">
        <v>1581</v>
      </c>
      <c r="D171" s="1" t="str">
        <f>VLOOKUP(Tableau1[[#This Row],[Catégorie]],Tableau3[],4,0)</f>
        <v>Produits laitiers</v>
      </c>
      <c r="E171" s="1" t="str">
        <f>VLOOKUP(Tableau1[[#This Row],[Catégorie]],Tableau3[],3,0)</f>
        <v>Fromage à pâte molle</v>
      </c>
      <c r="F171" s="1" t="str">
        <f>VLOOKUP(Tableau1[[#This Row],[Catégorie]],Tableau3[],5,0)</f>
        <v>Produits laitiers</v>
      </c>
    </row>
    <row r="172" spans="1:6" x14ac:dyDescent="0.35">
      <c r="A172" s="1" t="s">
        <v>580</v>
      </c>
      <c r="B172" s="3">
        <v>8.6927974189219022</v>
      </c>
      <c r="C172" s="1" t="s">
        <v>1581</v>
      </c>
      <c r="D172" s="1" t="str">
        <f>VLOOKUP(Tableau1[[#This Row],[Catégorie]],Tableau3[],4,0)</f>
        <v>Produits laitiers</v>
      </c>
      <c r="E172" s="1" t="str">
        <f>VLOOKUP(Tableau1[[#This Row],[Catégorie]],Tableau3[],3,0)</f>
        <v>Fromage à pâte molle</v>
      </c>
      <c r="F172" s="1" t="str">
        <f>VLOOKUP(Tableau1[[#This Row],[Catégorie]],Tableau3[],5,0)</f>
        <v>Produits laitiers</v>
      </c>
    </row>
    <row r="173" spans="1:6" x14ac:dyDescent="0.35">
      <c r="A173" s="1" t="s">
        <v>1465</v>
      </c>
      <c r="B173" s="3">
        <v>15.929685411960206</v>
      </c>
      <c r="C173" s="1" t="s">
        <v>1646</v>
      </c>
      <c r="D173" s="1" t="str">
        <f>VLOOKUP(Tableau1[[#This Row],[Catégorie]],Tableau3[],4,0)</f>
        <v>Viandes rouges</v>
      </c>
      <c r="E173" s="1" t="str">
        <f>VLOOKUP(Tableau1[[#This Row],[Catégorie]],Tableau3[],3,0)</f>
        <v>Bœuf</v>
      </c>
      <c r="F173" s="1" t="str">
        <f>VLOOKUP(Tableau1[[#This Row],[Catégorie]],Tableau3[],5,0)</f>
        <v>Viandes rouges</v>
      </c>
    </row>
    <row r="174" spans="1:6" x14ac:dyDescent="0.35">
      <c r="A174" s="1" t="s">
        <v>1466</v>
      </c>
      <c r="B174" s="3">
        <v>26.075268817204304</v>
      </c>
      <c r="C174" s="1" t="s">
        <v>1646</v>
      </c>
      <c r="D174" s="1" t="str">
        <f>VLOOKUP(Tableau1[[#This Row],[Catégorie]],Tableau3[],4,0)</f>
        <v>Viandes rouges</v>
      </c>
      <c r="E174" s="1" t="str">
        <f>VLOOKUP(Tableau1[[#This Row],[Catégorie]],Tableau3[],3,0)</f>
        <v>Bœuf</v>
      </c>
      <c r="F174" s="1" t="str">
        <f>VLOOKUP(Tableau1[[#This Row],[Catégorie]],Tableau3[],5,0)</f>
        <v>Viandes rouges</v>
      </c>
    </row>
    <row r="175" spans="1:6" x14ac:dyDescent="0.35">
      <c r="A175" s="1" t="s">
        <v>432</v>
      </c>
      <c r="B175" s="3">
        <v>0.50929826296100755</v>
      </c>
      <c r="C175" s="1" t="s">
        <v>1534</v>
      </c>
      <c r="D175" s="1" t="str">
        <f>VLOOKUP(Tableau1[[#This Row],[Catégorie]],Tableau3[],4,0)</f>
        <v>Légumes</v>
      </c>
      <c r="E175" s="1" t="str">
        <f>VLOOKUP(Tableau1[[#This Row],[Catégorie]],Tableau3[],3,0)</f>
        <v>Légumes frais</v>
      </c>
      <c r="F175" s="1" t="str">
        <f>VLOOKUP(Tableau1[[#This Row],[Catégorie]],Tableau3[],5,0)</f>
        <v>Fruits et légumes</v>
      </c>
    </row>
    <row r="176" spans="1:6" x14ac:dyDescent="0.35">
      <c r="A176" s="1" t="s">
        <v>225</v>
      </c>
      <c r="B176" s="3">
        <v>3.2635934664473378</v>
      </c>
      <c r="C176" s="1"/>
      <c r="D176" s="1" t="e">
        <f>VLOOKUP(Tableau1[[#This Row],[Catégorie]],Tableau3[],4,0)</f>
        <v>#N/A</v>
      </c>
      <c r="E176" s="1" t="e">
        <f>VLOOKUP(Tableau1[[#This Row],[Catégorie]],Tableau3[],3,0)</f>
        <v>#N/A</v>
      </c>
      <c r="F176" s="1" t="e">
        <f>VLOOKUP(Tableau1[[#This Row],[Catégorie]],Tableau3[],5,0)</f>
        <v>#N/A</v>
      </c>
    </row>
    <row r="177" spans="1:6" x14ac:dyDescent="0.35">
      <c r="A177" s="1" t="s">
        <v>1145</v>
      </c>
      <c r="B177" s="3">
        <v>3.2635934664473378</v>
      </c>
      <c r="C177" s="1"/>
      <c r="D177" s="1" t="e">
        <f>VLOOKUP(Tableau1[[#This Row],[Catégorie]],Tableau3[],4,0)</f>
        <v>#N/A</v>
      </c>
      <c r="E177" s="1" t="e">
        <f>VLOOKUP(Tableau1[[#This Row],[Catégorie]],Tableau3[],3,0)</f>
        <v>#N/A</v>
      </c>
      <c r="F177" s="1" t="e">
        <f>VLOOKUP(Tableau1[[#This Row],[Catégorie]],Tableau3[],5,0)</f>
        <v>#N/A</v>
      </c>
    </row>
    <row r="178" spans="1:6" x14ac:dyDescent="0.35">
      <c r="A178" s="1" t="s">
        <v>11</v>
      </c>
      <c r="B178" s="3">
        <v>1.7101703757268412</v>
      </c>
      <c r="C178" s="1"/>
      <c r="D178" s="1" t="e">
        <f>VLOOKUP(Tableau1[[#This Row],[Catégorie]],Tableau3[],4,0)</f>
        <v>#N/A</v>
      </c>
      <c r="E178" s="1" t="e">
        <f>VLOOKUP(Tableau1[[#This Row],[Catégorie]],Tableau3[],3,0)</f>
        <v>#N/A</v>
      </c>
      <c r="F178" s="1" t="e">
        <f>VLOOKUP(Tableau1[[#This Row],[Catégorie]],Tableau3[],5,0)</f>
        <v>#N/A</v>
      </c>
    </row>
    <row r="179" spans="1:6" x14ac:dyDescent="0.35">
      <c r="A179" s="1" t="s">
        <v>904</v>
      </c>
      <c r="B179" s="3">
        <v>2.9031878737161301</v>
      </c>
      <c r="C179" s="1"/>
      <c r="D179" s="1" t="e">
        <f>VLOOKUP(Tableau1[[#This Row],[Catégorie]],Tableau3[],4,0)</f>
        <v>#N/A</v>
      </c>
      <c r="E179" s="1" t="e">
        <f>VLOOKUP(Tableau1[[#This Row],[Catégorie]],Tableau3[],3,0)</f>
        <v>#N/A</v>
      </c>
      <c r="F179" s="1" t="e">
        <f>VLOOKUP(Tableau1[[#This Row],[Catégorie]],Tableau3[],5,0)</f>
        <v>#N/A</v>
      </c>
    </row>
    <row r="180" spans="1:6" x14ac:dyDescent="0.35">
      <c r="A180" s="1" t="s">
        <v>1409</v>
      </c>
      <c r="B180" s="3">
        <v>6.0821105066574814</v>
      </c>
      <c r="C180" s="1" t="s">
        <v>1686</v>
      </c>
      <c r="D180" s="1" t="str">
        <f>VLOOKUP(Tableau1[[#This Row],[Catégorie]],Tableau3[],4,0)</f>
        <v>Légumes</v>
      </c>
      <c r="E180" s="1" t="str">
        <f>VLOOKUP(Tableau1[[#This Row],[Catégorie]],Tableau3[],3,0)</f>
        <v>Légumes cuits (conserves comprises)</v>
      </c>
      <c r="F180" s="1" t="str">
        <f>VLOOKUP(Tableau1[[#This Row],[Catégorie]],Tableau3[],5,0)</f>
        <v>Fruits et légumes</v>
      </c>
    </row>
    <row r="181" spans="1:6" x14ac:dyDescent="0.35">
      <c r="A181" s="1" t="s">
        <v>1179</v>
      </c>
      <c r="B181" s="3">
        <v>1.8257019493310429</v>
      </c>
      <c r="C181" s="1" t="s">
        <v>1658</v>
      </c>
      <c r="D181" s="1" t="str">
        <f>VLOOKUP(Tableau1[[#This Row],[Catégorie]],Tableau3[],4,0)</f>
        <v>Poissons</v>
      </c>
      <c r="E181" s="1" t="str">
        <f>VLOOKUP(Tableau1[[#This Row],[Catégorie]],Tableau3[],3,0)</f>
        <v>Poissons de mer</v>
      </c>
      <c r="F181" s="1" t="str">
        <f>VLOOKUP(Tableau1[[#This Row],[Catégorie]],Tableau3[],5,0)</f>
        <v>Poissons</v>
      </c>
    </row>
    <row r="182" spans="1:6" x14ac:dyDescent="0.35">
      <c r="A182" s="1" t="s">
        <v>701</v>
      </c>
      <c r="B182" s="3">
        <v>5.5480921098788727</v>
      </c>
      <c r="C182" s="1" t="s">
        <v>1585</v>
      </c>
      <c r="D182" s="1" t="str">
        <f>VLOOKUP(Tableau1[[#This Row],[Catégorie]],Tableau3[],4,0)</f>
        <v>Noix, graines et produits oléagineux</v>
      </c>
      <c r="E182" s="1" t="str">
        <f>VLOOKUP(Tableau1[[#This Row],[Catégorie]],Tableau3[],3,0)</f>
        <v>Noix, graines et produits oléagineux</v>
      </c>
      <c r="F182" s="1" t="str">
        <f>VLOOKUP(Tableau1[[#This Row],[Catégorie]],Tableau3[],5,0)</f>
        <v>Légumineuses, graines et oléagineux</v>
      </c>
    </row>
    <row r="183" spans="1:6" x14ac:dyDescent="0.35">
      <c r="A183" s="1" t="s">
        <v>375</v>
      </c>
      <c r="B183" s="3">
        <v>14.744651379445772</v>
      </c>
      <c r="C183" s="1" t="s">
        <v>1746</v>
      </c>
      <c r="D183" s="1" t="str">
        <f>VLOOKUP(Tableau1[[#This Row],[Catégorie]],Tableau3[],4,0)</f>
        <v>Epices et arômes</v>
      </c>
      <c r="E183" s="1" t="str">
        <f>VLOOKUP(Tableau1[[#This Row],[Catégorie]],Tableau3[],3,0)</f>
        <v>Epices et arômes</v>
      </c>
      <c r="F183" s="1" t="str">
        <f>VLOOKUP(Tableau1[[#This Row],[Catégorie]],Tableau3[],5,0)</f>
        <v>Epices et arômes</v>
      </c>
    </row>
    <row r="184" spans="1:6" x14ac:dyDescent="0.35">
      <c r="A184" s="1" t="s">
        <v>151</v>
      </c>
      <c r="B184" s="3">
        <v>1.0540358052807164</v>
      </c>
      <c r="C184" s="1"/>
      <c r="D184" s="1" t="e">
        <f>VLOOKUP(Tableau1[[#This Row],[Catégorie]],Tableau3[],4,0)</f>
        <v>#N/A</v>
      </c>
      <c r="E184" s="1" t="e">
        <f>VLOOKUP(Tableau1[[#This Row],[Catégorie]],Tableau3[],3,0)</f>
        <v>#N/A</v>
      </c>
      <c r="F184" s="1" t="e">
        <f>VLOOKUP(Tableau1[[#This Row],[Catégorie]],Tableau3[],5,0)</f>
        <v>#N/A</v>
      </c>
    </row>
    <row r="185" spans="1:6" x14ac:dyDescent="0.35">
      <c r="A185" s="1" t="s">
        <v>152</v>
      </c>
      <c r="B185" s="3">
        <v>0.31623961981151993</v>
      </c>
      <c r="C185" s="1"/>
      <c r="D185" s="1" t="e">
        <f>VLOOKUP(Tableau1[[#This Row],[Catégorie]],Tableau3[],4,0)</f>
        <v>#N/A</v>
      </c>
      <c r="E185" s="1" t="e">
        <f>VLOOKUP(Tableau1[[#This Row],[Catégorie]],Tableau3[],3,0)</f>
        <v>#N/A</v>
      </c>
      <c r="F185" s="1" t="e">
        <f>VLOOKUP(Tableau1[[#This Row],[Catégorie]],Tableau3[],5,0)</f>
        <v>#N/A</v>
      </c>
    </row>
    <row r="186" spans="1:6" x14ac:dyDescent="0.35">
      <c r="A186" s="1" t="s">
        <v>153</v>
      </c>
      <c r="B186" s="3">
        <v>0.31623961981151993</v>
      </c>
      <c r="C186" s="1"/>
      <c r="D186" s="1" t="e">
        <f>VLOOKUP(Tableau1[[#This Row],[Catégorie]],Tableau3[],4,0)</f>
        <v>#N/A</v>
      </c>
      <c r="E186" s="1" t="e">
        <f>VLOOKUP(Tableau1[[#This Row],[Catégorie]],Tableau3[],3,0)</f>
        <v>#N/A</v>
      </c>
      <c r="F186" s="1" t="e">
        <f>VLOOKUP(Tableau1[[#This Row],[Catégorie]],Tableau3[],5,0)</f>
        <v>#N/A</v>
      </c>
    </row>
    <row r="187" spans="1:6" x14ac:dyDescent="0.35">
      <c r="A187" s="1" t="s">
        <v>154</v>
      </c>
      <c r="B187" s="3">
        <v>0.34403055162116547</v>
      </c>
      <c r="C187" s="1"/>
      <c r="D187" s="1" t="e">
        <f>VLOOKUP(Tableau1[[#This Row],[Catégorie]],Tableau3[],4,0)</f>
        <v>#N/A</v>
      </c>
      <c r="E187" s="1" t="e">
        <f>VLOOKUP(Tableau1[[#This Row],[Catégorie]],Tableau3[],3,0)</f>
        <v>#N/A</v>
      </c>
      <c r="F187" s="1" t="e">
        <f>VLOOKUP(Tableau1[[#This Row],[Catégorie]],Tableau3[],5,0)</f>
        <v>#N/A</v>
      </c>
    </row>
    <row r="188" spans="1:6" x14ac:dyDescent="0.35">
      <c r="A188" s="1" t="s">
        <v>155</v>
      </c>
      <c r="B188" s="3">
        <v>0.53127454732110746</v>
      </c>
      <c r="C188" s="1"/>
      <c r="D188" s="1" t="e">
        <f>VLOOKUP(Tableau1[[#This Row],[Catégorie]],Tableau3[],4,0)</f>
        <v>#N/A</v>
      </c>
      <c r="E188" s="1" t="e">
        <f>VLOOKUP(Tableau1[[#This Row],[Catégorie]],Tableau3[],3,0)</f>
        <v>#N/A</v>
      </c>
      <c r="F188" s="1" t="e">
        <f>VLOOKUP(Tableau1[[#This Row],[Catégorie]],Tableau3[],5,0)</f>
        <v>#N/A</v>
      </c>
    </row>
    <row r="189" spans="1:6" x14ac:dyDescent="0.35">
      <c r="A189" s="1" t="s">
        <v>156</v>
      </c>
      <c r="B189" s="3">
        <v>0.53127454732110746</v>
      </c>
      <c r="C189" s="1"/>
      <c r="D189" s="1" t="e">
        <f>VLOOKUP(Tableau1[[#This Row],[Catégorie]],Tableau3[],4,0)</f>
        <v>#N/A</v>
      </c>
      <c r="E189" s="1" t="e">
        <f>VLOOKUP(Tableau1[[#This Row],[Catégorie]],Tableau3[],3,0)</f>
        <v>#N/A</v>
      </c>
      <c r="F189" s="1" t="e">
        <f>VLOOKUP(Tableau1[[#This Row],[Catégorie]],Tableau3[],5,0)</f>
        <v>#N/A</v>
      </c>
    </row>
    <row r="190" spans="1:6" x14ac:dyDescent="0.35">
      <c r="A190" s="1" t="s">
        <v>157</v>
      </c>
      <c r="B190" s="3">
        <v>1.0540358052807164</v>
      </c>
      <c r="C190" s="1"/>
      <c r="D190" s="1" t="e">
        <f>VLOOKUP(Tableau1[[#This Row],[Catégorie]],Tableau3[],4,0)</f>
        <v>#N/A</v>
      </c>
      <c r="E190" s="1" t="e">
        <f>VLOOKUP(Tableau1[[#This Row],[Catégorie]],Tableau3[],3,0)</f>
        <v>#N/A</v>
      </c>
      <c r="F190" s="1" t="e">
        <f>VLOOKUP(Tableau1[[#This Row],[Catégorie]],Tableau3[],5,0)</f>
        <v>#N/A</v>
      </c>
    </row>
    <row r="191" spans="1:6" x14ac:dyDescent="0.35">
      <c r="A191" s="1" t="s">
        <v>158</v>
      </c>
      <c r="B191" s="3">
        <v>1.0540358052807164</v>
      </c>
      <c r="C191" s="1"/>
      <c r="D191" s="1" t="e">
        <f>VLOOKUP(Tableau1[[#This Row],[Catégorie]],Tableau3[],4,0)</f>
        <v>#N/A</v>
      </c>
      <c r="E191" s="1" t="e">
        <f>VLOOKUP(Tableau1[[#This Row],[Catégorie]],Tableau3[],3,0)</f>
        <v>#N/A</v>
      </c>
      <c r="F191" s="1" t="e">
        <f>VLOOKUP(Tableau1[[#This Row],[Catégorie]],Tableau3[],5,0)</f>
        <v>#N/A</v>
      </c>
    </row>
    <row r="192" spans="1:6" x14ac:dyDescent="0.35">
      <c r="A192" s="1" t="s">
        <v>159</v>
      </c>
      <c r="B192" s="3">
        <v>1.0540358052807164</v>
      </c>
      <c r="C192" s="1"/>
      <c r="D192" s="1" t="e">
        <f>VLOOKUP(Tableau1[[#This Row],[Catégorie]],Tableau3[],4,0)</f>
        <v>#N/A</v>
      </c>
      <c r="E192" s="1" t="e">
        <f>VLOOKUP(Tableau1[[#This Row],[Catégorie]],Tableau3[],3,0)</f>
        <v>#N/A</v>
      </c>
      <c r="F192" s="1" t="e">
        <f>VLOOKUP(Tableau1[[#This Row],[Catégorie]],Tableau3[],5,0)</f>
        <v>#N/A</v>
      </c>
    </row>
    <row r="193" spans="1:6" x14ac:dyDescent="0.35">
      <c r="A193" s="1" t="s">
        <v>160</v>
      </c>
      <c r="B193" s="3">
        <v>1.0540358052807164</v>
      </c>
      <c r="C193" s="1"/>
      <c r="D193" s="1" t="e">
        <f>VLOOKUP(Tableau1[[#This Row],[Catégorie]],Tableau3[],4,0)</f>
        <v>#N/A</v>
      </c>
      <c r="E193" s="1" t="e">
        <f>VLOOKUP(Tableau1[[#This Row],[Catégorie]],Tableau3[],3,0)</f>
        <v>#N/A</v>
      </c>
      <c r="F193" s="1" t="e">
        <f>VLOOKUP(Tableau1[[#This Row],[Catégorie]],Tableau3[],5,0)</f>
        <v>#N/A</v>
      </c>
    </row>
    <row r="194" spans="1:6" x14ac:dyDescent="0.35">
      <c r="A194" s="1" t="s">
        <v>161</v>
      </c>
      <c r="B194" s="3">
        <v>1.0540358052807164</v>
      </c>
      <c r="C194" s="1"/>
      <c r="D194" s="1" t="e">
        <f>VLOOKUP(Tableau1[[#This Row],[Catégorie]],Tableau3[],4,0)</f>
        <v>#N/A</v>
      </c>
      <c r="E194" s="1" t="e">
        <f>VLOOKUP(Tableau1[[#This Row],[Catégorie]],Tableau3[],3,0)</f>
        <v>#N/A</v>
      </c>
      <c r="F194" s="1" t="e">
        <f>VLOOKUP(Tableau1[[#This Row],[Catégorie]],Tableau3[],5,0)</f>
        <v>#N/A</v>
      </c>
    </row>
    <row r="195" spans="1:6" x14ac:dyDescent="0.35">
      <c r="A195" s="1" t="s">
        <v>162</v>
      </c>
      <c r="B195" s="3">
        <v>1.0540358052807164</v>
      </c>
      <c r="C195" s="1"/>
      <c r="D195" s="1" t="e">
        <f>VLOOKUP(Tableau1[[#This Row],[Catégorie]],Tableau3[],4,0)</f>
        <v>#N/A</v>
      </c>
      <c r="E195" s="1" t="e">
        <f>VLOOKUP(Tableau1[[#This Row],[Catégorie]],Tableau3[],3,0)</f>
        <v>#N/A</v>
      </c>
      <c r="F195" s="1" t="e">
        <f>VLOOKUP(Tableau1[[#This Row],[Catégorie]],Tableau3[],5,0)</f>
        <v>#N/A</v>
      </c>
    </row>
    <row r="196" spans="1:6" x14ac:dyDescent="0.35">
      <c r="A196" s="1" t="s">
        <v>163</v>
      </c>
      <c r="B196" s="3">
        <v>1.1651995325192983</v>
      </c>
      <c r="C196" s="1"/>
      <c r="D196" s="1" t="e">
        <f>VLOOKUP(Tableau1[[#This Row],[Catégorie]],Tableau3[],4,0)</f>
        <v>#N/A</v>
      </c>
      <c r="E196" s="1" t="e">
        <f>VLOOKUP(Tableau1[[#This Row],[Catégorie]],Tableau3[],3,0)</f>
        <v>#N/A</v>
      </c>
      <c r="F196" s="1" t="e">
        <f>VLOOKUP(Tableau1[[#This Row],[Catégorie]],Tableau3[],5,0)</f>
        <v>#N/A</v>
      </c>
    </row>
    <row r="197" spans="1:6" x14ac:dyDescent="0.35">
      <c r="A197" s="1" t="s">
        <v>226</v>
      </c>
      <c r="B197" s="3">
        <v>3.2635934664473378</v>
      </c>
      <c r="C197" s="1"/>
      <c r="D197" s="1" t="e">
        <f>VLOOKUP(Tableau1[[#This Row],[Catégorie]],Tableau3[],4,0)</f>
        <v>#N/A</v>
      </c>
      <c r="E197" s="1" t="e">
        <f>VLOOKUP(Tableau1[[#This Row],[Catégorie]],Tableau3[],3,0)</f>
        <v>#N/A</v>
      </c>
      <c r="F197" s="1" t="e">
        <f>VLOOKUP(Tableau1[[#This Row],[Catégorie]],Tableau3[],5,0)</f>
        <v>#N/A</v>
      </c>
    </row>
    <row r="198" spans="1:6" x14ac:dyDescent="0.35">
      <c r="A198" s="1" t="s">
        <v>227</v>
      </c>
      <c r="B198" s="3">
        <v>3.2635934664473378</v>
      </c>
      <c r="C198" s="1"/>
      <c r="D198" s="1" t="e">
        <f>VLOOKUP(Tableau1[[#This Row],[Catégorie]],Tableau3[],4,0)</f>
        <v>#N/A</v>
      </c>
      <c r="E198" s="1" t="e">
        <f>VLOOKUP(Tableau1[[#This Row],[Catégorie]],Tableau3[],3,0)</f>
        <v>#N/A</v>
      </c>
      <c r="F198" s="1" t="e">
        <f>VLOOKUP(Tableau1[[#This Row],[Catégorie]],Tableau3[],5,0)</f>
        <v>#N/A</v>
      </c>
    </row>
    <row r="199" spans="1:6" x14ac:dyDescent="0.35">
      <c r="A199" s="1" t="s">
        <v>228</v>
      </c>
      <c r="B199" s="3">
        <v>3.2635934664473378</v>
      </c>
      <c r="C199" s="1"/>
      <c r="D199" s="1" t="e">
        <f>VLOOKUP(Tableau1[[#This Row],[Catégorie]],Tableau3[],4,0)</f>
        <v>#N/A</v>
      </c>
      <c r="E199" s="1" t="e">
        <f>VLOOKUP(Tableau1[[#This Row],[Catégorie]],Tableau3[],3,0)</f>
        <v>#N/A</v>
      </c>
      <c r="F199" s="1" t="e">
        <f>VLOOKUP(Tableau1[[#This Row],[Catégorie]],Tableau3[],5,0)</f>
        <v>#N/A</v>
      </c>
    </row>
    <row r="200" spans="1:6" x14ac:dyDescent="0.35">
      <c r="A200" s="1" t="s">
        <v>735</v>
      </c>
      <c r="B200" s="3">
        <v>7.5055540629082111</v>
      </c>
      <c r="C200" s="1"/>
      <c r="D200" s="1" t="e">
        <f>VLOOKUP(Tableau1[[#This Row],[Catégorie]],Tableau3[],4,0)</f>
        <v>#N/A</v>
      </c>
      <c r="E200" s="1" t="e">
        <f>VLOOKUP(Tableau1[[#This Row],[Catégorie]],Tableau3[],3,0)</f>
        <v>#N/A</v>
      </c>
      <c r="F200" s="1" t="e">
        <f>VLOOKUP(Tableau1[[#This Row],[Catégorie]],Tableau3[],5,0)</f>
        <v>#N/A</v>
      </c>
    </row>
    <row r="201" spans="1:6" x14ac:dyDescent="0.35">
      <c r="A201" s="1" t="s">
        <v>229</v>
      </c>
      <c r="B201" s="3">
        <v>3.2635934664473378</v>
      </c>
      <c r="C201" s="1"/>
      <c r="D201" s="1" t="e">
        <f>VLOOKUP(Tableau1[[#This Row],[Catégorie]],Tableau3[],4,0)</f>
        <v>#N/A</v>
      </c>
      <c r="E201" s="1" t="e">
        <f>VLOOKUP(Tableau1[[#This Row],[Catégorie]],Tableau3[],3,0)</f>
        <v>#N/A</v>
      </c>
      <c r="F201" s="1" t="e">
        <f>VLOOKUP(Tableau1[[#This Row],[Catégorie]],Tableau3[],5,0)</f>
        <v>#N/A</v>
      </c>
    </row>
    <row r="202" spans="1:6" x14ac:dyDescent="0.35">
      <c r="A202" s="1" t="s">
        <v>230</v>
      </c>
      <c r="B202" s="3">
        <v>3.2635934664473378</v>
      </c>
      <c r="C202" s="1"/>
      <c r="D202" s="1" t="e">
        <f>VLOOKUP(Tableau1[[#This Row],[Catégorie]],Tableau3[],4,0)</f>
        <v>#N/A</v>
      </c>
      <c r="E202" s="1" t="e">
        <f>VLOOKUP(Tableau1[[#This Row],[Catégorie]],Tableau3[],3,0)</f>
        <v>#N/A</v>
      </c>
      <c r="F202" s="1" t="e">
        <f>VLOOKUP(Tableau1[[#This Row],[Catégorie]],Tableau3[],5,0)</f>
        <v>#N/A</v>
      </c>
    </row>
    <row r="203" spans="1:6" x14ac:dyDescent="0.35">
      <c r="A203" s="1" t="s">
        <v>581</v>
      </c>
      <c r="B203" s="3">
        <v>8.6927974189219022</v>
      </c>
      <c r="C203" s="1" t="s">
        <v>1581</v>
      </c>
      <c r="D203" s="1" t="str">
        <f>VLOOKUP(Tableau1[[#This Row],[Catégorie]],Tableau3[],4,0)</f>
        <v>Produits laitiers</v>
      </c>
      <c r="E203" s="1" t="str">
        <f>VLOOKUP(Tableau1[[#This Row],[Catégorie]],Tableau3[],3,0)</f>
        <v>Fromage à pâte molle</v>
      </c>
      <c r="F203" s="1" t="str">
        <f>VLOOKUP(Tableau1[[#This Row],[Catégorie]],Tableau3[],5,0)</f>
        <v>Produits laitiers</v>
      </c>
    </row>
    <row r="204" spans="1:6" x14ac:dyDescent="0.35">
      <c r="A204" s="1" t="s">
        <v>905</v>
      </c>
      <c r="B204" s="3">
        <v>2.9031878737161301</v>
      </c>
      <c r="C204" s="1"/>
      <c r="D204" s="1" t="e">
        <f>VLOOKUP(Tableau1[[#This Row],[Catégorie]],Tableau3[],4,0)</f>
        <v>#N/A</v>
      </c>
      <c r="E204" s="1" t="e">
        <f>VLOOKUP(Tableau1[[#This Row],[Catégorie]],Tableau3[],3,0)</f>
        <v>#N/A</v>
      </c>
      <c r="F204" s="1" t="e">
        <f>VLOOKUP(Tableau1[[#This Row],[Catégorie]],Tableau3[],5,0)</f>
        <v>#N/A</v>
      </c>
    </row>
    <row r="205" spans="1:6" x14ac:dyDescent="0.35">
      <c r="A205" s="1" t="s">
        <v>12</v>
      </c>
      <c r="B205" s="3">
        <v>3.435132832560766</v>
      </c>
      <c r="C205" s="1"/>
      <c r="D205" s="1" t="e">
        <f>VLOOKUP(Tableau1[[#This Row],[Catégorie]],Tableau3[],4,0)</f>
        <v>#N/A</v>
      </c>
      <c r="E205" s="1" t="e">
        <f>VLOOKUP(Tableau1[[#This Row],[Catégorie]],Tableau3[],3,0)</f>
        <v>#N/A</v>
      </c>
      <c r="F205" s="1" t="e">
        <f>VLOOKUP(Tableau1[[#This Row],[Catégorie]],Tableau3[],5,0)</f>
        <v>#N/A</v>
      </c>
    </row>
    <row r="206" spans="1:6" x14ac:dyDescent="0.35">
      <c r="A206" s="1" t="s">
        <v>13</v>
      </c>
      <c r="B206" s="3">
        <v>1.7101703757268412</v>
      </c>
      <c r="C206" s="1"/>
      <c r="D206" s="1" t="e">
        <f>VLOOKUP(Tableau1[[#This Row],[Catégorie]],Tableau3[],4,0)</f>
        <v>#N/A</v>
      </c>
      <c r="E206" s="1" t="e">
        <f>VLOOKUP(Tableau1[[#This Row],[Catégorie]],Tableau3[],3,0)</f>
        <v>#N/A</v>
      </c>
      <c r="F206" s="1" t="e">
        <f>VLOOKUP(Tableau1[[#This Row],[Catégorie]],Tableau3[],5,0)</f>
        <v>#N/A</v>
      </c>
    </row>
    <row r="207" spans="1:6" x14ac:dyDescent="0.35">
      <c r="A207" s="1" t="s">
        <v>1496</v>
      </c>
      <c r="B207" s="3">
        <v>8.3988494625648169</v>
      </c>
      <c r="C207" s="1" t="s">
        <v>1583</v>
      </c>
      <c r="D207" s="1" t="str">
        <f>VLOOKUP(Tableau1[[#This Row],[Catégorie]],Tableau3[],4,0)</f>
        <v>Viandes blanches</v>
      </c>
      <c r="E207" s="1" t="str">
        <f>VLOOKUP(Tableau1[[#This Row],[Catégorie]],Tableau3[],3,0)</f>
        <v>Volaille</v>
      </c>
      <c r="F207" s="1" t="str">
        <f>VLOOKUP(Tableau1[[#This Row],[Catégorie]],Tableau3[],5,0)</f>
        <v>Volailles</v>
      </c>
    </row>
    <row r="208" spans="1:6" x14ac:dyDescent="0.35">
      <c r="A208" s="1" t="s">
        <v>1497</v>
      </c>
      <c r="B208" s="3">
        <v>8.3988494625648169</v>
      </c>
      <c r="C208" s="1" t="s">
        <v>1583</v>
      </c>
      <c r="D208" s="1" t="str">
        <f>VLOOKUP(Tableau1[[#This Row],[Catégorie]],Tableau3[],4,0)</f>
        <v>Viandes blanches</v>
      </c>
      <c r="E208" s="1" t="str">
        <f>VLOOKUP(Tableau1[[#This Row],[Catégorie]],Tableau3[],3,0)</f>
        <v>Volaille</v>
      </c>
      <c r="F208" s="1" t="str">
        <f>VLOOKUP(Tableau1[[#This Row],[Catégorie]],Tableau3[],5,0)</f>
        <v>Volailles</v>
      </c>
    </row>
    <row r="209" spans="1:6" x14ac:dyDescent="0.35">
      <c r="A209" s="1" t="s">
        <v>1498</v>
      </c>
      <c r="B209" s="3">
        <v>8.3988494625648169</v>
      </c>
      <c r="C209" s="1" t="s">
        <v>1583</v>
      </c>
      <c r="D209" s="1" t="str">
        <f>VLOOKUP(Tableau1[[#This Row],[Catégorie]],Tableau3[],4,0)</f>
        <v>Viandes blanches</v>
      </c>
      <c r="E209" s="1" t="str">
        <f>VLOOKUP(Tableau1[[#This Row],[Catégorie]],Tableau3[],3,0)</f>
        <v>Volaille</v>
      </c>
      <c r="F209" s="1" t="str">
        <f>VLOOKUP(Tableau1[[#This Row],[Catégorie]],Tableau3[],5,0)</f>
        <v>Volailles</v>
      </c>
    </row>
    <row r="210" spans="1:6" x14ac:dyDescent="0.35">
      <c r="A210" s="1" t="s">
        <v>1310</v>
      </c>
      <c r="B210" s="3">
        <v>0</v>
      </c>
      <c r="C210" s="1"/>
      <c r="D210" s="1" t="e">
        <f>VLOOKUP(Tableau1[[#This Row],[Catégorie]],Tableau3[],4,0)</f>
        <v>#N/A</v>
      </c>
      <c r="E210" s="1" t="e">
        <f>VLOOKUP(Tableau1[[#This Row],[Catégorie]],Tableau3[],3,0)</f>
        <v>#N/A</v>
      </c>
      <c r="F210" s="1" t="e">
        <f>VLOOKUP(Tableau1[[#This Row],[Catégorie]],Tableau3[],5,0)</f>
        <v>#N/A</v>
      </c>
    </row>
    <row r="211" spans="1:6" x14ac:dyDescent="0.35">
      <c r="A211" s="1" t="s">
        <v>533</v>
      </c>
      <c r="B211" s="3">
        <v>0.37028904475089486</v>
      </c>
      <c r="C211" s="1" t="s">
        <v>1746</v>
      </c>
      <c r="D211" s="1" t="str">
        <f>VLOOKUP(Tableau1[[#This Row],[Catégorie]],Tableau3[],4,0)</f>
        <v>Epices et arômes</v>
      </c>
      <c r="E211" s="1" t="str">
        <f>VLOOKUP(Tableau1[[#This Row],[Catégorie]],Tableau3[],3,0)</f>
        <v>Epices et arômes</v>
      </c>
      <c r="F211" s="1" t="str">
        <f>VLOOKUP(Tableau1[[#This Row],[Catégorie]],Tableau3[],5,0)</f>
        <v>Epices et arômes</v>
      </c>
    </row>
    <row r="212" spans="1:6" x14ac:dyDescent="0.35">
      <c r="A212" s="1" t="s">
        <v>582</v>
      </c>
      <c r="B212" s="3">
        <v>11.655498231543413</v>
      </c>
      <c r="C212" s="1"/>
      <c r="D212" s="1" t="e">
        <f>VLOOKUP(Tableau1[[#This Row],[Catégorie]],Tableau3[],4,0)</f>
        <v>#N/A</v>
      </c>
      <c r="E212" s="1" t="e">
        <f>VLOOKUP(Tableau1[[#This Row],[Catégorie]],Tableau3[],3,0)</f>
        <v>#N/A</v>
      </c>
      <c r="F212" s="1" t="e">
        <f>VLOOKUP(Tableau1[[#This Row],[Catégorie]],Tableau3[],5,0)</f>
        <v>#N/A</v>
      </c>
    </row>
    <row r="213" spans="1:6" x14ac:dyDescent="0.35">
      <c r="A213" s="1" t="s">
        <v>164</v>
      </c>
      <c r="B213" s="3">
        <v>0.31623961981151993</v>
      </c>
      <c r="C213" s="1"/>
      <c r="D213" s="1" t="e">
        <f>VLOOKUP(Tableau1[[#This Row],[Catégorie]],Tableau3[],4,0)</f>
        <v>#N/A</v>
      </c>
      <c r="E213" s="1" t="e">
        <f>VLOOKUP(Tableau1[[#This Row],[Catégorie]],Tableau3[],3,0)</f>
        <v>#N/A</v>
      </c>
      <c r="F213" s="1" t="e">
        <f>VLOOKUP(Tableau1[[#This Row],[Catégorie]],Tableau3[],5,0)</f>
        <v>#N/A</v>
      </c>
    </row>
    <row r="214" spans="1:6" x14ac:dyDescent="0.35">
      <c r="A214" s="1" t="s">
        <v>165</v>
      </c>
      <c r="B214" s="3">
        <v>0.31623961981151993</v>
      </c>
      <c r="C214" s="1"/>
      <c r="D214" s="1" t="e">
        <f>VLOOKUP(Tableau1[[#This Row],[Catégorie]],Tableau3[],4,0)</f>
        <v>#N/A</v>
      </c>
      <c r="E214" s="1" t="e">
        <f>VLOOKUP(Tableau1[[#This Row],[Catégorie]],Tableau3[],3,0)</f>
        <v>#N/A</v>
      </c>
      <c r="F214" s="1" t="e">
        <f>VLOOKUP(Tableau1[[#This Row],[Catégorie]],Tableau3[],5,0)</f>
        <v>#N/A</v>
      </c>
    </row>
    <row r="215" spans="1:6" x14ac:dyDescent="0.35">
      <c r="A215" s="1" t="s">
        <v>166</v>
      </c>
      <c r="B215" s="3">
        <v>0.34403055162116547</v>
      </c>
      <c r="C215" s="1"/>
      <c r="D215" s="1" t="e">
        <f>VLOOKUP(Tableau1[[#This Row],[Catégorie]],Tableau3[],4,0)</f>
        <v>#N/A</v>
      </c>
      <c r="E215" s="1" t="e">
        <f>VLOOKUP(Tableau1[[#This Row],[Catégorie]],Tableau3[],3,0)</f>
        <v>#N/A</v>
      </c>
      <c r="F215" s="1" t="e">
        <f>VLOOKUP(Tableau1[[#This Row],[Catégorie]],Tableau3[],5,0)</f>
        <v>#N/A</v>
      </c>
    </row>
    <row r="216" spans="1:6" x14ac:dyDescent="0.35">
      <c r="A216" s="1" t="s">
        <v>863</v>
      </c>
      <c r="B216" s="3">
        <v>0.50929826296100755</v>
      </c>
      <c r="C216" s="1" t="s">
        <v>1534</v>
      </c>
      <c r="D216" s="1" t="str">
        <f>VLOOKUP(Tableau1[[#This Row],[Catégorie]],Tableau3[],4,0)</f>
        <v>Légumes</v>
      </c>
      <c r="E216" s="1" t="str">
        <f>VLOOKUP(Tableau1[[#This Row],[Catégorie]],Tableau3[],3,0)</f>
        <v>Légumes frais</v>
      </c>
      <c r="F216" s="1" t="str">
        <f>VLOOKUP(Tableau1[[#This Row],[Catégorie]],Tableau3[],5,0)</f>
        <v>Fruits et légumes</v>
      </c>
    </row>
    <row r="217" spans="1:6" x14ac:dyDescent="0.35">
      <c r="A217" s="1" t="s">
        <v>583</v>
      </c>
      <c r="B217" s="3">
        <v>11.655498231543413</v>
      </c>
      <c r="C217" s="1"/>
      <c r="D217" s="1" t="e">
        <f>VLOOKUP(Tableau1[[#This Row],[Catégorie]],Tableau3[],4,0)</f>
        <v>#N/A</v>
      </c>
      <c r="E217" s="1" t="e">
        <f>VLOOKUP(Tableau1[[#This Row],[Catégorie]],Tableau3[],3,0)</f>
        <v>#N/A</v>
      </c>
      <c r="F217" s="1" t="e">
        <f>VLOOKUP(Tableau1[[#This Row],[Catégorie]],Tableau3[],5,0)</f>
        <v>#N/A</v>
      </c>
    </row>
    <row r="218" spans="1:6" x14ac:dyDescent="0.35">
      <c r="A218" s="1" t="s">
        <v>1146</v>
      </c>
      <c r="B218" s="3">
        <v>3.2635934664473378</v>
      </c>
      <c r="C218" s="1"/>
      <c r="D218" s="1" t="e">
        <f>VLOOKUP(Tableau1[[#This Row],[Catégorie]],Tableau3[],4,0)</f>
        <v>#N/A</v>
      </c>
      <c r="E218" s="1" t="e">
        <f>VLOOKUP(Tableau1[[#This Row],[Catégorie]],Tableau3[],3,0)</f>
        <v>#N/A</v>
      </c>
      <c r="F218" s="1" t="e">
        <f>VLOOKUP(Tableau1[[#This Row],[Catégorie]],Tableau3[],5,0)</f>
        <v>#N/A</v>
      </c>
    </row>
    <row r="219" spans="1:6" x14ac:dyDescent="0.35">
      <c r="A219" s="1" t="s">
        <v>376</v>
      </c>
      <c r="B219" s="3">
        <v>3.2635934664473378</v>
      </c>
      <c r="C219" s="1"/>
      <c r="D219" s="1" t="e">
        <f>VLOOKUP(Tableau1[[#This Row],[Catégorie]],Tableau3[],4,0)</f>
        <v>#N/A</v>
      </c>
      <c r="E219" s="1" t="e">
        <f>VLOOKUP(Tableau1[[#This Row],[Catégorie]],Tableau3[],3,0)</f>
        <v>#N/A</v>
      </c>
      <c r="F219" s="1" t="e">
        <f>VLOOKUP(Tableau1[[#This Row],[Catégorie]],Tableau3[],5,0)</f>
        <v>#N/A</v>
      </c>
    </row>
    <row r="220" spans="1:6" x14ac:dyDescent="0.35">
      <c r="A220" s="1" t="s">
        <v>36</v>
      </c>
      <c r="B220" s="3">
        <v>1.1379147137932404</v>
      </c>
      <c r="C220" s="1"/>
      <c r="D220" s="1" t="e">
        <f>VLOOKUP(Tableau1[[#This Row],[Catégorie]],Tableau3[],4,0)</f>
        <v>#N/A</v>
      </c>
      <c r="E220" s="1" t="e">
        <f>VLOOKUP(Tableau1[[#This Row],[Catégorie]],Tableau3[],3,0)</f>
        <v>#N/A</v>
      </c>
      <c r="F220" s="1" t="e">
        <f>VLOOKUP(Tableau1[[#This Row],[Catégorie]],Tableau3[],5,0)</f>
        <v>#N/A</v>
      </c>
    </row>
    <row r="221" spans="1:6" x14ac:dyDescent="0.35">
      <c r="A221" s="1" t="s">
        <v>37</v>
      </c>
      <c r="B221" s="3">
        <v>1.1379147137932404</v>
      </c>
      <c r="C221" s="1"/>
      <c r="D221" s="1" t="e">
        <f>VLOOKUP(Tableau1[[#This Row],[Catégorie]],Tableau3[],4,0)</f>
        <v>#N/A</v>
      </c>
      <c r="E221" s="1" t="e">
        <f>VLOOKUP(Tableau1[[#This Row],[Catégorie]],Tableau3[],3,0)</f>
        <v>#N/A</v>
      </c>
      <c r="F221" s="1" t="e">
        <f>VLOOKUP(Tableau1[[#This Row],[Catégorie]],Tableau3[],5,0)</f>
        <v>#N/A</v>
      </c>
    </row>
    <row r="222" spans="1:6" x14ac:dyDescent="0.35">
      <c r="A222" s="1" t="s">
        <v>875</v>
      </c>
      <c r="B222" s="3">
        <v>0.32312203387765104</v>
      </c>
      <c r="C222" s="1" t="s">
        <v>1534</v>
      </c>
      <c r="D222" s="1" t="str">
        <f>VLOOKUP(Tableau1[[#This Row],[Catégorie]],Tableau3[],4,0)</f>
        <v>Légumes</v>
      </c>
      <c r="E222" s="1" t="str">
        <f>VLOOKUP(Tableau1[[#This Row],[Catégorie]],Tableau3[],3,0)</f>
        <v>Légumes frais</v>
      </c>
      <c r="F222" s="1" t="str">
        <f>VLOOKUP(Tableau1[[#This Row],[Catégorie]],Tableau3[],5,0)</f>
        <v>Fruits et légumes</v>
      </c>
    </row>
    <row r="223" spans="1:6" x14ac:dyDescent="0.35">
      <c r="A223" s="1" t="s">
        <v>876</v>
      </c>
      <c r="B223" s="3">
        <v>0.32312203387765104</v>
      </c>
      <c r="C223" s="1" t="s">
        <v>1534</v>
      </c>
      <c r="D223" s="1" t="str">
        <f>VLOOKUP(Tableau1[[#This Row],[Catégorie]],Tableau3[],4,0)</f>
        <v>Légumes</v>
      </c>
      <c r="E223" s="1" t="str">
        <f>VLOOKUP(Tableau1[[#This Row],[Catégorie]],Tableau3[],3,0)</f>
        <v>Légumes frais</v>
      </c>
      <c r="F223" s="1" t="str">
        <f>VLOOKUP(Tableau1[[#This Row],[Catégorie]],Tableau3[],5,0)</f>
        <v>Fruits et légumes</v>
      </c>
    </row>
    <row r="224" spans="1:6" x14ac:dyDescent="0.35">
      <c r="A224" s="1" t="s">
        <v>1467</v>
      </c>
      <c r="B224" s="3">
        <v>72.876344086021518</v>
      </c>
      <c r="C224" s="1" t="s">
        <v>1706</v>
      </c>
      <c r="D224" s="1" t="str">
        <f>VLOOKUP(Tableau1[[#This Row],[Catégorie]],Tableau3[],4,0)</f>
        <v>Charcuterie</v>
      </c>
      <c r="E224" s="1" t="str">
        <f>VLOOKUP(Tableau1[[#This Row],[Catégorie]],Tableau3[],3,0)</f>
        <v>Produits de charcuterie crus</v>
      </c>
      <c r="F224" s="1" t="str">
        <f>VLOOKUP(Tableau1[[#This Row],[Catégorie]],Tableau3[],5,0)</f>
        <v>Viandes autres, charcuterie et abats</v>
      </c>
    </row>
    <row r="225" spans="1:6" x14ac:dyDescent="0.35">
      <c r="A225" s="1" t="s">
        <v>1180</v>
      </c>
      <c r="B225" s="3">
        <v>1.8257019493310429</v>
      </c>
      <c r="C225" s="1"/>
      <c r="D225" s="1" t="e">
        <f>VLOOKUP(Tableau1[[#This Row],[Catégorie]],Tableau3[],4,0)</f>
        <v>#N/A</v>
      </c>
      <c r="E225" s="1" t="e">
        <f>VLOOKUP(Tableau1[[#This Row],[Catégorie]],Tableau3[],3,0)</f>
        <v>#N/A</v>
      </c>
      <c r="F225" s="1" t="e">
        <f>VLOOKUP(Tableau1[[#This Row],[Catégorie]],Tableau3[],5,0)</f>
        <v>#N/A</v>
      </c>
    </row>
    <row r="226" spans="1:6" x14ac:dyDescent="0.35">
      <c r="A226" s="1" t="s">
        <v>736</v>
      </c>
      <c r="B226" s="3">
        <v>7.5055540629082111</v>
      </c>
      <c r="C226" s="1"/>
      <c r="D226" s="1" t="e">
        <f>VLOOKUP(Tableau1[[#This Row],[Catégorie]],Tableau3[],4,0)</f>
        <v>#N/A</v>
      </c>
      <c r="E226" s="1" t="e">
        <f>VLOOKUP(Tableau1[[#This Row],[Catégorie]],Tableau3[],3,0)</f>
        <v>#N/A</v>
      </c>
      <c r="F226" s="1" t="e">
        <f>VLOOKUP(Tableau1[[#This Row],[Catégorie]],Tableau3[],5,0)</f>
        <v>#N/A</v>
      </c>
    </row>
    <row r="227" spans="1:6" x14ac:dyDescent="0.35">
      <c r="A227" s="1" t="s">
        <v>657</v>
      </c>
      <c r="B227" s="3">
        <v>0.9461957073023668</v>
      </c>
      <c r="C227" s="1" t="s">
        <v>1518</v>
      </c>
      <c r="D227" s="1" t="str">
        <f>VLOOKUP(Tableau1[[#This Row],[Catégorie]],Tableau3[],4,0)</f>
        <v>Fruits</v>
      </c>
      <c r="E227" s="1" t="str">
        <f>VLOOKUP(Tableau1[[#This Row],[Catégorie]],Tableau3[],3,0)</f>
        <v>Fruits frais</v>
      </c>
      <c r="F227" s="1" t="str">
        <f>VLOOKUP(Tableau1[[#This Row],[Catégorie]],Tableau3[],5,0)</f>
        <v>Fruits et légumes</v>
      </c>
    </row>
    <row r="228" spans="1:6" x14ac:dyDescent="0.35">
      <c r="A228" s="1" t="s">
        <v>1220</v>
      </c>
      <c r="B228" s="3">
        <v>0</v>
      </c>
      <c r="C228" s="1" t="s">
        <v>1658</v>
      </c>
      <c r="D228" s="1" t="str">
        <f>VLOOKUP(Tableau1[[#This Row],[Catégorie]],Tableau3[],4,0)</f>
        <v>Poissons</v>
      </c>
      <c r="E228" s="1" t="str">
        <f>VLOOKUP(Tableau1[[#This Row],[Catégorie]],Tableau3[],3,0)</f>
        <v>Poissons de mer</v>
      </c>
      <c r="F228" s="1" t="str">
        <f>VLOOKUP(Tableau1[[#This Row],[Catégorie]],Tableau3[],5,0)</f>
        <v>Poissons</v>
      </c>
    </row>
    <row r="229" spans="1:6" x14ac:dyDescent="0.35">
      <c r="A229" s="1" t="s">
        <v>888</v>
      </c>
      <c r="B229" s="3">
        <v>0.50929826296100755</v>
      </c>
      <c r="C229" s="1" t="s">
        <v>1534</v>
      </c>
      <c r="D229" s="1" t="str">
        <f>VLOOKUP(Tableau1[[#This Row],[Catégorie]],Tableau3[],4,0)</f>
        <v>Légumes</v>
      </c>
      <c r="E229" s="1" t="str">
        <f>VLOOKUP(Tableau1[[#This Row],[Catégorie]],Tableau3[],3,0)</f>
        <v>Légumes frais</v>
      </c>
      <c r="F229" s="1" t="str">
        <f>VLOOKUP(Tableau1[[#This Row],[Catégorie]],Tableau3[],5,0)</f>
        <v>Fruits et légumes</v>
      </c>
    </row>
    <row r="230" spans="1:6" x14ac:dyDescent="0.35">
      <c r="A230" s="1" t="s">
        <v>877</v>
      </c>
      <c r="B230" s="3">
        <v>0.32312203387765104</v>
      </c>
      <c r="C230" s="1" t="s">
        <v>1534</v>
      </c>
      <c r="D230" s="1" t="str">
        <f>VLOOKUP(Tableau1[[#This Row],[Catégorie]],Tableau3[],4,0)</f>
        <v>Légumes</v>
      </c>
      <c r="E230" s="1" t="str">
        <f>VLOOKUP(Tableau1[[#This Row],[Catégorie]],Tableau3[],3,0)</f>
        <v>Légumes frais</v>
      </c>
      <c r="F230" s="1" t="str">
        <f>VLOOKUP(Tableau1[[#This Row],[Catégorie]],Tableau3[],5,0)</f>
        <v>Fruits et légumes</v>
      </c>
    </row>
    <row r="231" spans="1:6" x14ac:dyDescent="0.35">
      <c r="A231" s="1" t="s">
        <v>510</v>
      </c>
      <c r="B231" s="3">
        <v>2.0437862050570907</v>
      </c>
      <c r="C231" s="1"/>
      <c r="D231" s="1" t="e">
        <f>VLOOKUP(Tableau1[[#This Row],[Catégorie]],Tableau3[],4,0)</f>
        <v>#N/A</v>
      </c>
      <c r="E231" s="1" t="e">
        <f>VLOOKUP(Tableau1[[#This Row],[Catégorie]],Tableau3[],3,0)</f>
        <v>#N/A</v>
      </c>
      <c r="F231" s="1" t="e">
        <f>VLOOKUP(Tableau1[[#This Row],[Catégorie]],Tableau3[],5,0)</f>
        <v>#N/A</v>
      </c>
    </row>
    <row r="232" spans="1:6" x14ac:dyDescent="0.35">
      <c r="A232" s="1" t="s">
        <v>445</v>
      </c>
      <c r="B232" s="3">
        <v>1.092936085666351</v>
      </c>
      <c r="C232" s="1" t="s">
        <v>1746</v>
      </c>
      <c r="D232" s="1" t="str">
        <f>VLOOKUP(Tableau1[[#This Row],[Catégorie]],Tableau3[],4,0)</f>
        <v>Epices et arômes</v>
      </c>
      <c r="E232" s="1" t="str">
        <f>VLOOKUP(Tableau1[[#This Row],[Catégorie]],Tableau3[],3,0)</f>
        <v>Epices et arômes</v>
      </c>
      <c r="F232" s="1" t="str">
        <f>VLOOKUP(Tableau1[[#This Row],[Catégorie]],Tableau3[],5,0)</f>
        <v>Epices et arômes</v>
      </c>
    </row>
    <row r="233" spans="1:6" x14ac:dyDescent="0.35">
      <c r="A233" s="1" t="s">
        <v>314</v>
      </c>
      <c r="B233" s="3">
        <v>2.6803612846527254</v>
      </c>
      <c r="C233" s="1" t="s">
        <v>1574</v>
      </c>
      <c r="D233" s="1" t="str">
        <f>VLOOKUP(Tableau1[[#This Row],[Catégorie]],Tableau3[],4,0)</f>
        <v>Farineux et céréales</v>
      </c>
      <c r="E233" s="1" t="str">
        <f>VLOOKUP(Tableau1[[#This Row],[Catégorie]],Tableau3[],3,0)</f>
        <v>Mélanges de müesli et céréales pour petit-déjeuner</v>
      </c>
      <c r="F233" s="1" t="str">
        <f>VLOOKUP(Tableau1[[#This Row],[Catégorie]],Tableau3[],5,0)</f>
        <v>Pain, farines et céréales</v>
      </c>
    </row>
    <row r="234" spans="1:6" x14ac:dyDescent="0.35">
      <c r="A234" s="1" t="s">
        <v>722</v>
      </c>
      <c r="B234" s="3">
        <v>26.075268817204304</v>
      </c>
      <c r="C234" s="1" t="s">
        <v>1750</v>
      </c>
      <c r="D234" s="1" t="str">
        <f>VLOOKUP(Tableau1[[#This Row],[Catégorie]],Tableau3[],4,0)</f>
        <v>Viandes noires</v>
      </c>
      <c r="E234" s="1" t="str">
        <f>VLOOKUP(Tableau1[[#This Row],[Catégorie]],Tableau3[],3,0)</f>
        <v>Gibier sauvage</v>
      </c>
      <c r="F234" s="1" t="str">
        <f>VLOOKUP(Tableau1[[#This Row],[Catégorie]],Tableau3[],5,0)</f>
        <v>Viandes autres, charcuterie et abats</v>
      </c>
    </row>
    <row r="235" spans="1:6" x14ac:dyDescent="0.35">
      <c r="A235" s="1" t="s">
        <v>723</v>
      </c>
      <c r="B235" s="3">
        <v>26.075268817204304</v>
      </c>
      <c r="C235" s="1" t="s">
        <v>1750</v>
      </c>
      <c r="D235" s="1" t="str">
        <f>VLOOKUP(Tableau1[[#This Row],[Catégorie]],Tableau3[],4,0)</f>
        <v>Viandes noires</v>
      </c>
      <c r="E235" s="1" t="str">
        <f>VLOOKUP(Tableau1[[#This Row],[Catégorie]],Tableau3[],3,0)</f>
        <v>Gibier sauvage</v>
      </c>
      <c r="F235" s="1" t="str">
        <f>VLOOKUP(Tableau1[[#This Row],[Catégorie]],Tableau3[],5,0)</f>
        <v>Viandes autres, charcuterie et abats</v>
      </c>
    </row>
    <row r="236" spans="1:6" x14ac:dyDescent="0.35">
      <c r="A236" s="1" t="s">
        <v>724</v>
      </c>
      <c r="B236" s="3">
        <v>26.075268817204304</v>
      </c>
      <c r="C236" s="1" t="s">
        <v>1750</v>
      </c>
      <c r="D236" s="1" t="str">
        <f>VLOOKUP(Tableau1[[#This Row],[Catégorie]],Tableau3[],4,0)</f>
        <v>Viandes noires</v>
      </c>
      <c r="E236" s="1" t="str">
        <f>VLOOKUP(Tableau1[[#This Row],[Catégorie]],Tableau3[],3,0)</f>
        <v>Gibier sauvage</v>
      </c>
      <c r="F236" s="1" t="str">
        <f>VLOOKUP(Tableau1[[#This Row],[Catégorie]],Tableau3[],5,0)</f>
        <v>Viandes autres, charcuterie et abats</v>
      </c>
    </row>
    <row r="237" spans="1:6" x14ac:dyDescent="0.35">
      <c r="A237" s="1" t="s">
        <v>658</v>
      </c>
      <c r="B237" s="3">
        <v>0.36676864758461342</v>
      </c>
      <c r="C237" s="1" t="s">
        <v>1534</v>
      </c>
      <c r="D237" s="1" t="str">
        <f>VLOOKUP(Tableau1[[#This Row],[Catégorie]],Tableau3[],4,0)</f>
        <v>Légumes</v>
      </c>
      <c r="E237" s="1" t="str">
        <f>VLOOKUP(Tableau1[[#This Row],[Catégorie]],Tableau3[],3,0)</f>
        <v>Légumes frais</v>
      </c>
      <c r="F237" s="1" t="str">
        <f>VLOOKUP(Tableau1[[#This Row],[Catégorie]],Tableau3[],5,0)</f>
        <v>Fruits et légumes</v>
      </c>
    </row>
    <row r="238" spans="1:6" x14ac:dyDescent="0.35">
      <c r="A238" s="1" t="s">
        <v>1235</v>
      </c>
      <c r="B238" s="3">
        <v>26.075268817204304</v>
      </c>
      <c r="C238" s="1" t="s">
        <v>1576</v>
      </c>
      <c r="D238" s="1" t="str">
        <f>VLOOKUP(Tableau1[[#This Row],[Catégorie]],Tableau3[],4,0)</f>
        <v>Charcuterie</v>
      </c>
      <c r="E238" s="1" t="str">
        <f>VLOOKUP(Tableau1[[#This Row],[Catégorie]],Tableau3[],3,0)</f>
        <v>Produits de charcuterie cuits</v>
      </c>
      <c r="F238" s="1" t="str">
        <f>VLOOKUP(Tableau1[[#This Row],[Catégorie]],Tableau3[],5,0)</f>
        <v>Viandes autres, charcuterie et abats</v>
      </c>
    </row>
    <row r="239" spans="1:6" x14ac:dyDescent="0.35">
      <c r="A239" s="1" t="s">
        <v>1236</v>
      </c>
      <c r="B239" s="3">
        <v>12.65697615587289</v>
      </c>
      <c r="C239" s="1" t="s">
        <v>1692</v>
      </c>
      <c r="D239" s="1" t="str">
        <f>VLOOKUP(Tableau1[[#This Row],[Catégorie]],Tableau3[],4,0)</f>
        <v>Viandes rouges</v>
      </c>
      <c r="E239" s="1" t="str">
        <f>VLOOKUP(Tableau1[[#This Row],[Catégorie]],Tableau3[],3,0)</f>
        <v>Agneau, mouton</v>
      </c>
      <c r="F239" s="1" t="str">
        <f>VLOOKUP(Tableau1[[#This Row],[Catégorie]],Tableau3[],5,0)</f>
        <v>Viandes rouges</v>
      </c>
    </row>
    <row r="240" spans="1:6" x14ac:dyDescent="0.35">
      <c r="A240" s="1" t="s">
        <v>1237</v>
      </c>
      <c r="B240" s="3">
        <v>12.65697615587289</v>
      </c>
      <c r="C240" s="1" t="s">
        <v>1665</v>
      </c>
      <c r="D240" s="1" t="str">
        <f>VLOOKUP(Tableau1[[#This Row],[Catégorie]],Tableau3[],4,0)</f>
        <v>Viandes blanches</v>
      </c>
      <c r="E240" s="1" t="str">
        <f>VLOOKUP(Tableau1[[#This Row],[Catégorie]],Tableau3[],3,0)</f>
        <v>Porc</v>
      </c>
      <c r="F240" s="1" t="str">
        <f>VLOOKUP(Tableau1[[#This Row],[Catégorie]],Tableau3[],5,0)</f>
        <v>Viandes autres, charcuterie et abats</v>
      </c>
    </row>
    <row r="241" spans="1:6" x14ac:dyDescent="0.35">
      <c r="A241" s="1" t="s">
        <v>1482</v>
      </c>
      <c r="B241" s="3">
        <v>2.9031878737161301</v>
      </c>
      <c r="C241" s="1"/>
      <c r="D241" s="1" t="e">
        <f>VLOOKUP(Tableau1[[#This Row],[Catégorie]],Tableau3[],4,0)</f>
        <v>#N/A</v>
      </c>
      <c r="E241" s="1" t="e">
        <f>VLOOKUP(Tableau1[[#This Row],[Catégorie]],Tableau3[],3,0)</f>
        <v>#N/A</v>
      </c>
      <c r="F241" s="1" t="e">
        <f>VLOOKUP(Tableau1[[#This Row],[Catégorie]],Tableau3[],5,0)</f>
        <v>#N/A</v>
      </c>
    </row>
    <row r="242" spans="1:6" x14ac:dyDescent="0.35">
      <c r="A242" s="1" t="s">
        <v>358</v>
      </c>
      <c r="B242" s="3">
        <v>0</v>
      </c>
      <c r="C242" s="1" t="s">
        <v>1607</v>
      </c>
      <c r="D242" s="1" t="str">
        <f>VLOOKUP(Tableau1[[#This Row],[Catégorie]],Tableau3[],4,0)</f>
        <v>Légumes</v>
      </c>
      <c r="E242" s="1" t="str">
        <f>VLOOKUP(Tableau1[[#This Row],[Catégorie]],Tableau3[],3,0)</f>
        <v>Champignons</v>
      </c>
      <c r="F242" s="1" t="str">
        <f>VLOOKUP(Tableau1[[#This Row],[Catégorie]],Tableau3[],5,0)</f>
        <v>Fruits et légumes</v>
      </c>
    </row>
    <row r="243" spans="1:6" x14ac:dyDescent="0.35">
      <c r="A243" s="1" t="s">
        <v>359</v>
      </c>
      <c r="B243" s="3">
        <v>0</v>
      </c>
      <c r="C243" s="1" t="s">
        <v>1607</v>
      </c>
      <c r="D243" s="1" t="str">
        <f>VLOOKUP(Tableau1[[#This Row],[Catégorie]],Tableau3[],4,0)</f>
        <v>Légumes</v>
      </c>
      <c r="E243" s="1" t="str">
        <f>VLOOKUP(Tableau1[[#This Row],[Catégorie]],Tableau3[],3,0)</f>
        <v>Champignons</v>
      </c>
      <c r="F243" s="1" t="str">
        <f>VLOOKUP(Tableau1[[#This Row],[Catégorie]],Tableau3[],5,0)</f>
        <v>Fruits et légumes</v>
      </c>
    </row>
    <row r="244" spans="1:6" x14ac:dyDescent="0.35">
      <c r="A244" s="1" t="s">
        <v>360</v>
      </c>
      <c r="B244" s="3">
        <v>0</v>
      </c>
      <c r="C244" s="1" t="s">
        <v>1607</v>
      </c>
      <c r="D244" s="1" t="str">
        <f>VLOOKUP(Tableau1[[#This Row],[Catégorie]],Tableau3[],4,0)</f>
        <v>Légumes</v>
      </c>
      <c r="E244" s="1" t="str">
        <f>VLOOKUP(Tableau1[[#This Row],[Catégorie]],Tableau3[],3,0)</f>
        <v>Champignons</v>
      </c>
      <c r="F244" s="1" t="str">
        <f>VLOOKUP(Tableau1[[#This Row],[Catégorie]],Tableau3[],5,0)</f>
        <v>Fruits et légumes</v>
      </c>
    </row>
    <row r="245" spans="1:6" x14ac:dyDescent="0.35">
      <c r="A245" s="1" t="s">
        <v>361</v>
      </c>
      <c r="B245" s="3">
        <v>0</v>
      </c>
      <c r="C245" s="1" t="s">
        <v>1607</v>
      </c>
      <c r="D245" s="1" t="str">
        <f>VLOOKUP(Tableau1[[#This Row],[Catégorie]],Tableau3[],4,0)</f>
        <v>Légumes</v>
      </c>
      <c r="E245" s="1" t="str">
        <f>VLOOKUP(Tableau1[[#This Row],[Catégorie]],Tableau3[],3,0)</f>
        <v>Champignons</v>
      </c>
      <c r="F245" s="1" t="str">
        <f>VLOOKUP(Tableau1[[#This Row],[Catégorie]],Tableau3[],5,0)</f>
        <v>Fruits et légumes</v>
      </c>
    </row>
    <row r="246" spans="1:6" x14ac:dyDescent="0.35">
      <c r="A246" s="1" t="s">
        <v>981</v>
      </c>
      <c r="B246" s="3">
        <v>3.1358906309792505</v>
      </c>
      <c r="C246" s="1" t="s">
        <v>1632</v>
      </c>
      <c r="D246" s="1" t="str">
        <f>VLOOKUP(Tableau1[[#This Row],[Catégorie]],Tableau3[],4,0)</f>
        <v>Farineux et céréales</v>
      </c>
      <c r="E246" s="1" t="str">
        <f>VLOOKUP(Tableau1[[#This Row],[Catégorie]],Tableau3[],3,0)</f>
        <v>Farines et amidon</v>
      </c>
      <c r="F246" s="1" t="str">
        <f>VLOOKUP(Tableau1[[#This Row],[Catégorie]],Tableau3[],5,0)</f>
        <v>Pain, farines et céréales</v>
      </c>
    </row>
    <row r="247" spans="1:6" x14ac:dyDescent="0.35">
      <c r="A247" s="1" t="s">
        <v>1238</v>
      </c>
      <c r="B247" s="3">
        <v>12.65697615587289</v>
      </c>
      <c r="C247" s="1" t="s">
        <v>1706</v>
      </c>
      <c r="D247" s="1" t="str">
        <f>VLOOKUP(Tableau1[[#This Row],[Catégorie]],Tableau3[],4,0)</f>
        <v>Charcuterie</v>
      </c>
      <c r="E247" s="1" t="str">
        <f>VLOOKUP(Tableau1[[#This Row],[Catégorie]],Tableau3[],3,0)</f>
        <v>Produits de charcuterie crus</v>
      </c>
      <c r="F247" s="1" t="str">
        <f>VLOOKUP(Tableau1[[#This Row],[Catégorie]],Tableau3[],5,0)</f>
        <v>Viandes autres, charcuterie et abats</v>
      </c>
    </row>
    <row r="248" spans="1:6" x14ac:dyDescent="0.35">
      <c r="A248" s="1" t="s">
        <v>231</v>
      </c>
      <c r="B248" s="3">
        <v>3.2635934664473378</v>
      </c>
      <c r="C248" s="1"/>
      <c r="D248" s="1" t="e">
        <f>VLOOKUP(Tableau1[[#This Row],[Catégorie]],Tableau3[],4,0)</f>
        <v>#N/A</v>
      </c>
      <c r="E248" s="1" t="e">
        <f>VLOOKUP(Tableau1[[#This Row],[Catégorie]],Tableau3[],3,0)</f>
        <v>#N/A</v>
      </c>
      <c r="F248" s="1" t="e">
        <f>VLOOKUP(Tableau1[[#This Row],[Catégorie]],Tableau3[],5,0)</f>
        <v>#N/A</v>
      </c>
    </row>
    <row r="249" spans="1:6" x14ac:dyDescent="0.35">
      <c r="A249" s="1" t="s">
        <v>702</v>
      </c>
      <c r="B249" s="3">
        <v>6.7349669506451377</v>
      </c>
      <c r="C249" s="1" t="s">
        <v>1663</v>
      </c>
      <c r="D249" s="1" t="str">
        <f>VLOOKUP(Tableau1[[#This Row],[Catégorie]],Tableau3[],4,0)</f>
        <v>Farineux et céréales</v>
      </c>
      <c r="E249" s="1" t="str">
        <f>VLOOKUP(Tableau1[[#This Row],[Catégorie]],Tableau3[],3,0)</f>
        <v>Autres produits céréaliers</v>
      </c>
      <c r="F249" s="1" t="str">
        <f>VLOOKUP(Tableau1[[#This Row],[Catégorie]],Tableau3[],5,0)</f>
        <v>Pain, farines et céréales</v>
      </c>
    </row>
    <row r="250" spans="1:6" x14ac:dyDescent="0.35">
      <c r="A250" s="1" t="s">
        <v>584</v>
      </c>
      <c r="B250" s="3">
        <v>11.655498231543413</v>
      </c>
      <c r="C250" s="1" t="s">
        <v>1581</v>
      </c>
      <c r="D250" s="1" t="str">
        <f>VLOOKUP(Tableau1[[#This Row],[Catégorie]],Tableau3[],4,0)</f>
        <v>Produits laitiers</v>
      </c>
      <c r="E250" s="1" t="str">
        <f>VLOOKUP(Tableau1[[#This Row],[Catégorie]],Tableau3[],3,0)</f>
        <v>Fromage à pâte molle</v>
      </c>
      <c r="F250" s="1" t="str">
        <f>VLOOKUP(Tableau1[[#This Row],[Catégorie]],Tableau3[],5,0)</f>
        <v>Produits laitiers</v>
      </c>
    </row>
    <row r="251" spans="1:6" x14ac:dyDescent="0.35">
      <c r="A251" s="1" t="s">
        <v>585</v>
      </c>
      <c r="B251" s="3">
        <v>11.655498231543413</v>
      </c>
      <c r="C251" s="1" t="s">
        <v>1581</v>
      </c>
      <c r="D251" s="1" t="str">
        <f>VLOOKUP(Tableau1[[#This Row],[Catégorie]],Tableau3[],4,0)</f>
        <v>Produits laitiers</v>
      </c>
      <c r="E251" s="1" t="str">
        <f>VLOOKUP(Tableau1[[#This Row],[Catégorie]],Tableau3[],3,0)</f>
        <v>Fromage à pâte molle</v>
      </c>
      <c r="F251" s="1" t="str">
        <f>VLOOKUP(Tableau1[[#This Row],[Catégorie]],Tableau3[],5,0)</f>
        <v>Produits laitiers</v>
      </c>
    </row>
    <row r="252" spans="1:6" x14ac:dyDescent="0.35">
      <c r="A252" s="1" t="s">
        <v>586</v>
      </c>
      <c r="B252" s="3">
        <v>11.655498231543413</v>
      </c>
      <c r="C252" s="1" t="s">
        <v>1581</v>
      </c>
      <c r="D252" s="1" t="str">
        <f>VLOOKUP(Tableau1[[#This Row],[Catégorie]],Tableau3[],4,0)</f>
        <v>Produits laitiers</v>
      </c>
      <c r="E252" s="1" t="str">
        <f>VLOOKUP(Tableau1[[#This Row],[Catégorie]],Tableau3[],3,0)</f>
        <v>Fromage à pâte molle</v>
      </c>
      <c r="F252" s="1" t="str">
        <f>VLOOKUP(Tableau1[[#This Row],[Catégorie]],Tableau3[],5,0)</f>
        <v>Produits laitiers</v>
      </c>
    </row>
    <row r="253" spans="1:6" x14ac:dyDescent="0.35">
      <c r="A253" s="1" t="s">
        <v>930</v>
      </c>
      <c r="B253" s="3">
        <v>26.075268817204304</v>
      </c>
      <c r="C253" s="1" t="s">
        <v>1560</v>
      </c>
      <c r="D253" s="1" t="str">
        <f>VLOOKUP(Tableau1[[#This Row],[Catégorie]],Tableau3[],4,0)</f>
        <v>Viandes rouges</v>
      </c>
      <c r="E253" s="1" t="str">
        <f>VLOOKUP(Tableau1[[#This Row],[Catégorie]],Tableau3[],3,0)</f>
        <v>Autres espèces animales</v>
      </c>
      <c r="F253" s="1" t="str">
        <f>VLOOKUP(Tableau1[[#This Row],[Catégorie]],Tableau3[],5,0)</f>
        <v>Viandes rouges</v>
      </c>
    </row>
    <row r="254" spans="1:6" x14ac:dyDescent="0.35">
      <c r="A254" s="1" t="s">
        <v>931</v>
      </c>
      <c r="B254" s="3">
        <v>26.075268817204304</v>
      </c>
      <c r="C254" s="1" t="s">
        <v>1560</v>
      </c>
      <c r="D254" s="1" t="str">
        <f>VLOOKUP(Tableau1[[#This Row],[Catégorie]],Tableau3[],4,0)</f>
        <v>Viandes rouges</v>
      </c>
      <c r="E254" s="1" t="str">
        <f>VLOOKUP(Tableau1[[#This Row],[Catégorie]],Tableau3[],3,0)</f>
        <v>Autres espèces animales</v>
      </c>
      <c r="F254" s="1" t="str">
        <f>VLOOKUP(Tableau1[[#This Row],[Catégorie]],Tableau3[],5,0)</f>
        <v>Viandes rouges</v>
      </c>
    </row>
    <row r="255" spans="1:6" x14ac:dyDescent="0.35">
      <c r="A255" s="1" t="s">
        <v>932</v>
      </c>
      <c r="B255" s="3">
        <v>42.559784946236569</v>
      </c>
      <c r="C255" s="1" t="s">
        <v>1560</v>
      </c>
      <c r="D255" s="1" t="str">
        <f>VLOOKUP(Tableau1[[#This Row],[Catégorie]],Tableau3[],4,0)</f>
        <v>Viandes rouges</v>
      </c>
      <c r="E255" s="1" t="str">
        <f>VLOOKUP(Tableau1[[#This Row],[Catégorie]],Tableau3[],3,0)</f>
        <v>Autres espèces animales</v>
      </c>
      <c r="F255" s="1" t="str">
        <f>VLOOKUP(Tableau1[[#This Row],[Catégorie]],Tableau3[],5,0)</f>
        <v>Viandes rouges</v>
      </c>
    </row>
    <row r="256" spans="1:6" x14ac:dyDescent="0.35">
      <c r="A256" s="1" t="s">
        <v>933</v>
      </c>
      <c r="B256" s="3">
        <v>26.075268817204304</v>
      </c>
      <c r="C256" s="1" t="s">
        <v>1692</v>
      </c>
      <c r="D256" s="1" t="str">
        <f>VLOOKUP(Tableau1[[#This Row],[Catégorie]],Tableau3[],4,0)</f>
        <v>Viandes rouges</v>
      </c>
      <c r="E256" s="1" t="str">
        <f>VLOOKUP(Tableau1[[#This Row],[Catégorie]],Tableau3[],3,0)</f>
        <v>Agneau, mouton</v>
      </c>
      <c r="F256" s="1" t="str">
        <f>VLOOKUP(Tableau1[[#This Row],[Catégorie]],Tableau3[],5,0)</f>
        <v>Viandes rouges</v>
      </c>
    </row>
    <row r="257" spans="1:6" x14ac:dyDescent="0.35">
      <c r="A257" s="1" t="s">
        <v>1483</v>
      </c>
      <c r="B257" s="3">
        <v>2.9031878737161301</v>
      </c>
      <c r="C257" s="1"/>
      <c r="D257" s="1" t="e">
        <f>VLOOKUP(Tableau1[[#This Row],[Catégorie]],Tableau3[],4,0)</f>
        <v>#N/A</v>
      </c>
      <c r="E257" s="1" t="e">
        <f>VLOOKUP(Tableau1[[#This Row],[Catégorie]],Tableau3[],3,0)</f>
        <v>#N/A</v>
      </c>
      <c r="F257" s="1" t="e">
        <f>VLOOKUP(Tableau1[[#This Row],[Catégorie]],Tableau3[],5,0)</f>
        <v>#N/A</v>
      </c>
    </row>
    <row r="258" spans="1:6" x14ac:dyDescent="0.35">
      <c r="A258" s="1" t="s">
        <v>725</v>
      </c>
      <c r="B258" s="3">
        <v>26.075268817204304</v>
      </c>
      <c r="C258" s="1" t="s">
        <v>1750</v>
      </c>
      <c r="D258" s="1" t="str">
        <f>VLOOKUP(Tableau1[[#This Row],[Catégorie]],Tableau3[],4,0)</f>
        <v>Viandes noires</v>
      </c>
      <c r="E258" s="1" t="str">
        <f>VLOOKUP(Tableau1[[#This Row],[Catégorie]],Tableau3[],3,0)</f>
        <v>Gibier sauvage</v>
      </c>
      <c r="F258" s="1" t="str">
        <f>VLOOKUP(Tableau1[[#This Row],[Catégorie]],Tableau3[],5,0)</f>
        <v>Viandes autres, charcuterie et abats</v>
      </c>
    </row>
    <row r="259" spans="1:6" x14ac:dyDescent="0.35">
      <c r="A259" s="1" t="s">
        <v>726</v>
      </c>
      <c r="B259" s="3">
        <v>26.075268817204304</v>
      </c>
      <c r="C259" s="1" t="s">
        <v>1750</v>
      </c>
      <c r="D259" s="1" t="str">
        <f>VLOOKUP(Tableau1[[#This Row],[Catégorie]],Tableau3[],4,0)</f>
        <v>Viandes noires</v>
      </c>
      <c r="E259" s="1" t="str">
        <f>VLOOKUP(Tableau1[[#This Row],[Catégorie]],Tableau3[],3,0)</f>
        <v>Gibier sauvage</v>
      </c>
      <c r="F259" s="1" t="str">
        <f>VLOOKUP(Tableau1[[#This Row],[Catégorie]],Tableau3[],5,0)</f>
        <v>Viandes autres, charcuterie et abats</v>
      </c>
    </row>
    <row r="260" spans="1:6" x14ac:dyDescent="0.35">
      <c r="A260" s="1" t="s">
        <v>727</v>
      </c>
      <c r="B260" s="3">
        <v>26.075268817204304</v>
      </c>
      <c r="C260" s="1" t="s">
        <v>1750</v>
      </c>
      <c r="D260" s="1" t="str">
        <f>VLOOKUP(Tableau1[[#This Row],[Catégorie]],Tableau3[],4,0)</f>
        <v>Viandes noires</v>
      </c>
      <c r="E260" s="1" t="str">
        <f>VLOOKUP(Tableau1[[#This Row],[Catégorie]],Tableau3[],3,0)</f>
        <v>Gibier sauvage</v>
      </c>
      <c r="F260" s="1" t="str">
        <f>VLOOKUP(Tableau1[[#This Row],[Catégorie]],Tableau3[],5,0)</f>
        <v>Viandes autres, charcuterie et abats</v>
      </c>
    </row>
    <row r="261" spans="1:6" x14ac:dyDescent="0.35">
      <c r="A261" s="1" t="s">
        <v>38</v>
      </c>
      <c r="B261" s="3">
        <v>1.1379147137932404</v>
      </c>
      <c r="C261" s="1"/>
      <c r="D261" s="1" t="e">
        <f>VLOOKUP(Tableau1[[#This Row],[Catégorie]],Tableau3[],4,0)</f>
        <v>#N/A</v>
      </c>
      <c r="E261" s="1" t="e">
        <f>VLOOKUP(Tableau1[[#This Row],[Catégorie]],Tableau3[],3,0)</f>
        <v>#N/A</v>
      </c>
      <c r="F261" s="1" t="e">
        <f>VLOOKUP(Tableau1[[#This Row],[Catégorie]],Tableau3[],5,0)</f>
        <v>#N/A</v>
      </c>
    </row>
    <row r="262" spans="1:6" x14ac:dyDescent="0.35">
      <c r="A262" s="1" t="s">
        <v>1239</v>
      </c>
      <c r="B262" s="3">
        <v>8.3988494625648169</v>
      </c>
      <c r="C262" s="1" t="s">
        <v>1583</v>
      </c>
      <c r="D262" s="1" t="str">
        <f>VLOOKUP(Tableau1[[#This Row],[Catégorie]],Tableau3[],4,0)</f>
        <v>Viandes blanches</v>
      </c>
      <c r="E262" s="1" t="str">
        <f>VLOOKUP(Tableau1[[#This Row],[Catégorie]],Tableau3[],3,0)</f>
        <v>Volaille</v>
      </c>
      <c r="F262" s="1" t="str">
        <f>VLOOKUP(Tableau1[[#This Row],[Catégorie]],Tableau3[],5,0)</f>
        <v>Volailles</v>
      </c>
    </row>
    <row r="263" spans="1:6" x14ac:dyDescent="0.35">
      <c r="A263" s="1" t="s">
        <v>839</v>
      </c>
      <c r="B263" s="3">
        <v>0.50929826296100755</v>
      </c>
      <c r="C263" s="1" t="s">
        <v>1534</v>
      </c>
      <c r="D263" s="1" t="str">
        <f>VLOOKUP(Tableau1[[#This Row],[Catégorie]],Tableau3[],4,0)</f>
        <v>Légumes</v>
      </c>
      <c r="E263" s="1" t="str">
        <f>VLOOKUP(Tableau1[[#This Row],[Catégorie]],Tableau3[],3,0)</f>
        <v>Légumes frais</v>
      </c>
      <c r="F263" s="1" t="str">
        <f>VLOOKUP(Tableau1[[#This Row],[Catégorie]],Tableau3[],5,0)</f>
        <v>Fruits et légumes</v>
      </c>
    </row>
    <row r="264" spans="1:6" x14ac:dyDescent="0.35">
      <c r="A264" s="1" t="s">
        <v>840</v>
      </c>
      <c r="B264" s="3">
        <v>0.50929826296100755</v>
      </c>
      <c r="C264" s="1" t="s">
        <v>1534</v>
      </c>
      <c r="D264" s="1" t="str">
        <f>VLOOKUP(Tableau1[[#This Row],[Catégorie]],Tableau3[],4,0)</f>
        <v>Légumes</v>
      </c>
      <c r="E264" s="1" t="str">
        <f>VLOOKUP(Tableau1[[#This Row],[Catégorie]],Tableau3[],3,0)</f>
        <v>Légumes frais</v>
      </c>
      <c r="F264" s="1" t="str">
        <f>VLOOKUP(Tableau1[[#This Row],[Catégorie]],Tableau3[],5,0)</f>
        <v>Fruits et légumes</v>
      </c>
    </row>
    <row r="265" spans="1:6" x14ac:dyDescent="0.35">
      <c r="A265" s="1" t="s">
        <v>1240</v>
      </c>
      <c r="B265" s="3">
        <v>12.65697615587289</v>
      </c>
      <c r="C265" s="1" t="s">
        <v>1665</v>
      </c>
      <c r="D265" s="1" t="str">
        <f>VLOOKUP(Tableau1[[#This Row],[Catégorie]],Tableau3[],4,0)</f>
        <v>Viandes blanches</v>
      </c>
      <c r="E265" s="1" t="str">
        <f>VLOOKUP(Tableau1[[#This Row],[Catégorie]],Tableau3[],3,0)</f>
        <v>Porc</v>
      </c>
      <c r="F265" s="1" t="str">
        <f>VLOOKUP(Tableau1[[#This Row],[Catégorie]],Tableau3[],5,0)</f>
        <v>Viandes autres, charcuterie et abats</v>
      </c>
    </row>
    <row r="266" spans="1:6" x14ac:dyDescent="0.35">
      <c r="A266" s="1" t="s">
        <v>70</v>
      </c>
      <c r="B266" s="3">
        <v>5.5480921098788727</v>
      </c>
      <c r="C266" s="1"/>
      <c r="D266" s="1" t="e">
        <f>VLOOKUP(Tableau1[[#This Row],[Catégorie]],Tableau3[],4,0)</f>
        <v>#N/A</v>
      </c>
      <c r="E266" s="1" t="e">
        <f>VLOOKUP(Tableau1[[#This Row],[Catégorie]],Tableau3[],3,0)</f>
        <v>#N/A</v>
      </c>
      <c r="F266" s="1" t="e">
        <f>VLOOKUP(Tableau1[[#This Row],[Catégorie]],Tableau3[],5,0)</f>
        <v>#N/A</v>
      </c>
    </row>
    <row r="267" spans="1:6" x14ac:dyDescent="0.35">
      <c r="A267" s="1" t="s">
        <v>71</v>
      </c>
      <c r="B267" s="3">
        <v>3.8229022463293103</v>
      </c>
      <c r="C267" s="1"/>
      <c r="D267" s="1" t="e">
        <f>VLOOKUP(Tableau1[[#This Row],[Catégorie]],Tableau3[],4,0)</f>
        <v>#N/A</v>
      </c>
      <c r="E267" s="1" t="e">
        <f>VLOOKUP(Tableau1[[#This Row],[Catégorie]],Tableau3[],3,0)</f>
        <v>#N/A</v>
      </c>
      <c r="F267" s="1" t="e">
        <f>VLOOKUP(Tableau1[[#This Row],[Catégorie]],Tableau3[],5,0)</f>
        <v>#N/A</v>
      </c>
    </row>
    <row r="268" spans="1:6" x14ac:dyDescent="0.35">
      <c r="A268" s="1" t="s">
        <v>72</v>
      </c>
      <c r="B268" s="3">
        <v>1.9383376256837797</v>
      </c>
      <c r="C268" s="1"/>
      <c r="D268" s="1" t="e">
        <f>VLOOKUP(Tableau1[[#This Row],[Catégorie]],Tableau3[],4,0)</f>
        <v>#N/A</v>
      </c>
      <c r="E268" s="1" t="e">
        <f>VLOOKUP(Tableau1[[#This Row],[Catégorie]],Tableau3[],3,0)</f>
        <v>#N/A</v>
      </c>
      <c r="F268" s="1" t="e">
        <f>VLOOKUP(Tableau1[[#This Row],[Catégorie]],Tableau3[],5,0)</f>
        <v>#N/A</v>
      </c>
    </row>
    <row r="269" spans="1:6" x14ac:dyDescent="0.35">
      <c r="A269" s="1" t="s">
        <v>377</v>
      </c>
      <c r="B269" s="3">
        <v>14.744651379445772</v>
      </c>
      <c r="C269" s="1"/>
      <c r="D269" s="1" t="e">
        <f>VLOOKUP(Tableau1[[#This Row],[Catégorie]],Tableau3[],4,0)</f>
        <v>#N/A</v>
      </c>
      <c r="E269" s="1" t="e">
        <f>VLOOKUP(Tableau1[[#This Row],[Catégorie]],Tableau3[],3,0)</f>
        <v>#N/A</v>
      </c>
      <c r="F269" s="1" t="e">
        <f>VLOOKUP(Tableau1[[#This Row],[Catégorie]],Tableau3[],5,0)</f>
        <v>#N/A</v>
      </c>
    </row>
    <row r="270" spans="1:6" x14ac:dyDescent="0.35">
      <c r="A270" s="1" t="s">
        <v>378</v>
      </c>
      <c r="B270" s="3">
        <v>14.744651379445772</v>
      </c>
      <c r="C270" s="1"/>
      <c r="D270" s="1" t="e">
        <f>VLOOKUP(Tableau1[[#This Row],[Catégorie]],Tableau3[],4,0)</f>
        <v>#N/A</v>
      </c>
      <c r="E270" s="1" t="e">
        <f>VLOOKUP(Tableau1[[#This Row],[Catégorie]],Tableau3[],3,0)</f>
        <v>#N/A</v>
      </c>
      <c r="F270" s="1" t="e">
        <f>VLOOKUP(Tableau1[[#This Row],[Catégorie]],Tableau3[],5,0)</f>
        <v>#N/A</v>
      </c>
    </row>
    <row r="271" spans="1:6" x14ac:dyDescent="0.35">
      <c r="A271" s="1" t="s">
        <v>379</v>
      </c>
      <c r="B271" s="3">
        <v>13.970589099028595</v>
      </c>
      <c r="C271" s="1"/>
      <c r="D271" s="1" t="e">
        <f>VLOOKUP(Tableau1[[#This Row],[Catégorie]],Tableau3[],4,0)</f>
        <v>#N/A</v>
      </c>
      <c r="E271" s="1" t="e">
        <f>VLOOKUP(Tableau1[[#This Row],[Catégorie]],Tableau3[],3,0)</f>
        <v>#N/A</v>
      </c>
      <c r="F271" s="1" t="e">
        <f>VLOOKUP(Tableau1[[#This Row],[Catégorie]],Tableau3[],5,0)</f>
        <v>#N/A</v>
      </c>
    </row>
    <row r="272" spans="1:6" x14ac:dyDescent="0.35">
      <c r="A272" s="1" t="s">
        <v>380</v>
      </c>
      <c r="B272" s="3">
        <v>14.744651379445772</v>
      </c>
      <c r="C272" s="1"/>
      <c r="D272" s="1" t="e">
        <f>VLOOKUP(Tableau1[[#This Row],[Catégorie]],Tableau3[],4,0)</f>
        <v>#N/A</v>
      </c>
      <c r="E272" s="1" t="e">
        <f>VLOOKUP(Tableau1[[#This Row],[Catégorie]],Tableau3[],3,0)</f>
        <v>#N/A</v>
      </c>
      <c r="F272" s="1" t="e">
        <f>VLOOKUP(Tableau1[[#This Row],[Catégorie]],Tableau3[],5,0)</f>
        <v>#N/A</v>
      </c>
    </row>
    <row r="273" spans="1:6" x14ac:dyDescent="0.35">
      <c r="A273" s="1" t="s">
        <v>381</v>
      </c>
      <c r="B273" s="3">
        <v>17.771728113480425</v>
      </c>
      <c r="C273" s="1"/>
      <c r="D273" s="1" t="e">
        <f>VLOOKUP(Tableau1[[#This Row],[Catégorie]],Tableau3[],4,0)</f>
        <v>#N/A</v>
      </c>
      <c r="E273" s="1" t="e">
        <f>VLOOKUP(Tableau1[[#This Row],[Catégorie]],Tableau3[],3,0)</f>
        <v>#N/A</v>
      </c>
      <c r="F273" s="1" t="e">
        <f>VLOOKUP(Tableau1[[#This Row],[Catégorie]],Tableau3[],5,0)</f>
        <v>#N/A</v>
      </c>
    </row>
    <row r="274" spans="1:6" x14ac:dyDescent="0.35">
      <c r="A274" s="1" t="s">
        <v>382</v>
      </c>
      <c r="B274" s="3">
        <v>8.9150433273295455</v>
      </c>
      <c r="C274" s="1"/>
      <c r="D274" s="1" t="e">
        <f>VLOOKUP(Tableau1[[#This Row],[Catégorie]],Tableau3[],4,0)</f>
        <v>#N/A</v>
      </c>
      <c r="E274" s="1" t="e">
        <f>VLOOKUP(Tableau1[[#This Row],[Catégorie]],Tableau3[],3,0)</f>
        <v>#N/A</v>
      </c>
      <c r="F274" s="1" t="e">
        <f>VLOOKUP(Tableau1[[#This Row],[Catégorie]],Tableau3[],5,0)</f>
        <v>#N/A</v>
      </c>
    </row>
    <row r="275" spans="1:6" x14ac:dyDescent="0.35">
      <c r="A275" s="1" t="s">
        <v>383</v>
      </c>
      <c r="B275" s="3">
        <v>14.744651379445772</v>
      </c>
      <c r="C275" s="1"/>
      <c r="D275" s="1" t="e">
        <f>VLOOKUP(Tableau1[[#This Row],[Catégorie]],Tableau3[],4,0)</f>
        <v>#N/A</v>
      </c>
      <c r="E275" s="1" t="e">
        <f>VLOOKUP(Tableau1[[#This Row],[Catégorie]],Tableau3[],3,0)</f>
        <v>#N/A</v>
      </c>
      <c r="F275" s="1" t="e">
        <f>VLOOKUP(Tableau1[[#This Row],[Catégorie]],Tableau3[],5,0)</f>
        <v>#N/A</v>
      </c>
    </row>
    <row r="276" spans="1:6" x14ac:dyDescent="0.35">
      <c r="A276" s="1" t="s">
        <v>384</v>
      </c>
      <c r="B276" s="3">
        <v>14.744651379445772</v>
      </c>
      <c r="C276" s="1"/>
      <c r="D276" s="1" t="e">
        <f>VLOOKUP(Tableau1[[#This Row],[Catégorie]],Tableau3[],4,0)</f>
        <v>#N/A</v>
      </c>
      <c r="E276" s="1" t="e">
        <f>VLOOKUP(Tableau1[[#This Row],[Catégorie]],Tableau3[],3,0)</f>
        <v>#N/A</v>
      </c>
      <c r="F276" s="1" t="e">
        <f>VLOOKUP(Tableau1[[#This Row],[Catégorie]],Tableau3[],5,0)</f>
        <v>#N/A</v>
      </c>
    </row>
    <row r="277" spans="1:6" x14ac:dyDescent="0.35">
      <c r="A277" s="1" t="s">
        <v>385</v>
      </c>
      <c r="B277" s="3">
        <v>14.744651379445772</v>
      </c>
      <c r="C277" s="1"/>
      <c r="D277" s="1" t="e">
        <f>VLOOKUP(Tableau1[[#This Row],[Catégorie]],Tableau3[],4,0)</f>
        <v>#N/A</v>
      </c>
      <c r="E277" s="1" t="e">
        <f>VLOOKUP(Tableau1[[#This Row],[Catégorie]],Tableau3[],3,0)</f>
        <v>#N/A</v>
      </c>
      <c r="F277" s="1" t="e">
        <f>VLOOKUP(Tableau1[[#This Row],[Catégorie]],Tableau3[],5,0)</f>
        <v>#N/A</v>
      </c>
    </row>
    <row r="278" spans="1:6" x14ac:dyDescent="0.35">
      <c r="A278" s="1" t="s">
        <v>1241</v>
      </c>
      <c r="B278" s="3">
        <v>12.65697615587289</v>
      </c>
      <c r="C278" s="1" t="s">
        <v>1576</v>
      </c>
      <c r="D278" s="1" t="str">
        <f>VLOOKUP(Tableau1[[#This Row],[Catégorie]],Tableau3[],4,0)</f>
        <v>Charcuterie</v>
      </c>
      <c r="E278" s="1" t="str">
        <f>VLOOKUP(Tableau1[[#This Row],[Catégorie]],Tableau3[],3,0)</f>
        <v>Produits de charcuterie cuits</v>
      </c>
      <c r="F278" s="1" t="str">
        <f>VLOOKUP(Tableau1[[#This Row],[Catégorie]],Tableau3[],5,0)</f>
        <v>Viandes autres, charcuterie et abats</v>
      </c>
    </row>
    <row r="279" spans="1:6" x14ac:dyDescent="0.35">
      <c r="A279" s="1" t="s">
        <v>433</v>
      </c>
      <c r="B279" s="3">
        <v>0.50929826296100755</v>
      </c>
      <c r="C279" s="1" t="s">
        <v>1534</v>
      </c>
      <c r="D279" s="1" t="str">
        <f>VLOOKUP(Tableau1[[#This Row],[Catégorie]],Tableau3[],4,0)</f>
        <v>Légumes</v>
      </c>
      <c r="E279" s="1" t="str">
        <f>VLOOKUP(Tableau1[[#This Row],[Catégorie]],Tableau3[],3,0)</f>
        <v>Légumes frais</v>
      </c>
      <c r="F279" s="1" t="str">
        <f>VLOOKUP(Tableau1[[#This Row],[Catégorie]],Tableau3[],5,0)</f>
        <v>Fruits et légumes</v>
      </c>
    </row>
    <row r="280" spans="1:6" x14ac:dyDescent="0.35">
      <c r="A280" s="1" t="s">
        <v>434</v>
      </c>
      <c r="B280" s="3">
        <v>0.50929826296100755</v>
      </c>
      <c r="C280" s="1" t="s">
        <v>1534</v>
      </c>
      <c r="D280" s="1" t="str">
        <f>VLOOKUP(Tableau1[[#This Row],[Catégorie]],Tableau3[],4,0)</f>
        <v>Légumes</v>
      </c>
      <c r="E280" s="1" t="str">
        <f>VLOOKUP(Tableau1[[#This Row],[Catégorie]],Tableau3[],3,0)</f>
        <v>Légumes frais</v>
      </c>
      <c r="F280" s="1" t="str">
        <f>VLOOKUP(Tableau1[[#This Row],[Catégorie]],Tableau3[],5,0)</f>
        <v>Fruits et légumes</v>
      </c>
    </row>
    <row r="281" spans="1:6" x14ac:dyDescent="0.35">
      <c r="A281" s="1" t="s">
        <v>435</v>
      </c>
      <c r="B281" s="3">
        <v>0.50929826296100755</v>
      </c>
      <c r="C281" s="1" t="s">
        <v>1534</v>
      </c>
      <c r="D281" s="1" t="str">
        <f>VLOOKUP(Tableau1[[#This Row],[Catégorie]],Tableau3[],4,0)</f>
        <v>Légumes</v>
      </c>
      <c r="E281" s="1" t="str">
        <f>VLOOKUP(Tableau1[[#This Row],[Catégorie]],Tableau3[],3,0)</f>
        <v>Légumes frais</v>
      </c>
      <c r="F281" s="1" t="str">
        <f>VLOOKUP(Tableau1[[#This Row],[Catégorie]],Tableau3[],5,0)</f>
        <v>Fruits et légumes</v>
      </c>
    </row>
    <row r="282" spans="1:6" x14ac:dyDescent="0.35">
      <c r="A282" s="1" t="s">
        <v>436</v>
      </c>
      <c r="B282" s="3">
        <v>0.50929826296100755</v>
      </c>
      <c r="C282" s="1" t="s">
        <v>1534</v>
      </c>
      <c r="D282" s="1" t="str">
        <f>VLOOKUP(Tableau1[[#This Row],[Catégorie]],Tableau3[],4,0)</f>
        <v>Légumes</v>
      </c>
      <c r="E282" s="1" t="str">
        <f>VLOOKUP(Tableau1[[#This Row],[Catégorie]],Tableau3[],3,0)</f>
        <v>Légumes frais</v>
      </c>
      <c r="F282" s="1" t="str">
        <f>VLOOKUP(Tableau1[[#This Row],[Catégorie]],Tableau3[],5,0)</f>
        <v>Fruits et légumes</v>
      </c>
    </row>
    <row r="283" spans="1:6" x14ac:dyDescent="0.35">
      <c r="A283" s="1" t="s">
        <v>437</v>
      </c>
      <c r="B283" s="3">
        <v>0.50929826296100755</v>
      </c>
      <c r="C283" s="1" t="s">
        <v>1534</v>
      </c>
      <c r="D283" s="1" t="str">
        <f>VLOOKUP(Tableau1[[#This Row],[Catégorie]],Tableau3[],4,0)</f>
        <v>Légumes</v>
      </c>
      <c r="E283" s="1" t="str">
        <f>VLOOKUP(Tableau1[[#This Row],[Catégorie]],Tableau3[],3,0)</f>
        <v>Légumes frais</v>
      </c>
      <c r="F283" s="1" t="str">
        <f>VLOOKUP(Tableau1[[#This Row],[Catégorie]],Tableau3[],5,0)</f>
        <v>Fruits et légumes</v>
      </c>
    </row>
    <row r="284" spans="1:6" x14ac:dyDescent="0.35">
      <c r="A284" s="1" t="s">
        <v>438</v>
      </c>
      <c r="B284" s="3">
        <v>0.50929826296100755</v>
      </c>
      <c r="C284" s="1" t="s">
        <v>1534</v>
      </c>
      <c r="D284" s="1" t="str">
        <f>VLOOKUP(Tableau1[[#This Row],[Catégorie]],Tableau3[],4,0)</f>
        <v>Légumes</v>
      </c>
      <c r="E284" s="1" t="str">
        <f>VLOOKUP(Tableau1[[#This Row],[Catégorie]],Tableau3[],3,0)</f>
        <v>Légumes frais</v>
      </c>
      <c r="F284" s="1" t="str">
        <f>VLOOKUP(Tableau1[[#This Row],[Catégorie]],Tableau3[],5,0)</f>
        <v>Fruits et légumes</v>
      </c>
    </row>
    <row r="285" spans="1:6" x14ac:dyDescent="0.35">
      <c r="A285" s="1" t="s">
        <v>439</v>
      </c>
      <c r="B285" s="3">
        <v>0.50929826296100755</v>
      </c>
      <c r="C285" s="1" t="s">
        <v>1534</v>
      </c>
      <c r="D285" s="1" t="str">
        <f>VLOOKUP(Tableau1[[#This Row],[Catégorie]],Tableau3[],4,0)</f>
        <v>Légumes</v>
      </c>
      <c r="E285" s="1" t="str">
        <f>VLOOKUP(Tableau1[[#This Row],[Catégorie]],Tableau3[],3,0)</f>
        <v>Légumes frais</v>
      </c>
      <c r="F285" s="1" t="str">
        <f>VLOOKUP(Tableau1[[#This Row],[Catégorie]],Tableau3[],5,0)</f>
        <v>Fruits et légumes</v>
      </c>
    </row>
    <row r="286" spans="1:6" x14ac:dyDescent="0.35">
      <c r="A286" s="1" t="s">
        <v>442</v>
      </c>
      <c r="B286" s="3">
        <v>0.50929826296100755</v>
      </c>
      <c r="C286" s="1" t="s">
        <v>1686</v>
      </c>
      <c r="D286" s="1" t="str">
        <f>VLOOKUP(Tableau1[[#This Row],[Catégorie]],Tableau3[],4,0)</f>
        <v>Légumes</v>
      </c>
      <c r="E286" s="1" t="str">
        <f>VLOOKUP(Tableau1[[#This Row],[Catégorie]],Tableau3[],3,0)</f>
        <v>Légumes cuits (conserves comprises)</v>
      </c>
      <c r="F286" s="1" t="str">
        <f>VLOOKUP(Tableau1[[#This Row],[Catégorie]],Tableau3[],5,0)</f>
        <v>Fruits et légumes</v>
      </c>
    </row>
    <row r="287" spans="1:6" x14ac:dyDescent="0.35">
      <c r="A287" s="1" t="s">
        <v>878</v>
      </c>
      <c r="B287" s="3">
        <v>0.32312203387765104</v>
      </c>
      <c r="C287" s="1" t="s">
        <v>1686</v>
      </c>
      <c r="D287" s="1" t="str">
        <f>VLOOKUP(Tableau1[[#This Row],[Catégorie]],Tableau3[],4,0)</f>
        <v>Légumes</v>
      </c>
      <c r="E287" s="1" t="str">
        <f>VLOOKUP(Tableau1[[#This Row],[Catégorie]],Tableau3[],3,0)</f>
        <v>Légumes cuits (conserves comprises)</v>
      </c>
      <c r="F287" s="1" t="str">
        <f>VLOOKUP(Tableau1[[#This Row],[Catégorie]],Tableau3[],5,0)</f>
        <v>Fruits et légumes</v>
      </c>
    </row>
    <row r="288" spans="1:6" x14ac:dyDescent="0.35">
      <c r="A288" s="1" t="s">
        <v>440</v>
      </c>
      <c r="B288" s="3">
        <v>0.50929826296100755</v>
      </c>
      <c r="C288" s="1" t="s">
        <v>1534</v>
      </c>
      <c r="D288" s="1" t="str">
        <f>VLOOKUP(Tableau1[[#This Row],[Catégorie]],Tableau3[],4,0)</f>
        <v>Légumes</v>
      </c>
      <c r="E288" s="1" t="str">
        <f>VLOOKUP(Tableau1[[#This Row],[Catégorie]],Tableau3[],3,0)</f>
        <v>Légumes frais</v>
      </c>
      <c r="F288" s="1" t="str">
        <f>VLOOKUP(Tableau1[[#This Row],[Catégorie]],Tableau3[],5,0)</f>
        <v>Fruits et légumes</v>
      </c>
    </row>
    <row r="289" spans="1:6" x14ac:dyDescent="0.35">
      <c r="A289" s="1" t="s">
        <v>441</v>
      </c>
      <c r="B289" s="3">
        <v>0.50929826296100755</v>
      </c>
      <c r="C289" s="1" t="s">
        <v>1534</v>
      </c>
      <c r="D289" s="1" t="str">
        <f>VLOOKUP(Tableau1[[#This Row],[Catégorie]],Tableau3[],4,0)</f>
        <v>Légumes</v>
      </c>
      <c r="E289" s="1" t="str">
        <f>VLOOKUP(Tableau1[[#This Row],[Catégorie]],Tableau3[],3,0)</f>
        <v>Légumes frais</v>
      </c>
      <c r="F289" s="1" t="str">
        <f>VLOOKUP(Tableau1[[#This Row],[Catégorie]],Tableau3[],5,0)</f>
        <v>Fruits et légumes</v>
      </c>
    </row>
    <row r="290" spans="1:6" x14ac:dyDescent="0.35">
      <c r="A290" s="1" t="s">
        <v>1318</v>
      </c>
      <c r="B290" s="3">
        <v>1.092936085666351</v>
      </c>
      <c r="C290" s="1"/>
      <c r="D290" s="1" t="e">
        <f>VLOOKUP(Tableau1[[#This Row],[Catégorie]],Tableau3[],4,0)</f>
        <v>#N/A</v>
      </c>
      <c r="E290" s="1" t="e">
        <f>VLOOKUP(Tableau1[[#This Row],[Catégorie]],Tableau3[],3,0)</f>
        <v>#N/A</v>
      </c>
      <c r="F290" s="1" t="e">
        <f>VLOOKUP(Tableau1[[#This Row],[Catégorie]],Tableau3[],5,0)</f>
        <v>#N/A</v>
      </c>
    </row>
    <row r="291" spans="1:6" x14ac:dyDescent="0.35">
      <c r="A291" s="1" t="s">
        <v>534</v>
      </c>
      <c r="B291" s="3">
        <v>0.37028904475089486</v>
      </c>
      <c r="C291" s="1" t="s">
        <v>1748</v>
      </c>
      <c r="D291" s="1" t="str">
        <f>VLOOKUP(Tableau1[[#This Row],[Catégorie]],Tableau3[],4,0)</f>
        <v>Herbes aromatiques</v>
      </c>
      <c r="E291" s="1" t="str">
        <f>VLOOKUP(Tableau1[[#This Row],[Catégorie]],Tableau3[],3,0)</f>
        <v>Herbes aromatiques</v>
      </c>
      <c r="F291" s="1" t="str">
        <f>VLOOKUP(Tableau1[[#This Row],[Catégorie]],Tableau3[],5,0)</f>
        <v>Herbes aromatiques</v>
      </c>
    </row>
    <row r="292" spans="1:6" x14ac:dyDescent="0.35">
      <c r="A292" s="1" t="s">
        <v>841</v>
      </c>
      <c r="B292" s="3">
        <v>0.50929826296100755</v>
      </c>
      <c r="C292" s="1" t="s">
        <v>1534</v>
      </c>
      <c r="D292" s="1" t="str">
        <f>VLOOKUP(Tableau1[[#This Row],[Catégorie]],Tableau3[],4,0)</f>
        <v>Légumes</v>
      </c>
      <c r="E292" s="1" t="str">
        <f>VLOOKUP(Tableau1[[#This Row],[Catégorie]],Tableau3[],3,0)</f>
        <v>Légumes frais</v>
      </c>
      <c r="F292" s="1" t="str">
        <f>VLOOKUP(Tableau1[[#This Row],[Catégorie]],Tableau3[],5,0)</f>
        <v>Fruits et légumes</v>
      </c>
    </row>
    <row r="293" spans="1:6" x14ac:dyDescent="0.35">
      <c r="A293" s="1" t="s">
        <v>1484</v>
      </c>
      <c r="B293" s="3">
        <v>2.9031878737161301</v>
      </c>
      <c r="C293" s="1"/>
      <c r="D293" s="1" t="e">
        <f>VLOOKUP(Tableau1[[#This Row],[Catégorie]],Tableau3[],4,0)</f>
        <v>#N/A</v>
      </c>
      <c r="E293" s="1" t="e">
        <f>VLOOKUP(Tableau1[[#This Row],[Catégorie]],Tableau3[],3,0)</f>
        <v>#N/A</v>
      </c>
      <c r="F293" s="1" t="e">
        <f>VLOOKUP(Tableau1[[#This Row],[Catégorie]],Tableau3[],5,0)</f>
        <v>#N/A</v>
      </c>
    </row>
    <row r="294" spans="1:6" x14ac:dyDescent="0.35">
      <c r="A294" s="1" t="s">
        <v>101</v>
      </c>
      <c r="B294" s="3">
        <v>2.2575792155441698E-2</v>
      </c>
      <c r="C294" s="1"/>
      <c r="D294" s="1" t="e">
        <f>VLOOKUP(Tableau1[[#This Row],[Catégorie]],Tableau3[],4,0)</f>
        <v>#N/A</v>
      </c>
      <c r="E294" s="1" t="e">
        <f>VLOOKUP(Tableau1[[#This Row],[Catégorie]],Tableau3[],3,0)</f>
        <v>#N/A</v>
      </c>
      <c r="F294" s="1" t="e">
        <f>VLOOKUP(Tableau1[[#This Row],[Catégorie]],Tableau3[],5,0)</f>
        <v>#N/A</v>
      </c>
    </row>
    <row r="295" spans="1:6" x14ac:dyDescent="0.35">
      <c r="A295" s="1" t="s">
        <v>1211</v>
      </c>
      <c r="B295" s="3">
        <v>2.9031878737161301</v>
      </c>
      <c r="C295" s="1"/>
      <c r="D295" s="1" t="e">
        <f>VLOOKUP(Tableau1[[#This Row],[Catégorie]],Tableau3[],4,0)</f>
        <v>#N/A</v>
      </c>
      <c r="E295" s="1" t="e">
        <f>VLOOKUP(Tableau1[[#This Row],[Catégorie]],Tableau3[],3,0)</f>
        <v>#N/A</v>
      </c>
      <c r="F295" s="1" t="e">
        <f>VLOOKUP(Tableau1[[#This Row],[Catégorie]],Tableau3[],5,0)</f>
        <v>#N/A</v>
      </c>
    </row>
    <row r="296" spans="1:6" x14ac:dyDescent="0.35">
      <c r="A296" s="1" t="s">
        <v>111</v>
      </c>
      <c r="B296" s="3">
        <v>0.11379147137932405</v>
      </c>
      <c r="C296" s="1"/>
      <c r="D296" s="1" t="e">
        <f>VLOOKUP(Tableau1[[#This Row],[Catégorie]],Tableau3[],4,0)</f>
        <v>#N/A</v>
      </c>
      <c r="E296" s="1" t="e">
        <f>VLOOKUP(Tableau1[[#This Row],[Catégorie]],Tableau3[],3,0)</f>
        <v>#N/A</v>
      </c>
      <c r="F296" s="1" t="e">
        <f>VLOOKUP(Tableau1[[#This Row],[Catégorie]],Tableau3[],5,0)</f>
        <v>#N/A</v>
      </c>
    </row>
    <row r="297" spans="1:6" x14ac:dyDescent="0.35">
      <c r="A297" s="1" t="s">
        <v>659</v>
      </c>
      <c r="B297" s="3">
        <v>0.4767364029474544</v>
      </c>
      <c r="C297" s="1" t="s">
        <v>1518</v>
      </c>
      <c r="D297" s="1" t="str">
        <f>VLOOKUP(Tableau1[[#This Row],[Catégorie]],Tableau3[],4,0)</f>
        <v>Fruits</v>
      </c>
      <c r="E297" s="1" t="str">
        <f>VLOOKUP(Tableau1[[#This Row],[Catégorie]],Tableau3[],3,0)</f>
        <v>Fruits frais</v>
      </c>
      <c r="F297" s="1" t="str">
        <f>VLOOKUP(Tableau1[[#This Row],[Catégorie]],Tableau3[],5,0)</f>
        <v>Fruits et légumes</v>
      </c>
    </row>
    <row r="298" spans="1:6" x14ac:dyDescent="0.35">
      <c r="A298" s="1" t="s">
        <v>660</v>
      </c>
      <c r="B298" s="3">
        <v>0.4767364029474544</v>
      </c>
      <c r="C298" s="1" t="s">
        <v>1518</v>
      </c>
      <c r="D298" s="1" t="str">
        <f>VLOOKUP(Tableau1[[#This Row],[Catégorie]],Tableau3[],4,0)</f>
        <v>Fruits</v>
      </c>
      <c r="E298" s="1" t="str">
        <f>VLOOKUP(Tableau1[[#This Row],[Catégorie]],Tableau3[],3,0)</f>
        <v>Fruits frais</v>
      </c>
      <c r="F298" s="1" t="str">
        <f>VLOOKUP(Tableau1[[#This Row],[Catégorie]],Tableau3[],5,0)</f>
        <v>Fruits et légumes</v>
      </c>
    </row>
    <row r="299" spans="1:6" x14ac:dyDescent="0.35">
      <c r="A299" s="1" t="s">
        <v>661</v>
      </c>
      <c r="B299" s="3">
        <v>0.65187650731807845</v>
      </c>
      <c r="C299" s="1" t="s">
        <v>1518</v>
      </c>
      <c r="D299" s="1" t="str">
        <f>VLOOKUP(Tableau1[[#This Row],[Catégorie]],Tableau3[],4,0)</f>
        <v>Fruits</v>
      </c>
      <c r="E299" s="1" t="str">
        <f>VLOOKUP(Tableau1[[#This Row],[Catégorie]],Tableau3[],3,0)</f>
        <v>Fruits frais</v>
      </c>
      <c r="F299" s="1" t="str">
        <f>VLOOKUP(Tableau1[[#This Row],[Catégorie]],Tableau3[],5,0)</f>
        <v>Fruits et légumes</v>
      </c>
    </row>
    <row r="300" spans="1:6" x14ac:dyDescent="0.35">
      <c r="A300" s="1" t="s">
        <v>112</v>
      </c>
      <c r="B300" s="3">
        <v>0.11379147137932405</v>
      </c>
      <c r="C300" s="1"/>
      <c r="D300" s="1" t="e">
        <f>VLOOKUP(Tableau1[[#This Row],[Catégorie]],Tableau3[],4,0)</f>
        <v>#N/A</v>
      </c>
      <c r="E300" s="1" t="e">
        <f>VLOOKUP(Tableau1[[#This Row],[Catégorie]],Tableau3[],3,0)</f>
        <v>#N/A</v>
      </c>
      <c r="F300" s="1" t="e">
        <f>VLOOKUP(Tableau1[[#This Row],[Catégorie]],Tableau3[],5,0)</f>
        <v>#N/A</v>
      </c>
    </row>
    <row r="301" spans="1:6" x14ac:dyDescent="0.35">
      <c r="A301" s="1" t="s">
        <v>113</v>
      </c>
      <c r="B301" s="3">
        <v>0.11379147137932405</v>
      </c>
      <c r="C301" s="1"/>
      <c r="D301" s="1" t="e">
        <f>VLOOKUP(Tableau1[[#This Row],[Catégorie]],Tableau3[],4,0)</f>
        <v>#N/A</v>
      </c>
      <c r="E301" s="1" t="e">
        <f>VLOOKUP(Tableau1[[#This Row],[Catégorie]],Tableau3[],3,0)</f>
        <v>#N/A</v>
      </c>
      <c r="F301" s="1" t="e">
        <f>VLOOKUP(Tableau1[[#This Row],[Catégorie]],Tableau3[],5,0)</f>
        <v>#N/A</v>
      </c>
    </row>
    <row r="302" spans="1:6" x14ac:dyDescent="0.35">
      <c r="A302" s="1" t="s">
        <v>386</v>
      </c>
      <c r="B302" s="3">
        <v>14.744651379445772</v>
      </c>
      <c r="C302" s="1"/>
      <c r="D302" s="1" t="e">
        <f>VLOOKUP(Tableau1[[#This Row],[Catégorie]],Tableau3[],4,0)</f>
        <v>#N/A</v>
      </c>
      <c r="E302" s="1" t="e">
        <f>VLOOKUP(Tableau1[[#This Row],[Catégorie]],Tableau3[],3,0)</f>
        <v>#N/A</v>
      </c>
      <c r="F302" s="1" t="e">
        <f>VLOOKUP(Tableau1[[#This Row],[Catégorie]],Tableau3[],5,0)</f>
        <v>#N/A</v>
      </c>
    </row>
    <row r="303" spans="1:6" x14ac:dyDescent="0.35">
      <c r="A303" s="1" t="s">
        <v>89</v>
      </c>
      <c r="B303" s="3">
        <v>2.9031878737161301</v>
      </c>
      <c r="C303" s="1"/>
      <c r="D303" s="1" t="e">
        <f>VLOOKUP(Tableau1[[#This Row],[Catégorie]],Tableau3[],4,0)</f>
        <v>#N/A</v>
      </c>
      <c r="E303" s="1" t="e">
        <f>VLOOKUP(Tableau1[[#This Row],[Catégorie]],Tableau3[],3,0)</f>
        <v>#N/A</v>
      </c>
      <c r="F303" s="1" t="e">
        <f>VLOOKUP(Tableau1[[#This Row],[Catégorie]],Tableau3[],5,0)</f>
        <v>#N/A</v>
      </c>
    </row>
    <row r="304" spans="1:6" x14ac:dyDescent="0.35">
      <c r="A304" s="1" t="s">
        <v>1391</v>
      </c>
      <c r="B304" s="3">
        <v>2.9031878737161301</v>
      </c>
      <c r="C304" s="1"/>
      <c r="D304" s="1" t="e">
        <f>VLOOKUP(Tableau1[[#This Row],[Catégorie]],Tableau3[],4,0)</f>
        <v>#N/A</v>
      </c>
      <c r="E304" s="1" t="e">
        <f>VLOOKUP(Tableau1[[#This Row],[Catégorie]],Tableau3[],3,0)</f>
        <v>#N/A</v>
      </c>
      <c r="F304" s="1" t="e">
        <f>VLOOKUP(Tableau1[[#This Row],[Catégorie]],Tableau3[],5,0)</f>
        <v>#N/A</v>
      </c>
    </row>
    <row r="305" spans="1:6" x14ac:dyDescent="0.35">
      <c r="A305" s="1" t="s">
        <v>662</v>
      </c>
      <c r="B305" s="3">
        <v>0.22575792155441698</v>
      </c>
      <c r="C305" s="1"/>
      <c r="D305" s="1" t="e">
        <f>VLOOKUP(Tableau1[[#This Row],[Catégorie]],Tableau3[],4,0)</f>
        <v>#N/A</v>
      </c>
      <c r="E305" s="1" t="e">
        <f>VLOOKUP(Tableau1[[#This Row],[Catégorie]],Tableau3[],3,0)</f>
        <v>#N/A</v>
      </c>
      <c r="F305" s="1" t="e">
        <f>VLOOKUP(Tableau1[[#This Row],[Catégorie]],Tableau3[],5,0)</f>
        <v>#N/A</v>
      </c>
    </row>
    <row r="306" spans="1:6" x14ac:dyDescent="0.35">
      <c r="A306" s="1" t="s">
        <v>906</v>
      </c>
      <c r="B306" s="3">
        <v>2.9031878737161301</v>
      </c>
      <c r="C306" s="1"/>
      <c r="D306" s="1" t="e">
        <f>VLOOKUP(Tableau1[[#This Row],[Catégorie]],Tableau3[],4,0)</f>
        <v>#N/A</v>
      </c>
      <c r="E306" s="1" t="e">
        <f>VLOOKUP(Tableau1[[#This Row],[Catégorie]],Tableau3[],3,0)</f>
        <v>#N/A</v>
      </c>
      <c r="F306" s="1" t="e">
        <f>VLOOKUP(Tableau1[[#This Row],[Catégorie]],Tableau3[],5,0)</f>
        <v>#N/A</v>
      </c>
    </row>
    <row r="307" spans="1:6" x14ac:dyDescent="0.35">
      <c r="A307" s="1" t="s">
        <v>809</v>
      </c>
      <c r="B307" s="3">
        <v>0.50929826296100755</v>
      </c>
      <c r="C307" s="1" t="s">
        <v>1534</v>
      </c>
      <c r="D307" s="1" t="str">
        <f>VLOOKUP(Tableau1[[#This Row],[Catégorie]],Tableau3[],4,0)</f>
        <v>Légumes</v>
      </c>
      <c r="E307" s="1" t="str">
        <f>VLOOKUP(Tableau1[[#This Row],[Catégorie]],Tableau3[],3,0)</f>
        <v>Légumes frais</v>
      </c>
      <c r="F307" s="1" t="str">
        <f>VLOOKUP(Tableau1[[#This Row],[Catégorie]],Tableau3[],5,0)</f>
        <v>Fruits et légumes</v>
      </c>
    </row>
    <row r="308" spans="1:6" x14ac:dyDescent="0.35">
      <c r="A308" s="1" t="s">
        <v>1181</v>
      </c>
      <c r="B308" s="3">
        <v>1.8257019493310429</v>
      </c>
      <c r="C308" s="1" t="s">
        <v>1658</v>
      </c>
      <c r="D308" s="1" t="str">
        <f>VLOOKUP(Tableau1[[#This Row],[Catégorie]],Tableau3[],4,0)</f>
        <v>Poissons</v>
      </c>
      <c r="E308" s="1" t="str">
        <f>VLOOKUP(Tableau1[[#This Row],[Catégorie]],Tableau3[],3,0)</f>
        <v>Poissons de mer</v>
      </c>
      <c r="F308" s="1" t="str">
        <f>VLOOKUP(Tableau1[[#This Row],[Catégorie]],Tableau3[],5,0)</f>
        <v>Poissons</v>
      </c>
    </row>
    <row r="309" spans="1:6" x14ac:dyDescent="0.35">
      <c r="A309" s="1" t="s">
        <v>232</v>
      </c>
      <c r="B309" s="3">
        <v>3.2635934664473378</v>
      </c>
      <c r="C309" s="1"/>
      <c r="D309" s="1" t="e">
        <f>VLOOKUP(Tableau1[[#This Row],[Catégorie]],Tableau3[],4,0)</f>
        <v>#N/A</v>
      </c>
      <c r="E309" s="1" t="e">
        <f>VLOOKUP(Tableau1[[#This Row],[Catégorie]],Tableau3[],3,0)</f>
        <v>#N/A</v>
      </c>
      <c r="F309" s="1" t="e">
        <f>VLOOKUP(Tableau1[[#This Row],[Catégorie]],Tableau3[],5,0)</f>
        <v>#N/A</v>
      </c>
    </row>
    <row r="310" spans="1:6" x14ac:dyDescent="0.35">
      <c r="A310" s="1" t="s">
        <v>484</v>
      </c>
      <c r="B310" s="3">
        <v>7.617972700355172</v>
      </c>
      <c r="C310" s="1"/>
      <c r="D310" s="1" t="e">
        <f>VLOOKUP(Tableau1[[#This Row],[Catégorie]],Tableau3[],4,0)</f>
        <v>#N/A</v>
      </c>
      <c r="E310" s="1" t="e">
        <f>VLOOKUP(Tableau1[[#This Row],[Catégorie]],Tableau3[],3,0)</f>
        <v>#N/A</v>
      </c>
      <c r="F310" s="1" t="e">
        <f>VLOOKUP(Tableau1[[#This Row],[Catégorie]],Tableau3[],5,0)</f>
        <v>#N/A</v>
      </c>
    </row>
    <row r="311" spans="1:6" x14ac:dyDescent="0.35">
      <c r="A311" s="1" t="s">
        <v>167</v>
      </c>
      <c r="B311" s="3">
        <v>0.53127454732110746</v>
      </c>
      <c r="C311" s="1"/>
      <c r="D311" s="1" t="e">
        <f>VLOOKUP(Tableau1[[#This Row],[Catégorie]],Tableau3[],4,0)</f>
        <v>#N/A</v>
      </c>
      <c r="E311" s="1" t="e">
        <f>VLOOKUP(Tableau1[[#This Row],[Catégorie]],Tableau3[],3,0)</f>
        <v>#N/A</v>
      </c>
      <c r="F311" s="1" t="e">
        <f>VLOOKUP(Tableau1[[#This Row],[Catégorie]],Tableau3[],5,0)</f>
        <v>#N/A</v>
      </c>
    </row>
    <row r="312" spans="1:6" x14ac:dyDescent="0.35">
      <c r="A312" s="1" t="s">
        <v>587</v>
      </c>
      <c r="B312" s="3">
        <v>11.655498231543413</v>
      </c>
      <c r="C312" s="1" t="s">
        <v>1599</v>
      </c>
      <c r="D312" s="1" t="str">
        <f>VLOOKUP(Tableau1[[#This Row],[Catégorie]],Tableau3[],4,0)</f>
        <v>Produits laitiers</v>
      </c>
      <c r="E312" s="1" t="str">
        <f>VLOOKUP(Tableau1[[#This Row],[Catégorie]],Tableau3[],3,0)</f>
        <v>Fromage à pâte dure</v>
      </c>
      <c r="F312" s="1" t="str">
        <f>VLOOKUP(Tableau1[[#This Row],[Catégorie]],Tableau3[],5,0)</f>
        <v>Produits laitiers</v>
      </c>
    </row>
    <row r="313" spans="1:6" x14ac:dyDescent="0.35">
      <c r="A313" s="1" t="s">
        <v>864</v>
      </c>
      <c r="B313" s="3">
        <v>0.50929826296100755</v>
      </c>
      <c r="C313" s="1" t="s">
        <v>1534</v>
      </c>
      <c r="D313" s="1" t="str">
        <f>VLOOKUP(Tableau1[[#This Row],[Catégorie]],Tableau3[],4,0)</f>
        <v>Légumes</v>
      </c>
      <c r="E313" s="1" t="str">
        <f>VLOOKUP(Tableau1[[#This Row],[Catégorie]],Tableau3[],3,0)</f>
        <v>Légumes frais</v>
      </c>
      <c r="F313" s="1" t="str">
        <f>VLOOKUP(Tableau1[[#This Row],[Catégorie]],Tableau3[],5,0)</f>
        <v>Fruits et légumes</v>
      </c>
    </row>
    <row r="314" spans="1:6" x14ac:dyDescent="0.35">
      <c r="A314" s="1" t="s">
        <v>865</v>
      </c>
      <c r="B314" s="3">
        <v>0.50929826296100755</v>
      </c>
      <c r="C314" s="1" t="s">
        <v>1534</v>
      </c>
      <c r="D314" s="1" t="str">
        <f>VLOOKUP(Tableau1[[#This Row],[Catégorie]],Tableau3[],4,0)</f>
        <v>Légumes</v>
      </c>
      <c r="E314" s="1" t="str">
        <f>VLOOKUP(Tableau1[[#This Row],[Catégorie]],Tableau3[],3,0)</f>
        <v>Légumes frais</v>
      </c>
      <c r="F314" s="1" t="str">
        <f>VLOOKUP(Tableau1[[#This Row],[Catégorie]],Tableau3[],5,0)</f>
        <v>Fruits et légumes</v>
      </c>
    </row>
    <row r="315" spans="1:6" x14ac:dyDescent="0.35">
      <c r="A315" s="1" t="s">
        <v>446</v>
      </c>
      <c r="B315" s="3">
        <v>1.092936085666351</v>
      </c>
      <c r="C315" s="1"/>
      <c r="D315" s="1" t="e">
        <f>VLOOKUP(Tableau1[[#This Row],[Catégorie]],Tableau3[],4,0)</f>
        <v>#N/A</v>
      </c>
      <c r="E315" s="1" t="e">
        <f>VLOOKUP(Tableau1[[#This Row],[Catégorie]],Tableau3[],3,0)</f>
        <v>#N/A</v>
      </c>
      <c r="F315" s="1" t="e">
        <f>VLOOKUP(Tableau1[[#This Row],[Catégorie]],Tableau3[],5,0)</f>
        <v>#N/A</v>
      </c>
    </row>
    <row r="316" spans="1:6" x14ac:dyDescent="0.35">
      <c r="A316" s="1" t="s">
        <v>447</v>
      </c>
      <c r="B316" s="3">
        <v>1.092936085666351</v>
      </c>
      <c r="C316" s="1"/>
      <c r="D316" s="1" t="e">
        <f>VLOOKUP(Tableau1[[#This Row],[Catégorie]],Tableau3[],4,0)</f>
        <v>#N/A</v>
      </c>
      <c r="E316" s="1" t="e">
        <f>VLOOKUP(Tableau1[[#This Row],[Catégorie]],Tableau3[],3,0)</f>
        <v>#N/A</v>
      </c>
      <c r="F316" s="1" t="e">
        <f>VLOOKUP(Tableau1[[#This Row],[Catégorie]],Tableau3[],5,0)</f>
        <v>#N/A</v>
      </c>
    </row>
    <row r="317" spans="1:6" x14ac:dyDescent="0.35">
      <c r="A317" s="1" t="s">
        <v>1429</v>
      </c>
      <c r="B317" s="3">
        <v>1.1379147137932404</v>
      </c>
      <c r="C317" s="1" t="s">
        <v>1638</v>
      </c>
      <c r="D317" s="1" t="str">
        <f>VLOOKUP(Tableau1[[#This Row],[Catégorie]],Tableau3[],4,0)</f>
        <v>Produits industrialisés</v>
      </c>
      <c r="E317" s="1" t="str">
        <f>VLOOKUP(Tableau1[[#This Row],[Catégorie]],Tableau3[],3,0)</f>
        <v>Confitures et produits à tartiner sucrés</v>
      </c>
      <c r="F317" s="1" t="str">
        <f>VLOOKUP(Tableau1[[#This Row],[Catégorie]],Tableau3[],5,0)</f>
        <v>Produits industrialisés</v>
      </c>
    </row>
    <row r="318" spans="1:6" x14ac:dyDescent="0.35">
      <c r="A318" s="1" t="s">
        <v>139</v>
      </c>
      <c r="B318" s="3">
        <v>0.32594086021505381</v>
      </c>
      <c r="C318" s="1"/>
      <c r="D318" s="1" t="e">
        <f>VLOOKUP(Tableau1[[#This Row],[Catégorie]],Tableau3[],4,0)</f>
        <v>#N/A</v>
      </c>
      <c r="E318" s="1" t="e">
        <f>VLOOKUP(Tableau1[[#This Row],[Catégorie]],Tableau3[],3,0)</f>
        <v>#N/A</v>
      </c>
      <c r="F318" s="1" t="e">
        <f>VLOOKUP(Tableau1[[#This Row],[Catégorie]],Tableau3[],5,0)</f>
        <v>#N/A</v>
      </c>
    </row>
    <row r="319" spans="1:6" x14ac:dyDescent="0.35">
      <c r="A319" s="1" t="s">
        <v>140</v>
      </c>
      <c r="B319" s="3">
        <v>0.32594086021505381</v>
      </c>
      <c r="C319" s="1"/>
      <c r="D319" s="1" t="e">
        <f>VLOOKUP(Tableau1[[#This Row],[Catégorie]],Tableau3[],4,0)</f>
        <v>#N/A</v>
      </c>
      <c r="E319" s="1" t="e">
        <f>VLOOKUP(Tableau1[[#This Row],[Catégorie]],Tableau3[],3,0)</f>
        <v>#N/A</v>
      </c>
      <c r="F319" s="1" t="e">
        <f>VLOOKUP(Tableau1[[#This Row],[Catégorie]],Tableau3[],5,0)</f>
        <v>#N/A</v>
      </c>
    </row>
    <row r="320" spans="1:6" x14ac:dyDescent="0.35">
      <c r="A320" s="1" t="s">
        <v>141</v>
      </c>
      <c r="B320" s="3">
        <v>0.32594086021505381</v>
      </c>
      <c r="C320" s="1"/>
      <c r="D320" s="1" t="e">
        <f>VLOOKUP(Tableau1[[#This Row],[Catégorie]],Tableau3[],4,0)</f>
        <v>#N/A</v>
      </c>
      <c r="E320" s="1" t="e">
        <f>VLOOKUP(Tableau1[[#This Row],[Catégorie]],Tableau3[],3,0)</f>
        <v>#N/A</v>
      </c>
      <c r="F320" s="1" t="e">
        <f>VLOOKUP(Tableau1[[#This Row],[Catégorie]],Tableau3[],5,0)</f>
        <v>#N/A</v>
      </c>
    </row>
    <row r="321" spans="1:6" x14ac:dyDescent="0.35">
      <c r="A321" s="1" t="s">
        <v>142</v>
      </c>
      <c r="B321" s="3">
        <v>0.32594086021505381</v>
      </c>
      <c r="C321" s="1"/>
      <c r="D321" s="1" t="e">
        <f>VLOOKUP(Tableau1[[#This Row],[Catégorie]],Tableau3[],4,0)</f>
        <v>#N/A</v>
      </c>
      <c r="E321" s="1" t="e">
        <f>VLOOKUP(Tableau1[[#This Row],[Catégorie]],Tableau3[],3,0)</f>
        <v>#N/A</v>
      </c>
      <c r="F321" s="1" t="e">
        <f>VLOOKUP(Tableau1[[#This Row],[Catégorie]],Tableau3[],5,0)</f>
        <v>#N/A</v>
      </c>
    </row>
    <row r="322" spans="1:6" x14ac:dyDescent="0.35">
      <c r="A322" s="1" t="s">
        <v>143</v>
      </c>
      <c r="B322" s="3">
        <v>3.2312203387765102E-2</v>
      </c>
      <c r="C322" s="1"/>
      <c r="D322" s="1" t="e">
        <f>VLOOKUP(Tableau1[[#This Row],[Catégorie]],Tableau3[],4,0)</f>
        <v>#N/A</v>
      </c>
      <c r="E322" s="1" t="e">
        <f>VLOOKUP(Tableau1[[#This Row],[Catégorie]],Tableau3[],3,0)</f>
        <v>#N/A</v>
      </c>
      <c r="F322" s="1" t="e">
        <f>VLOOKUP(Tableau1[[#This Row],[Catégorie]],Tableau3[],5,0)</f>
        <v>#N/A</v>
      </c>
    </row>
    <row r="323" spans="1:6" x14ac:dyDescent="0.35">
      <c r="A323" s="1" t="s">
        <v>144</v>
      </c>
      <c r="B323" s="3">
        <v>2.6075268817204305</v>
      </c>
      <c r="C323" s="1"/>
      <c r="D323" s="1" t="e">
        <f>VLOOKUP(Tableau1[[#This Row],[Catégorie]],Tableau3[],4,0)</f>
        <v>#N/A</v>
      </c>
      <c r="E323" s="1" t="e">
        <f>VLOOKUP(Tableau1[[#This Row],[Catégorie]],Tableau3[],3,0)</f>
        <v>#N/A</v>
      </c>
      <c r="F323" s="1" t="e">
        <f>VLOOKUP(Tableau1[[#This Row],[Catégorie]],Tableau3[],5,0)</f>
        <v>#N/A</v>
      </c>
    </row>
    <row r="324" spans="1:6" x14ac:dyDescent="0.35">
      <c r="A324" s="1" t="s">
        <v>145</v>
      </c>
      <c r="B324" s="3">
        <v>0.32594086021505381</v>
      </c>
      <c r="C324" s="1"/>
      <c r="D324" s="1" t="e">
        <f>VLOOKUP(Tableau1[[#This Row],[Catégorie]],Tableau3[],4,0)</f>
        <v>#N/A</v>
      </c>
      <c r="E324" s="1" t="e">
        <f>VLOOKUP(Tableau1[[#This Row],[Catégorie]],Tableau3[],3,0)</f>
        <v>#N/A</v>
      </c>
      <c r="F324" s="1" t="e">
        <f>VLOOKUP(Tableau1[[#This Row],[Catégorie]],Tableau3[],5,0)</f>
        <v>#N/A</v>
      </c>
    </row>
    <row r="325" spans="1:6" x14ac:dyDescent="0.35">
      <c r="A325" s="1" t="s">
        <v>146</v>
      </c>
      <c r="B325" s="3">
        <v>2.6075268817204305</v>
      </c>
      <c r="C325" s="1"/>
      <c r="D325" s="1" t="e">
        <f>VLOOKUP(Tableau1[[#This Row],[Catégorie]],Tableau3[],4,0)</f>
        <v>#N/A</v>
      </c>
      <c r="E325" s="1" t="e">
        <f>VLOOKUP(Tableau1[[#This Row],[Catégorie]],Tableau3[],3,0)</f>
        <v>#N/A</v>
      </c>
      <c r="F325" s="1" t="e">
        <f>VLOOKUP(Tableau1[[#This Row],[Catégorie]],Tableau3[],5,0)</f>
        <v>#N/A</v>
      </c>
    </row>
    <row r="326" spans="1:6" x14ac:dyDescent="0.35">
      <c r="A326" s="1" t="s">
        <v>1147</v>
      </c>
      <c r="B326" s="3">
        <v>3.2635934664473378</v>
      </c>
      <c r="C326" s="1"/>
      <c r="D326" s="1" t="e">
        <f>VLOOKUP(Tableau1[[#This Row],[Catégorie]],Tableau3[],4,0)</f>
        <v>#N/A</v>
      </c>
      <c r="E326" s="1" t="e">
        <f>VLOOKUP(Tableau1[[#This Row],[Catégorie]],Tableau3[],3,0)</f>
        <v>#N/A</v>
      </c>
      <c r="F326" s="1" t="e">
        <f>VLOOKUP(Tableau1[[#This Row],[Catégorie]],Tableau3[],5,0)</f>
        <v>#N/A</v>
      </c>
    </row>
    <row r="327" spans="1:6" x14ac:dyDescent="0.35">
      <c r="A327" s="1" t="s">
        <v>1242</v>
      </c>
      <c r="B327" s="3">
        <v>12.65697615587289</v>
      </c>
      <c r="C327" s="1" t="s">
        <v>1706</v>
      </c>
      <c r="D327" s="1" t="str">
        <f>VLOOKUP(Tableau1[[#This Row],[Catégorie]],Tableau3[],4,0)</f>
        <v>Charcuterie</v>
      </c>
      <c r="E327" s="1" t="str">
        <f>VLOOKUP(Tableau1[[#This Row],[Catégorie]],Tableau3[],3,0)</f>
        <v>Produits de charcuterie crus</v>
      </c>
      <c r="F327" s="1" t="str">
        <f>VLOOKUP(Tableau1[[#This Row],[Catégorie]],Tableau3[],5,0)</f>
        <v>Viandes autres, charcuterie et abats</v>
      </c>
    </row>
    <row r="328" spans="1:6" x14ac:dyDescent="0.35">
      <c r="A328" s="1" t="s">
        <v>1499</v>
      </c>
      <c r="B328" s="3">
        <v>8.3988494625648169</v>
      </c>
      <c r="C328" s="1" t="s">
        <v>1583</v>
      </c>
      <c r="D328" s="1" t="str">
        <f>VLOOKUP(Tableau1[[#This Row],[Catégorie]],Tableau3[],4,0)</f>
        <v>Viandes blanches</v>
      </c>
      <c r="E328" s="1" t="str">
        <f>VLOOKUP(Tableau1[[#This Row],[Catégorie]],Tableau3[],3,0)</f>
        <v>Volaille</v>
      </c>
      <c r="F328" s="1" t="str">
        <f>VLOOKUP(Tableau1[[#This Row],[Catégorie]],Tableau3[],5,0)</f>
        <v>Volailles</v>
      </c>
    </row>
    <row r="329" spans="1:6" x14ac:dyDescent="0.35">
      <c r="A329" s="1" t="s">
        <v>1148</v>
      </c>
      <c r="B329" s="3">
        <v>3.2635934664473378</v>
      </c>
      <c r="C329" s="1"/>
      <c r="D329" s="1" t="e">
        <f>VLOOKUP(Tableau1[[#This Row],[Catégorie]],Tableau3[],4,0)</f>
        <v>#N/A</v>
      </c>
      <c r="E329" s="1" t="e">
        <f>VLOOKUP(Tableau1[[#This Row],[Catégorie]],Tableau3[],3,0)</f>
        <v>#N/A</v>
      </c>
      <c r="F329" s="1" t="e">
        <f>VLOOKUP(Tableau1[[#This Row],[Catégorie]],Tableau3[],5,0)</f>
        <v>#N/A</v>
      </c>
    </row>
    <row r="330" spans="1:6" x14ac:dyDescent="0.35">
      <c r="A330" s="1" t="s">
        <v>496</v>
      </c>
      <c r="B330" s="3">
        <v>0</v>
      </c>
      <c r="C330" s="1" t="s">
        <v>1620</v>
      </c>
      <c r="D330" s="1" t="str">
        <f>VLOOKUP(Tableau1[[#This Row],[Catégorie]],Tableau3[],4,0)</f>
        <v>Poissons</v>
      </c>
      <c r="E330" s="1" t="str">
        <f>VLOOKUP(Tableau1[[#This Row],[Catégorie]],Tableau3[],3,0)</f>
        <v>Fruits de mer et crustacés</v>
      </c>
      <c r="F330" s="1" t="str">
        <f>VLOOKUP(Tableau1[[#This Row],[Catégorie]],Tableau3[],5,0)</f>
        <v>Poissons</v>
      </c>
    </row>
    <row r="331" spans="1:6" x14ac:dyDescent="0.35">
      <c r="A331" s="1" t="s">
        <v>497</v>
      </c>
      <c r="B331" s="3">
        <v>0</v>
      </c>
      <c r="C331" s="1" t="s">
        <v>1620</v>
      </c>
      <c r="D331" s="1" t="str">
        <f>VLOOKUP(Tableau1[[#This Row],[Catégorie]],Tableau3[],4,0)</f>
        <v>Poissons</v>
      </c>
      <c r="E331" s="1" t="str">
        <f>VLOOKUP(Tableau1[[#This Row],[Catégorie]],Tableau3[],3,0)</f>
        <v>Fruits de mer et crustacés</v>
      </c>
      <c r="F331" s="1" t="str">
        <f>VLOOKUP(Tableau1[[#This Row],[Catégorie]],Tableau3[],5,0)</f>
        <v>Poissons</v>
      </c>
    </row>
    <row r="332" spans="1:6" x14ac:dyDescent="0.35">
      <c r="A332" s="1" t="s">
        <v>535</v>
      </c>
      <c r="B332" s="3">
        <v>0.37028904475089486</v>
      </c>
      <c r="C332" s="1" t="s">
        <v>1748</v>
      </c>
      <c r="D332" s="1" t="str">
        <f>VLOOKUP(Tableau1[[#This Row],[Catégorie]],Tableau3[],4,0)</f>
        <v>Herbes aromatiques</v>
      </c>
      <c r="E332" s="1" t="str">
        <f>VLOOKUP(Tableau1[[#This Row],[Catégorie]],Tableau3[],3,0)</f>
        <v>Herbes aromatiques</v>
      </c>
      <c r="F332" s="1" t="str">
        <f>VLOOKUP(Tableau1[[#This Row],[Catégorie]],Tableau3[],5,0)</f>
        <v>Herbes aromatiques</v>
      </c>
    </row>
    <row r="333" spans="1:6" x14ac:dyDescent="0.35">
      <c r="A333" s="1" t="s">
        <v>233</v>
      </c>
      <c r="B333" s="3">
        <v>3.2635934664473378</v>
      </c>
      <c r="C333" s="1"/>
      <c r="D333" s="1" t="e">
        <f>VLOOKUP(Tableau1[[#This Row],[Catégorie]],Tableau3[],4,0)</f>
        <v>#N/A</v>
      </c>
      <c r="E333" s="1" t="e">
        <f>VLOOKUP(Tableau1[[#This Row],[Catégorie]],Tableau3[],3,0)</f>
        <v>#N/A</v>
      </c>
      <c r="F333" s="1" t="e">
        <f>VLOOKUP(Tableau1[[#This Row],[Catégorie]],Tableau3[],5,0)</f>
        <v>#N/A</v>
      </c>
    </row>
    <row r="334" spans="1:6" x14ac:dyDescent="0.35">
      <c r="A334" s="1" t="s">
        <v>737</v>
      </c>
      <c r="B334" s="3">
        <v>7.5055540629082111</v>
      </c>
      <c r="C334" s="1"/>
      <c r="D334" s="1" t="e">
        <f>VLOOKUP(Tableau1[[#This Row],[Catégorie]],Tableau3[],4,0)</f>
        <v>#N/A</v>
      </c>
      <c r="E334" s="1" t="e">
        <f>VLOOKUP(Tableau1[[#This Row],[Catégorie]],Tableau3[],3,0)</f>
        <v>#N/A</v>
      </c>
      <c r="F334" s="1" t="e">
        <f>VLOOKUP(Tableau1[[#This Row],[Catégorie]],Tableau3[],5,0)</f>
        <v>#N/A</v>
      </c>
    </row>
    <row r="335" spans="1:6" x14ac:dyDescent="0.35">
      <c r="A335" s="1" t="s">
        <v>738</v>
      </c>
      <c r="B335" s="3">
        <v>6.0821105066574814</v>
      </c>
      <c r="C335" s="1"/>
      <c r="D335" s="1" t="e">
        <f>VLOOKUP(Tableau1[[#This Row],[Catégorie]],Tableau3[],4,0)</f>
        <v>#N/A</v>
      </c>
      <c r="E335" s="1" t="e">
        <f>VLOOKUP(Tableau1[[#This Row],[Catégorie]],Tableau3[],3,0)</f>
        <v>#N/A</v>
      </c>
      <c r="F335" s="1" t="e">
        <f>VLOOKUP(Tableau1[[#This Row],[Catégorie]],Tableau3[],5,0)</f>
        <v>#N/A</v>
      </c>
    </row>
    <row r="336" spans="1:6" x14ac:dyDescent="0.35">
      <c r="A336" s="1" t="s">
        <v>1149</v>
      </c>
      <c r="B336" s="3">
        <v>3.2635934664473378</v>
      </c>
      <c r="C336" s="1"/>
      <c r="D336" s="1" t="e">
        <f>VLOOKUP(Tableau1[[#This Row],[Catégorie]],Tableau3[],4,0)</f>
        <v>#N/A</v>
      </c>
      <c r="E336" s="1" t="e">
        <f>VLOOKUP(Tableau1[[#This Row],[Catégorie]],Tableau3[],3,0)</f>
        <v>#N/A</v>
      </c>
      <c r="F336" s="1" t="e">
        <f>VLOOKUP(Tableau1[[#This Row],[Catégorie]],Tableau3[],5,0)</f>
        <v>#N/A</v>
      </c>
    </row>
    <row r="337" spans="1:6" x14ac:dyDescent="0.35">
      <c r="A337" s="1" t="s">
        <v>315</v>
      </c>
      <c r="B337" s="3">
        <v>2.6803612846527254</v>
      </c>
      <c r="C337" s="1" t="s">
        <v>1574</v>
      </c>
      <c r="D337" s="1" t="str">
        <f>VLOOKUP(Tableau1[[#This Row],[Catégorie]],Tableau3[],4,0)</f>
        <v>Farineux et céréales</v>
      </c>
      <c r="E337" s="1" t="str">
        <f>VLOOKUP(Tableau1[[#This Row],[Catégorie]],Tableau3[],3,0)</f>
        <v>Mélanges de müesli et céréales pour petit-déjeuner</v>
      </c>
      <c r="F337" s="1" t="str">
        <f>VLOOKUP(Tableau1[[#This Row],[Catégorie]],Tableau3[],5,0)</f>
        <v>Pain, farines et céréales</v>
      </c>
    </row>
    <row r="338" spans="1:6" x14ac:dyDescent="0.35">
      <c r="A338" s="1" t="s">
        <v>889</v>
      </c>
      <c r="B338" s="3">
        <v>0.50929826296100755</v>
      </c>
      <c r="C338" s="1" t="s">
        <v>1534</v>
      </c>
      <c r="D338" s="1" t="str">
        <f>VLOOKUP(Tableau1[[#This Row],[Catégorie]],Tableau3[],4,0)</f>
        <v>Légumes</v>
      </c>
      <c r="E338" s="1" t="str">
        <f>VLOOKUP(Tableau1[[#This Row],[Catégorie]],Tableau3[],3,0)</f>
        <v>Légumes frais</v>
      </c>
      <c r="F338" s="1" t="str">
        <f>VLOOKUP(Tableau1[[#This Row],[Catégorie]],Tableau3[],5,0)</f>
        <v>Fruits et légumes</v>
      </c>
    </row>
    <row r="339" spans="1:6" x14ac:dyDescent="0.35">
      <c r="A339" s="1" t="s">
        <v>1243</v>
      </c>
      <c r="B339" s="3">
        <v>25.31395231174578</v>
      </c>
      <c r="C339" s="1" t="s">
        <v>1665</v>
      </c>
      <c r="D339" s="1" t="str">
        <f>VLOOKUP(Tableau1[[#This Row],[Catégorie]],Tableau3[],4,0)</f>
        <v>Viandes blanches</v>
      </c>
      <c r="E339" s="1" t="str">
        <f>VLOOKUP(Tableau1[[#This Row],[Catégorie]],Tableau3[],3,0)</f>
        <v>Porc</v>
      </c>
      <c r="F339" s="1" t="str">
        <f>VLOOKUP(Tableau1[[#This Row],[Catégorie]],Tableau3[],5,0)</f>
        <v>Viandes autres, charcuterie et abats</v>
      </c>
    </row>
    <row r="340" spans="1:6" x14ac:dyDescent="0.35">
      <c r="A340" s="1" t="s">
        <v>1244</v>
      </c>
      <c r="B340" s="3">
        <v>12.65697615587289</v>
      </c>
      <c r="C340" s="1" t="s">
        <v>1665</v>
      </c>
      <c r="D340" s="1" t="str">
        <f>VLOOKUP(Tableau1[[#This Row],[Catégorie]],Tableau3[],4,0)</f>
        <v>Viandes blanches</v>
      </c>
      <c r="E340" s="1" t="str">
        <f>VLOOKUP(Tableau1[[#This Row],[Catégorie]],Tableau3[],3,0)</f>
        <v>Porc</v>
      </c>
      <c r="F340" s="1" t="str">
        <f>VLOOKUP(Tableau1[[#This Row],[Catégorie]],Tableau3[],5,0)</f>
        <v>Viandes autres, charcuterie et abats</v>
      </c>
    </row>
    <row r="341" spans="1:6" x14ac:dyDescent="0.35">
      <c r="A341" s="1" t="s">
        <v>1468</v>
      </c>
      <c r="B341" s="3">
        <v>47.228983488388366</v>
      </c>
      <c r="C341" s="1" t="s">
        <v>1561</v>
      </c>
      <c r="D341" s="1" t="str">
        <f>VLOOKUP(Tableau1[[#This Row],[Catégorie]],Tableau3[],4,0)</f>
        <v>Abats</v>
      </c>
      <c r="E341" s="1" t="str">
        <f>VLOOKUP(Tableau1[[#This Row],[Catégorie]],Tableau3[],3,0)</f>
        <v>Viande et abats</v>
      </c>
      <c r="F341" s="1" t="str">
        <f>VLOOKUP(Tableau1[[#This Row],[Catégorie]],Tableau3[],5,0)</f>
        <v>Viandes autres, charcuterie et abats</v>
      </c>
    </row>
    <row r="342" spans="1:6" x14ac:dyDescent="0.35">
      <c r="A342" s="1" t="s">
        <v>480</v>
      </c>
      <c r="B342" s="3">
        <v>8.6927974189219022</v>
      </c>
      <c r="C342" s="1" t="s">
        <v>1711</v>
      </c>
      <c r="D342" s="1" t="str">
        <f>VLOOKUP(Tableau1[[#This Row],[Catégorie]],Tableau3[],4,0)</f>
        <v>Produits laitiers</v>
      </c>
      <c r="E342" s="1" t="str">
        <f>VLOOKUP(Tableau1[[#This Row],[Catégorie]],Tableau3[],3,0)</f>
        <v>Fromage frais et séré</v>
      </c>
      <c r="F342" s="1" t="str">
        <f>VLOOKUP(Tableau1[[#This Row],[Catégorie]],Tableau3[],5,0)</f>
        <v>Produits laitiers</v>
      </c>
    </row>
    <row r="343" spans="1:6" x14ac:dyDescent="0.35">
      <c r="A343" s="1" t="s">
        <v>1319</v>
      </c>
      <c r="B343" s="3">
        <v>1.092936085666351</v>
      </c>
      <c r="C343" s="1" t="s">
        <v>1686</v>
      </c>
      <c r="D343" s="1" t="str">
        <f>VLOOKUP(Tableau1[[#This Row],[Catégorie]],Tableau3[],4,0)</f>
        <v>Légumes</v>
      </c>
      <c r="E343" s="1" t="str">
        <f>VLOOKUP(Tableau1[[#This Row],[Catégorie]],Tableau3[],3,0)</f>
        <v>Légumes cuits (conserves comprises)</v>
      </c>
      <c r="F343" s="1" t="str">
        <f>VLOOKUP(Tableau1[[#This Row],[Catégorie]],Tableau3[],5,0)</f>
        <v>Fruits et légumes</v>
      </c>
    </row>
    <row r="344" spans="1:6" x14ac:dyDescent="0.35">
      <c r="A344" s="1" t="s">
        <v>1201</v>
      </c>
      <c r="B344" s="3">
        <v>0.55388308832765065</v>
      </c>
      <c r="C344" s="1"/>
      <c r="D344" s="1" t="e">
        <f>VLOOKUP(Tableau1[[#This Row],[Catégorie]],Tableau3[],4,0)</f>
        <v>#N/A</v>
      </c>
      <c r="E344" s="1" t="e">
        <f>VLOOKUP(Tableau1[[#This Row],[Catégorie]],Tableau3[],3,0)</f>
        <v>#N/A</v>
      </c>
      <c r="F344" s="1" t="e">
        <f>VLOOKUP(Tableau1[[#This Row],[Catégorie]],Tableau3[],5,0)</f>
        <v>#N/A</v>
      </c>
    </row>
    <row r="345" spans="1:6" x14ac:dyDescent="0.35">
      <c r="A345" s="1" t="s">
        <v>511</v>
      </c>
      <c r="B345" s="3">
        <v>2.3009358015767059</v>
      </c>
      <c r="C345" s="1"/>
      <c r="D345" s="1" t="e">
        <f>VLOOKUP(Tableau1[[#This Row],[Catégorie]],Tableau3[],4,0)</f>
        <v>#N/A</v>
      </c>
      <c r="E345" s="1" t="e">
        <f>VLOOKUP(Tableau1[[#This Row],[Catégorie]],Tableau3[],3,0)</f>
        <v>#N/A</v>
      </c>
      <c r="F345" s="1" t="e">
        <f>VLOOKUP(Tableau1[[#This Row],[Catégorie]],Tableau3[],5,0)</f>
        <v>#N/A</v>
      </c>
    </row>
    <row r="346" spans="1:6" x14ac:dyDescent="0.35">
      <c r="A346" s="1" t="s">
        <v>739</v>
      </c>
      <c r="B346" s="3">
        <v>7.5055540629082111</v>
      </c>
      <c r="C346" s="1"/>
      <c r="D346" s="1" t="e">
        <f>VLOOKUP(Tableau1[[#This Row],[Catégorie]],Tableau3[],4,0)</f>
        <v>#N/A</v>
      </c>
      <c r="E346" s="1" t="e">
        <f>VLOOKUP(Tableau1[[#This Row],[Catégorie]],Tableau3[],3,0)</f>
        <v>#N/A</v>
      </c>
      <c r="F346" s="1" t="e">
        <f>VLOOKUP(Tableau1[[#This Row],[Catégorie]],Tableau3[],5,0)</f>
        <v>#N/A</v>
      </c>
    </row>
    <row r="347" spans="1:6" x14ac:dyDescent="0.35">
      <c r="A347" s="1" t="s">
        <v>866</v>
      </c>
      <c r="B347" s="3">
        <v>0.50929826296100755</v>
      </c>
      <c r="C347" s="1" t="s">
        <v>1534</v>
      </c>
      <c r="D347" s="1" t="str">
        <f>VLOOKUP(Tableau1[[#This Row],[Catégorie]],Tableau3[],4,0)</f>
        <v>Légumes</v>
      </c>
      <c r="E347" s="1" t="str">
        <f>VLOOKUP(Tableau1[[#This Row],[Catégorie]],Tableau3[],3,0)</f>
        <v>Légumes frais</v>
      </c>
      <c r="F347" s="1" t="str">
        <f>VLOOKUP(Tableau1[[#This Row],[Catégorie]],Tableau3[],5,0)</f>
        <v>Fruits et légumes</v>
      </c>
    </row>
    <row r="348" spans="1:6" x14ac:dyDescent="0.35">
      <c r="A348" s="1" t="s">
        <v>982</v>
      </c>
      <c r="B348" s="3">
        <v>3.1358906309792505</v>
      </c>
      <c r="C348" s="1"/>
      <c r="D348" s="1" t="e">
        <f>VLOOKUP(Tableau1[[#This Row],[Catégorie]],Tableau3[],4,0)</f>
        <v>#N/A</v>
      </c>
      <c r="E348" s="1" t="e">
        <f>VLOOKUP(Tableau1[[#This Row],[Catégorie]],Tableau3[],3,0)</f>
        <v>#N/A</v>
      </c>
      <c r="F348" s="1" t="e">
        <f>VLOOKUP(Tableau1[[#This Row],[Catégorie]],Tableau3[],5,0)</f>
        <v>#N/A</v>
      </c>
    </row>
    <row r="349" spans="1:6" x14ac:dyDescent="0.35">
      <c r="A349" s="1" t="s">
        <v>983</v>
      </c>
      <c r="B349" s="3">
        <v>3.1358906309792505</v>
      </c>
      <c r="C349" s="1"/>
      <c r="D349" s="1" t="e">
        <f>VLOOKUP(Tableau1[[#This Row],[Catégorie]],Tableau3[],4,0)</f>
        <v>#N/A</v>
      </c>
      <c r="E349" s="1" t="e">
        <f>VLOOKUP(Tableau1[[#This Row],[Catégorie]],Tableau3[],3,0)</f>
        <v>#N/A</v>
      </c>
      <c r="F349" s="1" t="e">
        <f>VLOOKUP(Tableau1[[#This Row],[Catégorie]],Tableau3[],5,0)</f>
        <v>#N/A</v>
      </c>
    </row>
    <row r="350" spans="1:6" x14ac:dyDescent="0.35">
      <c r="A350" s="1" t="s">
        <v>984</v>
      </c>
      <c r="B350" s="3">
        <v>3.1358906309792505</v>
      </c>
      <c r="C350" s="1"/>
      <c r="D350" s="1" t="e">
        <f>VLOOKUP(Tableau1[[#This Row],[Catégorie]],Tableau3[],4,0)</f>
        <v>#N/A</v>
      </c>
      <c r="E350" s="1" t="e">
        <f>VLOOKUP(Tableau1[[#This Row],[Catégorie]],Tableau3[],3,0)</f>
        <v>#N/A</v>
      </c>
      <c r="F350" s="1" t="e">
        <f>VLOOKUP(Tableau1[[#This Row],[Catégorie]],Tableau3[],5,0)</f>
        <v>#N/A</v>
      </c>
    </row>
    <row r="351" spans="1:6" x14ac:dyDescent="0.35">
      <c r="A351" s="1" t="s">
        <v>1060</v>
      </c>
      <c r="B351" s="3">
        <v>1.6623593872407163</v>
      </c>
      <c r="C351" s="1" t="s">
        <v>1572</v>
      </c>
      <c r="D351" s="1" t="str">
        <f>VLOOKUP(Tableau1[[#This Row],[Catégorie]],Tableau3[],4,0)</f>
        <v>Farineux et céréales</v>
      </c>
      <c r="E351" s="1" t="str">
        <f>VLOOKUP(Tableau1[[#This Row],[Catégorie]],Tableau3[],3,0)</f>
        <v>Flocons, son et germes</v>
      </c>
      <c r="F351" s="1" t="str">
        <f>VLOOKUP(Tableau1[[#This Row],[Catégorie]],Tableau3[],5,0)</f>
        <v>Pain, farines et céréales</v>
      </c>
    </row>
    <row r="352" spans="1:6" x14ac:dyDescent="0.35">
      <c r="A352" s="1" t="s">
        <v>498</v>
      </c>
      <c r="B352" s="3">
        <v>0</v>
      </c>
      <c r="C352" s="1" t="s">
        <v>1620</v>
      </c>
      <c r="D352" s="1" t="str">
        <f>VLOOKUP(Tableau1[[#This Row],[Catégorie]],Tableau3[],4,0)</f>
        <v>Poissons</v>
      </c>
      <c r="E352" s="1" t="str">
        <f>VLOOKUP(Tableau1[[#This Row],[Catégorie]],Tableau3[],3,0)</f>
        <v>Fruits de mer et crustacés</v>
      </c>
      <c r="F352" s="1" t="str">
        <f>VLOOKUP(Tableau1[[#This Row],[Catégorie]],Tableau3[],5,0)</f>
        <v>Poissons</v>
      </c>
    </row>
    <row r="353" spans="1:6" x14ac:dyDescent="0.35">
      <c r="A353" s="1" t="s">
        <v>73</v>
      </c>
      <c r="B353" s="3">
        <v>3.1358906309792505</v>
      </c>
      <c r="C353" s="1"/>
      <c r="D353" s="1" t="e">
        <f>VLOOKUP(Tableau1[[#This Row],[Catégorie]],Tableau3[],4,0)</f>
        <v>#N/A</v>
      </c>
      <c r="E353" s="1" t="e">
        <f>VLOOKUP(Tableau1[[#This Row],[Catégorie]],Tableau3[],3,0)</f>
        <v>#N/A</v>
      </c>
      <c r="F353" s="1" t="e">
        <f>VLOOKUP(Tableau1[[#This Row],[Catégorie]],Tableau3[],5,0)</f>
        <v>#N/A</v>
      </c>
    </row>
    <row r="354" spans="1:6" x14ac:dyDescent="0.35">
      <c r="A354" s="1" t="s">
        <v>485</v>
      </c>
      <c r="B354" s="3">
        <v>7.617972700355172</v>
      </c>
      <c r="C354" s="1"/>
      <c r="D354" s="1" t="e">
        <f>VLOOKUP(Tableau1[[#This Row],[Catégorie]],Tableau3[],4,0)</f>
        <v>#N/A</v>
      </c>
      <c r="E354" s="1" t="e">
        <f>VLOOKUP(Tableau1[[#This Row],[Catégorie]],Tableau3[],3,0)</f>
        <v>#N/A</v>
      </c>
      <c r="F354" s="1" t="e">
        <f>VLOOKUP(Tableau1[[#This Row],[Catégorie]],Tableau3[],5,0)</f>
        <v>#N/A</v>
      </c>
    </row>
    <row r="355" spans="1:6" x14ac:dyDescent="0.35">
      <c r="A355" s="1" t="s">
        <v>486</v>
      </c>
      <c r="B355" s="3">
        <v>7.617972700355172</v>
      </c>
      <c r="C355" s="1"/>
      <c r="D355" s="1" t="e">
        <f>VLOOKUP(Tableau1[[#This Row],[Catégorie]],Tableau3[],4,0)</f>
        <v>#N/A</v>
      </c>
      <c r="E355" s="1" t="e">
        <f>VLOOKUP(Tableau1[[#This Row],[Catégorie]],Tableau3[],3,0)</f>
        <v>#N/A</v>
      </c>
      <c r="F355" s="1" t="e">
        <f>VLOOKUP(Tableau1[[#This Row],[Catégorie]],Tableau3[],5,0)</f>
        <v>#N/A</v>
      </c>
    </row>
    <row r="356" spans="1:6" x14ac:dyDescent="0.35">
      <c r="A356" s="1" t="s">
        <v>512</v>
      </c>
      <c r="B356" s="3">
        <v>5.5782657233723434</v>
      </c>
      <c r="C356" s="1"/>
      <c r="D356" s="1" t="e">
        <f>VLOOKUP(Tableau1[[#This Row],[Catégorie]],Tableau3[],4,0)</f>
        <v>#N/A</v>
      </c>
      <c r="E356" s="1" t="e">
        <f>VLOOKUP(Tableau1[[#This Row],[Catégorie]],Tableau3[],3,0)</f>
        <v>#N/A</v>
      </c>
      <c r="F356" s="1" t="e">
        <f>VLOOKUP(Tableau1[[#This Row],[Catégorie]],Tableau3[],5,0)</f>
        <v>#N/A</v>
      </c>
    </row>
    <row r="357" spans="1:6" x14ac:dyDescent="0.35">
      <c r="A357" s="1" t="s">
        <v>513</v>
      </c>
      <c r="B357" s="3">
        <v>5.5782657233723434</v>
      </c>
      <c r="C357" s="1"/>
      <c r="D357" s="1" t="e">
        <f>VLOOKUP(Tableau1[[#This Row],[Catégorie]],Tableau3[],4,0)</f>
        <v>#N/A</v>
      </c>
      <c r="E357" s="1" t="e">
        <f>VLOOKUP(Tableau1[[#This Row],[Catégorie]],Tableau3[],3,0)</f>
        <v>#N/A</v>
      </c>
      <c r="F357" s="1" t="e">
        <f>VLOOKUP(Tableau1[[#This Row],[Catégorie]],Tableau3[],5,0)</f>
        <v>#N/A</v>
      </c>
    </row>
    <row r="358" spans="1:6" x14ac:dyDescent="0.35">
      <c r="A358" s="1" t="s">
        <v>514</v>
      </c>
      <c r="B358" s="3">
        <v>5.5782657233723434</v>
      </c>
      <c r="C358" s="1"/>
      <c r="D358" s="1" t="e">
        <f>VLOOKUP(Tableau1[[#This Row],[Catégorie]],Tableau3[],4,0)</f>
        <v>#N/A</v>
      </c>
      <c r="E358" s="1" t="e">
        <f>VLOOKUP(Tableau1[[#This Row],[Catégorie]],Tableau3[],3,0)</f>
        <v>#N/A</v>
      </c>
      <c r="F358" s="1" t="e">
        <f>VLOOKUP(Tableau1[[#This Row],[Catégorie]],Tableau3[],5,0)</f>
        <v>#N/A</v>
      </c>
    </row>
    <row r="359" spans="1:6" x14ac:dyDescent="0.35">
      <c r="A359" s="1" t="s">
        <v>515</v>
      </c>
      <c r="B359" s="3">
        <v>5.5782657233723434</v>
      </c>
      <c r="C359" s="1"/>
      <c r="D359" s="1" t="e">
        <f>VLOOKUP(Tableau1[[#This Row],[Catégorie]],Tableau3[],4,0)</f>
        <v>#N/A</v>
      </c>
      <c r="E359" s="1" t="e">
        <f>VLOOKUP(Tableau1[[#This Row],[Catégorie]],Tableau3[],3,0)</f>
        <v>#N/A</v>
      </c>
      <c r="F359" s="1" t="e">
        <f>VLOOKUP(Tableau1[[#This Row],[Catégorie]],Tableau3[],5,0)</f>
        <v>#N/A</v>
      </c>
    </row>
    <row r="360" spans="1:6" x14ac:dyDescent="0.35">
      <c r="A360" s="1" t="s">
        <v>1430</v>
      </c>
      <c r="B360" s="3">
        <v>1.1379147137932404</v>
      </c>
      <c r="C360" s="1"/>
      <c r="D360" s="1" t="e">
        <f>VLOOKUP(Tableau1[[#This Row],[Catégorie]],Tableau3[],4,0)</f>
        <v>#N/A</v>
      </c>
      <c r="E360" s="1" t="e">
        <f>VLOOKUP(Tableau1[[#This Row],[Catégorie]],Tableau3[],3,0)</f>
        <v>#N/A</v>
      </c>
      <c r="F360" s="1" t="e">
        <f>VLOOKUP(Tableau1[[#This Row],[Catégorie]],Tableau3[],5,0)</f>
        <v>#N/A</v>
      </c>
    </row>
    <row r="361" spans="1:6" x14ac:dyDescent="0.35">
      <c r="A361" s="1" t="s">
        <v>487</v>
      </c>
      <c r="B361" s="3">
        <v>2.2637451661550267</v>
      </c>
      <c r="C361" s="1"/>
      <c r="D361" s="1" t="e">
        <f>VLOOKUP(Tableau1[[#This Row],[Catégorie]],Tableau3[],4,0)</f>
        <v>#N/A</v>
      </c>
      <c r="E361" s="1" t="e">
        <f>VLOOKUP(Tableau1[[#This Row],[Catégorie]],Tableau3[],3,0)</f>
        <v>#N/A</v>
      </c>
      <c r="F361" s="1" t="e">
        <f>VLOOKUP(Tableau1[[#This Row],[Catégorie]],Tableau3[],5,0)</f>
        <v>#N/A</v>
      </c>
    </row>
    <row r="362" spans="1:6" x14ac:dyDescent="0.35">
      <c r="A362" s="1" t="s">
        <v>488</v>
      </c>
      <c r="B362" s="3">
        <v>2.2637451661550267</v>
      </c>
      <c r="C362" s="1"/>
      <c r="D362" s="1" t="e">
        <f>VLOOKUP(Tableau1[[#This Row],[Catégorie]],Tableau3[],4,0)</f>
        <v>#N/A</v>
      </c>
      <c r="E362" s="1" t="e">
        <f>VLOOKUP(Tableau1[[#This Row],[Catégorie]],Tableau3[],3,0)</f>
        <v>#N/A</v>
      </c>
      <c r="F362" s="1" t="e">
        <f>VLOOKUP(Tableau1[[#This Row],[Catégorie]],Tableau3[],5,0)</f>
        <v>#N/A</v>
      </c>
    </row>
    <row r="363" spans="1:6" x14ac:dyDescent="0.35">
      <c r="A363" s="1" t="s">
        <v>516</v>
      </c>
      <c r="B363" s="3">
        <v>5.5782657233723434</v>
      </c>
      <c r="C363" s="1"/>
      <c r="D363" s="1" t="e">
        <f>VLOOKUP(Tableau1[[#This Row],[Catégorie]],Tableau3[],4,0)</f>
        <v>#N/A</v>
      </c>
      <c r="E363" s="1" t="e">
        <f>VLOOKUP(Tableau1[[#This Row],[Catégorie]],Tableau3[],3,0)</f>
        <v>#N/A</v>
      </c>
      <c r="F363" s="1" t="e">
        <f>VLOOKUP(Tableau1[[#This Row],[Catégorie]],Tableau3[],5,0)</f>
        <v>#N/A</v>
      </c>
    </row>
    <row r="364" spans="1:6" x14ac:dyDescent="0.35">
      <c r="A364" s="1" t="s">
        <v>489</v>
      </c>
      <c r="B364" s="3">
        <v>7.617972700355172</v>
      </c>
      <c r="C364" s="1"/>
      <c r="D364" s="1" t="e">
        <f>VLOOKUP(Tableau1[[#This Row],[Catégorie]],Tableau3[],4,0)</f>
        <v>#N/A</v>
      </c>
      <c r="E364" s="1" t="e">
        <f>VLOOKUP(Tableau1[[#This Row],[Catégorie]],Tableau3[],3,0)</f>
        <v>#N/A</v>
      </c>
      <c r="F364" s="1" t="e">
        <f>VLOOKUP(Tableau1[[#This Row],[Catégorie]],Tableau3[],5,0)</f>
        <v>#N/A</v>
      </c>
    </row>
    <row r="365" spans="1:6" x14ac:dyDescent="0.35">
      <c r="A365" s="1" t="s">
        <v>490</v>
      </c>
      <c r="B365" s="3">
        <v>7.617972700355172</v>
      </c>
      <c r="C365" s="1"/>
      <c r="D365" s="1" t="e">
        <f>VLOOKUP(Tableau1[[#This Row],[Catégorie]],Tableau3[],4,0)</f>
        <v>#N/A</v>
      </c>
      <c r="E365" s="1" t="e">
        <f>VLOOKUP(Tableau1[[#This Row],[Catégorie]],Tableau3[],3,0)</f>
        <v>#N/A</v>
      </c>
      <c r="F365" s="1" t="e">
        <f>VLOOKUP(Tableau1[[#This Row],[Catégorie]],Tableau3[],5,0)</f>
        <v>#N/A</v>
      </c>
    </row>
    <row r="366" spans="1:6" x14ac:dyDescent="0.35">
      <c r="A366" s="1" t="s">
        <v>491</v>
      </c>
      <c r="B366" s="3">
        <v>7.617972700355172</v>
      </c>
      <c r="C366" s="1"/>
      <c r="D366" s="1" t="e">
        <f>VLOOKUP(Tableau1[[#This Row],[Catégorie]],Tableau3[],4,0)</f>
        <v>#N/A</v>
      </c>
      <c r="E366" s="1" t="e">
        <f>VLOOKUP(Tableau1[[#This Row],[Catégorie]],Tableau3[],3,0)</f>
        <v>#N/A</v>
      </c>
      <c r="F366" s="1" t="e">
        <f>VLOOKUP(Tableau1[[#This Row],[Catégorie]],Tableau3[],5,0)</f>
        <v>#N/A</v>
      </c>
    </row>
    <row r="367" spans="1:6" x14ac:dyDescent="0.35">
      <c r="A367" s="1" t="s">
        <v>492</v>
      </c>
      <c r="B367" s="3">
        <v>7.5055540629082111</v>
      </c>
      <c r="C367" s="1"/>
      <c r="D367" s="1" t="e">
        <f>VLOOKUP(Tableau1[[#This Row],[Catégorie]],Tableau3[],4,0)</f>
        <v>#N/A</v>
      </c>
      <c r="E367" s="1" t="e">
        <f>VLOOKUP(Tableau1[[#This Row],[Catégorie]],Tableau3[],3,0)</f>
        <v>#N/A</v>
      </c>
      <c r="F367" s="1" t="e">
        <f>VLOOKUP(Tableau1[[#This Row],[Catégorie]],Tableau3[],5,0)</f>
        <v>#N/A</v>
      </c>
    </row>
    <row r="368" spans="1:6" x14ac:dyDescent="0.35">
      <c r="A368" s="1" t="s">
        <v>234</v>
      </c>
      <c r="B368" s="3">
        <v>3.2635934664473378</v>
      </c>
      <c r="C368" s="1"/>
      <c r="D368" s="1" t="e">
        <f>VLOOKUP(Tableau1[[#This Row],[Catégorie]],Tableau3[],4,0)</f>
        <v>#N/A</v>
      </c>
      <c r="E368" s="1" t="e">
        <f>VLOOKUP(Tableau1[[#This Row],[Catégorie]],Tableau3[],3,0)</f>
        <v>#N/A</v>
      </c>
      <c r="F368" s="1" t="e">
        <f>VLOOKUP(Tableau1[[#This Row],[Catégorie]],Tableau3[],5,0)</f>
        <v>#N/A</v>
      </c>
    </row>
    <row r="369" spans="1:6" x14ac:dyDescent="0.35">
      <c r="A369" s="1" t="s">
        <v>842</v>
      </c>
      <c r="B369" s="3">
        <v>0.50929826296100755</v>
      </c>
      <c r="C369" s="1" t="s">
        <v>1534</v>
      </c>
      <c r="D369" s="1" t="str">
        <f>VLOOKUP(Tableau1[[#This Row],[Catégorie]],Tableau3[],4,0)</f>
        <v>Légumes</v>
      </c>
      <c r="E369" s="1" t="str">
        <f>VLOOKUP(Tableau1[[#This Row],[Catégorie]],Tableau3[],3,0)</f>
        <v>Légumes frais</v>
      </c>
      <c r="F369" s="1" t="str">
        <f>VLOOKUP(Tableau1[[#This Row],[Catégorie]],Tableau3[],5,0)</f>
        <v>Fruits et légumes</v>
      </c>
    </row>
    <row r="370" spans="1:6" x14ac:dyDescent="0.35">
      <c r="A370" s="1" t="s">
        <v>499</v>
      </c>
      <c r="B370" s="3">
        <v>0</v>
      </c>
      <c r="C370" s="1" t="s">
        <v>1620</v>
      </c>
      <c r="D370" s="1" t="str">
        <f>VLOOKUP(Tableau1[[#This Row],[Catégorie]],Tableau3[],4,0)</f>
        <v>Poissons</v>
      </c>
      <c r="E370" s="1" t="str">
        <f>VLOOKUP(Tableau1[[#This Row],[Catégorie]],Tableau3[],3,0)</f>
        <v>Fruits de mer et crustacés</v>
      </c>
      <c r="F370" s="1" t="str">
        <f>VLOOKUP(Tableau1[[#This Row],[Catégorie]],Tableau3[],5,0)</f>
        <v>Poissons</v>
      </c>
    </row>
    <row r="371" spans="1:6" x14ac:dyDescent="0.35">
      <c r="A371" s="1" t="s">
        <v>114</v>
      </c>
      <c r="B371" s="3">
        <v>0.11379147137932405</v>
      </c>
      <c r="C371" s="1"/>
      <c r="D371" s="1" t="e">
        <f>VLOOKUP(Tableau1[[#This Row],[Catégorie]],Tableau3[],4,0)</f>
        <v>#N/A</v>
      </c>
      <c r="E371" s="1" t="e">
        <f>VLOOKUP(Tableau1[[#This Row],[Catégorie]],Tableau3[],3,0)</f>
        <v>#N/A</v>
      </c>
      <c r="F371" s="1" t="e">
        <f>VLOOKUP(Tableau1[[#This Row],[Catégorie]],Tableau3[],5,0)</f>
        <v>#N/A</v>
      </c>
    </row>
    <row r="372" spans="1:6" x14ac:dyDescent="0.35">
      <c r="A372" s="1" t="s">
        <v>14</v>
      </c>
      <c r="B372" s="3">
        <v>3.435132832560766</v>
      </c>
      <c r="C372" s="1"/>
      <c r="D372" s="1" t="e">
        <f>VLOOKUP(Tableau1[[#This Row],[Catégorie]],Tableau3[],4,0)</f>
        <v>#N/A</v>
      </c>
      <c r="E372" s="1" t="e">
        <f>VLOOKUP(Tableau1[[#This Row],[Catégorie]],Tableau3[],3,0)</f>
        <v>#N/A</v>
      </c>
      <c r="F372" s="1" t="e">
        <f>VLOOKUP(Tableau1[[#This Row],[Catégorie]],Tableau3[],5,0)</f>
        <v>#N/A</v>
      </c>
    </row>
    <row r="373" spans="1:6" x14ac:dyDescent="0.35">
      <c r="A373" s="1" t="s">
        <v>235</v>
      </c>
      <c r="B373" s="3">
        <v>3.2635934664473378</v>
      </c>
      <c r="C373" s="1"/>
      <c r="D373" s="1" t="e">
        <f>VLOOKUP(Tableau1[[#This Row],[Catégorie]],Tableau3[],4,0)</f>
        <v>#N/A</v>
      </c>
      <c r="E373" s="1" t="e">
        <f>VLOOKUP(Tableau1[[#This Row],[Catégorie]],Tableau3[],3,0)</f>
        <v>#N/A</v>
      </c>
      <c r="F373" s="1" t="e">
        <f>VLOOKUP(Tableau1[[#This Row],[Catégorie]],Tableau3[],5,0)</f>
        <v>#N/A</v>
      </c>
    </row>
    <row r="374" spans="1:6" x14ac:dyDescent="0.35">
      <c r="A374" s="1" t="s">
        <v>236</v>
      </c>
      <c r="B374" s="3">
        <v>3.2635934664473378</v>
      </c>
      <c r="C374" s="1"/>
      <c r="D374" s="1" t="e">
        <f>VLOOKUP(Tableau1[[#This Row],[Catégorie]],Tableau3[],4,0)</f>
        <v>#N/A</v>
      </c>
      <c r="E374" s="1" t="e">
        <f>VLOOKUP(Tableau1[[#This Row],[Catégorie]],Tableau3[],3,0)</f>
        <v>#N/A</v>
      </c>
      <c r="F374" s="1" t="e">
        <f>VLOOKUP(Tableau1[[#This Row],[Catégorie]],Tableau3[],5,0)</f>
        <v>#N/A</v>
      </c>
    </row>
    <row r="375" spans="1:6" x14ac:dyDescent="0.35">
      <c r="A375" s="1" t="s">
        <v>237</v>
      </c>
      <c r="B375" s="3">
        <v>3.2635934664473378</v>
      </c>
      <c r="C375" s="1"/>
      <c r="D375" s="1" t="e">
        <f>VLOOKUP(Tableau1[[#This Row],[Catégorie]],Tableau3[],4,0)</f>
        <v>#N/A</v>
      </c>
      <c r="E375" s="1" t="e">
        <f>VLOOKUP(Tableau1[[#This Row],[Catégorie]],Tableau3[],3,0)</f>
        <v>#N/A</v>
      </c>
      <c r="F375" s="1" t="e">
        <f>VLOOKUP(Tableau1[[#This Row],[Catégorie]],Tableau3[],5,0)</f>
        <v>#N/A</v>
      </c>
    </row>
    <row r="376" spans="1:6" x14ac:dyDescent="0.35">
      <c r="A376" s="1" t="s">
        <v>985</v>
      </c>
      <c r="B376" s="3">
        <v>3.1358906309792505</v>
      </c>
      <c r="C376" s="1"/>
      <c r="D376" s="1" t="e">
        <f>VLOOKUP(Tableau1[[#This Row],[Catégorie]],Tableau3[],4,0)</f>
        <v>#N/A</v>
      </c>
      <c r="E376" s="1" t="e">
        <f>VLOOKUP(Tableau1[[#This Row],[Catégorie]],Tableau3[],3,0)</f>
        <v>#N/A</v>
      </c>
      <c r="F376" s="1" t="e">
        <f>VLOOKUP(Tableau1[[#This Row],[Catégorie]],Tableau3[],5,0)</f>
        <v>#N/A</v>
      </c>
    </row>
    <row r="377" spans="1:6" x14ac:dyDescent="0.35">
      <c r="A377" s="1" t="s">
        <v>986</v>
      </c>
      <c r="B377" s="3">
        <v>3.1358906309792505</v>
      </c>
      <c r="C377" s="1"/>
      <c r="D377" s="1" t="e">
        <f>VLOOKUP(Tableau1[[#This Row],[Catégorie]],Tableau3[],4,0)</f>
        <v>#N/A</v>
      </c>
      <c r="E377" s="1" t="e">
        <f>VLOOKUP(Tableau1[[#This Row],[Catégorie]],Tableau3[],3,0)</f>
        <v>#N/A</v>
      </c>
      <c r="F377" s="1" t="e">
        <f>VLOOKUP(Tableau1[[#This Row],[Catégorie]],Tableau3[],5,0)</f>
        <v>#N/A</v>
      </c>
    </row>
    <row r="378" spans="1:6" x14ac:dyDescent="0.35">
      <c r="A378" s="1" t="s">
        <v>987</v>
      </c>
      <c r="B378" s="3">
        <v>3.1358906309792505</v>
      </c>
      <c r="C378" s="1"/>
      <c r="D378" s="1" t="e">
        <f>VLOOKUP(Tableau1[[#This Row],[Catégorie]],Tableau3[],4,0)</f>
        <v>#N/A</v>
      </c>
      <c r="E378" s="1" t="e">
        <f>VLOOKUP(Tableau1[[#This Row],[Catégorie]],Tableau3[],3,0)</f>
        <v>#N/A</v>
      </c>
      <c r="F378" s="1" t="e">
        <f>VLOOKUP(Tableau1[[#This Row],[Catégorie]],Tableau3[],5,0)</f>
        <v>#N/A</v>
      </c>
    </row>
    <row r="379" spans="1:6" x14ac:dyDescent="0.35">
      <c r="A379" s="1" t="s">
        <v>239</v>
      </c>
      <c r="B379" s="3">
        <v>3.2635934664473378</v>
      </c>
      <c r="C379" s="1"/>
      <c r="D379" s="1" t="e">
        <f>VLOOKUP(Tableau1[[#This Row],[Catégorie]],Tableau3[],4,0)</f>
        <v>#N/A</v>
      </c>
      <c r="E379" s="1" t="e">
        <f>VLOOKUP(Tableau1[[#This Row],[Catégorie]],Tableau3[],3,0)</f>
        <v>#N/A</v>
      </c>
      <c r="F379" s="1" t="e">
        <f>VLOOKUP(Tableau1[[#This Row],[Catégorie]],Tableau3[],5,0)</f>
        <v>#N/A</v>
      </c>
    </row>
    <row r="380" spans="1:6" x14ac:dyDescent="0.35">
      <c r="A380" s="1" t="s">
        <v>238</v>
      </c>
      <c r="B380" s="3">
        <v>3.2635934664473378</v>
      </c>
      <c r="C380" s="1"/>
      <c r="D380" s="1" t="e">
        <f>VLOOKUP(Tableau1[[#This Row],[Catégorie]],Tableau3[],4,0)</f>
        <v>#N/A</v>
      </c>
      <c r="E380" s="1" t="e">
        <f>VLOOKUP(Tableau1[[#This Row],[Catégorie]],Tableau3[],3,0)</f>
        <v>#N/A</v>
      </c>
      <c r="F380" s="1" t="e">
        <f>VLOOKUP(Tableau1[[#This Row],[Catégorie]],Tableau3[],5,0)</f>
        <v>#N/A</v>
      </c>
    </row>
    <row r="381" spans="1:6" x14ac:dyDescent="0.35">
      <c r="A381" s="1" t="s">
        <v>240</v>
      </c>
      <c r="B381" s="3">
        <v>3.2635934664473378</v>
      </c>
      <c r="C381" s="1"/>
      <c r="D381" s="1" t="e">
        <f>VLOOKUP(Tableau1[[#This Row],[Catégorie]],Tableau3[],4,0)</f>
        <v>#N/A</v>
      </c>
      <c r="E381" s="1" t="e">
        <f>VLOOKUP(Tableau1[[#This Row],[Catégorie]],Tableau3[],3,0)</f>
        <v>#N/A</v>
      </c>
      <c r="F381" s="1" t="e">
        <f>VLOOKUP(Tableau1[[#This Row],[Catégorie]],Tableau3[],5,0)</f>
        <v>#N/A</v>
      </c>
    </row>
    <row r="382" spans="1:6" x14ac:dyDescent="0.35">
      <c r="A382" s="1" t="s">
        <v>988</v>
      </c>
      <c r="B382" s="3">
        <v>3.1358906309792505</v>
      </c>
      <c r="C382" s="1"/>
      <c r="D382" s="1" t="e">
        <f>VLOOKUP(Tableau1[[#This Row],[Catégorie]],Tableau3[],4,0)</f>
        <v>#N/A</v>
      </c>
      <c r="E382" s="1" t="e">
        <f>VLOOKUP(Tableau1[[#This Row],[Catégorie]],Tableau3[],3,0)</f>
        <v>#N/A</v>
      </c>
      <c r="F382" s="1" t="e">
        <f>VLOOKUP(Tableau1[[#This Row],[Catégorie]],Tableau3[],5,0)</f>
        <v>#N/A</v>
      </c>
    </row>
    <row r="383" spans="1:6" x14ac:dyDescent="0.35">
      <c r="A383" s="1" t="s">
        <v>989</v>
      </c>
      <c r="B383" s="3">
        <v>3.1358906309792505</v>
      </c>
      <c r="C383" s="1"/>
      <c r="D383" s="1" t="e">
        <f>VLOOKUP(Tableau1[[#This Row],[Catégorie]],Tableau3[],4,0)</f>
        <v>#N/A</v>
      </c>
      <c r="E383" s="1" t="e">
        <f>VLOOKUP(Tableau1[[#This Row],[Catégorie]],Tableau3[],3,0)</f>
        <v>#N/A</v>
      </c>
      <c r="F383" s="1" t="e">
        <f>VLOOKUP(Tableau1[[#This Row],[Catégorie]],Tableau3[],5,0)</f>
        <v>#N/A</v>
      </c>
    </row>
    <row r="384" spans="1:6" x14ac:dyDescent="0.35">
      <c r="A384" s="1" t="s">
        <v>15</v>
      </c>
      <c r="B384" s="3">
        <v>3.435132832560766</v>
      </c>
      <c r="C384" s="1"/>
      <c r="D384" s="1" t="e">
        <f>VLOOKUP(Tableau1[[#This Row],[Catégorie]],Tableau3[],4,0)</f>
        <v>#N/A</v>
      </c>
      <c r="E384" s="1" t="e">
        <f>VLOOKUP(Tableau1[[#This Row],[Catégorie]],Tableau3[],3,0)</f>
        <v>#N/A</v>
      </c>
      <c r="F384" s="1" t="e">
        <f>VLOOKUP(Tableau1[[#This Row],[Catégorie]],Tableau3[],5,0)</f>
        <v>#N/A</v>
      </c>
    </row>
    <row r="385" spans="1:6" x14ac:dyDescent="0.35">
      <c r="A385" s="1" t="s">
        <v>1203</v>
      </c>
      <c r="B385" s="3">
        <v>0.55388308832765065</v>
      </c>
      <c r="C385" s="1"/>
      <c r="D385" s="1" t="e">
        <f>VLOOKUP(Tableau1[[#This Row],[Catégorie]],Tableau3[],4,0)</f>
        <v>#N/A</v>
      </c>
      <c r="E385" s="1" t="e">
        <f>VLOOKUP(Tableau1[[#This Row],[Catégorie]],Tableau3[],3,0)</f>
        <v>#N/A</v>
      </c>
      <c r="F385" s="1" t="e">
        <f>VLOOKUP(Tableau1[[#This Row],[Catégorie]],Tableau3[],5,0)</f>
        <v>#N/A</v>
      </c>
    </row>
    <row r="386" spans="1:6" x14ac:dyDescent="0.35">
      <c r="A386" s="1" t="s">
        <v>16</v>
      </c>
      <c r="B386" s="3">
        <v>3.1358906309792505</v>
      </c>
      <c r="C386" s="1"/>
      <c r="D386" s="1" t="e">
        <f>VLOOKUP(Tableau1[[#This Row],[Catégorie]],Tableau3[],4,0)</f>
        <v>#N/A</v>
      </c>
      <c r="E386" s="1" t="e">
        <f>VLOOKUP(Tableau1[[#This Row],[Catégorie]],Tableau3[],3,0)</f>
        <v>#N/A</v>
      </c>
      <c r="F386" s="1" t="e">
        <f>VLOOKUP(Tableau1[[#This Row],[Catégorie]],Tableau3[],5,0)</f>
        <v>#N/A</v>
      </c>
    </row>
    <row r="387" spans="1:6" x14ac:dyDescent="0.35">
      <c r="A387" s="1" t="s">
        <v>74</v>
      </c>
      <c r="B387" s="3">
        <v>3.1358906309792505</v>
      </c>
      <c r="C387" s="1"/>
      <c r="D387" s="1" t="e">
        <f>VLOOKUP(Tableau1[[#This Row],[Catégorie]],Tableau3[],4,0)</f>
        <v>#N/A</v>
      </c>
      <c r="E387" s="1" t="e">
        <f>VLOOKUP(Tableau1[[#This Row],[Catégorie]],Tableau3[],3,0)</f>
        <v>#N/A</v>
      </c>
      <c r="F387" s="1" t="e">
        <f>VLOOKUP(Tableau1[[#This Row],[Catégorie]],Tableau3[],5,0)</f>
        <v>#N/A</v>
      </c>
    </row>
    <row r="388" spans="1:6" x14ac:dyDescent="0.35">
      <c r="A388" s="1" t="s">
        <v>241</v>
      </c>
      <c r="B388" s="3">
        <v>3.2635934664473378</v>
      </c>
      <c r="C388" s="1"/>
      <c r="D388" s="1" t="e">
        <f>VLOOKUP(Tableau1[[#This Row],[Catégorie]],Tableau3[],4,0)</f>
        <v>#N/A</v>
      </c>
      <c r="E388" s="1" t="e">
        <f>VLOOKUP(Tableau1[[#This Row],[Catégorie]],Tableau3[],3,0)</f>
        <v>#N/A</v>
      </c>
      <c r="F388" s="1" t="e">
        <f>VLOOKUP(Tableau1[[#This Row],[Catégorie]],Tableau3[],5,0)</f>
        <v>#N/A</v>
      </c>
    </row>
    <row r="389" spans="1:6" x14ac:dyDescent="0.35">
      <c r="A389" s="1" t="s">
        <v>316</v>
      </c>
      <c r="B389" s="3">
        <v>0.81848178045180797</v>
      </c>
      <c r="C389" s="1"/>
      <c r="D389" s="1" t="e">
        <f>VLOOKUP(Tableau1[[#This Row],[Catégorie]],Tableau3[],4,0)</f>
        <v>#N/A</v>
      </c>
      <c r="E389" s="1" t="e">
        <f>VLOOKUP(Tableau1[[#This Row],[Catégorie]],Tableau3[],3,0)</f>
        <v>#N/A</v>
      </c>
      <c r="F389" s="1" t="e">
        <f>VLOOKUP(Tableau1[[#This Row],[Catégorie]],Tableau3[],5,0)</f>
        <v>#N/A</v>
      </c>
    </row>
    <row r="390" spans="1:6" x14ac:dyDescent="0.35">
      <c r="A390" s="1" t="s">
        <v>1469</v>
      </c>
      <c r="B390" s="3">
        <v>31.18635053630609</v>
      </c>
      <c r="C390" s="1" t="s">
        <v>1561</v>
      </c>
      <c r="D390" s="1" t="str">
        <f>VLOOKUP(Tableau1[[#This Row],[Catégorie]],Tableau3[],4,0)</f>
        <v>Abats</v>
      </c>
      <c r="E390" s="1" t="str">
        <f>VLOOKUP(Tableau1[[#This Row],[Catégorie]],Tableau3[],3,0)</f>
        <v>Viande et abats</v>
      </c>
      <c r="F390" s="1" t="str">
        <f>VLOOKUP(Tableau1[[#This Row],[Catégorie]],Tableau3[],5,0)</f>
        <v>Viandes autres, charcuterie et abats</v>
      </c>
    </row>
    <row r="391" spans="1:6" x14ac:dyDescent="0.35">
      <c r="A391" s="1" t="s">
        <v>242</v>
      </c>
      <c r="B391" s="3">
        <v>3.2635934664473378</v>
      </c>
      <c r="C391" s="1"/>
      <c r="D391" s="1" t="e">
        <f>VLOOKUP(Tableau1[[#This Row],[Catégorie]],Tableau3[],4,0)</f>
        <v>#N/A</v>
      </c>
      <c r="E391" s="1" t="e">
        <f>VLOOKUP(Tableau1[[#This Row],[Catégorie]],Tableau3[],3,0)</f>
        <v>#N/A</v>
      </c>
      <c r="F391" s="1" t="e">
        <f>VLOOKUP(Tableau1[[#This Row],[Catégorie]],Tableau3[],5,0)</f>
        <v>#N/A</v>
      </c>
    </row>
    <row r="392" spans="1:6" x14ac:dyDescent="0.35">
      <c r="A392" s="1" t="s">
        <v>243</v>
      </c>
      <c r="B392" s="3">
        <v>3.2635934664473378</v>
      </c>
      <c r="C392" s="1"/>
      <c r="D392" s="1" t="e">
        <f>VLOOKUP(Tableau1[[#This Row],[Catégorie]],Tableau3[],4,0)</f>
        <v>#N/A</v>
      </c>
      <c r="E392" s="1" t="e">
        <f>VLOOKUP(Tableau1[[#This Row],[Catégorie]],Tableau3[],3,0)</f>
        <v>#N/A</v>
      </c>
      <c r="F392" s="1" t="e">
        <f>VLOOKUP(Tableau1[[#This Row],[Catégorie]],Tableau3[],5,0)</f>
        <v>#N/A</v>
      </c>
    </row>
    <row r="393" spans="1:6" x14ac:dyDescent="0.35">
      <c r="A393" s="1" t="s">
        <v>536</v>
      </c>
      <c r="B393" s="3">
        <v>0.37028904475089486</v>
      </c>
      <c r="C393" s="1" t="s">
        <v>1746</v>
      </c>
      <c r="D393" s="1" t="str">
        <f>VLOOKUP(Tableau1[[#This Row],[Catégorie]],Tableau3[],4,0)</f>
        <v>Epices et arômes</v>
      </c>
      <c r="E393" s="1" t="str">
        <f>VLOOKUP(Tableau1[[#This Row],[Catégorie]],Tableau3[],3,0)</f>
        <v>Epices et arômes</v>
      </c>
      <c r="F393" s="1" t="str">
        <f>VLOOKUP(Tableau1[[#This Row],[Catégorie]],Tableau3[],5,0)</f>
        <v>Epices et arômes</v>
      </c>
    </row>
    <row r="394" spans="1:6" x14ac:dyDescent="0.35">
      <c r="A394" s="1" t="s">
        <v>1245</v>
      </c>
      <c r="B394" s="3">
        <v>12.65697615587289</v>
      </c>
      <c r="C394" s="1" t="s">
        <v>1576</v>
      </c>
      <c r="D394" s="1" t="str">
        <f>VLOOKUP(Tableau1[[#This Row],[Catégorie]],Tableau3[],4,0)</f>
        <v>Charcuterie</v>
      </c>
      <c r="E394" s="1" t="str">
        <f>VLOOKUP(Tableau1[[#This Row],[Catégorie]],Tableau3[],3,0)</f>
        <v>Produits de charcuterie cuits</v>
      </c>
      <c r="F394" s="1" t="str">
        <f>VLOOKUP(Tableau1[[#This Row],[Catégorie]],Tableau3[],5,0)</f>
        <v>Viandes autres, charcuterie et abats</v>
      </c>
    </row>
    <row r="395" spans="1:6" x14ac:dyDescent="0.35">
      <c r="A395" s="1" t="s">
        <v>907</v>
      </c>
      <c r="B395" s="3">
        <v>2.9031878737161301</v>
      </c>
      <c r="C395" s="1"/>
      <c r="D395" s="1" t="e">
        <f>VLOOKUP(Tableau1[[#This Row],[Catégorie]],Tableau3[],4,0)</f>
        <v>#N/A</v>
      </c>
      <c r="E395" s="1" t="e">
        <f>VLOOKUP(Tableau1[[#This Row],[Catégorie]],Tableau3[],3,0)</f>
        <v>#N/A</v>
      </c>
      <c r="F395" s="1" t="e">
        <f>VLOOKUP(Tableau1[[#This Row],[Catégorie]],Tableau3[],5,0)</f>
        <v>#N/A</v>
      </c>
    </row>
    <row r="396" spans="1:6" x14ac:dyDescent="0.35">
      <c r="A396" s="1" t="s">
        <v>387</v>
      </c>
      <c r="B396" s="3">
        <v>14.744651379445772</v>
      </c>
      <c r="C396" s="1"/>
      <c r="D396" s="1" t="e">
        <f>VLOOKUP(Tableau1[[#This Row],[Catégorie]],Tableau3[],4,0)</f>
        <v>#N/A</v>
      </c>
      <c r="E396" s="1" t="e">
        <f>VLOOKUP(Tableau1[[#This Row],[Catégorie]],Tableau3[],3,0)</f>
        <v>#N/A</v>
      </c>
      <c r="F396" s="1" t="e">
        <f>VLOOKUP(Tableau1[[#This Row],[Catégorie]],Tableau3[],5,0)</f>
        <v>#N/A</v>
      </c>
    </row>
    <row r="397" spans="1:6" x14ac:dyDescent="0.35">
      <c r="A397" s="1" t="s">
        <v>990</v>
      </c>
      <c r="B397" s="3">
        <v>3.1358906309792505</v>
      </c>
      <c r="C397" s="1"/>
      <c r="D397" s="1" t="e">
        <f>VLOOKUP(Tableau1[[#This Row],[Catégorie]],Tableau3[],4,0)</f>
        <v>#N/A</v>
      </c>
      <c r="E397" s="1" t="e">
        <f>VLOOKUP(Tableau1[[#This Row],[Catégorie]],Tableau3[],3,0)</f>
        <v>#N/A</v>
      </c>
      <c r="F397" s="1" t="e">
        <f>VLOOKUP(Tableau1[[#This Row],[Catégorie]],Tableau3[],5,0)</f>
        <v>#N/A</v>
      </c>
    </row>
    <row r="398" spans="1:6" x14ac:dyDescent="0.35">
      <c r="A398" s="1" t="s">
        <v>17</v>
      </c>
      <c r="B398" s="3">
        <v>3.435132832560766</v>
      </c>
      <c r="C398" s="1"/>
      <c r="D398" s="1" t="e">
        <f>VLOOKUP(Tableau1[[#This Row],[Catégorie]],Tableau3[],4,0)</f>
        <v>#N/A</v>
      </c>
      <c r="E398" s="1" t="e">
        <f>VLOOKUP(Tableau1[[#This Row],[Catégorie]],Tableau3[],3,0)</f>
        <v>#N/A</v>
      </c>
      <c r="F398" s="1" t="e">
        <f>VLOOKUP(Tableau1[[#This Row],[Catégorie]],Tableau3[],5,0)</f>
        <v>#N/A</v>
      </c>
    </row>
    <row r="399" spans="1:6" x14ac:dyDescent="0.35">
      <c r="A399" s="1" t="s">
        <v>663</v>
      </c>
      <c r="B399" s="3">
        <v>0.5013408357289646</v>
      </c>
      <c r="C399" s="1" t="s">
        <v>1669</v>
      </c>
      <c r="D399" s="1" t="str">
        <f>VLOOKUP(Tableau1[[#This Row],[Catégorie]],Tableau3[],4,0)</f>
        <v>Fruits</v>
      </c>
      <c r="E399" s="1" t="str">
        <f>VLOOKUP(Tableau1[[#This Row],[Catégorie]],Tableau3[],3,0)</f>
        <v>Fruits secs</v>
      </c>
      <c r="F399" s="1" t="str">
        <f>VLOOKUP(Tableau1[[#This Row],[Catégorie]],Tableau3[],5,0)</f>
        <v>Fruits et légumes</v>
      </c>
    </row>
    <row r="400" spans="1:6" x14ac:dyDescent="0.35">
      <c r="A400" s="1" t="s">
        <v>991</v>
      </c>
      <c r="B400" s="3">
        <v>3.1358906309792505</v>
      </c>
      <c r="C400" s="1"/>
      <c r="D400" s="1" t="e">
        <f>VLOOKUP(Tableau1[[#This Row],[Catégorie]],Tableau3[],4,0)</f>
        <v>#N/A</v>
      </c>
      <c r="E400" s="1" t="e">
        <f>VLOOKUP(Tableau1[[#This Row],[Catégorie]],Tableau3[],3,0)</f>
        <v>#N/A</v>
      </c>
      <c r="F400" s="1" t="e">
        <f>VLOOKUP(Tableau1[[#This Row],[Catégorie]],Tableau3[],5,0)</f>
        <v>#N/A</v>
      </c>
    </row>
    <row r="401" spans="1:6" x14ac:dyDescent="0.35">
      <c r="A401" s="1" t="s">
        <v>493</v>
      </c>
      <c r="B401" s="3">
        <v>7.5055540629082111</v>
      </c>
      <c r="C401" s="1" t="s">
        <v>1711</v>
      </c>
      <c r="D401" s="1" t="str">
        <f>VLOOKUP(Tableau1[[#This Row],[Catégorie]],Tableau3[],4,0)</f>
        <v>Produits laitiers</v>
      </c>
      <c r="E401" s="1" t="str">
        <f>VLOOKUP(Tableau1[[#This Row],[Catégorie]],Tableau3[],3,0)</f>
        <v>Fromage frais et séré</v>
      </c>
      <c r="F401" s="1" t="str">
        <f>VLOOKUP(Tableau1[[#This Row],[Catégorie]],Tableau3[],5,0)</f>
        <v>Produits laitiers</v>
      </c>
    </row>
    <row r="402" spans="1:6" x14ac:dyDescent="0.35">
      <c r="A402" s="1" t="s">
        <v>494</v>
      </c>
      <c r="B402" s="3">
        <v>7.5055540629082111</v>
      </c>
      <c r="C402" s="1" t="s">
        <v>1711</v>
      </c>
      <c r="D402" s="1" t="str">
        <f>VLOOKUP(Tableau1[[#This Row],[Catégorie]],Tableau3[],4,0)</f>
        <v>Produits laitiers</v>
      </c>
      <c r="E402" s="1" t="str">
        <f>VLOOKUP(Tableau1[[#This Row],[Catégorie]],Tableau3[],3,0)</f>
        <v>Fromage frais et séré</v>
      </c>
      <c r="F402" s="1" t="str">
        <f>VLOOKUP(Tableau1[[#This Row],[Catégorie]],Tableau3[],5,0)</f>
        <v>Produits laitiers</v>
      </c>
    </row>
    <row r="403" spans="1:6" x14ac:dyDescent="0.35">
      <c r="A403" s="1" t="s">
        <v>1500</v>
      </c>
      <c r="B403" s="3">
        <v>8.3988494625648169</v>
      </c>
      <c r="C403" s="1" t="s">
        <v>1583</v>
      </c>
      <c r="D403" s="1" t="str">
        <f>VLOOKUP(Tableau1[[#This Row],[Catégorie]],Tableau3[],4,0)</f>
        <v>Viandes blanches</v>
      </c>
      <c r="E403" s="1" t="str">
        <f>VLOOKUP(Tableau1[[#This Row],[Catégorie]],Tableau3[],3,0)</f>
        <v>Volaille</v>
      </c>
      <c r="F403" s="1" t="str">
        <f>VLOOKUP(Tableau1[[#This Row],[Catégorie]],Tableau3[],5,0)</f>
        <v>Volailles</v>
      </c>
    </row>
    <row r="404" spans="1:6" x14ac:dyDescent="0.35">
      <c r="A404" s="1" t="s">
        <v>1501</v>
      </c>
      <c r="B404" s="3">
        <v>16.797698925129634</v>
      </c>
      <c r="C404" s="1" t="s">
        <v>1583</v>
      </c>
      <c r="D404" s="1" t="str">
        <f>VLOOKUP(Tableau1[[#This Row],[Catégorie]],Tableau3[],4,0)</f>
        <v>Viandes blanches</v>
      </c>
      <c r="E404" s="1" t="str">
        <f>VLOOKUP(Tableau1[[#This Row],[Catégorie]],Tableau3[],3,0)</f>
        <v>Volaille</v>
      </c>
      <c r="F404" s="1" t="str">
        <f>VLOOKUP(Tableau1[[#This Row],[Catégorie]],Tableau3[],5,0)</f>
        <v>Volailles</v>
      </c>
    </row>
    <row r="405" spans="1:6" x14ac:dyDescent="0.35">
      <c r="A405" s="1" t="s">
        <v>1502</v>
      </c>
      <c r="B405" s="3">
        <v>16.797698925129634</v>
      </c>
      <c r="C405" s="1" t="s">
        <v>1583</v>
      </c>
      <c r="D405" s="1" t="str">
        <f>VLOOKUP(Tableau1[[#This Row],[Catégorie]],Tableau3[],4,0)</f>
        <v>Viandes blanches</v>
      </c>
      <c r="E405" s="1" t="str">
        <f>VLOOKUP(Tableau1[[#This Row],[Catégorie]],Tableau3[],3,0)</f>
        <v>Volaille</v>
      </c>
      <c r="F405" s="1" t="str">
        <f>VLOOKUP(Tableau1[[#This Row],[Catégorie]],Tableau3[],5,0)</f>
        <v>Volailles</v>
      </c>
    </row>
    <row r="406" spans="1:6" x14ac:dyDescent="0.35">
      <c r="A406" s="1" t="s">
        <v>1503</v>
      </c>
      <c r="B406" s="3">
        <v>16.797698925129634</v>
      </c>
      <c r="C406" s="1" t="s">
        <v>1583</v>
      </c>
      <c r="D406" s="1" t="str">
        <f>VLOOKUP(Tableau1[[#This Row],[Catégorie]],Tableau3[],4,0)</f>
        <v>Viandes blanches</v>
      </c>
      <c r="E406" s="1" t="str">
        <f>VLOOKUP(Tableau1[[#This Row],[Catégorie]],Tableau3[],3,0)</f>
        <v>Volaille</v>
      </c>
      <c r="F406" s="1" t="str">
        <f>VLOOKUP(Tableau1[[#This Row],[Catégorie]],Tableau3[],5,0)</f>
        <v>Volailles</v>
      </c>
    </row>
    <row r="407" spans="1:6" x14ac:dyDescent="0.35">
      <c r="A407" s="1" t="s">
        <v>1504</v>
      </c>
      <c r="B407" s="3">
        <v>16.797698925129634</v>
      </c>
      <c r="C407" s="1" t="s">
        <v>1583</v>
      </c>
      <c r="D407" s="1" t="str">
        <f>VLOOKUP(Tableau1[[#This Row],[Catégorie]],Tableau3[],4,0)</f>
        <v>Viandes blanches</v>
      </c>
      <c r="E407" s="1" t="str">
        <f>VLOOKUP(Tableau1[[#This Row],[Catégorie]],Tableau3[],3,0)</f>
        <v>Volaille</v>
      </c>
      <c r="F407" s="1" t="str">
        <f>VLOOKUP(Tableau1[[#This Row],[Catégorie]],Tableau3[],5,0)</f>
        <v>Volailles</v>
      </c>
    </row>
    <row r="408" spans="1:6" x14ac:dyDescent="0.35">
      <c r="A408" s="1" t="s">
        <v>244</v>
      </c>
      <c r="B408" s="3">
        <v>3.2635934664473378</v>
      </c>
      <c r="C408" s="1"/>
      <c r="D408" s="1" t="e">
        <f>VLOOKUP(Tableau1[[#This Row],[Catégorie]],Tableau3[],4,0)</f>
        <v>#N/A</v>
      </c>
      <c r="E408" s="1" t="e">
        <f>VLOOKUP(Tableau1[[#This Row],[Catégorie]],Tableau3[],3,0)</f>
        <v>#N/A</v>
      </c>
      <c r="F408" s="1" t="e">
        <f>VLOOKUP(Tableau1[[#This Row],[Catégorie]],Tableau3[],5,0)</f>
        <v>#N/A</v>
      </c>
    </row>
    <row r="409" spans="1:6" x14ac:dyDescent="0.35">
      <c r="A409" s="1" t="s">
        <v>1182</v>
      </c>
      <c r="B409" s="3">
        <v>1.8257019493310429</v>
      </c>
      <c r="C409" s="1"/>
      <c r="D409" s="1" t="e">
        <f>VLOOKUP(Tableau1[[#This Row],[Catégorie]],Tableau3[],4,0)</f>
        <v>#N/A</v>
      </c>
      <c r="E409" s="1" t="e">
        <f>VLOOKUP(Tableau1[[#This Row],[Catégorie]],Tableau3[],3,0)</f>
        <v>#N/A</v>
      </c>
      <c r="F409" s="1" t="e">
        <f>VLOOKUP(Tableau1[[#This Row],[Catégorie]],Tableau3[],5,0)</f>
        <v>#N/A</v>
      </c>
    </row>
    <row r="410" spans="1:6" x14ac:dyDescent="0.35">
      <c r="A410" s="1" t="s">
        <v>843</v>
      </c>
      <c r="B410" s="3">
        <v>0.50929826296100755</v>
      </c>
      <c r="C410" s="1"/>
      <c r="D410" s="1" t="e">
        <f>VLOOKUP(Tableau1[[#This Row],[Catégorie]],Tableau3[],4,0)</f>
        <v>#N/A</v>
      </c>
      <c r="E410" s="1" t="e">
        <f>VLOOKUP(Tableau1[[#This Row],[Catégorie]],Tableau3[],3,0)</f>
        <v>#N/A</v>
      </c>
      <c r="F410" s="1" t="e">
        <f>VLOOKUP(Tableau1[[#This Row],[Catégorie]],Tableau3[],5,0)</f>
        <v>#N/A</v>
      </c>
    </row>
    <row r="411" spans="1:6" x14ac:dyDescent="0.35">
      <c r="A411" s="1" t="s">
        <v>388</v>
      </c>
      <c r="B411" s="3">
        <v>4.145733023539437</v>
      </c>
      <c r="C411" s="1"/>
      <c r="D411" s="1" t="e">
        <f>VLOOKUP(Tableau1[[#This Row],[Catégorie]],Tableau3[],4,0)</f>
        <v>#N/A</v>
      </c>
      <c r="E411" s="1" t="e">
        <f>VLOOKUP(Tableau1[[#This Row],[Catégorie]],Tableau3[],3,0)</f>
        <v>#N/A</v>
      </c>
      <c r="F411" s="1" t="e">
        <f>VLOOKUP(Tableau1[[#This Row],[Catégorie]],Tableau3[],5,0)</f>
        <v>#N/A</v>
      </c>
    </row>
    <row r="412" spans="1:6" x14ac:dyDescent="0.35">
      <c r="A412" s="1" t="s">
        <v>771</v>
      </c>
      <c r="B412" s="3">
        <v>1.4483631290923014</v>
      </c>
      <c r="C412" s="1"/>
      <c r="D412" s="1" t="e">
        <f>VLOOKUP(Tableau1[[#This Row],[Catégorie]],Tableau3[],4,0)</f>
        <v>#N/A</v>
      </c>
      <c r="E412" s="1" t="e">
        <f>VLOOKUP(Tableau1[[#This Row],[Catégorie]],Tableau3[],3,0)</f>
        <v>#N/A</v>
      </c>
      <c r="F412" s="1" t="e">
        <f>VLOOKUP(Tableau1[[#This Row],[Catégorie]],Tableau3[],5,0)</f>
        <v>#N/A</v>
      </c>
    </row>
    <row r="413" spans="1:6" x14ac:dyDescent="0.35">
      <c r="A413" s="1" t="s">
        <v>526</v>
      </c>
      <c r="B413" s="3">
        <v>0.19771518136804039</v>
      </c>
      <c r="C413" s="1"/>
      <c r="D413" s="1" t="e">
        <f>VLOOKUP(Tableau1[[#This Row],[Catégorie]],Tableau3[],4,0)</f>
        <v>#N/A</v>
      </c>
      <c r="E413" s="1" t="e">
        <f>VLOOKUP(Tableau1[[#This Row],[Catégorie]],Tableau3[],3,0)</f>
        <v>#N/A</v>
      </c>
      <c r="F413" s="1" t="e">
        <f>VLOOKUP(Tableau1[[#This Row],[Catégorie]],Tableau3[],5,0)</f>
        <v>#N/A</v>
      </c>
    </row>
    <row r="414" spans="1:6" x14ac:dyDescent="0.35">
      <c r="A414" s="1" t="s">
        <v>527</v>
      </c>
      <c r="B414" s="3">
        <v>0.19771518136804039</v>
      </c>
      <c r="C414" s="1"/>
      <c r="D414" s="1" t="e">
        <f>VLOOKUP(Tableau1[[#This Row],[Catégorie]],Tableau3[],4,0)</f>
        <v>#N/A</v>
      </c>
      <c r="E414" s="1" t="e">
        <f>VLOOKUP(Tableau1[[#This Row],[Catégorie]],Tableau3[],3,0)</f>
        <v>#N/A</v>
      </c>
      <c r="F414" s="1" t="e">
        <f>VLOOKUP(Tableau1[[#This Row],[Catégorie]],Tableau3[],5,0)</f>
        <v>#N/A</v>
      </c>
    </row>
    <row r="415" spans="1:6" x14ac:dyDescent="0.35">
      <c r="A415" s="1" t="s">
        <v>528</v>
      </c>
      <c r="B415" s="3">
        <v>0</v>
      </c>
      <c r="C415" s="1"/>
      <c r="D415" s="1" t="e">
        <f>VLOOKUP(Tableau1[[#This Row],[Catégorie]],Tableau3[],4,0)</f>
        <v>#N/A</v>
      </c>
      <c r="E415" s="1" t="e">
        <f>VLOOKUP(Tableau1[[#This Row],[Catégorie]],Tableau3[],3,0)</f>
        <v>#N/A</v>
      </c>
      <c r="F415" s="1" t="e">
        <f>VLOOKUP(Tableau1[[#This Row],[Catégorie]],Tableau3[],5,0)</f>
        <v>#N/A</v>
      </c>
    </row>
    <row r="416" spans="1:6" x14ac:dyDescent="0.35">
      <c r="A416" s="1" t="s">
        <v>529</v>
      </c>
      <c r="B416" s="3">
        <v>0.19771518136804039</v>
      </c>
      <c r="C416" s="1"/>
      <c r="D416" s="1" t="e">
        <f>VLOOKUP(Tableau1[[#This Row],[Catégorie]],Tableau3[],4,0)</f>
        <v>#N/A</v>
      </c>
      <c r="E416" s="1" t="e">
        <f>VLOOKUP(Tableau1[[#This Row],[Catégorie]],Tableau3[],3,0)</f>
        <v>#N/A</v>
      </c>
      <c r="F416" s="1" t="e">
        <f>VLOOKUP(Tableau1[[#This Row],[Catégorie]],Tableau3[],5,0)</f>
        <v>#N/A</v>
      </c>
    </row>
    <row r="417" spans="1:6" x14ac:dyDescent="0.35">
      <c r="A417" s="1" t="s">
        <v>1393</v>
      </c>
      <c r="B417" s="3">
        <v>2.9031878737161301</v>
      </c>
      <c r="C417" s="1"/>
      <c r="D417" s="1" t="e">
        <f>VLOOKUP(Tableau1[[#This Row],[Catégorie]],Tableau3[],4,0)</f>
        <v>#N/A</v>
      </c>
      <c r="E417" s="1" t="e">
        <f>VLOOKUP(Tableau1[[#This Row],[Catégorie]],Tableau3[],3,0)</f>
        <v>#N/A</v>
      </c>
      <c r="F417" s="1" t="e">
        <f>VLOOKUP(Tableau1[[#This Row],[Catégorie]],Tableau3[],5,0)</f>
        <v>#N/A</v>
      </c>
    </row>
    <row r="418" spans="1:6" x14ac:dyDescent="0.35">
      <c r="A418" s="1" t="s">
        <v>1394</v>
      </c>
      <c r="B418" s="3">
        <v>2.9031878737161301</v>
      </c>
      <c r="C418" s="1"/>
      <c r="D418" s="1" t="e">
        <f>VLOOKUP(Tableau1[[#This Row],[Catégorie]],Tableau3[],4,0)</f>
        <v>#N/A</v>
      </c>
      <c r="E418" s="1" t="e">
        <f>VLOOKUP(Tableau1[[#This Row],[Catégorie]],Tableau3[],3,0)</f>
        <v>#N/A</v>
      </c>
      <c r="F418" s="1" t="e">
        <f>VLOOKUP(Tableau1[[#This Row],[Catégorie]],Tableau3[],5,0)</f>
        <v>#N/A</v>
      </c>
    </row>
    <row r="419" spans="1:6" x14ac:dyDescent="0.35">
      <c r="A419" s="1" t="s">
        <v>1392</v>
      </c>
      <c r="B419" s="3">
        <v>2.9031878737161301</v>
      </c>
      <c r="C419" s="1"/>
      <c r="D419" s="1" t="e">
        <f>VLOOKUP(Tableau1[[#This Row],[Catégorie]],Tableau3[],4,0)</f>
        <v>#N/A</v>
      </c>
      <c r="E419" s="1" t="e">
        <f>VLOOKUP(Tableau1[[#This Row],[Catégorie]],Tableau3[],3,0)</f>
        <v>#N/A</v>
      </c>
      <c r="F419" s="1" t="e">
        <f>VLOOKUP(Tableau1[[#This Row],[Catégorie]],Tableau3[],5,0)</f>
        <v>#N/A</v>
      </c>
    </row>
    <row r="420" spans="1:6" x14ac:dyDescent="0.35">
      <c r="A420" s="1" t="s">
        <v>1395</v>
      </c>
      <c r="B420" s="3">
        <v>2.9031878737161301</v>
      </c>
      <c r="C420" s="1"/>
      <c r="D420" s="1" t="e">
        <f>VLOOKUP(Tableau1[[#This Row],[Catégorie]],Tableau3[],4,0)</f>
        <v>#N/A</v>
      </c>
      <c r="E420" s="1" t="e">
        <f>VLOOKUP(Tableau1[[#This Row],[Catégorie]],Tableau3[],3,0)</f>
        <v>#N/A</v>
      </c>
      <c r="F420" s="1" t="e">
        <f>VLOOKUP(Tableau1[[#This Row],[Catégorie]],Tableau3[],5,0)</f>
        <v>#N/A</v>
      </c>
    </row>
    <row r="421" spans="1:6" x14ac:dyDescent="0.35">
      <c r="A421" s="1" t="s">
        <v>1061</v>
      </c>
      <c r="B421" s="3">
        <v>1.6623593872407163</v>
      </c>
      <c r="C421" s="1" t="s">
        <v>1572</v>
      </c>
      <c r="D421" s="1" t="str">
        <f>VLOOKUP(Tableau1[[#This Row],[Catégorie]],Tableau3[],4,0)</f>
        <v>Farineux et céréales</v>
      </c>
      <c r="E421" s="1" t="str">
        <f>VLOOKUP(Tableau1[[#This Row],[Catégorie]],Tableau3[],3,0)</f>
        <v>Flocons, son et germes</v>
      </c>
      <c r="F421" s="1" t="str">
        <f>VLOOKUP(Tableau1[[#This Row],[Catégorie]],Tableau3[],5,0)</f>
        <v>Pain, farines et céréales</v>
      </c>
    </row>
    <row r="422" spans="1:6" x14ac:dyDescent="0.35">
      <c r="A422" s="1" t="s">
        <v>830</v>
      </c>
      <c r="B422" s="3">
        <v>6.0821105066574814</v>
      </c>
      <c r="C422" s="1" t="s">
        <v>1534</v>
      </c>
      <c r="D422" s="1" t="str">
        <f>VLOOKUP(Tableau1[[#This Row],[Catégorie]],Tableau3[],4,0)</f>
        <v>Légumes</v>
      </c>
      <c r="E422" s="1" t="str">
        <f>VLOOKUP(Tableau1[[#This Row],[Catégorie]],Tableau3[],3,0)</f>
        <v>Légumes frais</v>
      </c>
      <c r="F422" s="1" t="str">
        <f>VLOOKUP(Tableau1[[#This Row],[Catégorie]],Tableau3[],5,0)</f>
        <v>Fruits et légumes</v>
      </c>
    </row>
    <row r="423" spans="1:6" x14ac:dyDescent="0.35">
      <c r="A423" s="1" t="s">
        <v>245</v>
      </c>
      <c r="B423" s="3">
        <v>3.2635934664473378</v>
      </c>
      <c r="C423" s="1"/>
      <c r="D423" s="1" t="e">
        <f>VLOOKUP(Tableau1[[#This Row],[Catégorie]],Tableau3[],4,0)</f>
        <v>#N/A</v>
      </c>
      <c r="E423" s="1" t="e">
        <f>VLOOKUP(Tableau1[[#This Row],[Catégorie]],Tableau3[],3,0)</f>
        <v>#N/A</v>
      </c>
      <c r="F423" s="1" t="e">
        <f>VLOOKUP(Tableau1[[#This Row],[Catégorie]],Tableau3[],5,0)</f>
        <v>#N/A</v>
      </c>
    </row>
    <row r="424" spans="1:6" x14ac:dyDescent="0.35">
      <c r="A424" s="1" t="s">
        <v>500</v>
      </c>
      <c r="B424" s="3">
        <v>0</v>
      </c>
      <c r="C424" s="1" t="s">
        <v>1620</v>
      </c>
      <c r="D424" s="1" t="str">
        <f>VLOOKUP(Tableau1[[#This Row],[Catégorie]],Tableau3[],4,0)</f>
        <v>Poissons</v>
      </c>
      <c r="E424" s="1" t="str">
        <f>VLOOKUP(Tableau1[[#This Row],[Catégorie]],Tableau3[],3,0)</f>
        <v>Fruits de mer et crustacés</v>
      </c>
      <c r="F424" s="1" t="str">
        <f>VLOOKUP(Tableau1[[#This Row],[Catégorie]],Tableau3[],5,0)</f>
        <v>Poissons</v>
      </c>
    </row>
    <row r="425" spans="1:6" x14ac:dyDescent="0.35">
      <c r="A425" s="1" t="s">
        <v>588</v>
      </c>
      <c r="B425" s="3">
        <v>11.655498231543413</v>
      </c>
      <c r="C425" s="1" t="s">
        <v>1599</v>
      </c>
      <c r="D425" s="1" t="str">
        <f>VLOOKUP(Tableau1[[#This Row],[Catégorie]],Tableau3[],4,0)</f>
        <v>Produits laitiers</v>
      </c>
      <c r="E425" s="1" t="str">
        <f>VLOOKUP(Tableau1[[#This Row],[Catégorie]],Tableau3[],3,0)</f>
        <v>Fromage à pâte dure</v>
      </c>
      <c r="F425" s="1" t="str">
        <f>VLOOKUP(Tableau1[[#This Row],[Catégorie]],Tableau3[],5,0)</f>
        <v>Produits laitiers</v>
      </c>
    </row>
    <row r="426" spans="1:6" x14ac:dyDescent="0.35">
      <c r="A426" s="1" t="s">
        <v>1311</v>
      </c>
      <c r="B426" s="3">
        <v>0</v>
      </c>
      <c r="C426" s="1"/>
      <c r="D426" s="1" t="e">
        <f>VLOOKUP(Tableau1[[#This Row],[Catégorie]],Tableau3[],4,0)</f>
        <v>#N/A</v>
      </c>
      <c r="E426" s="1" t="e">
        <f>VLOOKUP(Tableau1[[#This Row],[Catégorie]],Tableau3[],3,0)</f>
        <v>#N/A</v>
      </c>
      <c r="F426" s="1" t="e">
        <f>VLOOKUP(Tableau1[[#This Row],[Catégorie]],Tableau3[],5,0)</f>
        <v>#N/A</v>
      </c>
    </row>
    <row r="427" spans="1:6" x14ac:dyDescent="0.35">
      <c r="A427" s="1" t="s">
        <v>1431</v>
      </c>
      <c r="B427" s="3">
        <v>1.1379147137932404</v>
      </c>
      <c r="C427" s="1"/>
      <c r="D427" s="1" t="e">
        <f>VLOOKUP(Tableau1[[#This Row],[Catégorie]],Tableau3[],4,0)</f>
        <v>#N/A</v>
      </c>
      <c r="E427" s="1" t="e">
        <f>VLOOKUP(Tableau1[[#This Row],[Catégorie]],Tableau3[],3,0)</f>
        <v>#N/A</v>
      </c>
      <c r="F427" s="1" t="e">
        <f>VLOOKUP(Tableau1[[#This Row],[Catégorie]],Tableau3[],5,0)</f>
        <v>#N/A</v>
      </c>
    </row>
    <row r="428" spans="1:6" x14ac:dyDescent="0.35">
      <c r="A428" s="1" t="s">
        <v>1432</v>
      </c>
      <c r="B428" s="3">
        <v>1.1379147137932404</v>
      </c>
      <c r="C428" s="1"/>
      <c r="D428" s="1" t="e">
        <f>VLOOKUP(Tableau1[[#This Row],[Catégorie]],Tableau3[],4,0)</f>
        <v>#N/A</v>
      </c>
      <c r="E428" s="1" t="e">
        <f>VLOOKUP(Tableau1[[#This Row],[Catégorie]],Tableau3[],3,0)</f>
        <v>#N/A</v>
      </c>
      <c r="F428" s="1" t="e">
        <f>VLOOKUP(Tableau1[[#This Row],[Catégorie]],Tableau3[],5,0)</f>
        <v>#N/A</v>
      </c>
    </row>
    <row r="429" spans="1:6" x14ac:dyDescent="0.35">
      <c r="A429" s="1" t="s">
        <v>1470</v>
      </c>
      <c r="B429" s="3">
        <v>26.075268817204304</v>
      </c>
      <c r="C429" s="1" t="s">
        <v>1583</v>
      </c>
      <c r="D429" s="1" t="str">
        <f>VLOOKUP(Tableau1[[#This Row],[Catégorie]],Tableau3[],4,0)</f>
        <v>Viandes blanches</v>
      </c>
      <c r="E429" s="1" t="str">
        <f>VLOOKUP(Tableau1[[#This Row],[Catégorie]],Tableau3[],3,0)</f>
        <v>Volaille</v>
      </c>
      <c r="F429" s="1" t="str">
        <f>VLOOKUP(Tableau1[[#This Row],[Catégorie]],Tableau3[],5,0)</f>
        <v>Volailles</v>
      </c>
    </row>
    <row r="430" spans="1:6" x14ac:dyDescent="0.35">
      <c r="A430" s="1" t="s">
        <v>1410</v>
      </c>
      <c r="B430" s="3">
        <v>6.0821105066574814</v>
      </c>
      <c r="C430" s="1" t="s">
        <v>1686</v>
      </c>
      <c r="D430" s="1" t="str">
        <f>VLOOKUP(Tableau1[[#This Row],[Catégorie]],Tableau3[],4,0)</f>
        <v>Légumes</v>
      </c>
      <c r="E430" s="1" t="str">
        <f>VLOOKUP(Tableau1[[#This Row],[Catégorie]],Tableau3[],3,0)</f>
        <v>Légumes cuits (conserves comprises)</v>
      </c>
      <c r="F430" s="1" t="str">
        <f>VLOOKUP(Tableau1[[#This Row],[Catégorie]],Tableau3[],5,0)</f>
        <v>Fruits et légumes</v>
      </c>
    </row>
    <row r="431" spans="1:6" x14ac:dyDescent="0.35">
      <c r="A431" s="1" t="s">
        <v>589</v>
      </c>
      <c r="B431" s="3">
        <v>11.655498231543413</v>
      </c>
      <c r="C431" s="1" t="s">
        <v>1599</v>
      </c>
      <c r="D431" s="1" t="str">
        <f>VLOOKUP(Tableau1[[#This Row],[Catégorie]],Tableau3[],4,0)</f>
        <v>Produits laitiers</v>
      </c>
      <c r="E431" s="1" t="str">
        <f>VLOOKUP(Tableau1[[#This Row],[Catégorie]],Tableau3[],3,0)</f>
        <v>Fromage à pâte dure</v>
      </c>
      <c r="F431" s="1" t="str">
        <f>VLOOKUP(Tableau1[[#This Row],[Catégorie]],Tableau3[],5,0)</f>
        <v>Produits laitiers</v>
      </c>
    </row>
    <row r="432" spans="1:6" x14ac:dyDescent="0.35">
      <c r="A432" s="1" t="s">
        <v>501</v>
      </c>
      <c r="B432" s="3">
        <v>0</v>
      </c>
      <c r="C432" s="1" t="s">
        <v>1620</v>
      </c>
      <c r="D432" s="1" t="str">
        <f>VLOOKUP(Tableau1[[#This Row],[Catégorie]],Tableau3[],4,0)</f>
        <v>Poissons</v>
      </c>
      <c r="E432" s="1" t="str">
        <f>VLOOKUP(Tableau1[[#This Row],[Catégorie]],Tableau3[],3,0)</f>
        <v>Fruits de mer et crustacés</v>
      </c>
      <c r="F432" s="1" t="str">
        <f>VLOOKUP(Tableau1[[#This Row],[Catégorie]],Tableau3[],5,0)</f>
        <v>Poissons</v>
      </c>
    </row>
    <row r="433" spans="1:6" x14ac:dyDescent="0.35">
      <c r="A433" s="1" t="s">
        <v>844</v>
      </c>
      <c r="B433" s="3">
        <v>0.50929826296100755</v>
      </c>
      <c r="C433" s="1" t="s">
        <v>1534</v>
      </c>
      <c r="D433" s="1" t="str">
        <f>VLOOKUP(Tableau1[[#This Row],[Catégorie]],Tableau3[],4,0)</f>
        <v>Légumes</v>
      </c>
      <c r="E433" s="1" t="str">
        <f>VLOOKUP(Tableau1[[#This Row],[Catégorie]],Tableau3[],3,0)</f>
        <v>Légumes frais</v>
      </c>
      <c r="F433" s="1" t="str">
        <f>VLOOKUP(Tableau1[[#This Row],[Catégorie]],Tableau3[],5,0)</f>
        <v>Fruits et légumes</v>
      </c>
    </row>
    <row r="434" spans="1:6" x14ac:dyDescent="0.35">
      <c r="A434" s="1" t="s">
        <v>115</v>
      </c>
      <c r="B434" s="3">
        <v>0.11379147137932405</v>
      </c>
      <c r="C434" s="1"/>
      <c r="D434" s="1" t="e">
        <f>VLOOKUP(Tableau1[[#This Row],[Catégorie]],Tableau3[],4,0)</f>
        <v>#N/A</v>
      </c>
      <c r="E434" s="1" t="e">
        <f>VLOOKUP(Tableau1[[#This Row],[Catégorie]],Tableau3[],3,0)</f>
        <v>#N/A</v>
      </c>
      <c r="F434" s="1" t="e">
        <f>VLOOKUP(Tableau1[[#This Row],[Catégorie]],Tableau3[],5,0)</f>
        <v>#N/A</v>
      </c>
    </row>
    <row r="435" spans="1:6" x14ac:dyDescent="0.35">
      <c r="A435" s="1" t="s">
        <v>845</v>
      </c>
      <c r="B435" s="3">
        <v>0.50929826296100755</v>
      </c>
      <c r="C435" s="1" t="s">
        <v>1534</v>
      </c>
      <c r="D435" s="1" t="str">
        <f>VLOOKUP(Tableau1[[#This Row],[Catégorie]],Tableau3[],4,0)</f>
        <v>Légumes</v>
      </c>
      <c r="E435" s="1" t="str">
        <f>VLOOKUP(Tableau1[[#This Row],[Catégorie]],Tableau3[],3,0)</f>
        <v>Légumes frais</v>
      </c>
      <c r="F435" s="1" t="str">
        <f>VLOOKUP(Tableau1[[#This Row],[Catégorie]],Tableau3[],5,0)</f>
        <v>Fruits et légumes</v>
      </c>
    </row>
    <row r="436" spans="1:6" x14ac:dyDescent="0.35">
      <c r="A436" s="1" t="s">
        <v>1411</v>
      </c>
      <c r="B436" s="3">
        <v>6.0821105066574814</v>
      </c>
      <c r="C436" s="1" t="s">
        <v>1686</v>
      </c>
      <c r="D436" s="1" t="str">
        <f>VLOOKUP(Tableau1[[#This Row],[Catégorie]],Tableau3[],4,0)</f>
        <v>Légumes</v>
      </c>
      <c r="E436" s="1" t="str">
        <f>VLOOKUP(Tableau1[[#This Row],[Catégorie]],Tableau3[],3,0)</f>
        <v>Légumes cuits (conserves comprises)</v>
      </c>
      <c r="F436" s="1" t="str">
        <f>VLOOKUP(Tableau1[[#This Row],[Catégorie]],Tableau3[],5,0)</f>
        <v>Fruits et légumes</v>
      </c>
    </row>
    <row r="437" spans="1:6" x14ac:dyDescent="0.35">
      <c r="A437" s="1" t="s">
        <v>1471</v>
      </c>
      <c r="B437" s="3">
        <v>44.699212774566718</v>
      </c>
      <c r="C437" s="1" t="s">
        <v>1665</v>
      </c>
      <c r="D437" s="1" t="str">
        <f>VLOOKUP(Tableau1[[#This Row],[Catégorie]],Tableau3[],4,0)</f>
        <v>Viandes blanches</v>
      </c>
      <c r="E437" s="1" t="str">
        <f>VLOOKUP(Tableau1[[#This Row],[Catégorie]],Tableau3[],3,0)</f>
        <v>Porc</v>
      </c>
      <c r="F437" s="1" t="str">
        <f>VLOOKUP(Tableau1[[#This Row],[Catégorie]],Tableau3[],5,0)</f>
        <v>Viandes autres, charcuterie et abats</v>
      </c>
    </row>
    <row r="438" spans="1:6" x14ac:dyDescent="0.35">
      <c r="A438" s="1" t="s">
        <v>1412</v>
      </c>
      <c r="B438" s="3">
        <v>6.0821105066574814</v>
      </c>
      <c r="C438" s="1" t="s">
        <v>1686</v>
      </c>
      <c r="D438" s="1" t="str">
        <f>VLOOKUP(Tableau1[[#This Row],[Catégorie]],Tableau3[],4,0)</f>
        <v>Légumes</v>
      </c>
      <c r="E438" s="1" t="str">
        <f>VLOOKUP(Tableau1[[#This Row],[Catégorie]],Tableau3[],3,0)</f>
        <v>Légumes cuits (conserves comprises)</v>
      </c>
      <c r="F438" s="1" t="str">
        <f>VLOOKUP(Tableau1[[#This Row],[Catégorie]],Tableau3[],5,0)</f>
        <v>Fruits et légumes</v>
      </c>
    </row>
    <row r="439" spans="1:6" x14ac:dyDescent="0.35">
      <c r="A439" s="1" t="s">
        <v>1472</v>
      </c>
      <c r="B439" s="3">
        <v>40.85411920256098</v>
      </c>
      <c r="C439" s="1" t="s">
        <v>1583</v>
      </c>
      <c r="D439" s="1" t="str">
        <f>VLOOKUP(Tableau1[[#This Row],[Catégorie]],Tableau3[],4,0)</f>
        <v>Viandes blanches</v>
      </c>
      <c r="E439" s="1" t="str">
        <f>VLOOKUP(Tableau1[[#This Row],[Catégorie]],Tableau3[],3,0)</f>
        <v>Volaille</v>
      </c>
      <c r="F439" s="1" t="str">
        <f>VLOOKUP(Tableau1[[#This Row],[Catégorie]],Tableau3[],5,0)</f>
        <v>Volailles</v>
      </c>
    </row>
    <row r="440" spans="1:6" x14ac:dyDescent="0.35">
      <c r="A440" s="1" t="s">
        <v>246</v>
      </c>
      <c r="B440" s="3">
        <v>3.2635934664473378</v>
      </c>
      <c r="C440" s="1"/>
      <c r="D440" s="1" t="e">
        <f>VLOOKUP(Tableau1[[#This Row],[Catégorie]],Tableau3[],4,0)</f>
        <v>#N/A</v>
      </c>
      <c r="E440" s="1" t="e">
        <f>VLOOKUP(Tableau1[[#This Row],[Catégorie]],Tableau3[],3,0)</f>
        <v>#N/A</v>
      </c>
      <c r="F440" s="1" t="e">
        <f>VLOOKUP(Tableau1[[#This Row],[Catégorie]],Tableau3[],5,0)</f>
        <v>#N/A</v>
      </c>
    </row>
    <row r="441" spans="1:6" x14ac:dyDescent="0.35">
      <c r="A441" s="1" t="s">
        <v>1183</v>
      </c>
      <c r="B441" s="3">
        <v>6.6976650400505511</v>
      </c>
      <c r="C441" s="1" t="s">
        <v>1658</v>
      </c>
      <c r="D441" s="1" t="str">
        <f>VLOOKUP(Tableau1[[#This Row],[Catégorie]],Tableau3[],4,0)</f>
        <v>Poissons</v>
      </c>
      <c r="E441" s="1" t="str">
        <f>VLOOKUP(Tableau1[[#This Row],[Catégorie]],Tableau3[],3,0)</f>
        <v>Poissons de mer</v>
      </c>
      <c r="F441" s="1" t="str">
        <f>VLOOKUP(Tableau1[[#This Row],[Catégorie]],Tableau3[],5,0)</f>
        <v>Poissons</v>
      </c>
    </row>
    <row r="442" spans="1:6" x14ac:dyDescent="0.35">
      <c r="A442" s="1" t="s">
        <v>168</v>
      </c>
      <c r="B442" s="3">
        <v>1.0540358052807164</v>
      </c>
      <c r="C442" s="1"/>
      <c r="D442" s="1" t="e">
        <f>VLOOKUP(Tableau1[[#This Row],[Catégorie]],Tableau3[],4,0)</f>
        <v>#N/A</v>
      </c>
      <c r="E442" s="1" t="e">
        <f>VLOOKUP(Tableau1[[#This Row],[Catégorie]],Tableau3[],3,0)</f>
        <v>#N/A</v>
      </c>
      <c r="F442" s="1" t="e">
        <f>VLOOKUP(Tableau1[[#This Row],[Catégorie]],Tableau3[],5,0)</f>
        <v>#N/A</v>
      </c>
    </row>
    <row r="443" spans="1:6" x14ac:dyDescent="0.35">
      <c r="A443" s="1" t="s">
        <v>169</v>
      </c>
      <c r="B443" s="3">
        <v>1.0540358052807164</v>
      </c>
      <c r="C443" s="1"/>
      <c r="D443" s="1" t="e">
        <f>VLOOKUP(Tableau1[[#This Row],[Catégorie]],Tableau3[],4,0)</f>
        <v>#N/A</v>
      </c>
      <c r="E443" s="1" t="e">
        <f>VLOOKUP(Tableau1[[#This Row],[Catégorie]],Tableau3[],3,0)</f>
        <v>#N/A</v>
      </c>
      <c r="F443" s="1" t="e">
        <f>VLOOKUP(Tableau1[[#This Row],[Catégorie]],Tableau3[],5,0)</f>
        <v>#N/A</v>
      </c>
    </row>
    <row r="444" spans="1:6" x14ac:dyDescent="0.35">
      <c r="A444" s="1" t="s">
        <v>170</v>
      </c>
      <c r="B444" s="3">
        <v>1.1651995325192983</v>
      </c>
      <c r="C444" s="1"/>
      <c r="D444" s="1" t="e">
        <f>VLOOKUP(Tableau1[[#This Row],[Catégorie]],Tableau3[],4,0)</f>
        <v>#N/A</v>
      </c>
      <c r="E444" s="1" t="e">
        <f>VLOOKUP(Tableau1[[#This Row],[Catégorie]],Tableau3[],3,0)</f>
        <v>#N/A</v>
      </c>
      <c r="F444" s="1" t="e">
        <f>VLOOKUP(Tableau1[[#This Row],[Catégorie]],Tableau3[],5,0)</f>
        <v>#N/A</v>
      </c>
    </row>
    <row r="445" spans="1:6" x14ac:dyDescent="0.35">
      <c r="A445" s="1" t="s">
        <v>1150</v>
      </c>
      <c r="B445" s="3">
        <v>3.2635934664473378</v>
      </c>
      <c r="C445" s="1"/>
      <c r="D445" s="1" t="e">
        <f>VLOOKUP(Tableau1[[#This Row],[Catégorie]],Tableau3[],4,0)</f>
        <v>#N/A</v>
      </c>
      <c r="E445" s="1" t="e">
        <f>VLOOKUP(Tableau1[[#This Row],[Catégorie]],Tableau3[],3,0)</f>
        <v>#N/A</v>
      </c>
      <c r="F445" s="1" t="e">
        <f>VLOOKUP(Tableau1[[#This Row],[Catégorie]],Tableau3[],5,0)</f>
        <v>#N/A</v>
      </c>
    </row>
    <row r="446" spans="1:6" x14ac:dyDescent="0.35">
      <c r="A446" s="1" t="s">
        <v>1317</v>
      </c>
      <c r="B446" s="3">
        <v>6.0821105066574814</v>
      </c>
      <c r="C446" s="1" t="s">
        <v>1556</v>
      </c>
      <c r="D446" s="1" t="str">
        <f>VLOOKUP(Tableau1[[#This Row],[Catégorie]],Tableau3[],4,0)</f>
        <v>Légumineuses</v>
      </c>
      <c r="E446" s="1" t="str">
        <f>VLOOKUP(Tableau1[[#This Row],[Catégorie]],Tableau3[],3,0)</f>
        <v>Légumineuses</v>
      </c>
      <c r="F446" s="1" t="str">
        <f>VLOOKUP(Tableau1[[#This Row],[Catégorie]],Tableau3[],5,0)</f>
        <v>Légumineuses, graines et oléagineux</v>
      </c>
    </row>
    <row r="447" spans="1:6" x14ac:dyDescent="0.35">
      <c r="A447" s="1" t="s">
        <v>18</v>
      </c>
      <c r="B447" s="3">
        <v>2.0107665327092445</v>
      </c>
      <c r="C447" s="1"/>
      <c r="D447" s="1" t="e">
        <f>VLOOKUP(Tableau1[[#This Row],[Catégorie]],Tableau3[],4,0)</f>
        <v>#N/A</v>
      </c>
      <c r="E447" s="1" t="e">
        <f>VLOOKUP(Tableau1[[#This Row],[Catégorie]],Tableau3[],3,0)</f>
        <v>#N/A</v>
      </c>
      <c r="F447" s="1" t="e">
        <f>VLOOKUP(Tableau1[[#This Row],[Catégorie]],Tableau3[],5,0)</f>
        <v>#N/A</v>
      </c>
    </row>
    <row r="448" spans="1:6" x14ac:dyDescent="0.35">
      <c r="A448" s="1" t="s">
        <v>317</v>
      </c>
      <c r="B448" s="3">
        <v>0.81848178045180797</v>
      </c>
      <c r="C448" s="1"/>
      <c r="D448" s="1" t="e">
        <f>VLOOKUP(Tableau1[[#This Row],[Catégorie]],Tableau3[],4,0)</f>
        <v>#N/A</v>
      </c>
      <c r="E448" s="1" t="e">
        <f>VLOOKUP(Tableau1[[#This Row],[Catégorie]],Tableau3[],3,0)</f>
        <v>#N/A</v>
      </c>
      <c r="F448" s="1" t="e">
        <f>VLOOKUP(Tableau1[[#This Row],[Catégorie]],Tableau3[],5,0)</f>
        <v>#N/A</v>
      </c>
    </row>
    <row r="449" spans="1:6" x14ac:dyDescent="0.35">
      <c r="A449" s="1" t="s">
        <v>318</v>
      </c>
      <c r="B449" s="3">
        <v>0.81848178045180797</v>
      </c>
      <c r="C449" s="1"/>
      <c r="D449" s="1" t="e">
        <f>VLOOKUP(Tableau1[[#This Row],[Catégorie]],Tableau3[],4,0)</f>
        <v>#N/A</v>
      </c>
      <c r="E449" s="1" t="e">
        <f>VLOOKUP(Tableau1[[#This Row],[Catégorie]],Tableau3[],3,0)</f>
        <v>#N/A</v>
      </c>
      <c r="F449" s="1" t="e">
        <f>VLOOKUP(Tableau1[[#This Row],[Catégorie]],Tableau3[],5,0)</f>
        <v>#N/A</v>
      </c>
    </row>
    <row r="450" spans="1:6" x14ac:dyDescent="0.35">
      <c r="A450" s="1" t="s">
        <v>319</v>
      </c>
      <c r="B450" s="3">
        <v>0.81848178045180797</v>
      </c>
      <c r="C450" s="1"/>
      <c r="D450" s="1" t="e">
        <f>VLOOKUP(Tableau1[[#This Row],[Catégorie]],Tableau3[],4,0)</f>
        <v>#N/A</v>
      </c>
      <c r="E450" s="1" t="e">
        <f>VLOOKUP(Tableau1[[#This Row],[Catégorie]],Tableau3[],3,0)</f>
        <v>#N/A</v>
      </c>
      <c r="F450" s="1" t="e">
        <f>VLOOKUP(Tableau1[[#This Row],[Catégorie]],Tableau3[],5,0)</f>
        <v>#N/A</v>
      </c>
    </row>
    <row r="451" spans="1:6" x14ac:dyDescent="0.35">
      <c r="A451" s="1" t="s">
        <v>320</v>
      </c>
      <c r="B451" s="3">
        <v>0.81848178045180797</v>
      </c>
      <c r="C451" s="1"/>
      <c r="D451" s="1" t="e">
        <f>VLOOKUP(Tableau1[[#This Row],[Catégorie]],Tableau3[],4,0)</f>
        <v>#N/A</v>
      </c>
      <c r="E451" s="1" t="e">
        <f>VLOOKUP(Tableau1[[#This Row],[Catégorie]],Tableau3[],3,0)</f>
        <v>#N/A</v>
      </c>
      <c r="F451" s="1" t="e">
        <f>VLOOKUP(Tableau1[[#This Row],[Catégorie]],Tableau3[],5,0)</f>
        <v>#N/A</v>
      </c>
    </row>
    <row r="452" spans="1:6" x14ac:dyDescent="0.35">
      <c r="A452" s="1" t="s">
        <v>321</v>
      </c>
      <c r="B452" s="3">
        <v>0.81848178045180797</v>
      </c>
      <c r="C452" s="1"/>
      <c r="D452" s="1" t="e">
        <f>VLOOKUP(Tableau1[[#This Row],[Catégorie]],Tableau3[],4,0)</f>
        <v>#N/A</v>
      </c>
      <c r="E452" s="1" t="e">
        <f>VLOOKUP(Tableau1[[#This Row],[Catégorie]],Tableau3[],3,0)</f>
        <v>#N/A</v>
      </c>
      <c r="F452" s="1" t="e">
        <f>VLOOKUP(Tableau1[[#This Row],[Catégorie]],Tableau3[],5,0)</f>
        <v>#N/A</v>
      </c>
    </row>
    <row r="453" spans="1:6" x14ac:dyDescent="0.35">
      <c r="A453" s="1" t="s">
        <v>322</v>
      </c>
      <c r="B453" s="3">
        <v>0.81848178045180797</v>
      </c>
      <c r="C453" s="1"/>
      <c r="D453" s="1" t="e">
        <f>VLOOKUP(Tableau1[[#This Row],[Catégorie]],Tableau3[],4,0)</f>
        <v>#N/A</v>
      </c>
      <c r="E453" s="1" t="e">
        <f>VLOOKUP(Tableau1[[#This Row],[Catégorie]],Tableau3[],3,0)</f>
        <v>#N/A</v>
      </c>
      <c r="F453" s="1" t="e">
        <f>VLOOKUP(Tableau1[[#This Row],[Catégorie]],Tableau3[],5,0)</f>
        <v>#N/A</v>
      </c>
    </row>
    <row r="454" spans="1:6" x14ac:dyDescent="0.35">
      <c r="A454" s="1" t="s">
        <v>323</v>
      </c>
      <c r="B454" s="3">
        <v>0.81848178045180797</v>
      </c>
      <c r="C454" s="1"/>
      <c r="D454" s="1" t="e">
        <f>VLOOKUP(Tableau1[[#This Row],[Catégorie]],Tableau3[],4,0)</f>
        <v>#N/A</v>
      </c>
      <c r="E454" s="1" t="e">
        <f>VLOOKUP(Tableau1[[#This Row],[Catégorie]],Tableau3[],3,0)</f>
        <v>#N/A</v>
      </c>
      <c r="F454" s="1" t="e">
        <f>VLOOKUP(Tableau1[[#This Row],[Catégorie]],Tableau3[],5,0)</f>
        <v>#N/A</v>
      </c>
    </row>
    <row r="455" spans="1:6" x14ac:dyDescent="0.35">
      <c r="A455" s="1" t="s">
        <v>324</v>
      </c>
      <c r="B455" s="3">
        <v>0.81848178045180797</v>
      </c>
      <c r="C455" s="1"/>
      <c r="D455" s="1" t="e">
        <f>VLOOKUP(Tableau1[[#This Row],[Catégorie]],Tableau3[],4,0)</f>
        <v>#N/A</v>
      </c>
      <c r="E455" s="1" t="e">
        <f>VLOOKUP(Tableau1[[#This Row],[Catégorie]],Tableau3[],3,0)</f>
        <v>#N/A</v>
      </c>
      <c r="F455" s="1" t="e">
        <f>VLOOKUP(Tableau1[[#This Row],[Catégorie]],Tableau3[],5,0)</f>
        <v>#N/A</v>
      </c>
    </row>
    <row r="456" spans="1:6" x14ac:dyDescent="0.35">
      <c r="A456" s="1" t="s">
        <v>325</v>
      </c>
      <c r="B456" s="3">
        <v>0.81848178045180797</v>
      </c>
      <c r="C456" s="1"/>
      <c r="D456" s="1" t="e">
        <f>VLOOKUP(Tableau1[[#This Row],[Catégorie]],Tableau3[],4,0)</f>
        <v>#N/A</v>
      </c>
      <c r="E456" s="1" t="e">
        <f>VLOOKUP(Tableau1[[#This Row],[Catégorie]],Tableau3[],3,0)</f>
        <v>#N/A</v>
      </c>
      <c r="F456" s="1" t="e">
        <f>VLOOKUP(Tableau1[[#This Row],[Catégorie]],Tableau3[],5,0)</f>
        <v>#N/A</v>
      </c>
    </row>
    <row r="457" spans="1:6" x14ac:dyDescent="0.35">
      <c r="A457" s="1" t="s">
        <v>116</v>
      </c>
      <c r="B457" s="3">
        <v>0.11379147137932405</v>
      </c>
      <c r="C457" s="1"/>
      <c r="D457" s="1" t="e">
        <f>VLOOKUP(Tableau1[[#This Row],[Catégorie]],Tableau3[],4,0)</f>
        <v>#N/A</v>
      </c>
      <c r="E457" s="1" t="e">
        <f>VLOOKUP(Tableau1[[#This Row],[Catégorie]],Tableau3[],3,0)</f>
        <v>#N/A</v>
      </c>
      <c r="F457" s="1" t="e">
        <f>VLOOKUP(Tableau1[[#This Row],[Catégorie]],Tableau3[],5,0)</f>
        <v>#N/A</v>
      </c>
    </row>
    <row r="458" spans="1:6" x14ac:dyDescent="0.35">
      <c r="A458" s="1" t="s">
        <v>1320</v>
      </c>
      <c r="B458" s="3">
        <v>1.092936085666351</v>
      </c>
      <c r="C458" s="1"/>
      <c r="D458" s="1" t="e">
        <f>VLOOKUP(Tableau1[[#This Row],[Catégorie]],Tableau3[],4,0)</f>
        <v>#N/A</v>
      </c>
      <c r="E458" s="1" t="e">
        <f>VLOOKUP(Tableau1[[#This Row],[Catégorie]],Tableau3[],3,0)</f>
        <v>#N/A</v>
      </c>
      <c r="F458" s="1" t="e">
        <f>VLOOKUP(Tableau1[[#This Row],[Catégorie]],Tableau3[],5,0)</f>
        <v>#N/A</v>
      </c>
    </row>
    <row r="459" spans="1:6" x14ac:dyDescent="0.35">
      <c r="A459" s="1" t="s">
        <v>554</v>
      </c>
      <c r="B459" s="3">
        <v>2.2771420276631744</v>
      </c>
      <c r="C459" s="1" t="s">
        <v>1632</v>
      </c>
      <c r="D459" s="1" t="str">
        <f>VLOOKUP(Tableau1[[#This Row],[Catégorie]],Tableau3[],4,0)</f>
        <v>Farineux et céréales</v>
      </c>
      <c r="E459" s="1" t="str">
        <f>VLOOKUP(Tableau1[[#This Row],[Catégorie]],Tableau3[],3,0)</f>
        <v>Farines et amidon</v>
      </c>
      <c r="F459" s="1" t="str">
        <f>VLOOKUP(Tableau1[[#This Row],[Catégorie]],Tableau3[],5,0)</f>
        <v>Pain, farines et céréales</v>
      </c>
    </row>
    <row r="460" spans="1:6" x14ac:dyDescent="0.35">
      <c r="A460" s="1" t="s">
        <v>555</v>
      </c>
      <c r="B460" s="3">
        <v>2.2771420276631744</v>
      </c>
      <c r="C460" s="1" t="s">
        <v>1632</v>
      </c>
      <c r="D460" s="1" t="str">
        <f>VLOOKUP(Tableau1[[#This Row],[Catégorie]],Tableau3[],4,0)</f>
        <v>Farineux et céréales</v>
      </c>
      <c r="E460" s="1" t="str">
        <f>VLOOKUP(Tableau1[[#This Row],[Catégorie]],Tableau3[],3,0)</f>
        <v>Farines et amidon</v>
      </c>
      <c r="F460" s="1" t="str">
        <f>VLOOKUP(Tableau1[[#This Row],[Catégorie]],Tableau3[],5,0)</f>
        <v>Pain, farines et céréales</v>
      </c>
    </row>
    <row r="461" spans="1:6" x14ac:dyDescent="0.35">
      <c r="A461" s="1" t="s">
        <v>556</v>
      </c>
      <c r="B461" s="3">
        <v>2.2771420276631744</v>
      </c>
      <c r="C461" s="1" t="s">
        <v>1632</v>
      </c>
      <c r="D461" s="1" t="str">
        <f>VLOOKUP(Tableau1[[#This Row],[Catégorie]],Tableau3[],4,0)</f>
        <v>Farineux et céréales</v>
      </c>
      <c r="E461" s="1" t="str">
        <f>VLOOKUP(Tableau1[[#This Row],[Catégorie]],Tableau3[],3,0)</f>
        <v>Farines et amidon</v>
      </c>
      <c r="F461" s="1" t="str">
        <f>VLOOKUP(Tableau1[[#This Row],[Catégorie]],Tableau3[],5,0)</f>
        <v>Pain, farines et céréales</v>
      </c>
    </row>
    <row r="462" spans="1:6" x14ac:dyDescent="0.35">
      <c r="A462" s="1" t="s">
        <v>557</v>
      </c>
      <c r="B462" s="3">
        <v>2.2771420276631744</v>
      </c>
      <c r="C462" s="1" t="s">
        <v>1632</v>
      </c>
      <c r="D462" s="1" t="str">
        <f>VLOOKUP(Tableau1[[#This Row],[Catégorie]],Tableau3[],4,0)</f>
        <v>Farineux et céréales</v>
      </c>
      <c r="E462" s="1" t="str">
        <f>VLOOKUP(Tableau1[[#This Row],[Catégorie]],Tableau3[],3,0)</f>
        <v>Farines et amidon</v>
      </c>
      <c r="F462" s="1" t="str">
        <f>VLOOKUP(Tableau1[[#This Row],[Catégorie]],Tableau3[],5,0)</f>
        <v>Pain, farines et céréales</v>
      </c>
    </row>
    <row r="463" spans="1:6" x14ac:dyDescent="0.35">
      <c r="A463" s="1" t="s">
        <v>558</v>
      </c>
      <c r="B463" s="3">
        <v>2.6803612846527254</v>
      </c>
      <c r="C463" s="1" t="s">
        <v>1632</v>
      </c>
      <c r="D463" s="1" t="str">
        <f>VLOOKUP(Tableau1[[#This Row],[Catégorie]],Tableau3[],4,0)</f>
        <v>Farineux et céréales</v>
      </c>
      <c r="E463" s="1" t="str">
        <f>VLOOKUP(Tableau1[[#This Row],[Catégorie]],Tableau3[],3,0)</f>
        <v>Farines et amidon</v>
      </c>
      <c r="F463" s="1" t="str">
        <f>VLOOKUP(Tableau1[[#This Row],[Catégorie]],Tableau3[],5,0)</f>
        <v>Pain, farines et céréales</v>
      </c>
    </row>
    <row r="464" spans="1:6" x14ac:dyDescent="0.35">
      <c r="A464" s="1" t="s">
        <v>559</v>
      </c>
      <c r="B464" s="3">
        <v>2.2771420276631744</v>
      </c>
      <c r="C464" s="1" t="s">
        <v>1632</v>
      </c>
      <c r="D464" s="1" t="str">
        <f>VLOOKUP(Tableau1[[#This Row],[Catégorie]],Tableau3[],4,0)</f>
        <v>Farineux et céréales</v>
      </c>
      <c r="E464" s="1" t="str">
        <f>VLOOKUP(Tableau1[[#This Row],[Catégorie]],Tableau3[],3,0)</f>
        <v>Farines et amidon</v>
      </c>
      <c r="F464" s="1" t="str">
        <f>VLOOKUP(Tableau1[[#This Row],[Catégorie]],Tableau3[],5,0)</f>
        <v>Pain, farines et céréales</v>
      </c>
    </row>
    <row r="465" spans="1:6" x14ac:dyDescent="0.35">
      <c r="A465" s="1" t="s">
        <v>560</v>
      </c>
      <c r="B465" s="3">
        <v>2.2771420276631744</v>
      </c>
      <c r="C465" s="1" t="s">
        <v>1632</v>
      </c>
      <c r="D465" s="1" t="str">
        <f>VLOOKUP(Tableau1[[#This Row],[Catégorie]],Tableau3[],4,0)</f>
        <v>Farineux et céréales</v>
      </c>
      <c r="E465" s="1" t="str">
        <f>VLOOKUP(Tableau1[[#This Row],[Catégorie]],Tableau3[],3,0)</f>
        <v>Farines et amidon</v>
      </c>
      <c r="F465" s="1" t="str">
        <f>VLOOKUP(Tableau1[[#This Row],[Catégorie]],Tableau3[],5,0)</f>
        <v>Pain, farines et céréales</v>
      </c>
    </row>
    <row r="466" spans="1:6" x14ac:dyDescent="0.35">
      <c r="A466" s="1" t="s">
        <v>553</v>
      </c>
      <c r="B466" s="3">
        <v>2.2771420276631744</v>
      </c>
      <c r="C466" s="1" t="s">
        <v>1632</v>
      </c>
      <c r="D466" s="1" t="str">
        <f>VLOOKUP(Tableau1[[#This Row],[Catégorie]],Tableau3[],4,0)</f>
        <v>Farineux et céréales</v>
      </c>
      <c r="E466" s="1" t="str">
        <f>VLOOKUP(Tableau1[[#This Row],[Catégorie]],Tableau3[],3,0)</f>
        <v>Farines et amidon</v>
      </c>
      <c r="F466" s="1" t="str">
        <f>VLOOKUP(Tableau1[[#This Row],[Catégorie]],Tableau3[],5,0)</f>
        <v>Pain, farines et céréales</v>
      </c>
    </row>
    <row r="467" spans="1:6" x14ac:dyDescent="0.35">
      <c r="A467" s="1" t="s">
        <v>561</v>
      </c>
      <c r="B467" s="3">
        <v>2.2771420276631744</v>
      </c>
      <c r="C467" s="1" t="s">
        <v>1632</v>
      </c>
      <c r="D467" s="1" t="str">
        <f>VLOOKUP(Tableau1[[#This Row],[Catégorie]],Tableau3[],4,0)</f>
        <v>Farineux et céréales</v>
      </c>
      <c r="E467" s="1" t="str">
        <f>VLOOKUP(Tableau1[[#This Row],[Catégorie]],Tableau3[],3,0)</f>
        <v>Farines et amidon</v>
      </c>
      <c r="F467" s="1" t="str">
        <f>VLOOKUP(Tableau1[[#This Row],[Catégorie]],Tableau3[],5,0)</f>
        <v>Pain, farines et céréales</v>
      </c>
    </row>
    <row r="468" spans="1:6" x14ac:dyDescent="0.35">
      <c r="A468" s="1" t="s">
        <v>562</v>
      </c>
      <c r="B468" s="3">
        <v>2.2771420276631744</v>
      </c>
      <c r="C468" s="1" t="s">
        <v>1632</v>
      </c>
      <c r="D468" s="1" t="str">
        <f>VLOOKUP(Tableau1[[#This Row],[Catégorie]],Tableau3[],4,0)</f>
        <v>Farineux et céréales</v>
      </c>
      <c r="E468" s="1" t="str">
        <f>VLOOKUP(Tableau1[[#This Row],[Catégorie]],Tableau3[],3,0)</f>
        <v>Farines et amidon</v>
      </c>
      <c r="F468" s="1" t="str">
        <f>VLOOKUP(Tableau1[[#This Row],[Catégorie]],Tableau3[],5,0)</f>
        <v>Pain, farines et céréales</v>
      </c>
    </row>
    <row r="469" spans="1:6" x14ac:dyDescent="0.35">
      <c r="A469" s="1" t="s">
        <v>39</v>
      </c>
      <c r="B469" s="3">
        <v>1.1379147137932404</v>
      </c>
      <c r="C469" s="1"/>
      <c r="D469" s="1" t="e">
        <f>VLOOKUP(Tableau1[[#This Row],[Catégorie]],Tableau3[],4,0)</f>
        <v>#N/A</v>
      </c>
      <c r="E469" s="1" t="e">
        <f>VLOOKUP(Tableau1[[#This Row],[Catégorie]],Tableau3[],3,0)</f>
        <v>#N/A</v>
      </c>
      <c r="F469" s="1" t="e">
        <f>VLOOKUP(Tableau1[[#This Row],[Catégorie]],Tableau3[],5,0)</f>
        <v>#N/A</v>
      </c>
    </row>
    <row r="470" spans="1:6" x14ac:dyDescent="0.35">
      <c r="A470" s="1" t="s">
        <v>326</v>
      </c>
      <c r="B470" s="3">
        <v>0.81848178045180797</v>
      </c>
      <c r="C470" s="1"/>
      <c r="D470" s="1" t="e">
        <f>VLOOKUP(Tableau1[[#This Row],[Catégorie]],Tableau3[],4,0)</f>
        <v>#N/A</v>
      </c>
      <c r="E470" s="1" t="e">
        <f>VLOOKUP(Tableau1[[#This Row],[Catégorie]],Tableau3[],3,0)</f>
        <v>#N/A</v>
      </c>
      <c r="F470" s="1" t="e">
        <f>VLOOKUP(Tableau1[[#This Row],[Catégorie]],Tableau3[],5,0)</f>
        <v>#N/A</v>
      </c>
    </row>
    <row r="471" spans="1:6" x14ac:dyDescent="0.35">
      <c r="A471" s="1" t="s">
        <v>389</v>
      </c>
      <c r="B471" s="3">
        <v>4.145733023539437</v>
      </c>
      <c r="C471" s="1"/>
      <c r="D471" s="1" t="e">
        <f>VLOOKUP(Tableau1[[#This Row],[Catégorie]],Tableau3[],4,0)</f>
        <v>#N/A</v>
      </c>
      <c r="E471" s="1" t="e">
        <f>VLOOKUP(Tableau1[[#This Row],[Catégorie]],Tableau3[],3,0)</f>
        <v>#N/A</v>
      </c>
      <c r="F471" s="1" t="e">
        <f>VLOOKUP(Tableau1[[#This Row],[Catégorie]],Tableau3[],5,0)</f>
        <v>#N/A</v>
      </c>
    </row>
    <row r="472" spans="1:6" x14ac:dyDescent="0.35">
      <c r="A472" s="1" t="s">
        <v>890</v>
      </c>
      <c r="B472" s="3">
        <v>0.50929826296100755</v>
      </c>
      <c r="C472" s="1" t="s">
        <v>1534</v>
      </c>
      <c r="D472" s="1" t="str">
        <f>VLOOKUP(Tableau1[[#This Row],[Catégorie]],Tableau3[],4,0)</f>
        <v>Légumes</v>
      </c>
      <c r="E472" s="1" t="str">
        <f>VLOOKUP(Tableau1[[#This Row],[Catégorie]],Tableau3[],3,0)</f>
        <v>Légumes frais</v>
      </c>
      <c r="F472" s="1" t="str">
        <f>VLOOKUP(Tableau1[[#This Row],[Catégorie]],Tableau3[],5,0)</f>
        <v>Fruits et légumes</v>
      </c>
    </row>
    <row r="473" spans="1:6" x14ac:dyDescent="0.35">
      <c r="A473" s="1" t="s">
        <v>1184</v>
      </c>
      <c r="B473" s="3">
        <v>1.8257019493310429</v>
      </c>
      <c r="C473" s="1" t="s">
        <v>1636</v>
      </c>
      <c r="D473" s="1" t="str">
        <f>VLOOKUP(Tableau1[[#This Row],[Catégorie]],Tableau3[],4,0)</f>
        <v>Poissons</v>
      </c>
      <c r="E473" s="1" t="str">
        <f>VLOOKUP(Tableau1[[#This Row],[Catégorie]],Tableau3[],3,0)</f>
        <v>Poissons d'eau douce</v>
      </c>
      <c r="F473" s="1" t="str">
        <f>VLOOKUP(Tableau1[[#This Row],[Catégorie]],Tableau3[],5,0)</f>
        <v>Poissons</v>
      </c>
    </row>
    <row r="474" spans="1:6" x14ac:dyDescent="0.35">
      <c r="A474" s="1" t="s">
        <v>390</v>
      </c>
      <c r="B474" s="3">
        <v>14.744651379445772</v>
      </c>
      <c r="C474" s="1"/>
      <c r="D474" s="1" t="e">
        <f>VLOOKUP(Tableau1[[#This Row],[Catégorie]],Tableau3[],4,0)</f>
        <v>#N/A</v>
      </c>
      <c r="E474" s="1" t="e">
        <f>VLOOKUP(Tableau1[[#This Row],[Catégorie]],Tableau3[],3,0)</f>
        <v>#N/A</v>
      </c>
      <c r="F474" s="1" t="e">
        <f>VLOOKUP(Tableau1[[#This Row],[Catégorie]],Tableau3[],5,0)</f>
        <v>#N/A</v>
      </c>
    </row>
    <row r="475" spans="1:6" x14ac:dyDescent="0.35">
      <c r="A475" s="1" t="s">
        <v>590</v>
      </c>
      <c r="B475" s="3">
        <v>8.6927974189219022</v>
      </c>
      <c r="C475" s="1" t="s">
        <v>1581</v>
      </c>
      <c r="D475" s="1" t="str">
        <f>VLOOKUP(Tableau1[[#This Row],[Catégorie]],Tableau3[],4,0)</f>
        <v>Produits laitiers</v>
      </c>
      <c r="E475" s="1" t="str">
        <f>VLOOKUP(Tableau1[[#This Row],[Catégorie]],Tableau3[],3,0)</f>
        <v>Fromage à pâte molle</v>
      </c>
      <c r="F475" s="1" t="str">
        <f>VLOOKUP(Tableau1[[#This Row],[Catégorie]],Tableau3[],5,0)</f>
        <v>Produits laitiers</v>
      </c>
    </row>
    <row r="476" spans="1:6" x14ac:dyDescent="0.35">
      <c r="A476" s="1" t="s">
        <v>1062</v>
      </c>
      <c r="B476" s="3">
        <v>0.77884065281691561</v>
      </c>
      <c r="C476" s="1"/>
      <c r="D476" s="1" t="e">
        <f>VLOOKUP(Tableau1[[#This Row],[Catégorie]],Tableau3[],4,0)</f>
        <v>#N/A</v>
      </c>
      <c r="E476" s="1" t="e">
        <f>VLOOKUP(Tableau1[[#This Row],[Catégorie]],Tableau3[],3,0)</f>
        <v>#N/A</v>
      </c>
      <c r="F476" s="1" t="e">
        <f>VLOOKUP(Tableau1[[#This Row],[Catégorie]],Tableau3[],5,0)</f>
        <v>#N/A</v>
      </c>
    </row>
    <row r="477" spans="1:6" x14ac:dyDescent="0.35">
      <c r="A477" s="1" t="s">
        <v>75</v>
      </c>
      <c r="B477" s="3">
        <v>3.1358906309792505</v>
      </c>
      <c r="C477" s="1"/>
      <c r="D477" s="1" t="e">
        <f>VLOOKUP(Tableau1[[#This Row],[Catégorie]],Tableau3[],4,0)</f>
        <v>#N/A</v>
      </c>
      <c r="E477" s="1" t="e">
        <f>VLOOKUP(Tableau1[[#This Row],[Catégorie]],Tableau3[],3,0)</f>
        <v>#N/A</v>
      </c>
      <c r="F477" s="1" t="e">
        <f>VLOOKUP(Tableau1[[#This Row],[Catégorie]],Tableau3[],5,0)</f>
        <v>#N/A</v>
      </c>
    </row>
    <row r="478" spans="1:6" x14ac:dyDescent="0.35">
      <c r="A478" s="1" t="s">
        <v>816</v>
      </c>
      <c r="B478" s="3">
        <v>6.0821105066574814</v>
      </c>
      <c r="C478" s="1" t="s">
        <v>1556</v>
      </c>
      <c r="D478" s="1" t="str">
        <f>VLOOKUP(Tableau1[[#This Row],[Catégorie]],Tableau3[],4,0)</f>
        <v>Légumineuses</v>
      </c>
      <c r="E478" s="1" t="str">
        <f>VLOOKUP(Tableau1[[#This Row],[Catégorie]],Tableau3[],3,0)</f>
        <v>Légumineuses</v>
      </c>
      <c r="F478" s="1" t="str">
        <f>VLOOKUP(Tableau1[[#This Row],[Catégorie]],Tableau3[],5,0)</f>
        <v>Légumineuses, graines et oléagineux</v>
      </c>
    </row>
    <row r="479" spans="1:6" x14ac:dyDescent="0.35">
      <c r="A479" s="1" t="s">
        <v>664</v>
      </c>
      <c r="B479" s="3">
        <v>0.36676864758461342</v>
      </c>
      <c r="C479" s="1" t="s">
        <v>1518</v>
      </c>
      <c r="D479" s="1" t="str">
        <f>VLOOKUP(Tableau1[[#This Row],[Catégorie]],Tableau3[],4,0)</f>
        <v>Fruits</v>
      </c>
      <c r="E479" s="1" t="str">
        <f>VLOOKUP(Tableau1[[#This Row],[Catégorie]],Tableau3[],3,0)</f>
        <v>Fruits frais</v>
      </c>
      <c r="F479" s="1" t="str">
        <f>VLOOKUP(Tableau1[[#This Row],[Catégorie]],Tableau3[],5,0)</f>
        <v>Fruits et légumes</v>
      </c>
    </row>
    <row r="480" spans="1:6" x14ac:dyDescent="0.35">
      <c r="A480" s="1" t="s">
        <v>1473</v>
      </c>
      <c r="B480" s="3">
        <v>72.876344086021518</v>
      </c>
      <c r="C480" s="1" t="s">
        <v>1561</v>
      </c>
      <c r="D480" s="1" t="str">
        <f>VLOOKUP(Tableau1[[#This Row],[Catégorie]],Tableau3[],4,0)</f>
        <v>Abats</v>
      </c>
      <c r="E480" s="1" t="str">
        <f>VLOOKUP(Tableau1[[#This Row],[Catégorie]],Tableau3[],3,0)</f>
        <v>Viande et abats</v>
      </c>
      <c r="F480" s="1" t="str">
        <f>VLOOKUP(Tableau1[[#This Row],[Catégorie]],Tableau3[],5,0)</f>
        <v>Viandes autres, charcuterie et abats</v>
      </c>
    </row>
    <row r="481" spans="1:6" x14ac:dyDescent="0.35">
      <c r="A481" s="1" t="s">
        <v>820</v>
      </c>
      <c r="B481" s="3">
        <v>6.0821105066574814</v>
      </c>
      <c r="C481" s="1" t="s">
        <v>1556</v>
      </c>
      <c r="D481" s="1" t="str">
        <f>VLOOKUP(Tableau1[[#This Row],[Catégorie]],Tableau3[],4,0)</f>
        <v>Légumineuses</v>
      </c>
      <c r="E481" s="1" t="str">
        <f>VLOOKUP(Tableau1[[#This Row],[Catégorie]],Tableau3[],3,0)</f>
        <v>Légumineuses</v>
      </c>
      <c r="F481" s="1" t="str">
        <f>VLOOKUP(Tableau1[[#This Row],[Catégorie]],Tableau3[],5,0)</f>
        <v>Légumineuses, graines et oléagineux</v>
      </c>
    </row>
    <row r="482" spans="1:6" x14ac:dyDescent="0.35">
      <c r="A482" s="1" t="s">
        <v>517</v>
      </c>
      <c r="B482" s="3">
        <v>5.5782657233723434</v>
      </c>
      <c r="C482" s="1"/>
      <c r="D482" s="1" t="e">
        <f>VLOOKUP(Tableau1[[#This Row],[Catégorie]],Tableau3[],4,0)</f>
        <v>#N/A</v>
      </c>
      <c r="E482" s="1" t="e">
        <f>VLOOKUP(Tableau1[[#This Row],[Catégorie]],Tableau3[],3,0)</f>
        <v>#N/A</v>
      </c>
      <c r="F482" s="1" t="e">
        <f>VLOOKUP(Tableau1[[#This Row],[Catégorie]],Tableau3[],5,0)</f>
        <v>#N/A</v>
      </c>
    </row>
    <row r="483" spans="1:6" x14ac:dyDescent="0.35">
      <c r="A483" s="1" t="s">
        <v>117</v>
      </c>
      <c r="B483" s="3">
        <v>0.11379147137932405</v>
      </c>
      <c r="C483" s="1"/>
      <c r="D483" s="1" t="e">
        <f>VLOOKUP(Tableau1[[#This Row],[Catégorie]],Tableau3[],4,0)</f>
        <v>#N/A</v>
      </c>
      <c r="E483" s="1" t="e">
        <f>VLOOKUP(Tableau1[[#This Row],[Catégorie]],Tableau3[],3,0)</f>
        <v>#N/A</v>
      </c>
      <c r="F483" s="1" t="e">
        <f>VLOOKUP(Tableau1[[#This Row],[Catégorie]],Tableau3[],5,0)</f>
        <v>#N/A</v>
      </c>
    </row>
    <row r="484" spans="1:6" x14ac:dyDescent="0.35">
      <c r="A484" s="1" t="s">
        <v>1185</v>
      </c>
      <c r="B484" s="3">
        <v>1.8257019493310429</v>
      </c>
      <c r="C484" s="1" t="s">
        <v>1658</v>
      </c>
      <c r="D484" s="1" t="str">
        <f>VLOOKUP(Tableau1[[#This Row],[Catégorie]],Tableau3[],4,0)</f>
        <v>Poissons</v>
      </c>
      <c r="E484" s="1" t="str">
        <f>VLOOKUP(Tableau1[[#This Row],[Catégorie]],Tableau3[],3,0)</f>
        <v>Poissons de mer</v>
      </c>
      <c r="F484" s="1" t="str">
        <f>VLOOKUP(Tableau1[[#This Row],[Catégorie]],Tableau3[],5,0)</f>
        <v>Poissons</v>
      </c>
    </row>
    <row r="485" spans="1:6" x14ac:dyDescent="0.35">
      <c r="A485" s="1" t="s">
        <v>1186</v>
      </c>
      <c r="B485" s="3">
        <v>1.8257019493310429</v>
      </c>
      <c r="C485" s="1" t="s">
        <v>1658</v>
      </c>
      <c r="D485" s="1" t="str">
        <f>VLOOKUP(Tableau1[[#This Row],[Catégorie]],Tableau3[],4,0)</f>
        <v>Poissons</v>
      </c>
      <c r="E485" s="1" t="str">
        <f>VLOOKUP(Tableau1[[#This Row],[Catégorie]],Tableau3[],3,0)</f>
        <v>Poissons de mer</v>
      </c>
      <c r="F485" s="1" t="str">
        <f>VLOOKUP(Tableau1[[#This Row],[Catégorie]],Tableau3[],5,0)</f>
        <v>Poissons</v>
      </c>
    </row>
    <row r="486" spans="1:6" x14ac:dyDescent="0.35">
      <c r="A486" s="1" t="s">
        <v>563</v>
      </c>
      <c r="B486" s="3">
        <v>0.40924089022590399</v>
      </c>
      <c r="C486" s="1" t="s">
        <v>1572</v>
      </c>
      <c r="D486" s="1" t="str">
        <f>VLOOKUP(Tableau1[[#This Row],[Catégorie]],Tableau3[],4,0)</f>
        <v>Farineux et céréales</v>
      </c>
      <c r="E486" s="1" t="str">
        <f>VLOOKUP(Tableau1[[#This Row],[Catégorie]],Tableau3[],3,0)</f>
        <v>Flocons, son et germes</v>
      </c>
      <c r="F486" s="1" t="str">
        <f>VLOOKUP(Tableau1[[#This Row],[Catégorie]],Tableau3[],5,0)</f>
        <v>Pain, farines et céréales</v>
      </c>
    </row>
    <row r="487" spans="1:6" x14ac:dyDescent="0.35">
      <c r="A487" s="1" t="s">
        <v>564</v>
      </c>
      <c r="B487" s="3">
        <v>0.40924089022590399</v>
      </c>
      <c r="C487" s="1" t="s">
        <v>1572</v>
      </c>
      <c r="D487" s="1" t="str">
        <f>VLOOKUP(Tableau1[[#This Row],[Catégorie]],Tableau3[],4,0)</f>
        <v>Farineux et céréales</v>
      </c>
      <c r="E487" s="1" t="str">
        <f>VLOOKUP(Tableau1[[#This Row],[Catégorie]],Tableau3[],3,0)</f>
        <v>Flocons, son et germes</v>
      </c>
      <c r="F487" s="1" t="str">
        <f>VLOOKUP(Tableau1[[#This Row],[Catégorie]],Tableau3[],5,0)</f>
        <v>Pain, farines et céréales</v>
      </c>
    </row>
    <row r="488" spans="1:6" x14ac:dyDescent="0.35">
      <c r="A488" s="1" t="s">
        <v>566</v>
      </c>
      <c r="B488" s="3">
        <v>2.2771420276631744</v>
      </c>
      <c r="C488" s="1" t="s">
        <v>1572</v>
      </c>
      <c r="D488" s="1" t="str">
        <f>VLOOKUP(Tableau1[[#This Row],[Catégorie]],Tableau3[],4,0)</f>
        <v>Farineux et céréales</v>
      </c>
      <c r="E488" s="1" t="str">
        <f>VLOOKUP(Tableau1[[#This Row],[Catégorie]],Tableau3[],3,0)</f>
        <v>Flocons, son et germes</v>
      </c>
      <c r="F488" s="1" t="str">
        <f>VLOOKUP(Tableau1[[#This Row],[Catégorie]],Tableau3[],5,0)</f>
        <v>Pain, farines et céréales</v>
      </c>
    </row>
    <row r="489" spans="1:6" x14ac:dyDescent="0.35">
      <c r="A489" s="1" t="s">
        <v>567</v>
      </c>
      <c r="B489" s="3">
        <v>2.2771420276631744</v>
      </c>
      <c r="C489" s="1" t="s">
        <v>1572</v>
      </c>
      <c r="D489" s="1" t="str">
        <f>VLOOKUP(Tableau1[[#This Row],[Catégorie]],Tableau3[],4,0)</f>
        <v>Farineux et céréales</v>
      </c>
      <c r="E489" s="1" t="str">
        <f>VLOOKUP(Tableau1[[#This Row],[Catégorie]],Tableau3[],3,0)</f>
        <v>Flocons, son et germes</v>
      </c>
      <c r="F489" s="1" t="str">
        <f>VLOOKUP(Tableau1[[#This Row],[Catégorie]],Tableau3[],5,0)</f>
        <v>Pain, farines et céréales</v>
      </c>
    </row>
    <row r="490" spans="1:6" x14ac:dyDescent="0.35">
      <c r="A490" s="1" t="s">
        <v>568</v>
      </c>
      <c r="B490" s="3">
        <v>2.2771420276631744</v>
      </c>
      <c r="C490" s="1" t="s">
        <v>1572</v>
      </c>
      <c r="D490" s="1" t="str">
        <f>VLOOKUP(Tableau1[[#This Row],[Catégorie]],Tableau3[],4,0)</f>
        <v>Farineux et céréales</v>
      </c>
      <c r="E490" s="1" t="str">
        <f>VLOOKUP(Tableau1[[#This Row],[Catégorie]],Tableau3[],3,0)</f>
        <v>Flocons, son et germes</v>
      </c>
      <c r="F490" s="1" t="str">
        <f>VLOOKUP(Tableau1[[#This Row],[Catégorie]],Tableau3[],5,0)</f>
        <v>Pain, farines et céréales</v>
      </c>
    </row>
    <row r="491" spans="1:6" x14ac:dyDescent="0.35">
      <c r="A491" s="1" t="s">
        <v>569</v>
      </c>
      <c r="B491" s="3">
        <v>0.77884065281691561</v>
      </c>
      <c r="C491" s="1" t="s">
        <v>1572</v>
      </c>
      <c r="D491" s="1" t="str">
        <f>VLOOKUP(Tableau1[[#This Row],[Catégorie]],Tableau3[],4,0)</f>
        <v>Farineux et céréales</v>
      </c>
      <c r="E491" s="1" t="str">
        <f>VLOOKUP(Tableau1[[#This Row],[Catégorie]],Tableau3[],3,0)</f>
        <v>Flocons, son et germes</v>
      </c>
      <c r="F491" s="1" t="str">
        <f>VLOOKUP(Tableau1[[#This Row],[Catégorie]],Tableau3[],5,0)</f>
        <v>Pain, farines et céréales</v>
      </c>
    </row>
    <row r="492" spans="1:6" x14ac:dyDescent="0.35">
      <c r="A492" s="1" t="s">
        <v>570</v>
      </c>
      <c r="B492" s="3">
        <v>6.0821105066574814</v>
      </c>
      <c r="C492" s="1" t="s">
        <v>1572</v>
      </c>
      <c r="D492" s="1" t="str">
        <f>VLOOKUP(Tableau1[[#This Row],[Catégorie]],Tableau3[],4,0)</f>
        <v>Farineux et céréales</v>
      </c>
      <c r="E492" s="1" t="str">
        <f>VLOOKUP(Tableau1[[#This Row],[Catégorie]],Tableau3[],3,0)</f>
        <v>Flocons, son et germes</v>
      </c>
      <c r="F492" s="1" t="str">
        <f>VLOOKUP(Tableau1[[#This Row],[Catégorie]],Tableau3[],5,0)</f>
        <v>Pain, farines et céréales</v>
      </c>
    </row>
    <row r="493" spans="1:6" x14ac:dyDescent="0.35">
      <c r="A493" s="1" t="s">
        <v>565</v>
      </c>
      <c r="B493" s="3">
        <v>2.2771420276631744</v>
      </c>
      <c r="C493" s="1" t="s">
        <v>1572</v>
      </c>
      <c r="D493" s="1" t="str">
        <f>VLOOKUP(Tableau1[[#This Row],[Catégorie]],Tableau3[],4,0)</f>
        <v>Farineux et céréales</v>
      </c>
      <c r="E493" s="1" t="str">
        <f>VLOOKUP(Tableau1[[#This Row],[Catégorie]],Tableau3[],3,0)</f>
        <v>Flocons, son et germes</v>
      </c>
      <c r="F493" s="1" t="str">
        <f>VLOOKUP(Tableau1[[#This Row],[Catégorie]],Tableau3[],5,0)</f>
        <v>Pain, farines et céréales</v>
      </c>
    </row>
    <row r="494" spans="1:6" x14ac:dyDescent="0.35">
      <c r="A494" s="1" t="s">
        <v>571</v>
      </c>
      <c r="B494" s="3">
        <v>2.2771420276631744</v>
      </c>
      <c r="C494" s="1" t="s">
        <v>1572</v>
      </c>
      <c r="D494" s="1" t="str">
        <f>VLOOKUP(Tableau1[[#This Row],[Catégorie]],Tableau3[],4,0)</f>
        <v>Farineux et céréales</v>
      </c>
      <c r="E494" s="1" t="str">
        <f>VLOOKUP(Tableau1[[#This Row],[Catégorie]],Tableau3[],3,0)</f>
        <v>Flocons, son et germes</v>
      </c>
      <c r="F494" s="1" t="str">
        <f>VLOOKUP(Tableau1[[#This Row],[Catégorie]],Tableau3[],5,0)</f>
        <v>Pain, farines et céréales</v>
      </c>
    </row>
    <row r="495" spans="1:6" x14ac:dyDescent="0.35">
      <c r="A495" s="1" t="s">
        <v>572</v>
      </c>
      <c r="B495" s="3">
        <v>2.2771420276631744</v>
      </c>
      <c r="C495" s="1" t="s">
        <v>1572</v>
      </c>
      <c r="D495" s="1" t="str">
        <f>VLOOKUP(Tableau1[[#This Row],[Catégorie]],Tableau3[],4,0)</f>
        <v>Farineux et céréales</v>
      </c>
      <c r="E495" s="1" t="str">
        <f>VLOOKUP(Tableau1[[#This Row],[Catégorie]],Tableau3[],3,0)</f>
        <v>Flocons, son et germes</v>
      </c>
      <c r="F495" s="1" t="str">
        <f>VLOOKUP(Tableau1[[#This Row],[Catégorie]],Tableau3[],5,0)</f>
        <v>Pain, farines et céréales</v>
      </c>
    </row>
    <row r="496" spans="1:6" x14ac:dyDescent="0.35">
      <c r="A496" s="1" t="s">
        <v>1151</v>
      </c>
      <c r="B496" s="3">
        <v>3.2635934664473378</v>
      </c>
      <c r="C496" s="1"/>
      <c r="D496" s="1" t="e">
        <f>VLOOKUP(Tableau1[[#This Row],[Catégorie]],Tableau3[],4,0)</f>
        <v>#N/A</v>
      </c>
      <c r="E496" s="1" t="e">
        <f>VLOOKUP(Tableau1[[#This Row],[Catégorie]],Tableau3[],3,0)</f>
        <v>#N/A</v>
      </c>
      <c r="F496" s="1" t="e">
        <f>VLOOKUP(Tableau1[[#This Row],[Catégorie]],Tableau3[],5,0)</f>
        <v>#N/A</v>
      </c>
    </row>
    <row r="497" spans="1:6" x14ac:dyDescent="0.35">
      <c r="A497" s="1" t="s">
        <v>76</v>
      </c>
      <c r="B497" s="3">
        <v>3.1358906309792505</v>
      </c>
      <c r="C497" s="1"/>
      <c r="D497" s="1" t="e">
        <f>VLOOKUP(Tableau1[[#This Row],[Catégorie]],Tableau3[],4,0)</f>
        <v>#N/A</v>
      </c>
      <c r="E497" s="1" t="e">
        <f>VLOOKUP(Tableau1[[#This Row],[Catégorie]],Tableau3[],3,0)</f>
        <v>#N/A</v>
      </c>
      <c r="F497" s="1" t="e">
        <f>VLOOKUP(Tableau1[[#This Row],[Catégorie]],Tableau3[],5,0)</f>
        <v>#N/A</v>
      </c>
    </row>
    <row r="498" spans="1:6" x14ac:dyDescent="0.35">
      <c r="A498" s="1" t="s">
        <v>77</v>
      </c>
      <c r="B498" s="3">
        <v>3.1358906309792505</v>
      </c>
      <c r="C498" s="1"/>
      <c r="D498" s="1" t="e">
        <f>VLOOKUP(Tableau1[[#This Row],[Catégorie]],Tableau3[],4,0)</f>
        <v>#N/A</v>
      </c>
      <c r="E498" s="1" t="e">
        <f>VLOOKUP(Tableau1[[#This Row],[Catégorie]],Tableau3[],3,0)</f>
        <v>#N/A</v>
      </c>
      <c r="F498" s="1" t="e">
        <f>VLOOKUP(Tableau1[[#This Row],[Catégorie]],Tableau3[],5,0)</f>
        <v>#N/A</v>
      </c>
    </row>
    <row r="499" spans="1:6" x14ac:dyDescent="0.35">
      <c r="A499" s="1" t="s">
        <v>19</v>
      </c>
      <c r="B499" s="3">
        <v>3.435132832560766</v>
      </c>
      <c r="C499" s="1" t="s">
        <v>1696</v>
      </c>
      <c r="D499" s="1" t="str">
        <f>VLOOKUP(Tableau1[[#This Row],[Catégorie]],Tableau3[],4,0)</f>
        <v>Farineux et céréales</v>
      </c>
      <c r="E499" s="1" t="str">
        <f>VLOOKUP(Tableau1[[#This Row],[Catégorie]],Tableau3[],3,0)</f>
        <v>Pains et produits de boulangerie</v>
      </c>
      <c r="F499" s="1" t="str">
        <f>VLOOKUP(Tableau1[[#This Row],[Catégorie]],Tableau3[],5,0)</f>
        <v>Pain, farines et céréales</v>
      </c>
    </row>
    <row r="500" spans="1:6" x14ac:dyDescent="0.35">
      <c r="A500" s="1" t="s">
        <v>992</v>
      </c>
      <c r="B500" s="3">
        <v>3.1358906309792505</v>
      </c>
      <c r="C500" s="1" t="s">
        <v>1696</v>
      </c>
      <c r="D500" s="1" t="str">
        <f>VLOOKUP(Tableau1[[#This Row],[Catégorie]],Tableau3[],4,0)</f>
        <v>Farineux et céréales</v>
      </c>
      <c r="E500" s="1" t="str">
        <f>VLOOKUP(Tableau1[[#This Row],[Catégorie]],Tableau3[],3,0)</f>
        <v>Pains et produits de boulangerie</v>
      </c>
      <c r="F500" s="1" t="str">
        <f>VLOOKUP(Tableau1[[#This Row],[Catégorie]],Tableau3[],5,0)</f>
        <v>Pain, farines et céréales</v>
      </c>
    </row>
    <row r="501" spans="1:6" x14ac:dyDescent="0.35">
      <c r="A501" s="1" t="s">
        <v>0</v>
      </c>
      <c r="B501" s="3">
        <v>3.259408602150538</v>
      </c>
      <c r="C501" s="1" t="s">
        <v>1561</v>
      </c>
      <c r="D501" s="1" t="str">
        <f>VLOOKUP(Tableau1[[#This Row],[Catégorie]],Tableau3[],4,0)</f>
        <v>Abats</v>
      </c>
      <c r="E501" s="1" t="str">
        <f>VLOOKUP(Tableau1[[#This Row],[Catégorie]],Tableau3[],3,0)</f>
        <v>Viande et abats</v>
      </c>
      <c r="F501" s="1" t="str">
        <f>VLOOKUP(Tableau1[[#This Row],[Catégorie]],Tableau3[],5,0)</f>
        <v>Viandes autres, charcuterie et abats</v>
      </c>
    </row>
    <row r="502" spans="1:6" x14ac:dyDescent="0.35">
      <c r="A502" s="1" t="s">
        <v>247</v>
      </c>
      <c r="B502" s="3">
        <v>3.2635934664473378</v>
      </c>
      <c r="C502" s="1" t="s">
        <v>1696</v>
      </c>
      <c r="D502" s="1" t="str">
        <f>VLOOKUP(Tableau1[[#This Row],[Catégorie]],Tableau3[],4,0)</f>
        <v>Farineux et céréales</v>
      </c>
      <c r="E502" s="1" t="str">
        <f>VLOOKUP(Tableau1[[#This Row],[Catégorie]],Tableau3[],3,0)</f>
        <v>Pains et produits de boulangerie</v>
      </c>
      <c r="F502" s="1" t="str">
        <f>VLOOKUP(Tableau1[[#This Row],[Catégorie]],Tableau3[],5,0)</f>
        <v>Pain, farines et céréales</v>
      </c>
    </row>
    <row r="503" spans="1:6" x14ac:dyDescent="0.35">
      <c r="A503" s="1" t="s">
        <v>1125</v>
      </c>
      <c r="B503" s="3">
        <v>3.2635934664473378</v>
      </c>
      <c r="C503" s="1" t="s">
        <v>1696</v>
      </c>
      <c r="D503" s="1" t="str">
        <f>VLOOKUP(Tableau1[[#This Row],[Catégorie]],Tableau3[],4,0)</f>
        <v>Farineux et céréales</v>
      </c>
      <c r="E503" s="1" t="str">
        <f>VLOOKUP(Tableau1[[#This Row],[Catégorie]],Tableau3[],3,0)</f>
        <v>Pains et produits de boulangerie</v>
      </c>
      <c r="F503" s="1" t="str">
        <f>VLOOKUP(Tableau1[[#This Row],[Catégorie]],Tableau3[],5,0)</f>
        <v>Pain, farines et céréales</v>
      </c>
    </row>
    <row r="504" spans="1:6" x14ac:dyDescent="0.35">
      <c r="A504" s="1" t="s">
        <v>591</v>
      </c>
      <c r="B504" s="3">
        <v>11.655498231543413</v>
      </c>
      <c r="C504" s="1"/>
      <c r="D504" s="1" t="e">
        <f>VLOOKUP(Tableau1[[#This Row],[Catégorie]],Tableau3[],4,0)</f>
        <v>#N/A</v>
      </c>
      <c r="E504" s="1" t="e">
        <f>VLOOKUP(Tableau1[[#This Row],[Catégorie]],Tableau3[],3,0)</f>
        <v>#N/A</v>
      </c>
      <c r="F504" s="1" t="e">
        <f>VLOOKUP(Tableau1[[#This Row],[Catégorie]],Tableau3[],5,0)</f>
        <v>#N/A</v>
      </c>
    </row>
    <row r="505" spans="1:6" x14ac:dyDescent="0.35">
      <c r="A505" s="1" t="s">
        <v>592</v>
      </c>
      <c r="B505" s="3">
        <v>11.655498231543413</v>
      </c>
      <c r="C505" s="1"/>
      <c r="D505" s="1" t="e">
        <f>VLOOKUP(Tableau1[[#This Row],[Catégorie]],Tableau3[],4,0)</f>
        <v>#N/A</v>
      </c>
      <c r="E505" s="1" t="e">
        <f>VLOOKUP(Tableau1[[#This Row],[Catégorie]],Tableau3[],3,0)</f>
        <v>#N/A</v>
      </c>
      <c r="F505" s="1" t="e">
        <f>VLOOKUP(Tableau1[[#This Row],[Catégorie]],Tableau3[],5,0)</f>
        <v>#N/A</v>
      </c>
    </row>
    <row r="506" spans="1:6" x14ac:dyDescent="0.35">
      <c r="A506" s="1" t="s">
        <v>593</v>
      </c>
      <c r="B506" s="3">
        <v>11.655498231543413</v>
      </c>
      <c r="C506" s="1"/>
      <c r="D506" s="1" t="e">
        <f>VLOOKUP(Tableau1[[#This Row],[Catégorie]],Tableau3[],4,0)</f>
        <v>#N/A</v>
      </c>
      <c r="E506" s="1" t="e">
        <f>VLOOKUP(Tableau1[[#This Row],[Catégorie]],Tableau3[],3,0)</f>
        <v>#N/A</v>
      </c>
      <c r="F506" s="1" t="e">
        <f>VLOOKUP(Tableau1[[#This Row],[Catégorie]],Tableau3[],5,0)</f>
        <v>#N/A</v>
      </c>
    </row>
    <row r="507" spans="1:6" x14ac:dyDescent="0.35">
      <c r="A507" s="1" t="s">
        <v>594</v>
      </c>
      <c r="B507" s="3">
        <v>8.6927974189219022</v>
      </c>
      <c r="C507" s="1"/>
      <c r="D507" s="1" t="e">
        <f>VLOOKUP(Tableau1[[#This Row],[Catégorie]],Tableau3[],4,0)</f>
        <v>#N/A</v>
      </c>
      <c r="E507" s="1" t="e">
        <f>VLOOKUP(Tableau1[[#This Row],[Catégorie]],Tableau3[],3,0)</f>
        <v>#N/A</v>
      </c>
      <c r="F507" s="1" t="e">
        <f>VLOOKUP(Tableau1[[#This Row],[Catégorie]],Tableau3[],5,0)</f>
        <v>#N/A</v>
      </c>
    </row>
    <row r="508" spans="1:6" x14ac:dyDescent="0.35">
      <c r="A508" s="1" t="s">
        <v>665</v>
      </c>
      <c r="B508" s="3">
        <v>0.77453641089380398</v>
      </c>
      <c r="C508" s="1" t="s">
        <v>1518</v>
      </c>
      <c r="D508" s="1" t="str">
        <f>VLOOKUP(Tableau1[[#This Row],[Catégorie]],Tableau3[],4,0)</f>
        <v>Fruits</v>
      </c>
      <c r="E508" s="1" t="str">
        <f>VLOOKUP(Tableau1[[#This Row],[Catégorie]],Tableau3[],3,0)</f>
        <v>Fruits frais</v>
      </c>
      <c r="F508" s="1" t="str">
        <f>VLOOKUP(Tableau1[[#This Row],[Catégorie]],Tableau3[],5,0)</f>
        <v>Fruits et légumes</v>
      </c>
    </row>
    <row r="509" spans="1:6" x14ac:dyDescent="0.35">
      <c r="A509" s="1" t="s">
        <v>666</v>
      </c>
      <c r="B509" s="3">
        <v>0.82320094252685616</v>
      </c>
      <c r="C509" s="1" t="s">
        <v>1518</v>
      </c>
      <c r="D509" s="1" t="str">
        <f>VLOOKUP(Tableau1[[#This Row],[Catégorie]],Tableau3[],4,0)</f>
        <v>Fruits</v>
      </c>
      <c r="E509" s="1" t="str">
        <f>VLOOKUP(Tableau1[[#This Row],[Catégorie]],Tableau3[],3,0)</f>
        <v>Fruits frais</v>
      </c>
      <c r="F509" s="1" t="str">
        <f>VLOOKUP(Tableau1[[#This Row],[Catégorie]],Tableau3[],5,0)</f>
        <v>Fruits et légumes</v>
      </c>
    </row>
    <row r="510" spans="1:6" x14ac:dyDescent="0.35">
      <c r="A510" s="1" t="s">
        <v>391</v>
      </c>
      <c r="B510" s="3">
        <v>14.744651379445772</v>
      </c>
      <c r="C510" s="1" t="s">
        <v>1638</v>
      </c>
      <c r="D510" s="1" t="str">
        <f>VLOOKUP(Tableau1[[#This Row],[Catégorie]],Tableau3[],4,0)</f>
        <v>Produits industrialisés</v>
      </c>
      <c r="E510" s="1" t="str">
        <f>VLOOKUP(Tableau1[[#This Row],[Catégorie]],Tableau3[],3,0)</f>
        <v>Confitures et produits à tartiner sucrés</v>
      </c>
      <c r="F510" s="1" t="str">
        <f>VLOOKUP(Tableau1[[#This Row],[Catégorie]],Tableau3[],5,0)</f>
        <v>Produits industrialisés</v>
      </c>
    </row>
    <row r="511" spans="1:6" x14ac:dyDescent="0.35">
      <c r="A511" s="1" t="s">
        <v>595</v>
      </c>
      <c r="B511" s="3">
        <v>11.655498231543413</v>
      </c>
      <c r="C511" s="1" t="s">
        <v>1599</v>
      </c>
      <c r="D511" s="1" t="str">
        <f>VLOOKUP(Tableau1[[#This Row],[Catégorie]],Tableau3[],4,0)</f>
        <v>Produits laitiers</v>
      </c>
      <c r="E511" s="1" t="str">
        <f>VLOOKUP(Tableau1[[#This Row],[Catégorie]],Tableau3[],3,0)</f>
        <v>Fromage à pâte dure</v>
      </c>
      <c r="F511" s="1" t="str">
        <f>VLOOKUP(Tableau1[[#This Row],[Catégorie]],Tableau3[],5,0)</f>
        <v>Produits laitiers</v>
      </c>
    </row>
    <row r="512" spans="1:6" x14ac:dyDescent="0.35">
      <c r="A512" s="1" t="s">
        <v>596</v>
      </c>
      <c r="B512" s="3">
        <v>11.655498231543413</v>
      </c>
      <c r="C512" s="1" t="s">
        <v>1581</v>
      </c>
      <c r="D512" s="1" t="str">
        <f>VLOOKUP(Tableau1[[#This Row],[Catégorie]],Tableau3[],4,0)</f>
        <v>Produits laitiers</v>
      </c>
      <c r="E512" s="1" t="str">
        <f>VLOOKUP(Tableau1[[#This Row],[Catégorie]],Tableau3[],3,0)</f>
        <v>Fromage à pâte molle</v>
      </c>
      <c r="F512" s="1" t="str">
        <f>VLOOKUP(Tableau1[[#This Row],[Catégorie]],Tableau3[],5,0)</f>
        <v>Produits laitiers</v>
      </c>
    </row>
    <row r="513" spans="1:6" x14ac:dyDescent="0.35">
      <c r="A513" s="1" t="s">
        <v>597</v>
      </c>
      <c r="B513" s="3">
        <v>8.6927974189219022</v>
      </c>
      <c r="C513" s="1" t="s">
        <v>1711</v>
      </c>
      <c r="D513" s="1" t="str">
        <f>VLOOKUP(Tableau1[[#This Row],[Catégorie]],Tableau3[],4,0)</f>
        <v>Produits laitiers</v>
      </c>
      <c r="E513" s="1" t="str">
        <f>VLOOKUP(Tableau1[[#This Row],[Catégorie]],Tableau3[],3,0)</f>
        <v>Fromage frais et séré</v>
      </c>
      <c r="F513" s="1" t="str">
        <f>VLOOKUP(Tableau1[[#This Row],[Catégorie]],Tableau3[],5,0)</f>
        <v>Produits laitiers</v>
      </c>
    </row>
    <row r="514" spans="1:6" x14ac:dyDescent="0.35">
      <c r="A514" s="1" t="s">
        <v>598</v>
      </c>
      <c r="B514" s="3">
        <v>11.655498231543413</v>
      </c>
      <c r="C514" s="1" t="s">
        <v>1599</v>
      </c>
      <c r="D514" s="1" t="str">
        <f>VLOOKUP(Tableau1[[#This Row],[Catégorie]],Tableau3[],4,0)</f>
        <v>Produits laitiers</v>
      </c>
      <c r="E514" s="1" t="str">
        <f>VLOOKUP(Tableau1[[#This Row],[Catégorie]],Tableau3[],3,0)</f>
        <v>Fromage à pâte dure</v>
      </c>
      <c r="F514" s="1" t="str">
        <f>VLOOKUP(Tableau1[[#This Row],[Catégorie]],Tableau3[],5,0)</f>
        <v>Produits laitiers</v>
      </c>
    </row>
    <row r="515" spans="1:6" x14ac:dyDescent="0.35">
      <c r="A515" s="1" t="s">
        <v>599</v>
      </c>
      <c r="B515" s="3">
        <v>11.655498231543413</v>
      </c>
      <c r="C515" s="1" t="s">
        <v>1599</v>
      </c>
      <c r="D515" s="1" t="str">
        <f>VLOOKUP(Tableau1[[#This Row],[Catégorie]],Tableau3[],4,0)</f>
        <v>Produits laitiers</v>
      </c>
      <c r="E515" s="1" t="str">
        <f>VLOOKUP(Tableau1[[#This Row],[Catégorie]],Tableau3[],3,0)</f>
        <v>Fromage à pâte dure</v>
      </c>
      <c r="F515" s="1" t="str">
        <f>VLOOKUP(Tableau1[[#This Row],[Catégorie]],Tableau3[],5,0)</f>
        <v>Produits laitiers</v>
      </c>
    </row>
    <row r="516" spans="1:6" x14ac:dyDescent="0.35">
      <c r="A516" s="1" t="s">
        <v>600</v>
      </c>
      <c r="B516" s="3">
        <v>8.6927974189219022</v>
      </c>
      <c r="C516" s="1" t="s">
        <v>1581</v>
      </c>
      <c r="D516" s="1" t="str">
        <f>VLOOKUP(Tableau1[[#This Row],[Catégorie]],Tableau3[],4,0)</f>
        <v>Produits laitiers</v>
      </c>
      <c r="E516" s="1" t="str">
        <f>VLOOKUP(Tableau1[[#This Row],[Catégorie]],Tableau3[],3,0)</f>
        <v>Fromage à pâte molle</v>
      </c>
      <c r="F516" s="1" t="str">
        <f>VLOOKUP(Tableau1[[#This Row],[Catégorie]],Tableau3[],5,0)</f>
        <v>Produits laitiers</v>
      </c>
    </row>
    <row r="517" spans="1:6" x14ac:dyDescent="0.35">
      <c r="A517" s="1" t="s">
        <v>601</v>
      </c>
      <c r="B517" s="3">
        <v>11.655498231543413</v>
      </c>
      <c r="C517" s="1" t="s">
        <v>1581</v>
      </c>
      <c r="D517" s="1" t="str">
        <f>VLOOKUP(Tableau1[[#This Row],[Catégorie]],Tableau3[],4,0)</f>
        <v>Produits laitiers</v>
      </c>
      <c r="E517" s="1" t="str">
        <f>VLOOKUP(Tableau1[[#This Row],[Catégorie]],Tableau3[],3,0)</f>
        <v>Fromage à pâte molle</v>
      </c>
      <c r="F517" s="1" t="str">
        <f>VLOOKUP(Tableau1[[#This Row],[Catégorie]],Tableau3[],5,0)</f>
        <v>Produits laitiers</v>
      </c>
    </row>
    <row r="518" spans="1:6" x14ac:dyDescent="0.35">
      <c r="A518" s="1" t="s">
        <v>602</v>
      </c>
      <c r="B518" s="3">
        <v>8.6927974189219022</v>
      </c>
      <c r="C518" s="1" t="s">
        <v>1711</v>
      </c>
      <c r="D518" s="1" t="str">
        <f>VLOOKUP(Tableau1[[#This Row],[Catégorie]],Tableau3[],4,0)</f>
        <v>Produits laitiers</v>
      </c>
      <c r="E518" s="1" t="str">
        <f>VLOOKUP(Tableau1[[#This Row],[Catégorie]],Tableau3[],3,0)</f>
        <v>Fromage frais et séré</v>
      </c>
      <c r="F518" s="1" t="str">
        <f>VLOOKUP(Tableau1[[#This Row],[Catégorie]],Tableau3[],5,0)</f>
        <v>Produits laitiers</v>
      </c>
    </row>
    <row r="519" spans="1:6" x14ac:dyDescent="0.35">
      <c r="A519" s="1" t="s">
        <v>603</v>
      </c>
      <c r="B519" s="3">
        <v>11.655498231543413</v>
      </c>
      <c r="C519" s="1" t="s">
        <v>1599</v>
      </c>
      <c r="D519" s="1" t="str">
        <f>VLOOKUP(Tableau1[[#This Row],[Catégorie]],Tableau3[],4,0)</f>
        <v>Produits laitiers</v>
      </c>
      <c r="E519" s="1" t="str">
        <f>VLOOKUP(Tableau1[[#This Row],[Catégorie]],Tableau3[],3,0)</f>
        <v>Fromage à pâte dure</v>
      </c>
      <c r="F519" s="1" t="str">
        <f>VLOOKUP(Tableau1[[#This Row],[Catégorie]],Tableau3[],5,0)</f>
        <v>Produits laitiers</v>
      </c>
    </row>
    <row r="520" spans="1:6" x14ac:dyDescent="0.35">
      <c r="A520" s="1" t="s">
        <v>604</v>
      </c>
      <c r="B520" s="3">
        <v>11.655498231543413</v>
      </c>
      <c r="C520" s="1" t="s">
        <v>1599</v>
      </c>
      <c r="D520" s="1" t="str">
        <f>VLOOKUP(Tableau1[[#This Row],[Catégorie]],Tableau3[],4,0)</f>
        <v>Produits laitiers</v>
      </c>
      <c r="E520" s="1" t="str">
        <f>VLOOKUP(Tableau1[[#This Row],[Catégorie]],Tableau3[],3,0)</f>
        <v>Fromage à pâte dure</v>
      </c>
      <c r="F520" s="1" t="str">
        <f>VLOOKUP(Tableau1[[#This Row],[Catégorie]],Tableau3[],5,0)</f>
        <v>Produits laitiers</v>
      </c>
    </row>
    <row r="521" spans="1:6" x14ac:dyDescent="0.35">
      <c r="A521" s="1" t="s">
        <v>605</v>
      </c>
      <c r="B521" s="3">
        <v>11.655498231543413</v>
      </c>
      <c r="C521" s="1" t="s">
        <v>1599</v>
      </c>
      <c r="D521" s="1" t="str">
        <f>VLOOKUP(Tableau1[[#This Row],[Catégorie]],Tableau3[],4,0)</f>
        <v>Produits laitiers</v>
      </c>
      <c r="E521" s="1" t="str">
        <f>VLOOKUP(Tableau1[[#This Row],[Catégorie]],Tableau3[],3,0)</f>
        <v>Fromage à pâte dure</v>
      </c>
      <c r="F521" s="1" t="str">
        <f>VLOOKUP(Tableau1[[#This Row],[Catégorie]],Tableau3[],5,0)</f>
        <v>Produits laitiers</v>
      </c>
    </row>
    <row r="522" spans="1:6" x14ac:dyDescent="0.35">
      <c r="A522" s="1" t="s">
        <v>606</v>
      </c>
      <c r="B522" s="3">
        <v>11.655498231543413</v>
      </c>
      <c r="C522" s="1" t="s">
        <v>1599</v>
      </c>
      <c r="D522" s="1" t="str">
        <f>VLOOKUP(Tableau1[[#This Row],[Catégorie]],Tableau3[],4,0)</f>
        <v>Produits laitiers</v>
      </c>
      <c r="E522" s="1" t="str">
        <f>VLOOKUP(Tableau1[[#This Row],[Catégorie]],Tableau3[],3,0)</f>
        <v>Fromage à pâte dure</v>
      </c>
      <c r="F522" s="1" t="str">
        <f>VLOOKUP(Tableau1[[#This Row],[Catégorie]],Tableau3[],5,0)</f>
        <v>Produits laitiers</v>
      </c>
    </row>
    <row r="523" spans="1:6" x14ac:dyDescent="0.35">
      <c r="A523" s="1" t="s">
        <v>607</v>
      </c>
      <c r="B523" s="3">
        <v>11.655498231543413</v>
      </c>
      <c r="C523" s="1" t="s">
        <v>1599</v>
      </c>
      <c r="D523" s="1" t="str">
        <f>VLOOKUP(Tableau1[[#This Row],[Catégorie]],Tableau3[],4,0)</f>
        <v>Produits laitiers</v>
      </c>
      <c r="E523" s="1" t="str">
        <f>VLOOKUP(Tableau1[[#This Row],[Catégorie]],Tableau3[],3,0)</f>
        <v>Fromage à pâte dure</v>
      </c>
      <c r="F523" s="1" t="str">
        <f>VLOOKUP(Tableau1[[#This Row],[Catégorie]],Tableau3[],5,0)</f>
        <v>Produits laitiers</v>
      </c>
    </row>
    <row r="524" spans="1:6" x14ac:dyDescent="0.35">
      <c r="A524" s="1" t="s">
        <v>1247</v>
      </c>
      <c r="B524" s="3">
        <v>7.9738949781999207</v>
      </c>
      <c r="C524" s="1" t="s">
        <v>1576</v>
      </c>
      <c r="D524" s="1" t="str">
        <f>VLOOKUP(Tableau1[[#This Row],[Catégorie]],Tableau3[],4,0)</f>
        <v>Charcuterie</v>
      </c>
      <c r="E524" s="1" t="str">
        <f>VLOOKUP(Tableau1[[#This Row],[Catégorie]],Tableau3[],3,0)</f>
        <v>Produits de charcuterie cuits</v>
      </c>
      <c r="F524" s="1" t="str">
        <f>VLOOKUP(Tableau1[[#This Row],[Catégorie]],Tableau3[],5,0)</f>
        <v>Viandes autres, charcuterie et abats</v>
      </c>
    </row>
    <row r="525" spans="1:6" x14ac:dyDescent="0.35">
      <c r="A525" s="1" t="s">
        <v>608</v>
      </c>
      <c r="B525" s="3">
        <v>11.655498231543413</v>
      </c>
      <c r="C525" s="1" t="s">
        <v>1599</v>
      </c>
      <c r="D525" s="1" t="str">
        <f>VLOOKUP(Tableau1[[#This Row],[Catégorie]],Tableau3[],4,0)</f>
        <v>Produits laitiers</v>
      </c>
      <c r="E525" s="1" t="str">
        <f>VLOOKUP(Tableau1[[#This Row],[Catégorie]],Tableau3[],3,0)</f>
        <v>Fromage à pâte dure</v>
      </c>
      <c r="F525" s="1" t="str">
        <f>VLOOKUP(Tableau1[[#This Row],[Catégorie]],Tableau3[],5,0)</f>
        <v>Produits laitiers</v>
      </c>
    </row>
    <row r="526" spans="1:6" x14ac:dyDescent="0.35">
      <c r="A526" s="1" t="s">
        <v>609</v>
      </c>
      <c r="B526" s="3">
        <v>11.655498231543413</v>
      </c>
      <c r="C526" s="1" t="s">
        <v>1599</v>
      </c>
      <c r="D526" s="1" t="str">
        <f>VLOOKUP(Tableau1[[#This Row],[Catégorie]],Tableau3[],4,0)</f>
        <v>Produits laitiers</v>
      </c>
      <c r="E526" s="1" t="str">
        <f>VLOOKUP(Tableau1[[#This Row],[Catégorie]],Tableau3[],3,0)</f>
        <v>Fromage à pâte dure</v>
      </c>
      <c r="F526" s="1" t="str">
        <f>VLOOKUP(Tableau1[[#This Row],[Catégorie]],Tableau3[],5,0)</f>
        <v>Produits laitiers</v>
      </c>
    </row>
    <row r="527" spans="1:6" x14ac:dyDescent="0.35">
      <c r="A527" s="1" t="s">
        <v>610</v>
      </c>
      <c r="B527" s="3">
        <v>11.655498231543413</v>
      </c>
      <c r="C527" s="1" t="s">
        <v>1599</v>
      </c>
      <c r="D527" s="1" t="str">
        <f>VLOOKUP(Tableau1[[#This Row],[Catégorie]],Tableau3[],4,0)</f>
        <v>Produits laitiers</v>
      </c>
      <c r="E527" s="1" t="str">
        <f>VLOOKUP(Tableau1[[#This Row],[Catégorie]],Tableau3[],3,0)</f>
        <v>Fromage à pâte dure</v>
      </c>
      <c r="F527" s="1" t="str">
        <f>VLOOKUP(Tableau1[[#This Row],[Catégorie]],Tableau3[],5,0)</f>
        <v>Produits laitiers</v>
      </c>
    </row>
    <row r="528" spans="1:6" x14ac:dyDescent="0.35">
      <c r="A528" s="1" t="s">
        <v>1246</v>
      </c>
      <c r="B528" s="3">
        <v>12.65697615587289</v>
      </c>
      <c r="C528" s="1" t="s">
        <v>1704</v>
      </c>
      <c r="D528" s="1" t="str">
        <f>VLOOKUP(Tableau1[[#This Row],[Catégorie]],Tableau3[],4,0)</f>
        <v>Charcuterie</v>
      </c>
      <c r="E528" s="1" t="str">
        <f>VLOOKUP(Tableau1[[#This Row],[Catégorie]],Tableau3[],3,0)</f>
        <v>Produits de charcuterie bouillis</v>
      </c>
      <c r="F528" s="1" t="str">
        <f>VLOOKUP(Tableau1[[#This Row],[Catégorie]],Tableau3[],5,0)</f>
        <v>Viandes autres, charcuterie et abats</v>
      </c>
    </row>
    <row r="529" spans="1:6" x14ac:dyDescent="0.35">
      <c r="A529" s="1" t="s">
        <v>611</v>
      </c>
      <c r="B529" s="3">
        <v>11.655498231543413</v>
      </c>
      <c r="C529" s="1" t="s">
        <v>1581</v>
      </c>
      <c r="D529" s="1" t="str">
        <f>VLOOKUP(Tableau1[[#This Row],[Catégorie]],Tableau3[],4,0)</f>
        <v>Produits laitiers</v>
      </c>
      <c r="E529" s="1" t="str">
        <f>VLOOKUP(Tableau1[[#This Row],[Catégorie]],Tableau3[],3,0)</f>
        <v>Fromage à pâte molle</v>
      </c>
      <c r="F529" s="1" t="str">
        <f>VLOOKUP(Tableau1[[#This Row],[Catégorie]],Tableau3[],5,0)</f>
        <v>Produits laitiers</v>
      </c>
    </row>
    <row r="530" spans="1:6" x14ac:dyDescent="0.35">
      <c r="A530" s="1" t="s">
        <v>612</v>
      </c>
      <c r="B530" s="3">
        <v>8.6927974189219022</v>
      </c>
      <c r="C530" s="1" t="s">
        <v>1711</v>
      </c>
      <c r="D530" s="1" t="str">
        <f>VLOOKUP(Tableau1[[#This Row],[Catégorie]],Tableau3[],4,0)</f>
        <v>Produits laitiers</v>
      </c>
      <c r="E530" s="1" t="str">
        <f>VLOOKUP(Tableau1[[#This Row],[Catégorie]],Tableau3[],3,0)</f>
        <v>Fromage frais et séré</v>
      </c>
      <c r="F530" s="1" t="str">
        <f>VLOOKUP(Tableau1[[#This Row],[Catégorie]],Tableau3[],5,0)</f>
        <v>Produits laitiers</v>
      </c>
    </row>
    <row r="531" spans="1:6" x14ac:dyDescent="0.35">
      <c r="A531" s="1" t="s">
        <v>613</v>
      </c>
      <c r="B531" s="3">
        <v>11.655498231543413</v>
      </c>
      <c r="C531" s="1" t="s">
        <v>1599</v>
      </c>
      <c r="D531" s="1" t="str">
        <f>VLOOKUP(Tableau1[[#This Row],[Catégorie]],Tableau3[],4,0)</f>
        <v>Produits laitiers</v>
      </c>
      <c r="E531" s="1" t="str">
        <f>VLOOKUP(Tableau1[[#This Row],[Catégorie]],Tableau3[],3,0)</f>
        <v>Fromage à pâte dure</v>
      </c>
      <c r="F531" s="1" t="str">
        <f>VLOOKUP(Tableau1[[#This Row],[Catégorie]],Tableau3[],5,0)</f>
        <v>Produits laitiers</v>
      </c>
    </row>
    <row r="532" spans="1:6" x14ac:dyDescent="0.35">
      <c r="A532" s="1" t="s">
        <v>614</v>
      </c>
      <c r="B532" s="3">
        <v>11.655498231543413</v>
      </c>
      <c r="C532" s="1" t="s">
        <v>1581</v>
      </c>
      <c r="D532" s="1" t="str">
        <f>VLOOKUP(Tableau1[[#This Row],[Catégorie]],Tableau3[],4,0)</f>
        <v>Produits laitiers</v>
      </c>
      <c r="E532" s="1" t="str">
        <f>VLOOKUP(Tableau1[[#This Row],[Catégorie]],Tableau3[],3,0)</f>
        <v>Fromage à pâte molle</v>
      </c>
      <c r="F532" s="1" t="str">
        <f>VLOOKUP(Tableau1[[#This Row],[Catégorie]],Tableau3[],5,0)</f>
        <v>Produits laitiers</v>
      </c>
    </row>
    <row r="533" spans="1:6" x14ac:dyDescent="0.35">
      <c r="A533" s="1" t="s">
        <v>615</v>
      </c>
      <c r="B533" s="3">
        <v>11.655498231543413</v>
      </c>
      <c r="C533" s="1" t="s">
        <v>1581</v>
      </c>
      <c r="D533" s="1" t="str">
        <f>VLOOKUP(Tableau1[[#This Row],[Catégorie]],Tableau3[],4,0)</f>
        <v>Produits laitiers</v>
      </c>
      <c r="E533" s="1" t="str">
        <f>VLOOKUP(Tableau1[[#This Row],[Catégorie]],Tableau3[],3,0)</f>
        <v>Fromage à pâte molle</v>
      </c>
      <c r="F533" s="1" t="str">
        <f>VLOOKUP(Tableau1[[#This Row],[Catégorie]],Tableau3[],5,0)</f>
        <v>Produits laitiers</v>
      </c>
    </row>
    <row r="534" spans="1:6" x14ac:dyDescent="0.35">
      <c r="A534" s="1" t="s">
        <v>667</v>
      </c>
      <c r="B534" s="3">
        <v>0.5013408357289646</v>
      </c>
      <c r="C534" s="1" t="s">
        <v>1518</v>
      </c>
      <c r="D534" s="1" t="str">
        <f>VLOOKUP(Tableau1[[#This Row],[Catégorie]],Tableau3[],4,0)</f>
        <v>Fruits</v>
      </c>
      <c r="E534" s="1" t="str">
        <f>VLOOKUP(Tableau1[[#This Row],[Catégorie]],Tableau3[],3,0)</f>
        <v>Fruits frais</v>
      </c>
      <c r="F534" s="1" t="str">
        <f>VLOOKUP(Tableau1[[#This Row],[Catégorie]],Tableau3[],5,0)</f>
        <v>Fruits et légumes</v>
      </c>
    </row>
    <row r="535" spans="1:6" x14ac:dyDescent="0.35">
      <c r="A535" s="1" t="s">
        <v>668</v>
      </c>
      <c r="B535" s="3">
        <v>0.22575792155441698</v>
      </c>
      <c r="C535" s="1" t="s">
        <v>1518</v>
      </c>
      <c r="D535" s="1" t="str">
        <f>VLOOKUP(Tableau1[[#This Row],[Catégorie]],Tableau3[],4,0)</f>
        <v>Fruits</v>
      </c>
      <c r="E535" s="1" t="str">
        <f>VLOOKUP(Tableau1[[#This Row],[Catégorie]],Tableau3[],3,0)</f>
        <v>Fruits frais</v>
      </c>
      <c r="F535" s="1" t="str">
        <f>VLOOKUP(Tableau1[[#This Row],[Catégorie]],Tableau3[],5,0)</f>
        <v>Fruits et légumes</v>
      </c>
    </row>
    <row r="536" spans="1:6" x14ac:dyDescent="0.35">
      <c r="A536" s="1" t="s">
        <v>40</v>
      </c>
      <c r="B536" s="3">
        <v>0.32618616764905461</v>
      </c>
      <c r="C536" s="1" t="s">
        <v>1669</v>
      </c>
      <c r="D536" s="1" t="str">
        <f>VLOOKUP(Tableau1[[#This Row],[Catégorie]],Tableau3[],4,0)</f>
        <v>Fruits</v>
      </c>
      <c r="E536" s="1" t="str">
        <f>VLOOKUP(Tableau1[[#This Row],[Catégorie]],Tableau3[],3,0)</f>
        <v>Fruits secs</v>
      </c>
      <c r="F536" s="1" t="str">
        <f>VLOOKUP(Tableau1[[#This Row],[Catégorie]],Tableau3[],5,0)</f>
        <v>Fruits et légumes</v>
      </c>
    </row>
    <row r="537" spans="1:6" x14ac:dyDescent="0.35">
      <c r="A537" s="1" t="s">
        <v>392</v>
      </c>
      <c r="B537" s="3">
        <v>3.7326642983381353</v>
      </c>
      <c r="C537" s="1"/>
      <c r="D537" s="1" t="e">
        <f>VLOOKUP(Tableau1[[#This Row],[Catégorie]],Tableau3[],4,0)</f>
        <v>#N/A</v>
      </c>
      <c r="E537" s="1" t="e">
        <f>VLOOKUP(Tableau1[[#This Row],[Catégorie]],Tableau3[],3,0)</f>
        <v>#N/A</v>
      </c>
      <c r="F537" s="1" t="e">
        <f>VLOOKUP(Tableau1[[#This Row],[Catégorie]],Tableau3[],5,0)</f>
        <v>#N/A</v>
      </c>
    </row>
    <row r="538" spans="1:6" x14ac:dyDescent="0.35">
      <c r="A538" s="1" t="s">
        <v>502</v>
      </c>
      <c r="B538" s="3">
        <v>0</v>
      </c>
      <c r="C538" s="1" t="s">
        <v>1620</v>
      </c>
      <c r="D538" s="1" t="str">
        <f>VLOOKUP(Tableau1[[#This Row],[Catégorie]],Tableau3[],4,0)</f>
        <v>Poissons</v>
      </c>
      <c r="E538" s="1" t="str">
        <f>VLOOKUP(Tableau1[[#This Row],[Catégorie]],Tableau3[],3,0)</f>
        <v>Fruits de mer et crustacés</v>
      </c>
      <c r="F538" s="1" t="str">
        <f>VLOOKUP(Tableau1[[#This Row],[Catégorie]],Tableau3[],5,0)</f>
        <v>Poissons</v>
      </c>
    </row>
    <row r="539" spans="1:6" x14ac:dyDescent="0.35">
      <c r="A539" s="1" t="s">
        <v>703</v>
      </c>
      <c r="B539" s="3">
        <v>6.7349669506451377</v>
      </c>
      <c r="C539" s="1" t="s">
        <v>1585</v>
      </c>
      <c r="D539" s="1" t="str">
        <f>VLOOKUP(Tableau1[[#This Row],[Catégorie]],Tableau3[],4,0)</f>
        <v>Noix, graines et produits oléagineux</v>
      </c>
      <c r="E539" s="1" t="str">
        <f>VLOOKUP(Tableau1[[#This Row],[Catégorie]],Tableau3[],3,0)</f>
        <v>Noix, graines et produits oléagineux</v>
      </c>
      <c r="F539" s="1" t="str">
        <f>VLOOKUP(Tableau1[[#This Row],[Catégorie]],Tableau3[],5,0)</f>
        <v>Légumineuses, graines et oléagineux</v>
      </c>
    </row>
    <row r="540" spans="1:6" x14ac:dyDescent="0.35">
      <c r="A540" s="1" t="s">
        <v>704</v>
      </c>
      <c r="B540" s="3">
        <v>6.7349669506451377</v>
      </c>
      <c r="C540" s="1" t="s">
        <v>1585</v>
      </c>
      <c r="D540" s="1" t="str">
        <f>VLOOKUP(Tableau1[[#This Row],[Catégorie]],Tableau3[],4,0)</f>
        <v>Noix, graines et produits oléagineux</v>
      </c>
      <c r="E540" s="1" t="str">
        <f>VLOOKUP(Tableau1[[#This Row],[Catégorie]],Tableau3[],3,0)</f>
        <v>Noix, graines et produits oléagineux</v>
      </c>
      <c r="F540" s="1" t="str">
        <f>VLOOKUP(Tableau1[[#This Row],[Catégorie]],Tableau3[],5,0)</f>
        <v>Légumineuses, graines et oléagineux</v>
      </c>
    </row>
    <row r="541" spans="1:6" x14ac:dyDescent="0.35">
      <c r="A541" s="1" t="s">
        <v>740</v>
      </c>
      <c r="B541" s="3">
        <v>7.5055540629082111</v>
      </c>
      <c r="C541" s="1"/>
      <c r="D541" s="1" t="e">
        <f>VLOOKUP(Tableau1[[#This Row],[Catégorie]],Tableau3[],4,0)</f>
        <v>#N/A</v>
      </c>
      <c r="E541" s="1" t="e">
        <f>VLOOKUP(Tableau1[[#This Row],[Catégorie]],Tableau3[],3,0)</f>
        <v>#N/A</v>
      </c>
      <c r="F541" s="1" t="e">
        <f>VLOOKUP(Tableau1[[#This Row],[Catégorie]],Tableau3[],5,0)</f>
        <v>#N/A</v>
      </c>
    </row>
    <row r="542" spans="1:6" x14ac:dyDescent="0.35">
      <c r="A542" s="1" t="s">
        <v>616</v>
      </c>
      <c r="B542" s="3">
        <v>8.6927974189219022</v>
      </c>
      <c r="C542" s="1" t="s">
        <v>1711</v>
      </c>
      <c r="D542" s="1" t="str">
        <f>VLOOKUP(Tableau1[[#This Row],[Catégorie]],Tableau3[],4,0)</f>
        <v>Produits laitiers</v>
      </c>
      <c r="E542" s="1" t="str">
        <f>VLOOKUP(Tableau1[[#This Row],[Catégorie]],Tableau3[],3,0)</f>
        <v>Fromage frais et séré</v>
      </c>
      <c r="F542" s="1" t="str">
        <f>VLOOKUP(Tableau1[[#This Row],[Catégorie]],Tableau3[],5,0)</f>
        <v>Produits laitiers</v>
      </c>
    </row>
    <row r="543" spans="1:6" x14ac:dyDescent="0.35">
      <c r="A543" s="1" t="s">
        <v>248</v>
      </c>
      <c r="B543" s="3">
        <v>3.2635934664473378</v>
      </c>
      <c r="C543" s="1"/>
      <c r="D543" s="1" t="e">
        <f>VLOOKUP(Tableau1[[#This Row],[Catégorie]],Tableau3[],4,0)</f>
        <v>#N/A</v>
      </c>
      <c r="E543" s="1" t="e">
        <f>VLOOKUP(Tableau1[[#This Row],[Catégorie]],Tableau3[],3,0)</f>
        <v>#N/A</v>
      </c>
      <c r="F543" s="1" t="e">
        <f>VLOOKUP(Tableau1[[#This Row],[Catégorie]],Tableau3[],5,0)</f>
        <v>#N/A</v>
      </c>
    </row>
    <row r="544" spans="1:6" x14ac:dyDescent="0.35">
      <c r="A544" s="1" t="s">
        <v>20</v>
      </c>
      <c r="B544" s="3">
        <v>3.435132832560766</v>
      </c>
      <c r="C544" s="1"/>
      <c r="D544" s="1" t="e">
        <f>VLOOKUP(Tableau1[[#This Row],[Catégorie]],Tableau3[],4,0)</f>
        <v>#N/A</v>
      </c>
      <c r="E544" s="1" t="e">
        <f>VLOOKUP(Tableau1[[#This Row],[Catégorie]],Tableau3[],3,0)</f>
        <v>#N/A</v>
      </c>
      <c r="F544" s="1" t="e">
        <f>VLOOKUP(Tableau1[[#This Row],[Catégorie]],Tableau3[],5,0)</f>
        <v>#N/A</v>
      </c>
    </row>
    <row r="545" spans="1:6" x14ac:dyDescent="0.35">
      <c r="A545" s="1" t="s">
        <v>993</v>
      </c>
      <c r="B545" s="3">
        <v>0.77884065281691561</v>
      </c>
      <c r="C545" s="1" t="s">
        <v>1622</v>
      </c>
      <c r="D545" s="1" t="str">
        <f>VLOOKUP(Tableau1[[#This Row],[Catégorie]],Tableau3[],4,0)</f>
        <v>Farineux et céréales</v>
      </c>
      <c r="E545" s="1" t="str">
        <f>VLOOKUP(Tableau1[[#This Row],[Catégorie]],Tableau3[],3,0)</f>
        <v>Riz</v>
      </c>
      <c r="F545" s="1" t="str">
        <f>VLOOKUP(Tableau1[[#This Row],[Catégorie]],Tableau3[],5,0)</f>
        <v>Pain, farines et céréales</v>
      </c>
    </row>
    <row r="546" spans="1:6" x14ac:dyDescent="0.35">
      <c r="A546" s="1" t="s">
        <v>503</v>
      </c>
      <c r="B546" s="3">
        <v>0</v>
      </c>
      <c r="C546" s="1" t="s">
        <v>1620</v>
      </c>
      <c r="D546" s="1" t="str">
        <f>VLOOKUP(Tableau1[[#This Row],[Catégorie]],Tableau3[],4,0)</f>
        <v>Poissons</v>
      </c>
      <c r="E546" s="1" t="str">
        <f>VLOOKUP(Tableau1[[#This Row],[Catégorie]],Tableau3[],3,0)</f>
        <v>Fruits de mer et crustacés</v>
      </c>
      <c r="F546" s="1" t="str">
        <f>VLOOKUP(Tableau1[[#This Row],[Catégorie]],Tableau3[],5,0)</f>
        <v>Poissons</v>
      </c>
    </row>
    <row r="547" spans="1:6" x14ac:dyDescent="0.35">
      <c r="A547" s="1" t="s">
        <v>249</v>
      </c>
      <c r="B547" s="3">
        <v>3.2635934664473378</v>
      </c>
      <c r="C547" s="1"/>
      <c r="D547" s="1" t="e">
        <f>VLOOKUP(Tableau1[[#This Row],[Catégorie]],Tableau3[],4,0)</f>
        <v>#N/A</v>
      </c>
      <c r="E547" s="1" t="e">
        <f>VLOOKUP(Tableau1[[#This Row],[Catégorie]],Tableau3[],3,0)</f>
        <v>#N/A</v>
      </c>
      <c r="F547" s="1" t="e">
        <f>VLOOKUP(Tableau1[[#This Row],[Catégorie]],Tableau3[],5,0)</f>
        <v>#N/A</v>
      </c>
    </row>
    <row r="548" spans="1:6" x14ac:dyDescent="0.35">
      <c r="A548" s="1" t="s">
        <v>250</v>
      </c>
      <c r="B548" s="3">
        <v>3.2635934664473378</v>
      </c>
      <c r="C548" s="1"/>
      <c r="D548" s="1" t="e">
        <f>VLOOKUP(Tableau1[[#This Row],[Catégorie]],Tableau3[],4,0)</f>
        <v>#N/A</v>
      </c>
      <c r="E548" s="1" t="e">
        <f>VLOOKUP(Tableau1[[#This Row],[Catégorie]],Tableau3[],3,0)</f>
        <v>#N/A</v>
      </c>
      <c r="F548" s="1" t="e">
        <f>VLOOKUP(Tableau1[[#This Row],[Catégorie]],Tableau3[],5,0)</f>
        <v>#N/A</v>
      </c>
    </row>
    <row r="549" spans="1:6" x14ac:dyDescent="0.35">
      <c r="A549" s="1" t="s">
        <v>251</v>
      </c>
      <c r="B549" s="3">
        <v>3.2635934664473378</v>
      </c>
      <c r="C549" s="1"/>
      <c r="D549" s="1" t="e">
        <f>VLOOKUP(Tableau1[[#This Row],[Catégorie]],Tableau3[],4,0)</f>
        <v>#N/A</v>
      </c>
      <c r="E549" s="1" t="e">
        <f>VLOOKUP(Tableau1[[#This Row],[Catégorie]],Tableau3[],3,0)</f>
        <v>#N/A</v>
      </c>
      <c r="F549" s="1" t="e">
        <f>VLOOKUP(Tableau1[[#This Row],[Catégorie]],Tableau3[],5,0)</f>
        <v>#N/A</v>
      </c>
    </row>
    <row r="550" spans="1:6" x14ac:dyDescent="0.35">
      <c r="A550" s="1" t="s">
        <v>252</v>
      </c>
      <c r="B550" s="3">
        <v>3.2635934664473378</v>
      </c>
      <c r="C550" s="1"/>
      <c r="D550" s="1" t="e">
        <f>VLOOKUP(Tableau1[[#This Row],[Catégorie]],Tableau3[],4,0)</f>
        <v>#N/A</v>
      </c>
      <c r="E550" s="1" t="e">
        <f>VLOOKUP(Tableau1[[#This Row],[Catégorie]],Tableau3[],3,0)</f>
        <v>#N/A</v>
      </c>
      <c r="F550" s="1" t="e">
        <f>VLOOKUP(Tableau1[[#This Row],[Catégorie]],Tableau3[],5,0)</f>
        <v>#N/A</v>
      </c>
    </row>
    <row r="551" spans="1:6" x14ac:dyDescent="0.35">
      <c r="A551" s="1" t="s">
        <v>253</v>
      </c>
      <c r="B551" s="3">
        <v>3.2635934664473378</v>
      </c>
      <c r="C551" s="1"/>
      <c r="D551" s="1" t="e">
        <f>VLOOKUP(Tableau1[[#This Row],[Catégorie]],Tableau3[],4,0)</f>
        <v>#N/A</v>
      </c>
      <c r="E551" s="1" t="e">
        <f>VLOOKUP(Tableau1[[#This Row],[Catégorie]],Tableau3[],3,0)</f>
        <v>#N/A</v>
      </c>
      <c r="F551" s="1" t="e">
        <f>VLOOKUP(Tableau1[[#This Row],[Catégorie]],Tableau3[],5,0)</f>
        <v>#N/A</v>
      </c>
    </row>
    <row r="552" spans="1:6" x14ac:dyDescent="0.35">
      <c r="A552" s="1" t="s">
        <v>254</v>
      </c>
      <c r="B552" s="3">
        <v>3.2635934664473378</v>
      </c>
      <c r="C552" s="1"/>
      <c r="D552" s="1" t="e">
        <f>VLOOKUP(Tableau1[[#This Row],[Catégorie]],Tableau3[],4,0)</f>
        <v>#N/A</v>
      </c>
      <c r="E552" s="1" t="e">
        <f>VLOOKUP(Tableau1[[#This Row],[Catégorie]],Tableau3[],3,0)</f>
        <v>#N/A</v>
      </c>
      <c r="F552" s="1" t="e">
        <f>VLOOKUP(Tableau1[[#This Row],[Catégorie]],Tableau3[],5,0)</f>
        <v>#N/A</v>
      </c>
    </row>
    <row r="553" spans="1:6" x14ac:dyDescent="0.35">
      <c r="A553" s="1" t="s">
        <v>255</v>
      </c>
      <c r="B553" s="3">
        <v>3.2635934664473378</v>
      </c>
      <c r="C553" s="1"/>
      <c r="D553" s="1" t="e">
        <f>VLOOKUP(Tableau1[[#This Row],[Catégorie]],Tableau3[],4,0)</f>
        <v>#N/A</v>
      </c>
      <c r="E553" s="1" t="e">
        <f>VLOOKUP(Tableau1[[#This Row],[Catégorie]],Tableau3[],3,0)</f>
        <v>#N/A</v>
      </c>
      <c r="F553" s="1" t="e">
        <f>VLOOKUP(Tableau1[[#This Row],[Catégorie]],Tableau3[],5,0)</f>
        <v>#N/A</v>
      </c>
    </row>
    <row r="554" spans="1:6" x14ac:dyDescent="0.35">
      <c r="A554" s="1" t="s">
        <v>256</v>
      </c>
      <c r="B554" s="3">
        <v>3.2635934664473378</v>
      </c>
      <c r="C554" s="1"/>
      <c r="D554" s="1" t="e">
        <f>VLOOKUP(Tableau1[[#This Row],[Catégorie]],Tableau3[],4,0)</f>
        <v>#N/A</v>
      </c>
      <c r="E554" s="1" t="e">
        <f>VLOOKUP(Tableau1[[#This Row],[Catégorie]],Tableau3[],3,0)</f>
        <v>#N/A</v>
      </c>
      <c r="F554" s="1" t="e">
        <f>VLOOKUP(Tableau1[[#This Row],[Catégorie]],Tableau3[],5,0)</f>
        <v>#N/A</v>
      </c>
    </row>
    <row r="555" spans="1:6" x14ac:dyDescent="0.35">
      <c r="A555" s="1" t="s">
        <v>257</v>
      </c>
      <c r="B555" s="3">
        <v>3.2635934664473378</v>
      </c>
      <c r="C555" s="1"/>
      <c r="D555" s="1" t="e">
        <f>VLOOKUP(Tableau1[[#This Row],[Catégorie]],Tableau3[],4,0)</f>
        <v>#N/A</v>
      </c>
      <c r="E555" s="1" t="e">
        <f>VLOOKUP(Tableau1[[#This Row],[Catégorie]],Tableau3[],3,0)</f>
        <v>#N/A</v>
      </c>
      <c r="F555" s="1" t="e">
        <f>VLOOKUP(Tableau1[[#This Row],[Catégorie]],Tableau3[],5,0)</f>
        <v>#N/A</v>
      </c>
    </row>
    <row r="556" spans="1:6" x14ac:dyDescent="0.35">
      <c r="A556" s="1" t="s">
        <v>258</v>
      </c>
      <c r="B556" s="3">
        <v>3.2635934664473378</v>
      </c>
      <c r="C556" s="1"/>
      <c r="D556" s="1" t="e">
        <f>VLOOKUP(Tableau1[[#This Row],[Catégorie]],Tableau3[],4,0)</f>
        <v>#N/A</v>
      </c>
      <c r="E556" s="1" t="e">
        <f>VLOOKUP(Tableau1[[#This Row],[Catégorie]],Tableau3[],3,0)</f>
        <v>#N/A</v>
      </c>
      <c r="F556" s="1" t="e">
        <f>VLOOKUP(Tableau1[[#This Row],[Catégorie]],Tableau3[],5,0)</f>
        <v>#N/A</v>
      </c>
    </row>
    <row r="557" spans="1:6" x14ac:dyDescent="0.35">
      <c r="A557" s="1" t="s">
        <v>259</v>
      </c>
      <c r="B557" s="3">
        <v>3.2635934664473378</v>
      </c>
      <c r="C557" s="1"/>
      <c r="D557" s="1" t="e">
        <f>VLOOKUP(Tableau1[[#This Row],[Catégorie]],Tableau3[],4,0)</f>
        <v>#N/A</v>
      </c>
      <c r="E557" s="1" t="e">
        <f>VLOOKUP(Tableau1[[#This Row],[Catégorie]],Tableau3[],3,0)</f>
        <v>#N/A</v>
      </c>
      <c r="F557" s="1" t="e">
        <f>VLOOKUP(Tableau1[[#This Row],[Catégorie]],Tableau3[],5,0)</f>
        <v>#N/A</v>
      </c>
    </row>
    <row r="558" spans="1:6" x14ac:dyDescent="0.35">
      <c r="A558" s="1" t="s">
        <v>260</v>
      </c>
      <c r="B558" s="3">
        <v>3.2635934664473378</v>
      </c>
      <c r="C558" s="1"/>
      <c r="D558" s="1" t="e">
        <f>VLOOKUP(Tableau1[[#This Row],[Catégorie]],Tableau3[],4,0)</f>
        <v>#N/A</v>
      </c>
      <c r="E558" s="1" t="e">
        <f>VLOOKUP(Tableau1[[#This Row],[Catégorie]],Tableau3[],3,0)</f>
        <v>#N/A</v>
      </c>
      <c r="F558" s="1" t="e">
        <f>VLOOKUP(Tableau1[[#This Row],[Catégorie]],Tableau3[],5,0)</f>
        <v>#N/A</v>
      </c>
    </row>
    <row r="559" spans="1:6" x14ac:dyDescent="0.35">
      <c r="A559" s="1" t="s">
        <v>261</v>
      </c>
      <c r="B559" s="3">
        <v>3.2635934664473378</v>
      </c>
      <c r="C559" s="1"/>
      <c r="D559" s="1" t="e">
        <f>VLOOKUP(Tableau1[[#This Row],[Catégorie]],Tableau3[],4,0)</f>
        <v>#N/A</v>
      </c>
      <c r="E559" s="1" t="e">
        <f>VLOOKUP(Tableau1[[#This Row],[Catégorie]],Tableau3[],3,0)</f>
        <v>#N/A</v>
      </c>
      <c r="F559" s="1" t="e">
        <f>VLOOKUP(Tableau1[[#This Row],[Catégorie]],Tableau3[],5,0)</f>
        <v>#N/A</v>
      </c>
    </row>
    <row r="560" spans="1:6" x14ac:dyDescent="0.35">
      <c r="A560" s="1" t="s">
        <v>262</v>
      </c>
      <c r="B560" s="3">
        <v>3.2635934664473378</v>
      </c>
      <c r="C560" s="1"/>
      <c r="D560" s="1" t="e">
        <f>VLOOKUP(Tableau1[[#This Row],[Catégorie]],Tableau3[],4,0)</f>
        <v>#N/A</v>
      </c>
      <c r="E560" s="1" t="e">
        <f>VLOOKUP(Tableau1[[#This Row],[Catégorie]],Tableau3[],3,0)</f>
        <v>#N/A</v>
      </c>
      <c r="F560" s="1" t="e">
        <f>VLOOKUP(Tableau1[[#This Row],[Catégorie]],Tableau3[],5,0)</f>
        <v>#N/A</v>
      </c>
    </row>
    <row r="561" spans="1:6" x14ac:dyDescent="0.35">
      <c r="A561" s="1" t="s">
        <v>263</v>
      </c>
      <c r="B561" s="3">
        <v>3.2635934664473378</v>
      </c>
      <c r="C561" s="1"/>
      <c r="D561" s="1" t="e">
        <f>VLOOKUP(Tableau1[[#This Row],[Catégorie]],Tableau3[],4,0)</f>
        <v>#N/A</v>
      </c>
      <c r="E561" s="1" t="e">
        <f>VLOOKUP(Tableau1[[#This Row],[Catégorie]],Tableau3[],3,0)</f>
        <v>#N/A</v>
      </c>
      <c r="F561" s="1" t="e">
        <f>VLOOKUP(Tableau1[[#This Row],[Catégorie]],Tableau3[],5,0)</f>
        <v>#N/A</v>
      </c>
    </row>
    <row r="562" spans="1:6" x14ac:dyDescent="0.35">
      <c r="A562" s="1" t="s">
        <v>264</v>
      </c>
      <c r="B562" s="3">
        <v>3.2635934664473378</v>
      </c>
      <c r="C562" s="1"/>
      <c r="D562" s="1" t="e">
        <f>VLOOKUP(Tableau1[[#This Row],[Catégorie]],Tableau3[],4,0)</f>
        <v>#N/A</v>
      </c>
      <c r="E562" s="1" t="e">
        <f>VLOOKUP(Tableau1[[#This Row],[Catégorie]],Tableau3[],3,0)</f>
        <v>#N/A</v>
      </c>
      <c r="F562" s="1" t="e">
        <f>VLOOKUP(Tableau1[[#This Row],[Catégorie]],Tableau3[],5,0)</f>
        <v>#N/A</v>
      </c>
    </row>
    <row r="563" spans="1:6" x14ac:dyDescent="0.35">
      <c r="A563" s="1" t="s">
        <v>265</v>
      </c>
      <c r="B563" s="3">
        <v>3.2635934664473378</v>
      </c>
      <c r="C563" s="1"/>
      <c r="D563" s="1" t="e">
        <f>VLOOKUP(Tableau1[[#This Row],[Catégorie]],Tableau3[],4,0)</f>
        <v>#N/A</v>
      </c>
      <c r="E563" s="1" t="e">
        <f>VLOOKUP(Tableau1[[#This Row],[Catégorie]],Tableau3[],3,0)</f>
        <v>#N/A</v>
      </c>
      <c r="F563" s="1" t="e">
        <f>VLOOKUP(Tableau1[[#This Row],[Catégorie]],Tableau3[],5,0)</f>
        <v>#N/A</v>
      </c>
    </row>
    <row r="564" spans="1:6" x14ac:dyDescent="0.35">
      <c r="A564" s="1" t="s">
        <v>741</v>
      </c>
      <c r="B564" s="3">
        <v>7.5055540629082111</v>
      </c>
      <c r="C564" s="1"/>
      <c r="D564" s="1" t="e">
        <f>VLOOKUP(Tableau1[[#This Row],[Catégorie]],Tableau3[],4,0)</f>
        <v>#N/A</v>
      </c>
      <c r="E564" s="1" t="e">
        <f>VLOOKUP(Tableau1[[#This Row],[Catégorie]],Tableau3[],3,0)</f>
        <v>#N/A</v>
      </c>
      <c r="F564" s="1" t="e">
        <f>VLOOKUP(Tableau1[[#This Row],[Catégorie]],Tableau3[],5,0)</f>
        <v>#N/A</v>
      </c>
    </row>
    <row r="565" spans="1:6" x14ac:dyDescent="0.35">
      <c r="A565" s="1" t="s">
        <v>266</v>
      </c>
      <c r="B565" s="3">
        <v>3.2635934664473378</v>
      </c>
      <c r="C565" s="1"/>
      <c r="D565" s="1" t="e">
        <f>VLOOKUP(Tableau1[[#This Row],[Catégorie]],Tableau3[],4,0)</f>
        <v>#N/A</v>
      </c>
      <c r="E565" s="1" t="e">
        <f>VLOOKUP(Tableau1[[#This Row],[Catégorie]],Tableau3[],3,0)</f>
        <v>#N/A</v>
      </c>
      <c r="F565" s="1" t="e">
        <f>VLOOKUP(Tableau1[[#This Row],[Catégorie]],Tableau3[],5,0)</f>
        <v>#N/A</v>
      </c>
    </row>
    <row r="566" spans="1:6" x14ac:dyDescent="0.35">
      <c r="A566" s="1" t="s">
        <v>267</v>
      </c>
      <c r="B566" s="3">
        <v>3.2635934664473378</v>
      </c>
      <c r="C566" s="1"/>
      <c r="D566" s="1" t="e">
        <f>VLOOKUP(Tableau1[[#This Row],[Catégorie]],Tableau3[],4,0)</f>
        <v>#N/A</v>
      </c>
      <c r="E566" s="1" t="e">
        <f>VLOOKUP(Tableau1[[#This Row],[Catégorie]],Tableau3[],3,0)</f>
        <v>#N/A</v>
      </c>
      <c r="F566" s="1" t="e">
        <f>VLOOKUP(Tableau1[[#This Row],[Catégorie]],Tableau3[],5,0)</f>
        <v>#N/A</v>
      </c>
    </row>
    <row r="567" spans="1:6" x14ac:dyDescent="0.35">
      <c r="A567" s="1" t="s">
        <v>268</v>
      </c>
      <c r="B567" s="3">
        <v>3.2635934664473378</v>
      </c>
      <c r="C567" s="1"/>
      <c r="D567" s="1" t="e">
        <f>VLOOKUP(Tableau1[[#This Row],[Catégorie]],Tableau3[],4,0)</f>
        <v>#N/A</v>
      </c>
      <c r="E567" s="1" t="e">
        <f>VLOOKUP(Tableau1[[#This Row],[Catégorie]],Tableau3[],3,0)</f>
        <v>#N/A</v>
      </c>
      <c r="F567" s="1" t="e">
        <f>VLOOKUP(Tableau1[[#This Row],[Catégorie]],Tableau3[],5,0)</f>
        <v>#N/A</v>
      </c>
    </row>
    <row r="568" spans="1:6" x14ac:dyDescent="0.35">
      <c r="A568" s="1" t="s">
        <v>269</v>
      </c>
      <c r="B568" s="3">
        <v>3.2635934664473378</v>
      </c>
      <c r="C568" s="1"/>
      <c r="D568" s="1" t="e">
        <f>VLOOKUP(Tableau1[[#This Row],[Catégorie]],Tableau3[],4,0)</f>
        <v>#N/A</v>
      </c>
      <c r="E568" s="1" t="e">
        <f>VLOOKUP(Tableau1[[#This Row],[Catégorie]],Tableau3[],3,0)</f>
        <v>#N/A</v>
      </c>
      <c r="F568" s="1" t="e">
        <f>VLOOKUP(Tableau1[[#This Row],[Catégorie]],Tableau3[],5,0)</f>
        <v>#N/A</v>
      </c>
    </row>
    <row r="569" spans="1:6" x14ac:dyDescent="0.35">
      <c r="A569" s="1" t="s">
        <v>270</v>
      </c>
      <c r="B569" s="3">
        <v>3.2635934664473378</v>
      </c>
      <c r="C569" s="1"/>
      <c r="D569" s="1" t="e">
        <f>VLOOKUP(Tableau1[[#This Row],[Catégorie]],Tableau3[],4,0)</f>
        <v>#N/A</v>
      </c>
      <c r="E569" s="1" t="e">
        <f>VLOOKUP(Tableau1[[#This Row],[Catégorie]],Tableau3[],3,0)</f>
        <v>#N/A</v>
      </c>
      <c r="F569" s="1" t="e">
        <f>VLOOKUP(Tableau1[[#This Row],[Catégorie]],Tableau3[],5,0)</f>
        <v>#N/A</v>
      </c>
    </row>
    <row r="570" spans="1:6" x14ac:dyDescent="0.35">
      <c r="A570" s="1" t="s">
        <v>118</v>
      </c>
      <c r="B570" s="3">
        <v>0.11379147137932405</v>
      </c>
      <c r="C570" s="1"/>
      <c r="D570" s="1" t="e">
        <f>VLOOKUP(Tableau1[[#This Row],[Catégorie]],Tableau3[],4,0)</f>
        <v>#N/A</v>
      </c>
      <c r="E570" s="1" t="e">
        <f>VLOOKUP(Tableau1[[#This Row],[Catégorie]],Tableau3[],3,0)</f>
        <v>#N/A</v>
      </c>
      <c r="F570" s="1" t="e">
        <f>VLOOKUP(Tableau1[[#This Row],[Catégorie]],Tableau3[],5,0)</f>
        <v>#N/A</v>
      </c>
    </row>
    <row r="571" spans="1:6" x14ac:dyDescent="0.35">
      <c r="A571" s="1" t="s">
        <v>271</v>
      </c>
      <c r="B571" s="3">
        <v>3.2635934664473378</v>
      </c>
      <c r="C571" s="1"/>
      <c r="D571" s="1" t="e">
        <f>VLOOKUP(Tableau1[[#This Row],[Catégorie]],Tableau3[],4,0)</f>
        <v>#N/A</v>
      </c>
      <c r="E571" s="1" t="e">
        <f>VLOOKUP(Tableau1[[#This Row],[Catégorie]],Tableau3[],3,0)</f>
        <v>#N/A</v>
      </c>
      <c r="F571" s="1" t="e">
        <f>VLOOKUP(Tableau1[[#This Row],[Catégorie]],Tableau3[],5,0)</f>
        <v>#N/A</v>
      </c>
    </row>
    <row r="572" spans="1:6" x14ac:dyDescent="0.35">
      <c r="A572" s="1" t="s">
        <v>1152</v>
      </c>
      <c r="B572" s="3">
        <v>3.2635934664473378</v>
      </c>
      <c r="C572" s="1"/>
      <c r="D572" s="1" t="e">
        <f>VLOOKUP(Tableau1[[#This Row],[Catégorie]],Tableau3[],4,0)</f>
        <v>#N/A</v>
      </c>
      <c r="E572" s="1" t="e">
        <f>VLOOKUP(Tableau1[[#This Row],[Catégorie]],Tableau3[],3,0)</f>
        <v>#N/A</v>
      </c>
      <c r="F572" s="1" t="e">
        <f>VLOOKUP(Tableau1[[#This Row],[Catégorie]],Tableau3[],5,0)</f>
        <v>#N/A</v>
      </c>
    </row>
    <row r="573" spans="1:6" x14ac:dyDescent="0.35">
      <c r="A573" s="1" t="s">
        <v>1153</v>
      </c>
      <c r="B573" s="3">
        <v>3.2635934664473378</v>
      </c>
      <c r="C573" s="1"/>
      <c r="D573" s="1" t="e">
        <f>VLOOKUP(Tableau1[[#This Row],[Catégorie]],Tableau3[],4,0)</f>
        <v>#N/A</v>
      </c>
      <c r="E573" s="1" t="e">
        <f>VLOOKUP(Tableau1[[#This Row],[Catégorie]],Tableau3[],3,0)</f>
        <v>#N/A</v>
      </c>
      <c r="F573" s="1" t="e">
        <f>VLOOKUP(Tableau1[[#This Row],[Catégorie]],Tableau3[],5,0)</f>
        <v>#N/A</v>
      </c>
    </row>
    <row r="574" spans="1:6" x14ac:dyDescent="0.35">
      <c r="A574" s="1" t="s">
        <v>119</v>
      </c>
      <c r="B574" s="3">
        <v>0.11379147137932405</v>
      </c>
      <c r="C574" s="1"/>
      <c r="D574" s="1" t="e">
        <f>VLOOKUP(Tableau1[[#This Row],[Catégorie]],Tableau3[],4,0)</f>
        <v>#N/A</v>
      </c>
      <c r="E574" s="1" t="e">
        <f>VLOOKUP(Tableau1[[#This Row],[Catégorie]],Tableau3[],3,0)</f>
        <v>#N/A</v>
      </c>
      <c r="F574" s="1" t="e">
        <f>VLOOKUP(Tableau1[[#This Row],[Catégorie]],Tableau3[],5,0)</f>
        <v>#N/A</v>
      </c>
    </row>
    <row r="575" spans="1:6" x14ac:dyDescent="0.35">
      <c r="A575" s="1" t="s">
        <v>5</v>
      </c>
      <c r="B575" s="3">
        <v>5.2660843798363999E-2</v>
      </c>
      <c r="C575" s="1"/>
      <c r="D575" s="1" t="e">
        <f>VLOOKUP(Tableau1[[#This Row],[Catégorie]],Tableau3[],4,0)</f>
        <v>#N/A</v>
      </c>
      <c r="E575" s="1" t="e">
        <f>VLOOKUP(Tableau1[[#This Row],[Catégorie]],Tableau3[],3,0)</f>
        <v>#N/A</v>
      </c>
      <c r="F575" s="1" t="e">
        <f>VLOOKUP(Tableau1[[#This Row],[Catégorie]],Tableau3[],5,0)</f>
        <v>#N/A</v>
      </c>
    </row>
    <row r="576" spans="1:6" x14ac:dyDescent="0.35">
      <c r="A576" s="1" t="s">
        <v>1433</v>
      </c>
      <c r="B576" s="3">
        <v>1.1379147137932404</v>
      </c>
      <c r="C576" s="1"/>
      <c r="D576" s="1" t="e">
        <f>VLOOKUP(Tableau1[[#This Row],[Catégorie]],Tableau3[],4,0)</f>
        <v>#N/A</v>
      </c>
      <c r="E576" s="1" t="e">
        <f>VLOOKUP(Tableau1[[#This Row],[Catégorie]],Tableau3[],3,0)</f>
        <v>#N/A</v>
      </c>
      <c r="F576" s="1" t="e">
        <f>VLOOKUP(Tableau1[[#This Row],[Catégorie]],Tableau3[],5,0)</f>
        <v>#N/A</v>
      </c>
    </row>
    <row r="577" spans="1:6" x14ac:dyDescent="0.35">
      <c r="A577" s="1" t="s">
        <v>1248</v>
      </c>
      <c r="B577" s="3">
        <v>12.65697615587289</v>
      </c>
      <c r="C577" s="1"/>
      <c r="D577" s="1" t="e">
        <f>VLOOKUP(Tableau1[[#This Row],[Catégorie]],Tableau3[],4,0)</f>
        <v>#N/A</v>
      </c>
      <c r="E577" s="1" t="e">
        <f>VLOOKUP(Tableau1[[#This Row],[Catégorie]],Tableau3[],3,0)</f>
        <v>#N/A</v>
      </c>
      <c r="F577" s="1" t="e">
        <f>VLOOKUP(Tableau1[[#This Row],[Catégorie]],Tableau3[],5,0)</f>
        <v>#N/A</v>
      </c>
    </row>
    <row r="578" spans="1:6" x14ac:dyDescent="0.35">
      <c r="A578" s="1" t="s">
        <v>573</v>
      </c>
      <c r="B578" s="3">
        <v>2.2771420276631744</v>
      </c>
      <c r="C578" s="1" t="s">
        <v>1572</v>
      </c>
      <c r="D578" s="1" t="str">
        <f>VLOOKUP(Tableau1[[#This Row],[Catégorie]],Tableau3[],4,0)</f>
        <v>Farineux et céréales</v>
      </c>
      <c r="E578" s="1" t="str">
        <f>VLOOKUP(Tableau1[[#This Row],[Catégorie]],Tableau3[],3,0)</f>
        <v>Flocons, son et germes</v>
      </c>
      <c r="F578" s="1" t="str">
        <f>VLOOKUP(Tableau1[[#This Row],[Catégorie]],Tableau3[],5,0)</f>
        <v>Pain, farines et céréales</v>
      </c>
    </row>
    <row r="579" spans="1:6" x14ac:dyDescent="0.35">
      <c r="A579" s="1" t="s">
        <v>728</v>
      </c>
      <c r="B579" s="3">
        <v>26.075268817204304</v>
      </c>
      <c r="C579" s="1" t="s">
        <v>1626</v>
      </c>
      <c r="D579" s="1" t="str">
        <f>VLOOKUP(Tableau1[[#This Row],[Catégorie]],Tableau3[],4,0)</f>
        <v>Viandes blanches</v>
      </c>
      <c r="E579" s="1" t="str">
        <f>VLOOKUP(Tableau1[[#This Row],[Catégorie]],Tableau3[],3,0)</f>
        <v>Gibier</v>
      </c>
      <c r="F579" s="1" t="str">
        <f>VLOOKUP(Tableau1[[#This Row],[Catégorie]],Tableau3[],5,0)</f>
        <v>Viandes autres, charcuterie et abats</v>
      </c>
    </row>
    <row r="580" spans="1:6" x14ac:dyDescent="0.35">
      <c r="A580" s="1" t="s">
        <v>1396</v>
      </c>
      <c r="B580" s="3">
        <v>2.9031878737161301</v>
      </c>
      <c r="C580" s="1"/>
      <c r="D580" s="1" t="e">
        <f>VLOOKUP(Tableau1[[#This Row],[Catégorie]],Tableau3[],4,0)</f>
        <v>#N/A</v>
      </c>
      <c r="E580" s="1" t="e">
        <f>VLOOKUP(Tableau1[[#This Row],[Catégorie]],Tableau3[],3,0)</f>
        <v>#N/A</v>
      </c>
      <c r="F580" s="1" t="e">
        <f>VLOOKUP(Tableau1[[#This Row],[Catégorie]],Tableau3[],5,0)</f>
        <v>#N/A</v>
      </c>
    </row>
    <row r="581" spans="1:6" x14ac:dyDescent="0.35">
      <c r="A581" s="1" t="s">
        <v>537</v>
      </c>
      <c r="B581" s="3">
        <v>0.37028904475089486</v>
      </c>
      <c r="C581" s="1" t="s">
        <v>1746</v>
      </c>
      <c r="D581" s="1" t="str">
        <f>VLOOKUP(Tableau1[[#This Row],[Catégorie]],Tableau3[],4,0)</f>
        <v>Epices et arômes</v>
      </c>
      <c r="E581" s="1" t="str">
        <f>VLOOKUP(Tableau1[[#This Row],[Catégorie]],Tableau3[],3,0)</f>
        <v>Epices et arômes</v>
      </c>
      <c r="F581" s="1" t="str">
        <f>VLOOKUP(Tableau1[[#This Row],[Catégorie]],Tableau3[],5,0)</f>
        <v>Epices et arômes</v>
      </c>
    </row>
    <row r="582" spans="1:6" x14ac:dyDescent="0.35">
      <c r="A582" s="1" t="s">
        <v>120</v>
      </c>
      <c r="B582" s="3">
        <v>0.11379147137932405</v>
      </c>
      <c r="C582" s="1"/>
      <c r="D582" s="1" t="e">
        <f>VLOOKUP(Tableau1[[#This Row],[Catégorie]],Tableau3[],4,0)</f>
        <v>#N/A</v>
      </c>
      <c r="E582" s="1" t="e">
        <f>VLOOKUP(Tableau1[[#This Row],[Catégorie]],Tableau3[],3,0)</f>
        <v>#N/A</v>
      </c>
      <c r="F582" s="1" t="e">
        <f>VLOOKUP(Tableau1[[#This Row],[Catégorie]],Tableau3[],5,0)</f>
        <v>#N/A</v>
      </c>
    </row>
    <row r="583" spans="1:6" x14ac:dyDescent="0.35">
      <c r="A583" s="1" t="s">
        <v>393</v>
      </c>
      <c r="B583" s="3">
        <v>14.744651379445772</v>
      </c>
      <c r="C583" s="1"/>
      <c r="D583" s="1" t="e">
        <f>VLOOKUP(Tableau1[[#This Row],[Catégorie]],Tableau3[],4,0)</f>
        <v>#N/A</v>
      </c>
      <c r="E583" s="1" t="e">
        <f>VLOOKUP(Tableau1[[#This Row],[Catégorie]],Tableau3[],3,0)</f>
        <v>#N/A</v>
      </c>
      <c r="F583" s="1" t="e">
        <f>VLOOKUP(Tableau1[[#This Row],[Catégorie]],Tableau3[],5,0)</f>
        <v>#N/A</v>
      </c>
    </row>
    <row r="584" spans="1:6" x14ac:dyDescent="0.35">
      <c r="A584" s="1" t="s">
        <v>394</v>
      </c>
      <c r="B584" s="3">
        <v>14.744651379445772</v>
      </c>
      <c r="C584" s="1"/>
      <c r="D584" s="1" t="e">
        <f>VLOOKUP(Tableau1[[#This Row],[Catégorie]],Tableau3[],4,0)</f>
        <v>#N/A</v>
      </c>
      <c r="E584" s="1" t="e">
        <f>VLOOKUP(Tableau1[[#This Row],[Catégorie]],Tableau3[],3,0)</f>
        <v>#N/A</v>
      </c>
      <c r="F584" s="1" t="e">
        <f>VLOOKUP(Tableau1[[#This Row],[Catégorie]],Tableau3[],5,0)</f>
        <v>#N/A</v>
      </c>
    </row>
    <row r="585" spans="1:6" x14ac:dyDescent="0.35">
      <c r="A585" s="1" t="s">
        <v>1434</v>
      </c>
      <c r="B585" s="3">
        <v>1.1379147137932404</v>
      </c>
      <c r="C585" s="1"/>
      <c r="D585" s="1" t="e">
        <f>VLOOKUP(Tableau1[[#This Row],[Catégorie]],Tableau3[],4,0)</f>
        <v>#N/A</v>
      </c>
      <c r="E585" s="1" t="e">
        <f>VLOOKUP(Tableau1[[#This Row],[Catégorie]],Tableau3[],3,0)</f>
        <v>#N/A</v>
      </c>
      <c r="F585" s="1" t="e">
        <f>VLOOKUP(Tableau1[[#This Row],[Catégorie]],Tableau3[],5,0)</f>
        <v>#N/A</v>
      </c>
    </row>
    <row r="586" spans="1:6" x14ac:dyDescent="0.35">
      <c r="A586" s="1" t="s">
        <v>743</v>
      </c>
      <c r="B586" s="3">
        <v>7.5055540629082111</v>
      </c>
      <c r="C586" s="1"/>
      <c r="D586" s="1" t="e">
        <f>VLOOKUP(Tableau1[[#This Row],[Catégorie]],Tableau3[],4,0)</f>
        <v>#N/A</v>
      </c>
      <c r="E586" s="1" t="e">
        <f>VLOOKUP(Tableau1[[#This Row],[Catégorie]],Tableau3[],3,0)</f>
        <v>#N/A</v>
      </c>
      <c r="F586" s="1" t="e">
        <f>VLOOKUP(Tableau1[[#This Row],[Catégorie]],Tableau3[],5,0)</f>
        <v>#N/A</v>
      </c>
    </row>
    <row r="587" spans="1:6" x14ac:dyDescent="0.35">
      <c r="A587" s="1" t="s">
        <v>742</v>
      </c>
      <c r="B587" s="3">
        <v>0</v>
      </c>
      <c r="C587" s="1"/>
      <c r="D587" s="1" t="e">
        <f>VLOOKUP(Tableau1[[#This Row],[Catégorie]],Tableau3[],4,0)</f>
        <v>#N/A</v>
      </c>
      <c r="E587" s="1" t="e">
        <f>VLOOKUP(Tableau1[[#This Row],[Catégorie]],Tableau3[],3,0)</f>
        <v>#N/A</v>
      </c>
      <c r="F587" s="1" t="e">
        <f>VLOOKUP(Tableau1[[#This Row],[Catégorie]],Tableau3[],5,0)</f>
        <v>#N/A</v>
      </c>
    </row>
    <row r="588" spans="1:6" x14ac:dyDescent="0.35">
      <c r="A588" s="1" t="s">
        <v>744</v>
      </c>
      <c r="B588" s="3">
        <v>7.5055540629082111</v>
      </c>
      <c r="C588" s="1"/>
      <c r="D588" s="1" t="e">
        <f>VLOOKUP(Tableau1[[#This Row],[Catégorie]],Tableau3[],4,0)</f>
        <v>#N/A</v>
      </c>
      <c r="E588" s="1" t="e">
        <f>VLOOKUP(Tableau1[[#This Row],[Catégorie]],Tableau3[],3,0)</f>
        <v>#N/A</v>
      </c>
      <c r="F588" s="1" t="e">
        <f>VLOOKUP(Tableau1[[#This Row],[Catégorie]],Tableau3[],5,0)</f>
        <v>#N/A</v>
      </c>
    </row>
    <row r="589" spans="1:6" x14ac:dyDescent="0.35">
      <c r="A589" s="1" t="s">
        <v>530</v>
      </c>
      <c r="B589" s="3">
        <v>0</v>
      </c>
      <c r="C589" s="1"/>
      <c r="D589" s="1" t="e">
        <f>VLOOKUP(Tableau1[[#This Row],[Catégorie]],Tableau3[],4,0)</f>
        <v>#N/A</v>
      </c>
      <c r="E589" s="1" t="e">
        <f>VLOOKUP(Tableau1[[#This Row],[Catégorie]],Tableau3[],3,0)</f>
        <v>#N/A</v>
      </c>
      <c r="F589" s="1" t="e">
        <f>VLOOKUP(Tableau1[[#This Row],[Catégorie]],Tableau3[],5,0)</f>
        <v>#N/A</v>
      </c>
    </row>
    <row r="590" spans="1:6" x14ac:dyDescent="0.35">
      <c r="A590" s="1" t="s">
        <v>1204</v>
      </c>
      <c r="B590" s="3">
        <v>0.55388308832765065</v>
      </c>
      <c r="C590" s="1" t="s">
        <v>1571</v>
      </c>
      <c r="D590" s="1" t="str">
        <f>VLOOKUP(Tableau1[[#This Row],[Catégorie]],Tableau3[],4,0)</f>
        <v>Racine et tubercules</v>
      </c>
      <c r="E590" s="1" t="str">
        <f>VLOOKUP(Tableau1[[#This Row],[Catégorie]],Tableau3[],3,0)</f>
        <v>Pommes de terre</v>
      </c>
      <c r="F590" s="1" t="str">
        <f>VLOOKUP(Tableau1[[#This Row],[Catégorie]],Tableau3[],5,0)</f>
        <v>Tubercules et racines</v>
      </c>
    </row>
    <row r="591" spans="1:6" x14ac:dyDescent="0.35">
      <c r="A591" s="1" t="s">
        <v>78</v>
      </c>
      <c r="B591" s="3">
        <v>3.1358906309792505</v>
      </c>
      <c r="C591" s="1"/>
      <c r="D591" s="1" t="e">
        <f>VLOOKUP(Tableau1[[#This Row],[Catégorie]],Tableau3[],4,0)</f>
        <v>#N/A</v>
      </c>
      <c r="E591" s="1" t="e">
        <f>VLOOKUP(Tableau1[[#This Row],[Catégorie]],Tableau3[],3,0)</f>
        <v>#N/A</v>
      </c>
      <c r="F591" s="1" t="e">
        <f>VLOOKUP(Tableau1[[#This Row],[Catégorie]],Tableau3[],5,0)</f>
        <v>#N/A</v>
      </c>
    </row>
    <row r="592" spans="1:6" x14ac:dyDescent="0.35">
      <c r="A592" s="1" t="s">
        <v>617</v>
      </c>
      <c r="B592" s="3">
        <v>8.6927974189219022</v>
      </c>
      <c r="C592" s="1" t="s">
        <v>1581</v>
      </c>
      <c r="D592" s="1" t="str">
        <f>VLOOKUP(Tableau1[[#This Row],[Catégorie]],Tableau3[],4,0)</f>
        <v>Produits laitiers</v>
      </c>
      <c r="E592" s="1" t="str">
        <f>VLOOKUP(Tableau1[[#This Row],[Catégorie]],Tableau3[],3,0)</f>
        <v>Fromage à pâte molle</v>
      </c>
      <c r="F592" s="1" t="str">
        <f>VLOOKUP(Tableau1[[#This Row],[Catégorie]],Tableau3[],5,0)</f>
        <v>Produits laitiers</v>
      </c>
    </row>
    <row r="593" spans="1:6" x14ac:dyDescent="0.35">
      <c r="A593" s="1" t="s">
        <v>618</v>
      </c>
      <c r="B593" s="3">
        <v>11.655498231543413</v>
      </c>
      <c r="C593" s="1" t="s">
        <v>1599</v>
      </c>
      <c r="D593" s="1" t="str">
        <f>VLOOKUP(Tableau1[[#This Row],[Catégorie]],Tableau3[],4,0)</f>
        <v>Produits laitiers</v>
      </c>
      <c r="E593" s="1" t="str">
        <f>VLOOKUP(Tableau1[[#This Row],[Catégorie]],Tableau3[],3,0)</f>
        <v>Fromage à pâte dure</v>
      </c>
      <c r="F593" s="1" t="str">
        <f>VLOOKUP(Tableau1[[#This Row],[Catégorie]],Tableau3[],5,0)</f>
        <v>Produits laitiers</v>
      </c>
    </row>
    <row r="594" spans="1:6" x14ac:dyDescent="0.35">
      <c r="A594" s="1" t="s">
        <v>395</v>
      </c>
      <c r="B594" s="3">
        <v>14.744651379445772</v>
      </c>
      <c r="C594" s="1"/>
      <c r="D594" s="1" t="e">
        <f>VLOOKUP(Tableau1[[#This Row],[Catégorie]],Tableau3[],4,0)</f>
        <v>#N/A</v>
      </c>
      <c r="E594" s="1" t="e">
        <f>VLOOKUP(Tableau1[[#This Row],[Catégorie]],Tableau3[],3,0)</f>
        <v>#N/A</v>
      </c>
      <c r="F594" s="1" t="e">
        <f>VLOOKUP(Tableau1[[#This Row],[Catégorie]],Tableau3[],5,0)</f>
        <v>#N/A</v>
      </c>
    </row>
    <row r="595" spans="1:6" x14ac:dyDescent="0.35">
      <c r="A595" s="1" t="s">
        <v>1063</v>
      </c>
      <c r="B595" s="3">
        <v>0.81848178045180797</v>
      </c>
      <c r="C595" s="1" t="s">
        <v>1585</v>
      </c>
      <c r="D595" s="1" t="str">
        <f>VLOOKUP(Tableau1[[#This Row],[Catégorie]],Tableau3[],4,0)</f>
        <v>Noix, graines et produits oléagineux</v>
      </c>
      <c r="E595" s="1" t="str">
        <f>VLOOKUP(Tableau1[[#This Row],[Catégorie]],Tableau3[],3,0)</f>
        <v>Noix, graines et produits oléagineux</v>
      </c>
      <c r="F595" s="1" t="str">
        <f>VLOOKUP(Tableau1[[#This Row],[Catégorie]],Tableau3[],5,0)</f>
        <v>Légumineuses, graines et oléagineux</v>
      </c>
    </row>
    <row r="596" spans="1:6" x14ac:dyDescent="0.35">
      <c r="A596" s="1" t="s">
        <v>705</v>
      </c>
      <c r="B596" s="3">
        <v>2.3488025186840229</v>
      </c>
      <c r="C596" s="1" t="s">
        <v>1585</v>
      </c>
      <c r="D596" s="1" t="str">
        <f>VLOOKUP(Tableau1[[#This Row],[Catégorie]],Tableau3[],4,0)</f>
        <v>Noix, graines et produits oléagineux</v>
      </c>
      <c r="E596" s="1" t="str">
        <f>VLOOKUP(Tableau1[[#This Row],[Catégorie]],Tableau3[],3,0)</f>
        <v>Noix, graines et produits oléagineux</v>
      </c>
      <c r="F596" s="1" t="str">
        <f>VLOOKUP(Tableau1[[#This Row],[Catégorie]],Tableau3[],5,0)</f>
        <v>Légumineuses, graines et oléagineux</v>
      </c>
    </row>
    <row r="597" spans="1:6" x14ac:dyDescent="0.35">
      <c r="A597" s="1" t="s">
        <v>706</v>
      </c>
      <c r="B597" s="3">
        <v>2.3488025186840229</v>
      </c>
      <c r="C597" s="1" t="s">
        <v>1585</v>
      </c>
      <c r="D597" s="1" t="str">
        <f>VLOOKUP(Tableau1[[#This Row],[Catégorie]],Tableau3[],4,0)</f>
        <v>Noix, graines et produits oléagineux</v>
      </c>
      <c r="E597" s="1" t="str">
        <f>VLOOKUP(Tableau1[[#This Row],[Catégorie]],Tableau3[],3,0)</f>
        <v>Noix, graines et produits oléagineux</v>
      </c>
      <c r="F597" s="1" t="str">
        <f>VLOOKUP(Tableau1[[#This Row],[Catégorie]],Tableau3[],5,0)</f>
        <v>Légumineuses, graines et oléagineux</v>
      </c>
    </row>
    <row r="598" spans="1:6" x14ac:dyDescent="0.35">
      <c r="A598" s="1" t="s">
        <v>707</v>
      </c>
      <c r="B598" s="3">
        <v>2.3488025186840229</v>
      </c>
      <c r="C598" s="1" t="s">
        <v>1585</v>
      </c>
      <c r="D598" s="1" t="str">
        <f>VLOOKUP(Tableau1[[#This Row],[Catégorie]],Tableau3[],4,0)</f>
        <v>Noix, graines et produits oléagineux</v>
      </c>
      <c r="E598" s="1" t="str">
        <f>VLOOKUP(Tableau1[[#This Row],[Catégorie]],Tableau3[],3,0)</f>
        <v>Noix, graines et produits oléagineux</v>
      </c>
      <c r="F598" s="1" t="str">
        <f>VLOOKUP(Tableau1[[#This Row],[Catégorie]],Tableau3[],5,0)</f>
        <v>Légumineuses, graines et oléagineux</v>
      </c>
    </row>
    <row r="599" spans="1:6" x14ac:dyDescent="0.35">
      <c r="A599" s="1" t="s">
        <v>708</v>
      </c>
      <c r="B599" s="3">
        <v>2.3488025186840229</v>
      </c>
      <c r="C599" s="1" t="s">
        <v>1585</v>
      </c>
      <c r="D599" s="1" t="str">
        <f>VLOOKUP(Tableau1[[#This Row],[Catégorie]],Tableau3[],4,0)</f>
        <v>Noix, graines et produits oléagineux</v>
      </c>
      <c r="E599" s="1" t="str">
        <f>VLOOKUP(Tableau1[[#This Row],[Catégorie]],Tableau3[],3,0)</f>
        <v>Noix, graines et produits oléagineux</v>
      </c>
      <c r="F599" s="1" t="str">
        <f>VLOOKUP(Tableau1[[#This Row],[Catégorie]],Tableau3[],5,0)</f>
        <v>Légumineuses, graines et oléagineux</v>
      </c>
    </row>
    <row r="600" spans="1:6" x14ac:dyDescent="0.35">
      <c r="A600" s="1" t="s">
        <v>709</v>
      </c>
      <c r="B600" s="3">
        <v>2.3488025186840229</v>
      </c>
      <c r="C600" s="1" t="s">
        <v>1585</v>
      </c>
      <c r="D600" s="1" t="str">
        <f>VLOOKUP(Tableau1[[#This Row],[Catégorie]],Tableau3[],4,0)</f>
        <v>Noix, graines et produits oléagineux</v>
      </c>
      <c r="E600" s="1" t="str">
        <f>VLOOKUP(Tableau1[[#This Row],[Catégorie]],Tableau3[],3,0)</f>
        <v>Noix, graines et produits oléagineux</v>
      </c>
      <c r="F600" s="1" t="str">
        <f>VLOOKUP(Tableau1[[#This Row],[Catégorie]],Tableau3[],5,0)</f>
        <v>Légumineuses, graines et oléagineux</v>
      </c>
    </row>
    <row r="601" spans="1:6" x14ac:dyDescent="0.35">
      <c r="A601" s="1" t="s">
        <v>710</v>
      </c>
      <c r="B601" s="3">
        <v>2.3488025186840229</v>
      </c>
      <c r="C601" s="1" t="s">
        <v>1585</v>
      </c>
      <c r="D601" s="1" t="str">
        <f>VLOOKUP(Tableau1[[#This Row],[Catégorie]],Tableau3[],4,0)</f>
        <v>Noix, graines et produits oléagineux</v>
      </c>
      <c r="E601" s="1" t="str">
        <f>VLOOKUP(Tableau1[[#This Row],[Catégorie]],Tableau3[],3,0)</f>
        <v>Noix, graines et produits oléagineux</v>
      </c>
      <c r="F601" s="1" t="str">
        <f>VLOOKUP(Tableau1[[#This Row],[Catégorie]],Tableau3[],5,0)</f>
        <v>Légumineuses, graines et oléagineux</v>
      </c>
    </row>
    <row r="602" spans="1:6" x14ac:dyDescent="0.35">
      <c r="A602" s="1" t="s">
        <v>1067</v>
      </c>
      <c r="B602" s="3">
        <v>1.6623593872407163</v>
      </c>
      <c r="C602" s="1" t="s">
        <v>1572</v>
      </c>
      <c r="D602" s="1" t="str">
        <f>VLOOKUP(Tableau1[[#This Row],[Catégorie]],Tableau3[],4,0)</f>
        <v>Farineux et céréales</v>
      </c>
      <c r="E602" s="1" t="str">
        <f>VLOOKUP(Tableau1[[#This Row],[Catégorie]],Tableau3[],3,0)</f>
        <v>Flocons, son et germes</v>
      </c>
      <c r="F602" s="1" t="str">
        <f>VLOOKUP(Tableau1[[#This Row],[Catégorie]],Tableau3[],5,0)</f>
        <v>Pain, farines et céréales</v>
      </c>
    </row>
    <row r="603" spans="1:6" x14ac:dyDescent="0.35">
      <c r="A603" s="1" t="s">
        <v>1064</v>
      </c>
      <c r="B603" s="3">
        <v>0.40924089022590399</v>
      </c>
      <c r="C603" s="1" t="s">
        <v>1572</v>
      </c>
      <c r="D603" s="1" t="str">
        <f>VLOOKUP(Tableau1[[#This Row],[Catégorie]],Tableau3[],4,0)</f>
        <v>Farineux et céréales</v>
      </c>
      <c r="E603" s="1" t="str">
        <f>VLOOKUP(Tableau1[[#This Row],[Catégorie]],Tableau3[],3,0)</f>
        <v>Flocons, son et germes</v>
      </c>
      <c r="F603" s="1" t="str">
        <f>VLOOKUP(Tableau1[[#This Row],[Catégorie]],Tableau3[],5,0)</f>
        <v>Pain, farines et céréales</v>
      </c>
    </row>
    <row r="604" spans="1:6" x14ac:dyDescent="0.35">
      <c r="A604" s="1" t="s">
        <v>1068</v>
      </c>
      <c r="B604" s="3">
        <v>1.6623593872407163</v>
      </c>
      <c r="C604" s="1" t="s">
        <v>1572</v>
      </c>
      <c r="D604" s="1" t="str">
        <f>VLOOKUP(Tableau1[[#This Row],[Catégorie]],Tableau3[],4,0)</f>
        <v>Farineux et céréales</v>
      </c>
      <c r="E604" s="1" t="str">
        <f>VLOOKUP(Tableau1[[#This Row],[Catégorie]],Tableau3[],3,0)</f>
        <v>Flocons, son et germes</v>
      </c>
      <c r="F604" s="1" t="str">
        <f>VLOOKUP(Tableau1[[#This Row],[Catégorie]],Tableau3[],5,0)</f>
        <v>Pain, farines et céréales</v>
      </c>
    </row>
    <row r="605" spans="1:6" x14ac:dyDescent="0.35">
      <c r="A605" s="1" t="s">
        <v>1069</v>
      </c>
      <c r="B605" s="3">
        <v>1.6623593872407163</v>
      </c>
      <c r="C605" s="1" t="s">
        <v>1572</v>
      </c>
      <c r="D605" s="1" t="str">
        <f>VLOOKUP(Tableau1[[#This Row],[Catégorie]],Tableau3[],4,0)</f>
        <v>Farineux et céréales</v>
      </c>
      <c r="E605" s="1" t="str">
        <f>VLOOKUP(Tableau1[[#This Row],[Catégorie]],Tableau3[],3,0)</f>
        <v>Flocons, son et germes</v>
      </c>
      <c r="F605" s="1" t="str">
        <f>VLOOKUP(Tableau1[[#This Row],[Catégorie]],Tableau3[],5,0)</f>
        <v>Pain, farines et céréales</v>
      </c>
    </row>
    <row r="606" spans="1:6" x14ac:dyDescent="0.35">
      <c r="A606" s="1" t="s">
        <v>1070</v>
      </c>
      <c r="B606" s="3">
        <v>1.6623593872407163</v>
      </c>
      <c r="C606" s="1" t="s">
        <v>1572</v>
      </c>
      <c r="D606" s="1" t="str">
        <f>VLOOKUP(Tableau1[[#This Row],[Catégorie]],Tableau3[],4,0)</f>
        <v>Farineux et céréales</v>
      </c>
      <c r="E606" s="1" t="str">
        <f>VLOOKUP(Tableau1[[#This Row],[Catégorie]],Tableau3[],3,0)</f>
        <v>Flocons, son et germes</v>
      </c>
      <c r="F606" s="1" t="str">
        <f>VLOOKUP(Tableau1[[#This Row],[Catégorie]],Tableau3[],5,0)</f>
        <v>Pain, farines et céréales</v>
      </c>
    </row>
    <row r="607" spans="1:6" x14ac:dyDescent="0.35">
      <c r="A607" s="1" t="s">
        <v>1071</v>
      </c>
      <c r="B607" s="3">
        <v>1.6623593872407163</v>
      </c>
      <c r="C607" s="1" t="s">
        <v>1572</v>
      </c>
      <c r="D607" s="1" t="str">
        <f>VLOOKUP(Tableau1[[#This Row],[Catégorie]],Tableau3[],4,0)</f>
        <v>Farineux et céréales</v>
      </c>
      <c r="E607" s="1" t="str">
        <f>VLOOKUP(Tableau1[[#This Row],[Catégorie]],Tableau3[],3,0)</f>
        <v>Flocons, son et germes</v>
      </c>
      <c r="F607" s="1" t="str">
        <f>VLOOKUP(Tableau1[[#This Row],[Catégorie]],Tableau3[],5,0)</f>
        <v>Pain, farines et céréales</v>
      </c>
    </row>
    <row r="608" spans="1:6" x14ac:dyDescent="0.35">
      <c r="A608" s="1" t="s">
        <v>1065</v>
      </c>
      <c r="B608" s="3">
        <v>0.81848178045180797</v>
      </c>
      <c r="C608" s="1" t="s">
        <v>1572</v>
      </c>
      <c r="D608" s="1" t="str">
        <f>VLOOKUP(Tableau1[[#This Row],[Catégorie]],Tableau3[],4,0)</f>
        <v>Farineux et céréales</v>
      </c>
      <c r="E608" s="1" t="str">
        <f>VLOOKUP(Tableau1[[#This Row],[Catégorie]],Tableau3[],3,0)</f>
        <v>Flocons, son et germes</v>
      </c>
      <c r="F608" s="1" t="str">
        <f>VLOOKUP(Tableau1[[#This Row],[Catégorie]],Tableau3[],5,0)</f>
        <v>Pain, farines et céréales</v>
      </c>
    </row>
    <row r="609" spans="1:6" x14ac:dyDescent="0.35">
      <c r="A609" s="1" t="s">
        <v>1066</v>
      </c>
      <c r="B609" s="3">
        <v>0.81848178045180797</v>
      </c>
      <c r="C609" s="1" t="s">
        <v>1572</v>
      </c>
      <c r="D609" s="1" t="str">
        <f>VLOOKUP(Tableau1[[#This Row],[Catégorie]],Tableau3[],4,0)</f>
        <v>Farineux et céréales</v>
      </c>
      <c r="E609" s="1" t="str">
        <f>VLOOKUP(Tableau1[[#This Row],[Catégorie]],Tableau3[],3,0)</f>
        <v>Flocons, son et germes</v>
      </c>
      <c r="F609" s="1" t="str">
        <f>VLOOKUP(Tableau1[[#This Row],[Catégorie]],Tableau3[],5,0)</f>
        <v>Pain, farines et céréales</v>
      </c>
    </row>
    <row r="610" spans="1:6" x14ac:dyDescent="0.35">
      <c r="A610" s="1" t="s">
        <v>959</v>
      </c>
      <c r="B610" s="3">
        <v>3.1733676577234986</v>
      </c>
      <c r="C610" s="1" t="s">
        <v>1612</v>
      </c>
      <c r="D610" s="1" t="str">
        <f>VLOOKUP(Tableau1[[#This Row],[Catégorie]],Tableau3[],4,0)</f>
        <v>Graisses et huiles</v>
      </c>
      <c r="E610" s="1" t="str">
        <f>VLOOKUP(Tableau1[[#This Row],[Catégorie]],Tableau3[],3,0)</f>
        <v>Graisses et huiles</v>
      </c>
      <c r="F610" s="1" t="str">
        <f>VLOOKUP(Tableau1[[#This Row],[Catégorie]],Tableau3[],5,0)</f>
        <v>Graisses et huiles</v>
      </c>
    </row>
    <row r="611" spans="1:6" x14ac:dyDescent="0.35">
      <c r="A611" s="1" t="s">
        <v>751</v>
      </c>
      <c r="B611" s="3">
        <v>2.1775396918013294</v>
      </c>
      <c r="C611" s="1" t="s">
        <v>1612</v>
      </c>
      <c r="D611" s="1" t="str">
        <f>VLOOKUP(Tableau1[[#This Row],[Catégorie]],Tableau3[],4,0)</f>
        <v>Graisses et huiles</v>
      </c>
      <c r="E611" s="1" t="str">
        <f>VLOOKUP(Tableau1[[#This Row],[Catégorie]],Tableau3[],3,0)</f>
        <v>Graisses et huiles</v>
      </c>
      <c r="F611" s="1" t="str">
        <f>VLOOKUP(Tableau1[[#This Row],[Catégorie]],Tableau3[],5,0)</f>
        <v>Graisses et huiles</v>
      </c>
    </row>
    <row r="612" spans="1:6" x14ac:dyDescent="0.35">
      <c r="A612" s="1" t="s">
        <v>960</v>
      </c>
      <c r="B612" s="3">
        <v>3.4965363439105781</v>
      </c>
      <c r="C612" s="1" t="s">
        <v>1612</v>
      </c>
      <c r="D612" s="1" t="str">
        <f>VLOOKUP(Tableau1[[#This Row],[Catégorie]],Tableau3[],4,0)</f>
        <v>Graisses et huiles</v>
      </c>
      <c r="E612" s="1" t="str">
        <f>VLOOKUP(Tableau1[[#This Row],[Catégorie]],Tableau3[],3,0)</f>
        <v>Graisses et huiles</v>
      </c>
      <c r="F612" s="1" t="str">
        <f>VLOOKUP(Tableau1[[#This Row],[Catégorie]],Tableau3[],5,0)</f>
        <v>Graisses et huiles</v>
      </c>
    </row>
    <row r="613" spans="1:6" x14ac:dyDescent="0.35">
      <c r="A613" s="1" t="s">
        <v>752</v>
      </c>
      <c r="B613" s="3">
        <v>2.1775396918013294</v>
      </c>
      <c r="C613" s="1" t="s">
        <v>1612</v>
      </c>
      <c r="D613" s="1" t="str">
        <f>VLOOKUP(Tableau1[[#This Row],[Catégorie]],Tableau3[],4,0)</f>
        <v>Graisses et huiles</v>
      </c>
      <c r="E613" s="1" t="str">
        <f>VLOOKUP(Tableau1[[#This Row],[Catégorie]],Tableau3[],3,0)</f>
        <v>Graisses et huiles</v>
      </c>
      <c r="F613" s="1" t="str">
        <f>VLOOKUP(Tableau1[[#This Row],[Catégorie]],Tableau3[],5,0)</f>
        <v>Graisses et huiles</v>
      </c>
    </row>
    <row r="614" spans="1:6" x14ac:dyDescent="0.35">
      <c r="A614" s="1" t="s">
        <v>753</v>
      </c>
      <c r="B614" s="3">
        <v>3.1733676577234986</v>
      </c>
      <c r="C614" s="1" t="s">
        <v>1612</v>
      </c>
      <c r="D614" s="1" t="str">
        <f>VLOOKUP(Tableau1[[#This Row],[Catégorie]],Tableau3[],4,0)</f>
        <v>Graisses et huiles</v>
      </c>
      <c r="E614" s="1" t="str">
        <f>VLOOKUP(Tableau1[[#This Row],[Catégorie]],Tableau3[],3,0)</f>
        <v>Graisses et huiles</v>
      </c>
      <c r="F614" s="1" t="str">
        <f>VLOOKUP(Tableau1[[#This Row],[Catégorie]],Tableau3[],5,0)</f>
        <v>Graisses et huiles</v>
      </c>
    </row>
    <row r="615" spans="1:6" x14ac:dyDescent="0.35">
      <c r="A615" s="1" t="s">
        <v>619</v>
      </c>
      <c r="B615" s="3">
        <v>11.655498231543413</v>
      </c>
      <c r="C615" s="1" t="s">
        <v>1599</v>
      </c>
      <c r="D615" s="1" t="str">
        <f>VLOOKUP(Tableau1[[#This Row],[Catégorie]],Tableau3[],4,0)</f>
        <v>Produits laitiers</v>
      </c>
      <c r="E615" s="1" t="str">
        <f>VLOOKUP(Tableau1[[#This Row],[Catégorie]],Tableau3[],3,0)</f>
        <v>Fromage à pâte dure</v>
      </c>
      <c r="F615" s="1" t="str">
        <f>VLOOKUP(Tableau1[[#This Row],[Catégorie]],Tableau3[],5,0)</f>
        <v>Produits laitiers</v>
      </c>
    </row>
    <row r="616" spans="1:6" x14ac:dyDescent="0.35">
      <c r="A616" s="1" t="s">
        <v>908</v>
      </c>
      <c r="B616" s="3">
        <v>2.9031878737161301</v>
      </c>
      <c r="C616" s="1"/>
      <c r="D616" s="1" t="e">
        <f>VLOOKUP(Tableau1[[#This Row],[Catégorie]],Tableau3[],4,0)</f>
        <v>#N/A</v>
      </c>
      <c r="E616" s="1" t="e">
        <f>VLOOKUP(Tableau1[[#This Row],[Catégorie]],Tableau3[],3,0)</f>
        <v>#N/A</v>
      </c>
      <c r="F616" s="1" t="e">
        <f>VLOOKUP(Tableau1[[#This Row],[Catégorie]],Tableau3[],5,0)</f>
        <v>#N/A</v>
      </c>
    </row>
    <row r="617" spans="1:6" x14ac:dyDescent="0.35">
      <c r="A617" s="1" t="s">
        <v>1397</v>
      </c>
      <c r="B617" s="3">
        <v>2.9031878737161301</v>
      </c>
      <c r="C617" s="1"/>
      <c r="D617" s="1" t="e">
        <f>VLOOKUP(Tableau1[[#This Row],[Catégorie]],Tableau3[],4,0)</f>
        <v>#N/A</v>
      </c>
      <c r="E617" s="1" t="e">
        <f>VLOOKUP(Tableau1[[#This Row],[Catégorie]],Tableau3[],3,0)</f>
        <v>#N/A</v>
      </c>
      <c r="F617" s="1" t="e">
        <f>VLOOKUP(Tableau1[[#This Row],[Catégorie]],Tableau3[],5,0)</f>
        <v>#N/A</v>
      </c>
    </row>
    <row r="618" spans="1:6" x14ac:dyDescent="0.35">
      <c r="A618" s="1" t="s">
        <v>272</v>
      </c>
      <c r="B618" s="3">
        <v>3.2635934664473378</v>
      </c>
      <c r="C618" s="1"/>
      <c r="D618" s="1" t="e">
        <f>VLOOKUP(Tableau1[[#This Row],[Catégorie]],Tableau3[],4,0)</f>
        <v>#N/A</v>
      </c>
      <c r="E618" s="1" t="e">
        <f>VLOOKUP(Tableau1[[#This Row],[Catégorie]],Tableau3[],3,0)</f>
        <v>#N/A</v>
      </c>
      <c r="F618" s="1" t="e">
        <f>VLOOKUP(Tableau1[[#This Row],[Catégorie]],Tableau3[],5,0)</f>
        <v>#N/A</v>
      </c>
    </row>
    <row r="619" spans="1:6" x14ac:dyDescent="0.35">
      <c r="A619" s="1" t="s">
        <v>669</v>
      </c>
      <c r="B619" s="3">
        <v>0.5013408357289646</v>
      </c>
      <c r="C619" s="1" t="s">
        <v>1518</v>
      </c>
      <c r="D619" s="1" t="str">
        <f>VLOOKUP(Tableau1[[#This Row],[Catégorie]],Tableau3[],4,0)</f>
        <v>Fruits</v>
      </c>
      <c r="E619" s="1" t="str">
        <f>VLOOKUP(Tableau1[[#This Row],[Catégorie]],Tableau3[],3,0)</f>
        <v>Fruits frais</v>
      </c>
      <c r="F619" s="1" t="str">
        <f>VLOOKUP(Tableau1[[#This Row],[Catégorie]],Tableau3[],5,0)</f>
        <v>Fruits et légumes</v>
      </c>
    </row>
    <row r="620" spans="1:6" x14ac:dyDescent="0.35">
      <c r="A620" s="1" t="s">
        <v>670</v>
      </c>
      <c r="B620" s="3">
        <v>0.36676864758461342</v>
      </c>
      <c r="C620" s="1" t="s">
        <v>1518</v>
      </c>
      <c r="D620" s="1" t="str">
        <f>VLOOKUP(Tableau1[[#This Row],[Catégorie]],Tableau3[],4,0)</f>
        <v>Fruits</v>
      </c>
      <c r="E620" s="1" t="str">
        <f>VLOOKUP(Tableau1[[#This Row],[Catégorie]],Tableau3[],3,0)</f>
        <v>Fruits frais</v>
      </c>
      <c r="F620" s="1" t="str">
        <f>VLOOKUP(Tableau1[[#This Row],[Catégorie]],Tableau3[],5,0)</f>
        <v>Fruits et légumes</v>
      </c>
    </row>
    <row r="621" spans="1:6" x14ac:dyDescent="0.35">
      <c r="A621" s="1" t="s">
        <v>994</v>
      </c>
      <c r="B621" s="3">
        <v>3.1358906309792505</v>
      </c>
      <c r="C621" s="1"/>
      <c r="D621" s="1" t="e">
        <f>VLOOKUP(Tableau1[[#This Row],[Catégorie]],Tableau3[],4,0)</f>
        <v>#N/A</v>
      </c>
      <c r="E621" s="1" t="e">
        <f>VLOOKUP(Tableau1[[#This Row],[Catégorie]],Tableau3[],3,0)</f>
        <v>#N/A</v>
      </c>
      <c r="F621" s="1" t="e">
        <f>VLOOKUP(Tableau1[[#This Row],[Catégorie]],Tableau3[],5,0)</f>
        <v>#N/A</v>
      </c>
    </row>
    <row r="622" spans="1:6" x14ac:dyDescent="0.35">
      <c r="A622" s="1" t="s">
        <v>671</v>
      </c>
      <c r="B622" s="3">
        <v>0.9461957073023668</v>
      </c>
      <c r="C622" s="1" t="s">
        <v>1518</v>
      </c>
      <c r="D622" s="1" t="str">
        <f>VLOOKUP(Tableau1[[#This Row],[Catégorie]],Tableau3[],4,0)</f>
        <v>Fruits</v>
      </c>
      <c r="E622" s="1" t="str">
        <f>VLOOKUP(Tableau1[[#This Row],[Catégorie]],Tableau3[],3,0)</f>
        <v>Fruits frais</v>
      </c>
      <c r="F622" s="1" t="str">
        <f>VLOOKUP(Tableau1[[#This Row],[Catégorie]],Tableau3[],5,0)</f>
        <v>Fruits et légumes</v>
      </c>
    </row>
    <row r="623" spans="1:6" x14ac:dyDescent="0.35">
      <c r="A623" s="1" t="s">
        <v>672</v>
      </c>
      <c r="B623" s="3">
        <v>0.9461957073023668</v>
      </c>
      <c r="C623" s="1" t="s">
        <v>1518</v>
      </c>
      <c r="D623" s="1" t="str">
        <f>VLOOKUP(Tableau1[[#This Row],[Catégorie]],Tableau3[],4,0)</f>
        <v>Fruits</v>
      </c>
      <c r="E623" s="1" t="str">
        <f>VLOOKUP(Tableau1[[#This Row],[Catégorie]],Tableau3[],3,0)</f>
        <v>Fruits frais</v>
      </c>
      <c r="F623" s="1" t="str">
        <f>VLOOKUP(Tableau1[[#This Row],[Catégorie]],Tableau3[],5,0)</f>
        <v>Fruits et légumes</v>
      </c>
    </row>
    <row r="624" spans="1:6" x14ac:dyDescent="0.35">
      <c r="A624" s="1" t="s">
        <v>673</v>
      </c>
      <c r="B624" s="3">
        <v>0.9461957073023668</v>
      </c>
      <c r="C624" s="1" t="s">
        <v>1518</v>
      </c>
      <c r="D624" s="1" t="str">
        <f>VLOOKUP(Tableau1[[#This Row],[Catégorie]],Tableau3[],4,0)</f>
        <v>Fruits</v>
      </c>
      <c r="E624" s="1" t="str">
        <f>VLOOKUP(Tableau1[[#This Row],[Catégorie]],Tableau3[],3,0)</f>
        <v>Fruits frais</v>
      </c>
      <c r="F624" s="1" t="str">
        <f>VLOOKUP(Tableau1[[#This Row],[Catégorie]],Tableau3[],5,0)</f>
        <v>Fruits et légumes</v>
      </c>
    </row>
    <row r="625" spans="1:6" x14ac:dyDescent="0.35">
      <c r="A625" s="1" t="s">
        <v>674</v>
      </c>
      <c r="B625" s="3">
        <v>0.9461957073023668</v>
      </c>
      <c r="C625" s="1" t="s">
        <v>1518</v>
      </c>
      <c r="D625" s="1" t="str">
        <f>VLOOKUP(Tableau1[[#This Row],[Catégorie]],Tableau3[],4,0)</f>
        <v>Fruits</v>
      </c>
      <c r="E625" s="1" t="str">
        <f>VLOOKUP(Tableau1[[#This Row],[Catégorie]],Tableau3[],3,0)</f>
        <v>Fruits frais</v>
      </c>
      <c r="F625" s="1" t="str">
        <f>VLOOKUP(Tableau1[[#This Row],[Catégorie]],Tableau3[],5,0)</f>
        <v>Fruits et légumes</v>
      </c>
    </row>
    <row r="626" spans="1:6" x14ac:dyDescent="0.35">
      <c r="A626" s="1" t="s">
        <v>620</v>
      </c>
      <c r="B626" s="3">
        <v>11.655498231543413</v>
      </c>
      <c r="C626" s="1" t="s">
        <v>1599</v>
      </c>
      <c r="D626" s="1" t="str">
        <f>VLOOKUP(Tableau1[[#This Row],[Catégorie]],Tableau3[],4,0)</f>
        <v>Produits laitiers</v>
      </c>
      <c r="E626" s="1" t="str">
        <f>VLOOKUP(Tableau1[[#This Row],[Catégorie]],Tableau3[],3,0)</f>
        <v>Fromage à pâte dure</v>
      </c>
      <c r="F626" s="1" t="str">
        <f>VLOOKUP(Tableau1[[#This Row],[Catégorie]],Tableau3[],5,0)</f>
        <v>Produits laitiers</v>
      </c>
    </row>
    <row r="627" spans="1:6" x14ac:dyDescent="0.35">
      <c r="A627" s="1" t="s">
        <v>1321</v>
      </c>
      <c r="B627" s="3">
        <v>1.092936085666351</v>
      </c>
      <c r="C627" s="1" t="s">
        <v>1534</v>
      </c>
      <c r="D627" s="1" t="str">
        <f>VLOOKUP(Tableau1[[#This Row],[Catégorie]],Tableau3[],4,0)</f>
        <v>Légumes</v>
      </c>
      <c r="E627" s="1" t="str">
        <f>VLOOKUP(Tableau1[[#This Row],[Catégorie]],Tableau3[],3,0)</f>
        <v>Légumes frais</v>
      </c>
      <c r="F627" s="1" t="str">
        <f>VLOOKUP(Tableau1[[#This Row],[Catégorie]],Tableau3[],5,0)</f>
        <v>Fruits et légumes</v>
      </c>
    </row>
    <row r="628" spans="1:6" x14ac:dyDescent="0.35">
      <c r="A628" s="1" t="s">
        <v>41</v>
      </c>
      <c r="B628" s="3">
        <v>1.1379147137932404</v>
      </c>
      <c r="C628" s="1"/>
      <c r="D628" s="1" t="e">
        <f>VLOOKUP(Tableau1[[#This Row],[Catégorie]],Tableau3[],4,0)</f>
        <v>#N/A</v>
      </c>
      <c r="E628" s="1" t="e">
        <f>VLOOKUP(Tableau1[[#This Row],[Catégorie]],Tableau3[],3,0)</f>
        <v>#N/A</v>
      </c>
      <c r="F628" s="1" t="e">
        <f>VLOOKUP(Tableau1[[#This Row],[Catégorie]],Tableau3[],5,0)</f>
        <v>#N/A</v>
      </c>
    </row>
    <row r="629" spans="1:6" x14ac:dyDescent="0.35">
      <c r="A629" s="1" t="s">
        <v>1413</v>
      </c>
      <c r="B629" s="3">
        <v>6.0821105066574814</v>
      </c>
      <c r="C629" s="1" t="s">
        <v>1686</v>
      </c>
      <c r="D629" s="1" t="str">
        <f>VLOOKUP(Tableau1[[#This Row],[Catégorie]],Tableau3[],4,0)</f>
        <v>Légumes</v>
      </c>
      <c r="E629" s="1" t="str">
        <f>VLOOKUP(Tableau1[[#This Row],[Catégorie]],Tableau3[],3,0)</f>
        <v>Légumes cuits (conserves comprises)</v>
      </c>
      <c r="F629" s="1" t="str">
        <f>VLOOKUP(Tableau1[[#This Row],[Catégorie]],Tableau3[],5,0)</f>
        <v>Fruits et légumes</v>
      </c>
    </row>
    <row r="630" spans="1:6" x14ac:dyDescent="0.35">
      <c r="A630" s="1" t="s">
        <v>621</v>
      </c>
      <c r="B630" s="3">
        <v>8.6927974189219022</v>
      </c>
      <c r="C630" s="1" t="s">
        <v>1581</v>
      </c>
      <c r="D630" s="1" t="str">
        <f>VLOOKUP(Tableau1[[#This Row],[Catégorie]],Tableau3[],4,0)</f>
        <v>Produits laitiers</v>
      </c>
      <c r="E630" s="1" t="str">
        <f>VLOOKUP(Tableau1[[#This Row],[Catégorie]],Tableau3[],3,0)</f>
        <v>Fromage à pâte molle</v>
      </c>
      <c r="F630" s="1" t="str">
        <f>VLOOKUP(Tableau1[[#This Row],[Catégorie]],Tableau3[],5,0)</f>
        <v>Produits laitiers</v>
      </c>
    </row>
    <row r="631" spans="1:6" x14ac:dyDescent="0.35">
      <c r="A631" s="1" t="s">
        <v>1249</v>
      </c>
      <c r="B631" s="3">
        <v>26.075268817204304</v>
      </c>
      <c r="C631" s="1" t="s">
        <v>1646</v>
      </c>
      <c r="D631" s="1" t="str">
        <f>VLOOKUP(Tableau1[[#This Row],[Catégorie]],Tableau3[],4,0)</f>
        <v>Viandes rouges</v>
      </c>
      <c r="E631" s="1" t="str">
        <f>VLOOKUP(Tableau1[[#This Row],[Catégorie]],Tableau3[],3,0)</f>
        <v>Bœuf</v>
      </c>
      <c r="F631" s="1" t="str">
        <f>VLOOKUP(Tableau1[[#This Row],[Catégorie]],Tableau3[],5,0)</f>
        <v>Viandes rouges</v>
      </c>
    </row>
    <row r="632" spans="1:6" x14ac:dyDescent="0.35">
      <c r="A632" s="1" t="s">
        <v>1187</v>
      </c>
      <c r="B632" s="3">
        <v>0.13687284259917801</v>
      </c>
      <c r="C632" s="1" t="s">
        <v>1658</v>
      </c>
      <c r="D632" s="1" t="str">
        <f>VLOOKUP(Tableau1[[#This Row],[Catégorie]],Tableau3[],4,0)</f>
        <v>Poissons</v>
      </c>
      <c r="E632" s="1" t="str">
        <f>VLOOKUP(Tableau1[[#This Row],[Catégorie]],Tableau3[],3,0)</f>
        <v>Poissons de mer</v>
      </c>
      <c r="F632" s="1" t="str">
        <f>VLOOKUP(Tableau1[[#This Row],[Catégorie]],Tableau3[],5,0)</f>
        <v>Poissons</v>
      </c>
    </row>
    <row r="633" spans="1:6" x14ac:dyDescent="0.35">
      <c r="A633" s="1" t="s">
        <v>821</v>
      </c>
      <c r="B633" s="3">
        <v>2.027370168885827</v>
      </c>
      <c r="C633" s="1" t="s">
        <v>1556</v>
      </c>
      <c r="D633" s="1" t="str">
        <f>VLOOKUP(Tableau1[[#This Row],[Catégorie]],Tableau3[],4,0)</f>
        <v>Légumineuses</v>
      </c>
      <c r="E633" s="1" t="str">
        <f>VLOOKUP(Tableau1[[#This Row],[Catégorie]],Tableau3[],3,0)</f>
        <v>Légumineuses</v>
      </c>
      <c r="F633" s="1" t="str">
        <f>VLOOKUP(Tableau1[[#This Row],[Catégorie]],Tableau3[],5,0)</f>
        <v>Légumineuses, graines et oléagineux</v>
      </c>
    </row>
    <row r="634" spans="1:6" x14ac:dyDescent="0.35">
      <c r="A634" s="1" t="s">
        <v>867</v>
      </c>
      <c r="B634" s="3">
        <v>6.0821105066574814</v>
      </c>
      <c r="C634" s="1" t="s">
        <v>1556</v>
      </c>
      <c r="D634" s="1" t="str">
        <f>VLOOKUP(Tableau1[[#This Row],[Catégorie]],Tableau3[],4,0)</f>
        <v>Légumineuses</v>
      </c>
      <c r="E634" s="1" t="str">
        <f>VLOOKUP(Tableau1[[#This Row],[Catégorie]],Tableau3[],3,0)</f>
        <v>Légumineuses</v>
      </c>
      <c r="F634" s="1" t="str">
        <f>VLOOKUP(Tableau1[[#This Row],[Catégorie]],Tableau3[],5,0)</f>
        <v>Légumineuses, graines et oléagineux</v>
      </c>
    </row>
    <row r="635" spans="1:6" x14ac:dyDescent="0.35">
      <c r="A635" s="1" t="s">
        <v>868</v>
      </c>
      <c r="B635" s="3">
        <v>6.0821105066574814</v>
      </c>
      <c r="C635" s="1" t="s">
        <v>1556</v>
      </c>
      <c r="D635" s="1" t="str">
        <f>VLOOKUP(Tableau1[[#This Row],[Catégorie]],Tableau3[],4,0)</f>
        <v>Légumineuses</v>
      </c>
      <c r="E635" s="1" t="str">
        <f>VLOOKUP(Tableau1[[#This Row],[Catégorie]],Tableau3[],3,0)</f>
        <v>Légumineuses</v>
      </c>
      <c r="F635" s="1" t="str">
        <f>VLOOKUP(Tableau1[[#This Row],[Catégorie]],Tableau3[],5,0)</f>
        <v>Légumineuses, graines et oléagineux</v>
      </c>
    </row>
    <row r="636" spans="1:6" x14ac:dyDescent="0.35">
      <c r="A636" s="1" t="s">
        <v>822</v>
      </c>
      <c r="B636" s="3">
        <v>2.027370168885827</v>
      </c>
      <c r="C636" s="1" t="s">
        <v>1556</v>
      </c>
      <c r="D636" s="1" t="str">
        <f>VLOOKUP(Tableau1[[#This Row],[Catégorie]],Tableau3[],4,0)</f>
        <v>Légumineuses</v>
      </c>
      <c r="E636" s="1" t="str">
        <f>VLOOKUP(Tableau1[[#This Row],[Catégorie]],Tableau3[],3,0)</f>
        <v>Légumineuses</v>
      </c>
      <c r="F636" s="1" t="str">
        <f>VLOOKUP(Tableau1[[#This Row],[Catégorie]],Tableau3[],5,0)</f>
        <v>Légumineuses, graines et oléagineux</v>
      </c>
    </row>
    <row r="637" spans="1:6" x14ac:dyDescent="0.35">
      <c r="A637" s="1" t="s">
        <v>823</v>
      </c>
      <c r="B637" s="3">
        <v>2.027370168885827</v>
      </c>
      <c r="C637" s="1" t="s">
        <v>1556</v>
      </c>
      <c r="D637" s="1" t="str">
        <f>VLOOKUP(Tableau1[[#This Row],[Catégorie]],Tableau3[],4,0)</f>
        <v>Légumineuses</v>
      </c>
      <c r="E637" s="1" t="str">
        <f>VLOOKUP(Tableau1[[#This Row],[Catégorie]],Tableau3[],3,0)</f>
        <v>Légumineuses</v>
      </c>
      <c r="F637" s="1" t="str">
        <f>VLOOKUP(Tableau1[[#This Row],[Catégorie]],Tableau3[],5,0)</f>
        <v>Légumineuses, graines et oléagineux</v>
      </c>
    </row>
    <row r="638" spans="1:6" x14ac:dyDescent="0.35">
      <c r="A638" s="1" t="s">
        <v>824</v>
      </c>
      <c r="B638" s="3">
        <v>2.027370168885827</v>
      </c>
      <c r="C638" s="1" t="s">
        <v>1556</v>
      </c>
      <c r="D638" s="1" t="str">
        <f>VLOOKUP(Tableau1[[#This Row],[Catégorie]],Tableau3[],4,0)</f>
        <v>Légumineuses</v>
      </c>
      <c r="E638" s="1" t="str">
        <f>VLOOKUP(Tableau1[[#This Row],[Catégorie]],Tableau3[],3,0)</f>
        <v>Légumineuses</v>
      </c>
      <c r="F638" s="1" t="str">
        <f>VLOOKUP(Tableau1[[#This Row],[Catégorie]],Tableau3[],5,0)</f>
        <v>Légumineuses, graines et oléagineux</v>
      </c>
    </row>
    <row r="639" spans="1:6" x14ac:dyDescent="0.35">
      <c r="A639" s="1" t="s">
        <v>825</v>
      </c>
      <c r="B639" s="3">
        <v>6.0821105066574814</v>
      </c>
      <c r="C639" s="1" t="s">
        <v>1556</v>
      </c>
      <c r="D639" s="1" t="str">
        <f>VLOOKUP(Tableau1[[#This Row],[Catégorie]],Tableau3[],4,0)</f>
        <v>Légumineuses</v>
      </c>
      <c r="E639" s="1" t="str">
        <f>VLOOKUP(Tableau1[[#This Row],[Catégorie]],Tableau3[],3,0)</f>
        <v>Légumineuses</v>
      </c>
      <c r="F639" s="1" t="str">
        <f>VLOOKUP(Tableau1[[#This Row],[Catégorie]],Tableau3[],5,0)</f>
        <v>Légumineuses, graines et oléagineux</v>
      </c>
    </row>
    <row r="640" spans="1:6" x14ac:dyDescent="0.35">
      <c r="A640" s="1" t="s">
        <v>826</v>
      </c>
      <c r="B640" s="3">
        <v>2.027370168885827</v>
      </c>
      <c r="C640" s="1" t="s">
        <v>1556</v>
      </c>
      <c r="D640" s="1" t="str">
        <f>VLOOKUP(Tableau1[[#This Row],[Catégorie]],Tableau3[],4,0)</f>
        <v>Légumineuses</v>
      </c>
      <c r="E640" s="1" t="str">
        <f>VLOOKUP(Tableau1[[#This Row],[Catégorie]],Tableau3[],3,0)</f>
        <v>Légumineuses</v>
      </c>
      <c r="F640" s="1" t="str">
        <f>VLOOKUP(Tableau1[[#This Row],[Catégorie]],Tableau3[],5,0)</f>
        <v>Légumineuses, graines et oléagineux</v>
      </c>
    </row>
    <row r="641" spans="1:6" x14ac:dyDescent="0.35">
      <c r="A641" s="1" t="s">
        <v>448</v>
      </c>
      <c r="B641" s="3">
        <v>1.092936085666351</v>
      </c>
      <c r="C641" s="1"/>
      <c r="D641" s="1" t="e">
        <f>VLOOKUP(Tableau1[[#This Row],[Catégorie]],Tableau3[],4,0)</f>
        <v>#N/A</v>
      </c>
      <c r="E641" s="1" t="e">
        <f>VLOOKUP(Tableau1[[#This Row],[Catégorie]],Tableau3[],3,0)</f>
        <v>#N/A</v>
      </c>
      <c r="F641" s="1" t="e">
        <f>VLOOKUP(Tableau1[[#This Row],[Catégorie]],Tableau3[],5,0)</f>
        <v>#N/A</v>
      </c>
    </row>
    <row r="642" spans="1:6" x14ac:dyDescent="0.35">
      <c r="A642" s="1" t="s">
        <v>1312</v>
      </c>
      <c r="B642" s="3">
        <v>0</v>
      </c>
      <c r="C642" s="1"/>
      <c r="D642" s="1" t="e">
        <f>VLOOKUP(Tableau1[[#This Row],[Catégorie]],Tableau3[],4,0)</f>
        <v>#N/A</v>
      </c>
      <c r="E642" s="1" t="e">
        <f>VLOOKUP(Tableau1[[#This Row],[Catégorie]],Tableau3[],3,0)</f>
        <v>#N/A</v>
      </c>
      <c r="F642" s="1" t="e">
        <f>VLOOKUP(Tableau1[[#This Row],[Catégorie]],Tableau3[],5,0)</f>
        <v>#N/A</v>
      </c>
    </row>
    <row r="643" spans="1:6" x14ac:dyDescent="0.35">
      <c r="A643" s="1" t="s">
        <v>504</v>
      </c>
      <c r="B643" s="3">
        <v>0</v>
      </c>
      <c r="C643" s="1" t="s">
        <v>1620</v>
      </c>
      <c r="D643" s="1" t="str">
        <f>VLOOKUP(Tableau1[[#This Row],[Catégorie]],Tableau3[],4,0)</f>
        <v>Poissons</v>
      </c>
      <c r="E643" s="1" t="str">
        <f>VLOOKUP(Tableau1[[#This Row],[Catégorie]],Tableau3[],3,0)</f>
        <v>Fruits de mer et crustacés</v>
      </c>
      <c r="F643" s="1" t="str">
        <f>VLOOKUP(Tableau1[[#This Row],[Catégorie]],Tableau3[],5,0)</f>
        <v>Poissons</v>
      </c>
    </row>
    <row r="644" spans="1:6" x14ac:dyDescent="0.35">
      <c r="A644" s="1" t="s">
        <v>7</v>
      </c>
      <c r="B644" s="3">
        <v>6.0821105066574814</v>
      </c>
      <c r="C644" s="1" t="s">
        <v>1556</v>
      </c>
      <c r="D644" s="1" t="str">
        <f>VLOOKUP(Tableau1[[#This Row],[Catégorie]],Tableau3[],4,0)</f>
        <v>Légumineuses</v>
      </c>
      <c r="E644" s="1" t="str">
        <f>VLOOKUP(Tableau1[[#This Row],[Catégorie]],Tableau3[],3,0)</f>
        <v>Légumineuses</v>
      </c>
      <c r="F644" s="1" t="str">
        <f>VLOOKUP(Tableau1[[#This Row],[Catégorie]],Tableau3[],5,0)</f>
        <v>Légumineuses, graines et oléagineux</v>
      </c>
    </row>
    <row r="645" spans="1:6" x14ac:dyDescent="0.35">
      <c r="A645" s="1" t="s">
        <v>755</v>
      </c>
      <c r="B645" s="3">
        <v>5.9808932046747758</v>
      </c>
      <c r="C645" s="1" t="s">
        <v>1612</v>
      </c>
      <c r="D645" s="1" t="str">
        <f>VLOOKUP(Tableau1[[#This Row],[Catégorie]],Tableau3[],4,0)</f>
        <v>Graisses et huiles</v>
      </c>
      <c r="E645" s="1" t="str">
        <f>VLOOKUP(Tableau1[[#This Row],[Catégorie]],Tableau3[],3,0)</f>
        <v>Graisses et huiles</v>
      </c>
      <c r="F645" s="1" t="str">
        <f>VLOOKUP(Tableau1[[#This Row],[Catégorie]],Tableau3[],5,0)</f>
        <v>Graisses et huiles</v>
      </c>
    </row>
    <row r="646" spans="1:6" x14ac:dyDescent="0.35">
      <c r="A646" s="1" t="s">
        <v>757</v>
      </c>
      <c r="B646" s="3">
        <v>4.4913960965004653</v>
      </c>
      <c r="C646" s="1" t="s">
        <v>1612</v>
      </c>
      <c r="D646" s="1" t="str">
        <f>VLOOKUP(Tableau1[[#This Row],[Catégorie]],Tableau3[],4,0)</f>
        <v>Graisses et huiles</v>
      </c>
      <c r="E646" s="1" t="str">
        <f>VLOOKUP(Tableau1[[#This Row],[Catégorie]],Tableau3[],3,0)</f>
        <v>Graisses et huiles</v>
      </c>
      <c r="F646" s="1" t="str">
        <f>VLOOKUP(Tableau1[[#This Row],[Catégorie]],Tableau3[],5,0)</f>
        <v>Graisses et huiles</v>
      </c>
    </row>
    <row r="647" spans="1:6" x14ac:dyDescent="0.35">
      <c r="A647" s="1" t="s">
        <v>758</v>
      </c>
      <c r="B647" s="3">
        <v>2.3038213059723356</v>
      </c>
      <c r="C647" s="1" t="s">
        <v>1612</v>
      </c>
      <c r="D647" s="1" t="str">
        <f>VLOOKUP(Tableau1[[#This Row],[Catégorie]],Tableau3[],4,0)</f>
        <v>Graisses et huiles</v>
      </c>
      <c r="E647" s="1" t="str">
        <f>VLOOKUP(Tableau1[[#This Row],[Catégorie]],Tableau3[],3,0)</f>
        <v>Graisses et huiles</v>
      </c>
      <c r="F647" s="1" t="str">
        <f>VLOOKUP(Tableau1[[#This Row],[Catégorie]],Tableau3[],5,0)</f>
        <v>Graisses et huiles</v>
      </c>
    </row>
    <row r="648" spans="1:6" x14ac:dyDescent="0.35">
      <c r="A648" s="1" t="s">
        <v>759</v>
      </c>
      <c r="B648" s="3">
        <v>2.3038213059723356</v>
      </c>
      <c r="C648" s="1" t="s">
        <v>1612</v>
      </c>
      <c r="D648" s="1" t="str">
        <f>VLOOKUP(Tableau1[[#This Row],[Catégorie]],Tableau3[],4,0)</f>
        <v>Graisses et huiles</v>
      </c>
      <c r="E648" s="1" t="str">
        <f>VLOOKUP(Tableau1[[#This Row],[Catégorie]],Tableau3[],3,0)</f>
        <v>Graisses et huiles</v>
      </c>
      <c r="F648" s="1" t="str">
        <f>VLOOKUP(Tableau1[[#This Row],[Catégorie]],Tableau3[],5,0)</f>
        <v>Graisses et huiles</v>
      </c>
    </row>
    <row r="649" spans="1:6" x14ac:dyDescent="0.35">
      <c r="A649" s="1" t="s">
        <v>760</v>
      </c>
      <c r="B649" s="3">
        <v>4.3473033042776965</v>
      </c>
      <c r="C649" s="1" t="s">
        <v>1612</v>
      </c>
      <c r="D649" s="1" t="str">
        <f>VLOOKUP(Tableau1[[#This Row],[Catégorie]],Tableau3[],4,0)</f>
        <v>Graisses et huiles</v>
      </c>
      <c r="E649" s="1" t="str">
        <f>VLOOKUP(Tableau1[[#This Row],[Catégorie]],Tableau3[],3,0)</f>
        <v>Graisses et huiles</v>
      </c>
      <c r="F649" s="1" t="str">
        <f>VLOOKUP(Tableau1[[#This Row],[Catégorie]],Tableau3[],5,0)</f>
        <v>Graisses et huiles</v>
      </c>
    </row>
    <row r="650" spans="1:6" x14ac:dyDescent="0.35">
      <c r="A650" s="1" t="s">
        <v>761</v>
      </c>
      <c r="B650" s="3">
        <v>2.3038213059723356</v>
      </c>
      <c r="C650" s="1" t="s">
        <v>1612</v>
      </c>
      <c r="D650" s="1" t="str">
        <f>VLOOKUP(Tableau1[[#This Row],[Catégorie]],Tableau3[],4,0)</f>
        <v>Graisses et huiles</v>
      </c>
      <c r="E650" s="1" t="str">
        <f>VLOOKUP(Tableau1[[#This Row],[Catégorie]],Tableau3[],3,0)</f>
        <v>Graisses et huiles</v>
      </c>
      <c r="F650" s="1" t="str">
        <f>VLOOKUP(Tableau1[[#This Row],[Catégorie]],Tableau3[],5,0)</f>
        <v>Graisses et huiles</v>
      </c>
    </row>
    <row r="651" spans="1:6" x14ac:dyDescent="0.35">
      <c r="A651" s="1" t="s">
        <v>762</v>
      </c>
      <c r="B651" s="3">
        <v>3.5322590663818474</v>
      </c>
      <c r="C651" s="1" t="s">
        <v>1612</v>
      </c>
      <c r="D651" s="1" t="str">
        <f>VLOOKUP(Tableau1[[#This Row],[Catégorie]],Tableau3[],4,0)</f>
        <v>Graisses et huiles</v>
      </c>
      <c r="E651" s="1" t="str">
        <f>VLOOKUP(Tableau1[[#This Row],[Catégorie]],Tableau3[],3,0)</f>
        <v>Graisses et huiles</v>
      </c>
      <c r="F651" s="1" t="str">
        <f>VLOOKUP(Tableau1[[#This Row],[Catégorie]],Tableau3[],5,0)</f>
        <v>Graisses et huiles</v>
      </c>
    </row>
    <row r="652" spans="1:6" x14ac:dyDescent="0.35">
      <c r="A652" s="1" t="s">
        <v>763</v>
      </c>
      <c r="B652" s="3">
        <v>5.9808932046747758</v>
      </c>
      <c r="C652" s="1" t="s">
        <v>1612</v>
      </c>
      <c r="D652" s="1" t="str">
        <f>VLOOKUP(Tableau1[[#This Row],[Catégorie]],Tableau3[],4,0)</f>
        <v>Graisses et huiles</v>
      </c>
      <c r="E652" s="1" t="str">
        <f>VLOOKUP(Tableau1[[#This Row],[Catégorie]],Tableau3[],3,0)</f>
        <v>Graisses et huiles</v>
      </c>
      <c r="F652" s="1" t="str">
        <f>VLOOKUP(Tableau1[[#This Row],[Catégorie]],Tableau3[],5,0)</f>
        <v>Graisses et huiles</v>
      </c>
    </row>
    <row r="653" spans="1:6" x14ac:dyDescent="0.35">
      <c r="A653" s="1" t="s">
        <v>764</v>
      </c>
      <c r="B653" s="3">
        <v>5.9808932046747758</v>
      </c>
      <c r="C653" s="1" t="s">
        <v>1612</v>
      </c>
      <c r="D653" s="1" t="str">
        <f>VLOOKUP(Tableau1[[#This Row],[Catégorie]],Tableau3[],4,0)</f>
        <v>Graisses et huiles</v>
      </c>
      <c r="E653" s="1" t="str">
        <f>VLOOKUP(Tableau1[[#This Row],[Catégorie]],Tableau3[],3,0)</f>
        <v>Graisses et huiles</v>
      </c>
      <c r="F653" s="1" t="str">
        <f>VLOOKUP(Tableau1[[#This Row],[Catégorie]],Tableau3[],5,0)</f>
        <v>Graisses et huiles</v>
      </c>
    </row>
    <row r="654" spans="1:6" x14ac:dyDescent="0.35">
      <c r="A654" s="1" t="s">
        <v>765</v>
      </c>
      <c r="B654" s="3">
        <v>1.9514893575405792</v>
      </c>
      <c r="C654" s="1" t="s">
        <v>1612</v>
      </c>
      <c r="D654" s="1" t="str">
        <f>VLOOKUP(Tableau1[[#This Row],[Catégorie]],Tableau3[],4,0)</f>
        <v>Graisses et huiles</v>
      </c>
      <c r="E654" s="1" t="str">
        <f>VLOOKUP(Tableau1[[#This Row],[Catégorie]],Tableau3[],3,0)</f>
        <v>Graisses et huiles</v>
      </c>
      <c r="F654" s="1" t="str">
        <f>VLOOKUP(Tableau1[[#This Row],[Catégorie]],Tableau3[],5,0)</f>
        <v>Graisses et huiles</v>
      </c>
    </row>
    <row r="655" spans="1:6" x14ac:dyDescent="0.35">
      <c r="A655" s="1" t="s">
        <v>766</v>
      </c>
      <c r="B655" s="3">
        <v>5.4247412217457818</v>
      </c>
      <c r="C655" s="1" t="s">
        <v>1612</v>
      </c>
      <c r="D655" s="1" t="str">
        <f>VLOOKUP(Tableau1[[#This Row],[Catégorie]],Tableau3[],4,0)</f>
        <v>Graisses et huiles</v>
      </c>
      <c r="E655" s="1" t="str">
        <f>VLOOKUP(Tableau1[[#This Row],[Catégorie]],Tableau3[],3,0)</f>
        <v>Graisses et huiles</v>
      </c>
      <c r="F655" s="1" t="str">
        <f>VLOOKUP(Tableau1[[#This Row],[Catégorie]],Tableau3[],5,0)</f>
        <v>Graisses et huiles</v>
      </c>
    </row>
    <row r="656" spans="1:6" x14ac:dyDescent="0.35">
      <c r="A656" s="1" t="s">
        <v>767</v>
      </c>
      <c r="B656" s="3">
        <v>10.140899866666667</v>
      </c>
      <c r="C656" s="1" t="s">
        <v>1612</v>
      </c>
      <c r="D656" s="1" t="str">
        <f>VLOOKUP(Tableau1[[#This Row],[Catégorie]],Tableau3[],4,0)</f>
        <v>Graisses et huiles</v>
      </c>
      <c r="E656" s="1" t="str">
        <f>VLOOKUP(Tableau1[[#This Row],[Catégorie]],Tableau3[],3,0)</f>
        <v>Graisses et huiles</v>
      </c>
      <c r="F656" s="1" t="str">
        <f>VLOOKUP(Tableau1[[#This Row],[Catégorie]],Tableau3[],5,0)</f>
        <v>Graisses et huiles</v>
      </c>
    </row>
    <row r="657" spans="1:6" x14ac:dyDescent="0.35">
      <c r="A657" s="1" t="s">
        <v>768</v>
      </c>
      <c r="B657" s="3">
        <v>5.4247412217457818</v>
      </c>
      <c r="C657" s="1" t="s">
        <v>1612</v>
      </c>
      <c r="D657" s="1" t="str">
        <f>VLOOKUP(Tableau1[[#This Row],[Catégorie]],Tableau3[],4,0)</f>
        <v>Graisses et huiles</v>
      </c>
      <c r="E657" s="1" t="str">
        <f>VLOOKUP(Tableau1[[#This Row],[Catégorie]],Tableau3[],3,0)</f>
        <v>Graisses et huiles</v>
      </c>
      <c r="F657" s="1" t="str">
        <f>VLOOKUP(Tableau1[[#This Row],[Catégorie]],Tableau3[],5,0)</f>
        <v>Graisses et huiles</v>
      </c>
    </row>
    <row r="658" spans="1:6" x14ac:dyDescent="0.35">
      <c r="A658" s="1" t="s">
        <v>756</v>
      </c>
      <c r="B658" s="3">
        <v>1.9514893575405792</v>
      </c>
      <c r="C658" s="1" t="s">
        <v>1612</v>
      </c>
      <c r="D658" s="1" t="str">
        <f>VLOOKUP(Tableau1[[#This Row],[Catégorie]],Tableau3[],4,0)</f>
        <v>Graisses et huiles</v>
      </c>
      <c r="E658" s="1" t="str">
        <f>VLOOKUP(Tableau1[[#This Row],[Catégorie]],Tableau3[],3,0)</f>
        <v>Graisses et huiles</v>
      </c>
      <c r="F658" s="1" t="str">
        <f>VLOOKUP(Tableau1[[#This Row],[Catégorie]],Tableau3[],5,0)</f>
        <v>Graisses et huiles</v>
      </c>
    </row>
    <row r="659" spans="1:6" x14ac:dyDescent="0.35">
      <c r="A659" s="1" t="s">
        <v>754</v>
      </c>
      <c r="B659" s="3">
        <v>1.9514893575405792</v>
      </c>
      <c r="C659" s="1" t="s">
        <v>1612</v>
      </c>
      <c r="D659" s="1" t="str">
        <f>VLOOKUP(Tableau1[[#This Row],[Catégorie]],Tableau3[],4,0)</f>
        <v>Graisses et huiles</v>
      </c>
      <c r="E659" s="1" t="str">
        <f>VLOOKUP(Tableau1[[#This Row],[Catégorie]],Tableau3[],3,0)</f>
        <v>Graisses et huiles</v>
      </c>
      <c r="F659" s="1" t="str">
        <f>VLOOKUP(Tableau1[[#This Row],[Catégorie]],Tableau3[],5,0)</f>
        <v>Graisses et huiles</v>
      </c>
    </row>
    <row r="660" spans="1:6" x14ac:dyDescent="0.35">
      <c r="A660" s="1" t="s">
        <v>769</v>
      </c>
      <c r="B660" s="3">
        <v>5.4247412217457818</v>
      </c>
      <c r="C660" s="1" t="s">
        <v>1612</v>
      </c>
      <c r="D660" s="1" t="str">
        <f>VLOOKUP(Tableau1[[#This Row],[Catégorie]],Tableau3[],4,0)</f>
        <v>Graisses et huiles</v>
      </c>
      <c r="E660" s="1" t="str">
        <f>VLOOKUP(Tableau1[[#This Row],[Catégorie]],Tableau3[],3,0)</f>
        <v>Graisses et huiles</v>
      </c>
      <c r="F660" s="1" t="str">
        <f>VLOOKUP(Tableau1[[#This Row],[Catégorie]],Tableau3[],5,0)</f>
        <v>Graisses et huiles</v>
      </c>
    </row>
    <row r="661" spans="1:6" x14ac:dyDescent="0.35">
      <c r="A661" s="1" t="s">
        <v>770</v>
      </c>
      <c r="B661" s="3">
        <v>5.4247412217457818</v>
      </c>
      <c r="C661" s="1" t="s">
        <v>1612</v>
      </c>
      <c r="D661" s="1" t="str">
        <f>VLOOKUP(Tableau1[[#This Row],[Catégorie]],Tableau3[],4,0)</f>
        <v>Graisses et huiles</v>
      </c>
      <c r="E661" s="1" t="str">
        <f>VLOOKUP(Tableau1[[#This Row],[Catégorie]],Tableau3[],3,0)</f>
        <v>Graisses et huiles</v>
      </c>
      <c r="F661" s="1" t="str">
        <f>VLOOKUP(Tableau1[[#This Row],[Catégorie]],Tableau3[],5,0)</f>
        <v>Graisses et huiles</v>
      </c>
    </row>
    <row r="662" spans="1:6" x14ac:dyDescent="0.35">
      <c r="A662" s="1" t="s">
        <v>505</v>
      </c>
      <c r="B662" s="3">
        <v>0</v>
      </c>
      <c r="C662" s="1" t="s">
        <v>1620</v>
      </c>
      <c r="D662" s="1" t="str">
        <f>VLOOKUP(Tableau1[[#This Row],[Catégorie]],Tableau3[],4,0)</f>
        <v>Poissons</v>
      </c>
      <c r="E662" s="1" t="str">
        <f>VLOOKUP(Tableau1[[#This Row],[Catégorie]],Tableau3[],3,0)</f>
        <v>Fruits de mer et crustacés</v>
      </c>
      <c r="F662" s="1" t="str">
        <f>VLOOKUP(Tableau1[[#This Row],[Catégorie]],Tableau3[],5,0)</f>
        <v>Poissons</v>
      </c>
    </row>
    <row r="663" spans="1:6" x14ac:dyDescent="0.35">
      <c r="A663" s="1" t="s">
        <v>121</v>
      </c>
      <c r="B663" s="3">
        <v>0.11379147137932405</v>
      </c>
      <c r="C663" s="1"/>
      <c r="D663" s="1" t="e">
        <f>VLOOKUP(Tableau1[[#This Row],[Catégorie]],Tableau3[],4,0)</f>
        <v>#N/A</v>
      </c>
      <c r="E663" s="1" t="e">
        <f>VLOOKUP(Tableau1[[#This Row],[Catégorie]],Tableau3[],3,0)</f>
        <v>#N/A</v>
      </c>
      <c r="F663" s="1" t="e">
        <f>VLOOKUP(Tableau1[[#This Row],[Catégorie]],Tableau3[],5,0)</f>
        <v>#N/A</v>
      </c>
    </row>
    <row r="664" spans="1:6" x14ac:dyDescent="0.35">
      <c r="A664" s="1" t="s">
        <v>1154</v>
      </c>
      <c r="B664" s="3">
        <v>3.2635934664473378</v>
      </c>
      <c r="C664" s="1"/>
      <c r="D664" s="1" t="e">
        <f>VLOOKUP(Tableau1[[#This Row],[Catégorie]],Tableau3[],4,0)</f>
        <v>#N/A</v>
      </c>
      <c r="E664" s="1" t="e">
        <f>VLOOKUP(Tableau1[[#This Row],[Catégorie]],Tableau3[],3,0)</f>
        <v>#N/A</v>
      </c>
      <c r="F664" s="1" t="e">
        <f>VLOOKUP(Tableau1[[#This Row],[Catégorie]],Tableau3[],5,0)</f>
        <v>#N/A</v>
      </c>
    </row>
    <row r="665" spans="1:6" x14ac:dyDescent="0.35">
      <c r="A665" s="1" t="s">
        <v>1250</v>
      </c>
      <c r="B665" s="3">
        <v>12.65697615587289</v>
      </c>
      <c r="C665" s="1" t="s">
        <v>1576</v>
      </c>
      <c r="D665" s="1" t="str">
        <f>VLOOKUP(Tableau1[[#This Row],[Catégorie]],Tableau3[],4,0)</f>
        <v>Charcuterie</v>
      </c>
      <c r="E665" s="1" t="str">
        <f>VLOOKUP(Tableau1[[#This Row],[Catégorie]],Tableau3[],3,0)</f>
        <v>Produits de charcuterie cuits</v>
      </c>
      <c r="F665" s="1" t="str">
        <f>VLOOKUP(Tableau1[[#This Row],[Catégorie]],Tableau3[],5,0)</f>
        <v>Viandes autres, charcuterie et abats</v>
      </c>
    </row>
    <row r="666" spans="1:6" x14ac:dyDescent="0.35">
      <c r="A666" s="1" t="s">
        <v>1251</v>
      </c>
      <c r="B666" s="3">
        <v>12.65697615587289</v>
      </c>
      <c r="C666" s="1" t="s">
        <v>1576</v>
      </c>
      <c r="D666" s="1" t="str">
        <f>VLOOKUP(Tableau1[[#This Row],[Catégorie]],Tableau3[],4,0)</f>
        <v>Charcuterie</v>
      </c>
      <c r="E666" s="1" t="str">
        <f>VLOOKUP(Tableau1[[#This Row],[Catégorie]],Tableau3[],3,0)</f>
        <v>Produits de charcuterie cuits</v>
      </c>
      <c r="F666" s="1" t="str">
        <f>VLOOKUP(Tableau1[[#This Row],[Catégorie]],Tableau3[],5,0)</f>
        <v>Viandes autres, charcuterie et abats</v>
      </c>
    </row>
    <row r="667" spans="1:6" x14ac:dyDescent="0.35">
      <c r="A667" s="1" t="s">
        <v>1252</v>
      </c>
      <c r="B667" s="3">
        <v>25.31395231174578</v>
      </c>
      <c r="C667" s="1" t="s">
        <v>1706</v>
      </c>
      <c r="D667" s="1" t="str">
        <f>VLOOKUP(Tableau1[[#This Row],[Catégorie]],Tableau3[],4,0)</f>
        <v>Charcuterie</v>
      </c>
      <c r="E667" s="1" t="str">
        <f>VLOOKUP(Tableau1[[#This Row],[Catégorie]],Tableau3[],3,0)</f>
        <v>Produits de charcuterie crus</v>
      </c>
      <c r="F667" s="1" t="str">
        <f>VLOOKUP(Tableau1[[#This Row],[Catégorie]],Tableau3[],5,0)</f>
        <v>Viandes autres, charcuterie et abats</v>
      </c>
    </row>
    <row r="668" spans="1:6" x14ac:dyDescent="0.35">
      <c r="A668" s="1" t="s">
        <v>1253</v>
      </c>
      <c r="B668" s="3">
        <v>25.31395231174578</v>
      </c>
      <c r="C668" s="1" t="s">
        <v>1706</v>
      </c>
      <c r="D668" s="1" t="str">
        <f>VLOOKUP(Tableau1[[#This Row],[Catégorie]],Tableau3[],4,0)</f>
        <v>Charcuterie</v>
      </c>
      <c r="E668" s="1" t="str">
        <f>VLOOKUP(Tableau1[[#This Row],[Catégorie]],Tableau3[],3,0)</f>
        <v>Produits de charcuterie crus</v>
      </c>
      <c r="F668" s="1" t="str">
        <f>VLOOKUP(Tableau1[[#This Row],[Catégorie]],Tableau3[],5,0)</f>
        <v>Viandes autres, charcuterie et abats</v>
      </c>
    </row>
    <row r="669" spans="1:6" x14ac:dyDescent="0.35">
      <c r="A669" s="1" t="s">
        <v>1254</v>
      </c>
      <c r="B669" s="3">
        <v>12.65697615587289</v>
      </c>
      <c r="C669" s="1" t="s">
        <v>1576</v>
      </c>
      <c r="D669" s="1" t="str">
        <f>VLOOKUP(Tableau1[[#This Row],[Catégorie]],Tableau3[],4,0)</f>
        <v>Charcuterie</v>
      </c>
      <c r="E669" s="1" t="str">
        <f>VLOOKUP(Tableau1[[#This Row],[Catégorie]],Tableau3[],3,0)</f>
        <v>Produits de charcuterie cuits</v>
      </c>
      <c r="F669" s="1" t="str">
        <f>VLOOKUP(Tableau1[[#This Row],[Catégorie]],Tableau3[],5,0)</f>
        <v>Viandes autres, charcuterie et abats</v>
      </c>
    </row>
    <row r="670" spans="1:6" x14ac:dyDescent="0.35">
      <c r="A670" s="1" t="s">
        <v>1255</v>
      </c>
      <c r="B670" s="3">
        <v>12.65697615587289</v>
      </c>
      <c r="C670" s="1" t="s">
        <v>1576</v>
      </c>
      <c r="D670" s="1" t="str">
        <f>VLOOKUP(Tableau1[[#This Row],[Catégorie]],Tableau3[],4,0)</f>
        <v>Charcuterie</v>
      </c>
      <c r="E670" s="1" t="str">
        <f>VLOOKUP(Tableau1[[#This Row],[Catégorie]],Tableau3[],3,0)</f>
        <v>Produits de charcuterie cuits</v>
      </c>
      <c r="F670" s="1" t="str">
        <f>VLOOKUP(Tableau1[[#This Row],[Catégorie]],Tableau3[],5,0)</f>
        <v>Viandes autres, charcuterie et abats</v>
      </c>
    </row>
    <row r="671" spans="1:6" x14ac:dyDescent="0.35">
      <c r="A671" s="1" t="s">
        <v>1257</v>
      </c>
      <c r="B671" s="3">
        <v>8.3988494625648169</v>
      </c>
      <c r="C671" s="1" t="s">
        <v>1583</v>
      </c>
      <c r="D671" s="1" t="str">
        <f>VLOOKUP(Tableau1[[#This Row],[Catégorie]],Tableau3[],4,0)</f>
        <v>Viandes blanches</v>
      </c>
      <c r="E671" s="1" t="str">
        <f>VLOOKUP(Tableau1[[#This Row],[Catégorie]],Tableau3[],3,0)</f>
        <v>Volaille</v>
      </c>
      <c r="F671" s="1" t="str">
        <f>VLOOKUP(Tableau1[[#This Row],[Catégorie]],Tableau3[],5,0)</f>
        <v>Volailles</v>
      </c>
    </row>
    <row r="672" spans="1:6" x14ac:dyDescent="0.35">
      <c r="A672" s="1" t="s">
        <v>1258</v>
      </c>
      <c r="B672" s="3">
        <v>25.31395231174578</v>
      </c>
      <c r="C672" s="1" t="s">
        <v>1706</v>
      </c>
      <c r="D672" s="1" t="str">
        <f>VLOOKUP(Tableau1[[#This Row],[Catégorie]],Tableau3[],4,0)</f>
        <v>Charcuterie</v>
      </c>
      <c r="E672" s="1" t="str">
        <f>VLOOKUP(Tableau1[[#This Row],[Catégorie]],Tableau3[],3,0)</f>
        <v>Produits de charcuterie crus</v>
      </c>
      <c r="F672" s="1" t="str">
        <f>VLOOKUP(Tableau1[[#This Row],[Catégorie]],Tableau3[],5,0)</f>
        <v>Viandes autres, charcuterie et abats</v>
      </c>
    </row>
    <row r="673" spans="1:6" x14ac:dyDescent="0.35">
      <c r="A673" s="1" t="s">
        <v>1256</v>
      </c>
      <c r="B673" s="3">
        <v>12.65697615587289</v>
      </c>
      <c r="C673" s="1" t="s">
        <v>1576</v>
      </c>
      <c r="D673" s="1" t="str">
        <f>VLOOKUP(Tableau1[[#This Row],[Catégorie]],Tableau3[],4,0)</f>
        <v>Charcuterie</v>
      </c>
      <c r="E673" s="1" t="str">
        <f>VLOOKUP(Tableau1[[#This Row],[Catégorie]],Tableau3[],3,0)</f>
        <v>Produits de charcuterie cuits</v>
      </c>
      <c r="F673" s="1" t="str">
        <f>VLOOKUP(Tableau1[[#This Row],[Catégorie]],Tableau3[],5,0)</f>
        <v>Viandes autres, charcuterie et abats</v>
      </c>
    </row>
    <row r="674" spans="1:6" x14ac:dyDescent="0.35">
      <c r="A674" s="1" t="s">
        <v>1259</v>
      </c>
      <c r="B674" s="3">
        <v>12.65697615587289</v>
      </c>
      <c r="C674" s="1" t="s">
        <v>1576</v>
      </c>
      <c r="D674" s="1" t="str">
        <f>VLOOKUP(Tableau1[[#This Row],[Catégorie]],Tableau3[],4,0)</f>
        <v>Charcuterie</v>
      </c>
      <c r="E674" s="1" t="str">
        <f>VLOOKUP(Tableau1[[#This Row],[Catégorie]],Tableau3[],3,0)</f>
        <v>Produits de charcuterie cuits</v>
      </c>
      <c r="F674" s="1" t="str">
        <f>VLOOKUP(Tableau1[[#This Row],[Catégorie]],Tableau3[],5,0)</f>
        <v>Viandes autres, charcuterie et abats</v>
      </c>
    </row>
    <row r="675" spans="1:6" x14ac:dyDescent="0.35">
      <c r="A675" s="1" t="s">
        <v>1260</v>
      </c>
      <c r="B675" s="3">
        <v>23.795115173041033</v>
      </c>
      <c r="C675" s="1" t="s">
        <v>1576</v>
      </c>
      <c r="D675" s="1" t="str">
        <f>VLOOKUP(Tableau1[[#This Row],[Catégorie]],Tableau3[],4,0)</f>
        <v>Charcuterie</v>
      </c>
      <c r="E675" s="1" t="str">
        <f>VLOOKUP(Tableau1[[#This Row],[Catégorie]],Tableau3[],3,0)</f>
        <v>Produits de charcuterie cuits</v>
      </c>
      <c r="F675" s="1" t="str">
        <f>VLOOKUP(Tableau1[[#This Row],[Catégorie]],Tableau3[],5,0)</f>
        <v>Viandes autres, charcuterie et abats</v>
      </c>
    </row>
    <row r="676" spans="1:6" x14ac:dyDescent="0.35">
      <c r="A676" s="1" t="s">
        <v>1155</v>
      </c>
      <c r="B676" s="3">
        <v>3.2635934664473378</v>
      </c>
      <c r="C676" s="1"/>
      <c r="D676" s="1" t="e">
        <f>VLOOKUP(Tableau1[[#This Row],[Catégorie]],Tableau3[],4,0)</f>
        <v>#N/A</v>
      </c>
      <c r="E676" s="1" t="e">
        <f>VLOOKUP(Tableau1[[#This Row],[Catégorie]],Tableau3[],3,0)</f>
        <v>#N/A</v>
      </c>
      <c r="F676" s="1" t="e">
        <f>VLOOKUP(Tableau1[[#This Row],[Catégorie]],Tableau3[],5,0)</f>
        <v>#N/A</v>
      </c>
    </row>
    <row r="677" spans="1:6" x14ac:dyDescent="0.35">
      <c r="A677" s="1" t="s">
        <v>1474</v>
      </c>
      <c r="B677" s="3">
        <v>12.65697615587289</v>
      </c>
      <c r="C677" s="1" t="s">
        <v>1665</v>
      </c>
      <c r="D677" s="1" t="str">
        <f>VLOOKUP(Tableau1[[#This Row],[Catégorie]],Tableau3[],4,0)</f>
        <v>Viandes blanches</v>
      </c>
      <c r="E677" s="1" t="str">
        <f>VLOOKUP(Tableau1[[#This Row],[Catégorie]],Tableau3[],3,0)</f>
        <v>Porc</v>
      </c>
      <c r="F677" s="1" t="str">
        <f>VLOOKUP(Tableau1[[#This Row],[Catégorie]],Tableau3[],5,0)</f>
        <v>Viandes autres, charcuterie et abats</v>
      </c>
    </row>
    <row r="678" spans="1:6" x14ac:dyDescent="0.35">
      <c r="A678" s="1" t="s">
        <v>966</v>
      </c>
      <c r="B678" s="3">
        <v>6.4019789401402019</v>
      </c>
      <c r="C678" s="1" t="s">
        <v>1617</v>
      </c>
      <c r="D678" s="1" t="str">
        <f>VLOOKUP(Tableau1[[#This Row],[Catégorie]],Tableau3[],4,0)</f>
        <v>Œufs</v>
      </c>
      <c r="E678" s="1" t="str">
        <f>VLOOKUP(Tableau1[[#This Row],[Catégorie]],Tableau3[],3,0)</f>
        <v>Œufs</v>
      </c>
      <c r="F678" s="1" t="str">
        <f>VLOOKUP(Tableau1[[#This Row],[Catégorie]],Tableau3[],5,0)</f>
        <v>Œufs</v>
      </c>
    </row>
    <row r="679" spans="1:6" x14ac:dyDescent="0.35">
      <c r="A679" s="1" t="s">
        <v>122</v>
      </c>
      <c r="B679" s="3">
        <v>0.11379147137932405</v>
      </c>
      <c r="C679" s="1"/>
      <c r="D679" s="1" t="e">
        <f>VLOOKUP(Tableau1[[#This Row],[Catégorie]],Tableau3[],4,0)</f>
        <v>#N/A</v>
      </c>
      <c r="E679" s="1" t="e">
        <f>VLOOKUP(Tableau1[[#This Row],[Catégorie]],Tableau3[],3,0)</f>
        <v>#N/A</v>
      </c>
      <c r="F679" s="1" t="e">
        <f>VLOOKUP(Tableau1[[#This Row],[Catégorie]],Tableau3[],5,0)</f>
        <v>#N/A</v>
      </c>
    </row>
    <row r="680" spans="1:6" x14ac:dyDescent="0.35">
      <c r="A680" s="1" t="s">
        <v>772</v>
      </c>
      <c r="B680" s="3">
        <v>1.8923914146047336</v>
      </c>
      <c r="C680" s="1" t="s">
        <v>1715</v>
      </c>
      <c r="D680" s="1" t="str">
        <f>VLOOKUP(Tableau1[[#This Row],[Catégorie]],Tableau3[],4,0)</f>
        <v>Fruits</v>
      </c>
      <c r="E680" s="1" t="str">
        <f>VLOOKUP(Tableau1[[#This Row],[Catégorie]],Tableau3[],3,0)</f>
        <v>Jus de fruits et de légumes</v>
      </c>
      <c r="F680" s="1" t="str">
        <f>VLOOKUP(Tableau1[[#This Row],[Catégorie]],Tableau3[],5,0)</f>
        <v>Fruits et légumes</v>
      </c>
    </row>
    <row r="681" spans="1:6" x14ac:dyDescent="0.35">
      <c r="A681" s="1" t="s">
        <v>773</v>
      </c>
      <c r="B681" s="3">
        <v>1.0026816714579292</v>
      </c>
      <c r="C681" s="1" t="s">
        <v>1715</v>
      </c>
      <c r="D681" s="1" t="str">
        <f>VLOOKUP(Tableau1[[#This Row],[Catégorie]],Tableau3[],4,0)</f>
        <v>Fruits</v>
      </c>
      <c r="E681" s="1" t="str">
        <f>VLOOKUP(Tableau1[[#This Row],[Catégorie]],Tableau3[],3,0)</f>
        <v>Jus de fruits et de légumes</v>
      </c>
      <c r="F681" s="1" t="str">
        <f>VLOOKUP(Tableau1[[#This Row],[Catégorie]],Tableau3[],5,0)</f>
        <v>Fruits et légumes</v>
      </c>
    </row>
    <row r="682" spans="1:6" x14ac:dyDescent="0.35">
      <c r="A682" s="1" t="s">
        <v>775</v>
      </c>
      <c r="B682" s="3">
        <v>0.64624406775530208</v>
      </c>
      <c r="C682" s="1" t="s">
        <v>1715</v>
      </c>
      <c r="D682" s="1" t="str">
        <f>VLOOKUP(Tableau1[[#This Row],[Catégorie]],Tableau3[],4,0)</f>
        <v>Fruits</v>
      </c>
      <c r="E682" s="1" t="str">
        <f>VLOOKUP(Tableau1[[#This Row],[Catégorie]],Tableau3[],3,0)</f>
        <v>Jus de fruits et de légumes</v>
      </c>
      <c r="F682" s="1" t="str">
        <f>VLOOKUP(Tableau1[[#This Row],[Catégorie]],Tableau3[],5,0)</f>
        <v>Fruits et légumes</v>
      </c>
    </row>
    <row r="683" spans="1:6" x14ac:dyDescent="0.35">
      <c r="A683" s="1" t="s">
        <v>776</v>
      </c>
      <c r="B683" s="3">
        <v>0.60327713366339597</v>
      </c>
      <c r="C683" s="1" t="s">
        <v>1715</v>
      </c>
      <c r="D683" s="1" t="str">
        <f>VLOOKUP(Tableau1[[#This Row],[Catégorie]],Tableau3[],4,0)</f>
        <v>Fruits</v>
      </c>
      <c r="E683" s="1" t="str">
        <f>VLOOKUP(Tableau1[[#This Row],[Catégorie]],Tableau3[],3,0)</f>
        <v>Jus de fruits et de légumes</v>
      </c>
      <c r="F683" s="1" t="str">
        <f>VLOOKUP(Tableau1[[#This Row],[Catégorie]],Tableau3[],5,0)</f>
        <v>Fruits et légumes</v>
      </c>
    </row>
    <row r="684" spans="1:6" x14ac:dyDescent="0.35">
      <c r="A684" s="1" t="s">
        <v>777</v>
      </c>
      <c r="B684" s="3">
        <v>0.95347280589490879</v>
      </c>
      <c r="C684" s="1" t="s">
        <v>1715</v>
      </c>
      <c r="D684" s="1" t="str">
        <f>VLOOKUP(Tableau1[[#This Row],[Catégorie]],Tableau3[],4,0)</f>
        <v>Fruits</v>
      </c>
      <c r="E684" s="1" t="str">
        <f>VLOOKUP(Tableau1[[#This Row],[Catégorie]],Tableau3[],3,0)</f>
        <v>Jus de fruits et de légumes</v>
      </c>
      <c r="F684" s="1" t="str">
        <f>VLOOKUP(Tableau1[[#This Row],[Catégorie]],Tableau3[],5,0)</f>
        <v>Fruits et légumes</v>
      </c>
    </row>
    <row r="685" spans="1:6" x14ac:dyDescent="0.35">
      <c r="A685" s="1" t="s">
        <v>778</v>
      </c>
      <c r="B685" s="3">
        <v>0.60327713366339597</v>
      </c>
      <c r="C685" s="1" t="s">
        <v>1715</v>
      </c>
      <c r="D685" s="1" t="str">
        <f>VLOOKUP(Tableau1[[#This Row],[Catégorie]],Tableau3[],4,0)</f>
        <v>Fruits</v>
      </c>
      <c r="E685" s="1" t="str">
        <f>VLOOKUP(Tableau1[[#This Row],[Catégorie]],Tableau3[],3,0)</f>
        <v>Jus de fruits et de légumes</v>
      </c>
      <c r="F685" s="1" t="str">
        <f>VLOOKUP(Tableau1[[#This Row],[Catégorie]],Tableau3[],5,0)</f>
        <v>Fruits et légumes</v>
      </c>
    </row>
    <row r="686" spans="1:6" x14ac:dyDescent="0.35">
      <c r="A686" s="1" t="s">
        <v>779</v>
      </c>
      <c r="B686" s="3">
        <v>0.60327713366339597</v>
      </c>
      <c r="C686" s="1" t="s">
        <v>1715</v>
      </c>
      <c r="D686" s="1" t="str">
        <f>VLOOKUP(Tableau1[[#This Row],[Catégorie]],Tableau3[],4,0)</f>
        <v>Fruits</v>
      </c>
      <c r="E686" s="1" t="str">
        <f>VLOOKUP(Tableau1[[#This Row],[Catégorie]],Tableau3[],3,0)</f>
        <v>Jus de fruits et de légumes</v>
      </c>
      <c r="F686" s="1" t="str">
        <f>VLOOKUP(Tableau1[[#This Row],[Catégorie]],Tableau3[],5,0)</f>
        <v>Fruits et légumes</v>
      </c>
    </row>
    <row r="687" spans="1:6" x14ac:dyDescent="0.35">
      <c r="A687" s="1" t="s">
        <v>780</v>
      </c>
      <c r="B687" s="3">
        <v>2.3266246387438912E-2</v>
      </c>
      <c r="C687" s="1" t="s">
        <v>1715</v>
      </c>
      <c r="D687" s="1" t="str">
        <f>VLOOKUP(Tableau1[[#This Row],[Catégorie]],Tableau3[],4,0)</f>
        <v>Fruits</v>
      </c>
      <c r="E687" s="1" t="str">
        <f>VLOOKUP(Tableau1[[#This Row],[Catégorie]],Tableau3[],3,0)</f>
        <v>Jus de fruits et de légumes</v>
      </c>
      <c r="F687" s="1" t="str">
        <f>VLOOKUP(Tableau1[[#This Row],[Catégorie]],Tableau3[],5,0)</f>
        <v>Fruits et légumes</v>
      </c>
    </row>
    <row r="688" spans="1:6" x14ac:dyDescent="0.35">
      <c r="A688" s="1" t="s">
        <v>781</v>
      </c>
      <c r="B688" s="3">
        <v>1.8923914146047336</v>
      </c>
      <c r="C688" s="1" t="s">
        <v>1715</v>
      </c>
      <c r="D688" s="1" t="str">
        <f>VLOOKUP(Tableau1[[#This Row],[Catégorie]],Tableau3[],4,0)</f>
        <v>Fruits</v>
      </c>
      <c r="E688" s="1" t="str">
        <f>VLOOKUP(Tableau1[[#This Row],[Catégorie]],Tableau3[],3,0)</f>
        <v>Jus de fruits et de légumes</v>
      </c>
      <c r="F688" s="1" t="str">
        <f>VLOOKUP(Tableau1[[#This Row],[Catégorie]],Tableau3[],5,0)</f>
        <v>Fruits et légumes</v>
      </c>
    </row>
    <row r="689" spans="1:6" x14ac:dyDescent="0.35">
      <c r="A689" s="1" t="s">
        <v>782</v>
      </c>
      <c r="B689" s="3">
        <v>0.60327713366339597</v>
      </c>
      <c r="C689" s="1" t="s">
        <v>1715</v>
      </c>
      <c r="D689" s="1" t="str">
        <f>VLOOKUP(Tableau1[[#This Row],[Catégorie]],Tableau3[],4,0)</f>
        <v>Fruits</v>
      </c>
      <c r="E689" s="1" t="str">
        <f>VLOOKUP(Tableau1[[#This Row],[Catégorie]],Tableau3[],3,0)</f>
        <v>Jus de fruits et de légumes</v>
      </c>
      <c r="F689" s="1" t="str">
        <f>VLOOKUP(Tableau1[[#This Row],[Catégorie]],Tableau3[],5,0)</f>
        <v>Fruits et légumes</v>
      </c>
    </row>
    <row r="690" spans="1:6" x14ac:dyDescent="0.35">
      <c r="A690" s="1" t="s">
        <v>783</v>
      </c>
      <c r="B690" s="3">
        <v>0.45151584310883397</v>
      </c>
      <c r="C690" s="1" t="s">
        <v>1715</v>
      </c>
      <c r="D690" s="1" t="str">
        <f>VLOOKUP(Tableau1[[#This Row],[Catégorie]],Tableau3[],4,0)</f>
        <v>Fruits</v>
      </c>
      <c r="E690" s="1" t="str">
        <f>VLOOKUP(Tableau1[[#This Row],[Catégorie]],Tableau3[],3,0)</f>
        <v>Jus de fruits et de légumes</v>
      </c>
      <c r="F690" s="1" t="str">
        <f>VLOOKUP(Tableau1[[#This Row],[Catégorie]],Tableau3[],5,0)</f>
        <v>Fruits et légumes</v>
      </c>
    </row>
    <row r="691" spans="1:6" x14ac:dyDescent="0.35">
      <c r="A691" s="1" t="s">
        <v>784</v>
      </c>
      <c r="B691" s="3">
        <v>0.45151584310883397</v>
      </c>
      <c r="C691" s="1" t="s">
        <v>1715</v>
      </c>
      <c r="D691" s="1" t="str">
        <f>VLOOKUP(Tableau1[[#This Row],[Catégorie]],Tableau3[],4,0)</f>
        <v>Fruits</v>
      </c>
      <c r="E691" s="1" t="str">
        <f>VLOOKUP(Tableau1[[#This Row],[Catégorie]],Tableau3[],3,0)</f>
        <v>Jus de fruits et de légumes</v>
      </c>
      <c r="F691" s="1" t="str">
        <f>VLOOKUP(Tableau1[[#This Row],[Catégorie]],Tableau3[],5,0)</f>
        <v>Fruits et légumes</v>
      </c>
    </row>
    <row r="692" spans="1:6" x14ac:dyDescent="0.35">
      <c r="A692" s="1" t="s">
        <v>785</v>
      </c>
      <c r="B692" s="3">
        <v>0.98640344047445339</v>
      </c>
      <c r="C692" s="1" t="s">
        <v>1715</v>
      </c>
      <c r="D692" s="1" t="str">
        <f>VLOOKUP(Tableau1[[#This Row],[Catégorie]],Tableau3[],4,0)</f>
        <v>Fruits</v>
      </c>
      <c r="E692" s="1" t="str">
        <f>VLOOKUP(Tableau1[[#This Row],[Catégorie]],Tableau3[],3,0)</f>
        <v>Jus de fruits et de légumes</v>
      </c>
      <c r="F692" s="1" t="str">
        <f>VLOOKUP(Tableau1[[#This Row],[Catégorie]],Tableau3[],5,0)</f>
        <v>Fruits et légumes</v>
      </c>
    </row>
    <row r="693" spans="1:6" x14ac:dyDescent="0.35">
      <c r="A693" s="1" t="s">
        <v>786</v>
      </c>
      <c r="B693" s="3">
        <v>2.3266246387438912E-2</v>
      </c>
      <c r="C693" s="1" t="s">
        <v>1715</v>
      </c>
      <c r="D693" s="1" t="str">
        <f>VLOOKUP(Tableau1[[#This Row],[Catégorie]],Tableau3[],4,0)</f>
        <v>Fruits</v>
      </c>
      <c r="E693" s="1" t="str">
        <f>VLOOKUP(Tableau1[[#This Row],[Catégorie]],Tableau3[],3,0)</f>
        <v>Jus de fruits et de légumes</v>
      </c>
      <c r="F693" s="1" t="str">
        <f>VLOOKUP(Tableau1[[#This Row],[Catégorie]],Tableau3[],5,0)</f>
        <v>Fruits et légumes</v>
      </c>
    </row>
    <row r="694" spans="1:6" x14ac:dyDescent="0.35">
      <c r="A694" s="1" t="s">
        <v>774</v>
      </c>
      <c r="B694" s="3">
        <v>0.60327713366339597</v>
      </c>
      <c r="C694" s="1" t="s">
        <v>1715</v>
      </c>
      <c r="D694" s="1" t="str">
        <f>VLOOKUP(Tableau1[[#This Row],[Catégorie]],Tableau3[],4,0)</f>
        <v>Fruits</v>
      </c>
      <c r="E694" s="1" t="str">
        <f>VLOOKUP(Tableau1[[#This Row],[Catégorie]],Tableau3[],3,0)</f>
        <v>Jus de fruits et de légumes</v>
      </c>
      <c r="F694" s="1" t="str">
        <f>VLOOKUP(Tableau1[[#This Row],[Catégorie]],Tableau3[],5,0)</f>
        <v>Fruits et légumes</v>
      </c>
    </row>
    <row r="695" spans="1:6" x14ac:dyDescent="0.35">
      <c r="A695" s="1" t="s">
        <v>787</v>
      </c>
      <c r="B695" s="3">
        <v>0.60327713366339597</v>
      </c>
      <c r="C695" s="1" t="s">
        <v>1715</v>
      </c>
      <c r="D695" s="1" t="str">
        <f>VLOOKUP(Tableau1[[#This Row],[Catégorie]],Tableau3[],4,0)</f>
        <v>Fruits</v>
      </c>
      <c r="E695" s="1" t="str">
        <f>VLOOKUP(Tableau1[[#This Row],[Catégorie]],Tableau3[],3,0)</f>
        <v>Jus de fruits et de légumes</v>
      </c>
      <c r="F695" s="1" t="str">
        <f>VLOOKUP(Tableau1[[#This Row],[Catégorie]],Tableau3[],5,0)</f>
        <v>Fruits et légumes</v>
      </c>
    </row>
    <row r="696" spans="1:6" x14ac:dyDescent="0.35">
      <c r="A696" s="1" t="s">
        <v>788</v>
      </c>
      <c r="B696" s="3">
        <v>0.60327713366339597</v>
      </c>
      <c r="C696" s="1" t="s">
        <v>1715</v>
      </c>
      <c r="D696" s="1" t="str">
        <f>VLOOKUP(Tableau1[[#This Row],[Catégorie]],Tableau3[],4,0)</f>
        <v>Fruits</v>
      </c>
      <c r="E696" s="1" t="str">
        <f>VLOOKUP(Tableau1[[#This Row],[Catégorie]],Tableau3[],3,0)</f>
        <v>Jus de fruits et de légumes</v>
      </c>
      <c r="F696" s="1" t="str">
        <f>VLOOKUP(Tableau1[[#This Row],[Catégorie]],Tableau3[],5,0)</f>
        <v>Fruits et légumes</v>
      </c>
    </row>
    <row r="697" spans="1:6" x14ac:dyDescent="0.35">
      <c r="A697" s="1" t="s">
        <v>1156</v>
      </c>
      <c r="B697" s="3">
        <v>3.2635934664473378</v>
      </c>
      <c r="C697" s="1"/>
      <c r="D697" s="1" t="e">
        <f>VLOOKUP(Tableau1[[#This Row],[Catégorie]],Tableau3[],4,0)</f>
        <v>#N/A</v>
      </c>
      <c r="E697" s="1" t="e">
        <f>VLOOKUP(Tableau1[[#This Row],[Catégorie]],Tableau3[],3,0)</f>
        <v>#N/A</v>
      </c>
      <c r="F697" s="1" t="e">
        <f>VLOOKUP(Tableau1[[#This Row],[Catégorie]],Tableau3[],5,0)</f>
        <v>#N/A</v>
      </c>
    </row>
    <row r="698" spans="1:6" x14ac:dyDescent="0.35">
      <c r="A698" s="1" t="s">
        <v>675</v>
      </c>
      <c r="B698" s="3">
        <v>0.5013408357289646</v>
      </c>
      <c r="C698" s="1" t="s">
        <v>1518</v>
      </c>
      <c r="D698" s="1" t="str">
        <f>VLOOKUP(Tableau1[[#This Row],[Catégorie]],Tableau3[],4,0)</f>
        <v>Fruits</v>
      </c>
      <c r="E698" s="1" t="str">
        <f>VLOOKUP(Tableau1[[#This Row],[Catégorie]],Tableau3[],3,0)</f>
        <v>Fruits frais</v>
      </c>
      <c r="F698" s="1" t="str">
        <f>VLOOKUP(Tableau1[[#This Row],[Catégorie]],Tableau3[],5,0)</f>
        <v>Fruits et légumes</v>
      </c>
    </row>
    <row r="699" spans="1:6" x14ac:dyDescent="0.35">
      <c r="A699" s="1" t="s">
        <v>729</v>
      </c>
      <c r="B699" s="3">
        <v>26.075268817204304</v>
      </c>
      <c r="C699" s="1" t="s">
        <v>1560</v>
      </c>
      <c r="D699" s="1" t="str">
        <f>VLOOKUP(Tableau1[[#This Row],[Catégorie]],Tableau3[],4,0)</f>
        <v>Viandes rouges</v>
      </c>
      <c r="E699" s="1" t="str">
        <f>VLOOKUP(Tableau1[[#This Row],[Catégorie]],Tableau3[],3,0)</f>
        <v>Autres espèces animales</v>
      </c>
      <c r="F699" s="1" t="str">
        <f>VLOOKUP(Tableau1[[#This Row],[Catégorie]],Tableau3[],5,0)</f>
        <v>Viandes rouges</v>
      </c>
    </row>
    <row r="700" spans="1:6" x14ac:dyDescent="0.35">
      <c r="A700" s="1" t="s">
        <v>799</v>
      </c>
      <c r="B700" s="3">
        <v>2.0608075389946126</v>
      </c>
      <c r="C700" s="1"/>
      <c r="D700" s="1" t="e">
        <f>VLOOKUP(Tableau1[[#This Row],[Catégorie]],Tableau3[],4,0)</f>
        <v>#N/A</v>
      </c>
      <c r="E700" s="1" t="e">
        <f>VLOOKUP(Tableau1[[#This Row],[Catégorie]],Tableau3[],3,0)</f>
        <v>#N/A</v>
      </c>
      <c r="F700" s="1" t="e">
        <f>VLOOKUP(Tableau1[[#This Row],[Catégorie]],Tableau3[],5,0)</f>
        <v>#N/A</v>
      </c>
    </row>
    <row r="701" spans="1:6" x14ac:dyDescent="0.35">
      <c r="A701" s="1" t="s">
        <v>327</v>
      </c>
      <c r="B701" s="3">
        <v>2.6803612846527254</v>
      </c>
      <c r="C701" s="1"/>
      <c r="D701" s="1" t="e">
        <f>VLOOKUP(Tableau1[[#This Row],[Catégorie]],Tableau3[],4,0)</f>
        <v>#N/A</v>
      </c>
      <c r="E701" s="1" t="e">
        <f>VLOOKUP(Tableau1[[#This Row],[Catégorie]],Tableau3[],3,0)</f>
        <v>#N/A</v>
      </c>
      <c r="F701" s="1" t="e">
        <f>VLOOKUP(Tableau1[[#This Row],[Catégorie]],Tableau3[],5,0)</f>
        <v>#N/A</v>
      </c>
    </row>
    <row r="702" spans="1:6" x14ac:dyDescent="0.35">
      <c r="A702" s="1" t="s">
        <v>328</v>
      </c>
      <c r="B702" s="3">
        <v>2.6803612846527254</v>
      </c>
      <c r="C702" s="1"/>
      <c r="D702" s="1" t="e">
        <f>VLOOKUP(Tableau1[[#This Row],[Catégorie]],Tableau3[],4,0)</f>
        <v>#N/A</v>
      </c>
      <c r="E702" s="1" t="e">
        <f>VLOOKUP(Tableau1[[#This Row],[Catégorie]],Tableau3[],3,0)</f>
        <v>#N/A</v>
      </c>
      <c r="F702" s="1" t="e">
        <f>VLOOKUP(Tableau1[[#This Row],[Catégorie]],Tableau3[],5,0)</f>
        <v>#N/A</v>
      </c>
    </row>
    <row r="703" spans="1:6" x14ac:dyDescent="0.35">
      <c r="A703" s="1" t="s">
        <v>329</v>
      </c>
      <c r="B703" s="3">
        <v>2.6803612846527254</v>
      </c>
      <c r="C703" s="1"/>
      <c r="D703" s="1" t="e">
        <f>VLOOKUP(Tableau1[[#This Row],[Catégorie]],Tableau3[],4,0)</f>
        <v>#N/A</v>
      </c>
      <c r="E703" s="1" t="e">
        <f>VLOOKUP(Tableau1[[#This Row],[Catégorie]],Tableau3[],3,0)</f>
        <v>#N/A</v>
      </c>
      <c r="F703" s="1" t="e">
        <f>VLOOKUP(Tableau1[[#This Row],[Catégorie]],Tableau3[],5,0)</f>
        <v>#N/A</v>
      </c>
    </row>
    <row r="704" spans="1:6" x14ac:dyDescent="0.35">
      <c r="A704" s="1" t="s">
        <v>330</v>
      </c>
      <c r="B704" s="3">
        <v>2.6803612846527254</v>
      </c>
      <c r="C704" s="1"/>
      <c r="D704" s="1" t="e">
        <f>VLOOKUP(Tableau1[[#This Row],[Catégorie]],Tableau3[],4,0)</f>
        <v>#N/A</v>
      </c>
      <c r="E704" s="1" t="e">
        <f>VLOOKUP(Tableau1[[#This Row],[Catégorie]],Tableau3[],3,0)</f>
        <v>#N/A</v>
      </c>
      <c r="F704" s="1" t="e">
        <f>VLOOKUP(Tableau1[[#This Row],[Catégorie]],Tableau3[],5,0)</f>
        <v>#N/A</v>
      </c>
    </row>
    <row r="705" spans="1:6" x14ac:dyDescent="0.35">
      <c r="A705" s="1" t="s">
        <v>331</v>
      </c>
      <c r="B705" s="3">
        <v>2.6803612846527254</v>
      </c>
      <c r="C705" s="1"/>
      <c r="D705" s="1" t="e">
        <f>VLOOKUP(Tableau1[[#This Row],[Catégorie]],Tableau3[],4,0)</f>
        <v>#N/A</v>
      </c>
      <c r="E705" s="1" t="e">
        <f>VLOOKUP(Tableau1[[#This Row],[Catégorie]],Tableau3[],3,0)</f>
        <v>#N/A</v>
      </c>
      <c r="F705" s="1" t="e">
        <f>VLOOKUP(Tableau1[[#This Row],[Catégorie]],Tableau3[],5,0)</f>
        <v>#N/A</v>
      </c>
    </row>
    <row r="706" spans="1:6" x14ac:dyDescent="0.35">
      <c r="A706" s="1" t="s">
        <v>332</v>
      </c>
      <c r="B706" s="3">
        <v>2.6803612846527254</v>
      </c>
      <c r="C706" s="1"/>
      <c r="D706" s="1" t="e">
        <f>VLOOKUP(Tableau1[[#This Row],[Catégorie]],Tableau3[],4,0)</f>
        <v>#N/A</v>
      </c>
      <c r="E706" s="1" t="e">
        <f>VLOOKUP(Tableau1[[#This Row],[Catégorie]],Tableau3[],3,0)</f>
        <v>#N/A</v>
      </c>
      <c r="F706" s="1" t="e">
        <f>VLOOKUP(Tableau1[[#This Row],[Catégorie]],Tableau3[],5,0)</f>
        <v>#N/A</v>
      </c>
    </row>
    <row r="707" spans="1:6" x14ac:dyDescent="0.35">
      <c r="A707" s="1" t="s">
        <v>333</v>
      </c>
      <c r="B707" s="3">
        <v>2.6803612846527254</v>
      </c>
      <c r="C707" s="1"/>
      <c r="D707" s="1" t="e">
        <f>VLOOKUP(Tableau1[[#This Row],[Catégorie]],Tableau3[],4,0)</f>
        <v>#N/A</v>
      </c>
      <c r="E707" s="1" t="e">
        <f>VLOOKUP(Tableau1[[#This Row],[Catégorie]],Tableau3[],3,0)</f>
        <v>#N/A</v>
      </c>
      <c r="F707" s="1" t="e">
        <f>VLOOKUP(Tableau1[[#This Row],[Catégorie]],Tableau3[],5,0)</f>
        <v>#N/A</v>
      </c>
    </row>
    <row r="708" spans="1:6" x14ac:dyDescent="0.35">
      <c r="A708" s="1" t="s">
        <v>334</v>
      </c>
      <c r="B708" s="3">
        <v>2.6803612846527254</v>
      </c>
      <c r="C708" s="1"/>
      <c r="D708" s="1" t="e">
        <f>VLOOKUP(Tableau1[[#This Row],[Catégorie]],Tableau3[],4,0)</f>
        <v>#N/A</v>
      </c>
      <c r="E708" s="1" t="e">
        <f>VLOOKUP(Tableau1[[#This Row],[Catégorie]],Tableau3[],3,0)</f>
        <v>#N/A</v>
      </c>
      <c r="F708" s="1" t="e">
        <f>VLOOKUP(Tableau1[[#This Row],[Catégorie]],Tableau3[],5,0)</f>
        <v>#N/A</v>
      </c>
    </row>
    <row r="709" spans="1:6" x14ac:dyDescent="0.35">
      <c r="A709" s="1" t="s">
        <v>335</v>
      </c>
      <c r="B709" s="3">
        <v>2.6803612846527254</v>
      </c>
      <c r="C709" s="1"/>
      <c r="D709" s="1" t="e">
        <f>VLOOKUP(Tableau1[[#This Row],[Catégorie]],Tableau3[],4,0)</f>
        <v>#N/A</v>
      </c>
      <c r="E709" s="1" t="e">
        <f>VLOOKUP(Tableau1[[#This Row],[Catégorie]],Tableau3[],3,0)</f>
        <v>#N/A</v>
      </c>
      <c r="F709" s="1" t="e">
        <f>VLOOKUP(Tableau1[[#This Row],[Catégorie]],Tableau3[],5,0)</f>
        <v>#N/A</v>
      </c>
    </row>
    <row r="710" spans="1:6" x14ac:dyDescent="0.35">
      <c r="A710" s="1" t="s">
        <v>336</v>
      </c>
      <c r="B710" s="3">
        <v>0.81848178045180797</v>
      </c>
      <c r="C710" s="1"/>
      <c r="D710" s="1" t="e">
        <f>VLOOKUP(Tableau1[[#This Row],[Catégorie]],Tableau3[],4,0)</f>
        <v>#N/A</v>
      </c>
      <c r="E710" s="1" t="e">
        <f>VLOOKUP(Tableau1[[#This Row],[Catégorie]],Tableau3[],3,0)</f>
        <v>#N/A</v>
      </c>
      <c r="F710" s="1" t="e">
        <f>VLOOKUP(Tableau1[[#This Row],[Catégorie]],Tableau3[],5,0)</f>
        <v>#N/A</v>
      </c>
    </row>
    <row r="711" spans="1:6" x14ac:dyDescent="0.35">
      <c r="A711" s="1" t="s">
        <v>337</v>
      </c>
      <c r="B711" s="3">
        <v>0.81848178045180797</v>
      </c>
      <c r="C711" s="1"/>
      <c r="D711" s="1" t="e">
        <f>VLOOKUP(Tableau1[[#This Row],[Catégorie]],Tableau3[],4,0)</f>
        <v>#N/A</v>
      </c>
      <c r="E711" s="1" t="e">
        <f>VLOOKUP(Tableau1[[#This Row],[Catégorie]],Tableau3[],3,0)</f>
        <v>#N/A</v>
      </c>
      <c r="F711" s="1" t="e">
        <f>VLOOKUP(Tableau1[[#This Row],[Catégorie]],Tableau3[],5,0)</f>
        <v>#N/A</v>
      </c>
    </row>
    <row r="712" spans="1:6" x14ac:dyDescent="0.35">
      <c r="A712" s="1" t="s">
        <v>338</v>
      </c>
      <c r="B712" s="3">
        <v>0.77884065281691561</v>
      </c>
      <c r="C712" s="1"/>
      <c r="D712" s="1" t="e">
        <f>VLOOKUP(Tableau1[[#This Row],[Catégorie]],Tableau3[],4,0)</f>
        <v>#N/A</v>
      </c>
      <c r="E712" s="1" t="e">
        <f>VLOOKUP(Tableau1[[#This Row],[Catégorie]],Tableau3[],3,0)</f>
        <v>#N/A</v>
      </c>
      <c r="F712" s="1" t="e">
        <f>VLOOKUP(Tableau1[[#This Row],[Catégorie]],Tableau3[],5,0)</f>
        <v>#N/A</v>
      </c>
    </row>
    <row r="713" spans="1:6" x14ac:dyDescent="0.35">
      <c r="A713" s="1" t="s">
        <v>339</v>
      </c>
      <c r="B713" s="3">
        <v>2.6803612846527254</v>
      </c>
      <c r="C713" s="1"/>
      <c r="D713" s="1" t="e">
        <f>VLOOKUP(Tableau1[[#This Row],[Catégorie]],Tableau3[],4,0)</f>
        <v>#N/A</v>
      </c>
      <c r="E713" s="1" t="e">
        <f>VLOOKUP(Tableau1[[#This Row],[Catégorie]],Tableau3[],3,0)</f>
        <v>#N/A</v>
      </c>
      <c r="F713" s="1" t="e">
        <f>VLOOKUP(Tableau1[[#This Row],[Catégorie]],Tableau3[],5,0)</f>
        <v>#N/A</v>
      </c>
    </row>
    <row r="714" spans="1:6" x14ac:dyDescent="0.35">
      <c r="A714" s="1" t="s">
        <v>340</v>
      </c>
      <c r="B714" s="3">
        <v>2.6803612846527254</v>
      </c>
      <c r="C714" s="1"/>
      <c r="D714" s="1" t="e">
        <f>VLOOKUP(Tableau1[[#This Row],[Catégorie]],Tableau3[],4,0)</f>
        <v>#N/A</v>
      </c>
      <c r="E714" s="1" t="e">
        <f>VLOOKUP(Tableau1[[#This Row],[Catégorie]],Tableau3[],3,0)</f>
        <v>#N/A</v>
      </c>
      <c r="F714" s="1" t="e">
        <f>VLOOKUP(Tableau1[[#This Row],[Catégorie]],Tableau3[],5,0)</f>
        <v>#N/A</v>
      </c>
    </row>
    <row r="715" spans="1:6" x14ac:dyDescent="0.35">
      <c r="A715" s="1" t="s">
        <v>341</v>
      </c>
      <c r="B715" s="3">
        <v>2.6803612846527254</v>
      </c>
      <c r="C715" s="1"/>
      <c r="D715" s="1" t="e">
        <f>VLOOKUP(Tableau1[[#This Row],[Catégorie]],Tableau3[],4,0)</f>
        <v>#N/A</v>
      </c>
      <c r="E715" s="1" t="e">
        <f>VLOOKUP(Tableau1[[#This Row],[Catégorie]],Tableau3[],3,0)</f>
        <v>#N/A</v>
      </c>
      <c r="F715" s="1" t="e">
        <f>VLOOKUP(Tableau1[[#This Row],[Catégorie]],Tableau3[],5,0)</f>
        <v>#N/A</v>
      </c>
    </row>
    <row r="716" spans="1:6" x14ac:dyDescent="0.35">
      <c r="A716" s="1" t="s">
        <v>342</v>
      </c>
      <c r="B716" s="3">
        <v>2.6803612846527254</v>
      </c>
      <c r="C716" s="1"/>
      <c r="D716" s="1" t="e">
        <f>VLOOKUP(Tableau1[[#This Row],[Catégorie]],Tableau3[],4,0)</f>
        <v>#N/A</v>
      </c>
      <c r="E716" s="1" t="e">
        <f>VLOOKUP(Tableau1[[#This Row],[Catégorie]],Tableau3[],3,0)</f>
        <v>#N/A</v>
      </c>
      <c r="F716" s="1" t="e">
        <f>VLOOKUP(Tableau1[[#This Row],[Catégorie]],Tableau3[],5,0)</f>
        <v>#N/A</v>
      </c>
    </row>
    <row r="717" spans="1:6" x14ac:dyDescent="0.35">
      <c r="A717" s="1" t="s">
        <v>343</v>
      </c>
      <c r="B717" s="3">
        <v>2.6803612846527254</v>
      </c>
      <c r="C717" s="1"/>
      <c r="D717" s="1" t="e">
        <f>VLOOKUP(Tableau1[[#This Row],[Catégorie]],Tableau3[],4,0)</f>
        <v>#N/A</v>
      </c>
      <c r="E717" s="1" t="e">
        <f>VLOOKUP(Tableau1[[#This Row],[Catégorie]],Tableau3[],3,0)</f>
        <v>#N/A</v>
      </c>
      <c r="F717" s="1" t="e">
        <f>VLOOKUP(Tableau1[[#This Row],[Catégorie]],Tableau3[],5,0)</f>
        <v>#N/A</v>
      </c>
    </row>
    <row r="718" spans="1:6" x14ac:dyDescent="0.35">
      <c r="A718" s="1" t="s">
        <v>344</v>
      </c>
      <c r="B718" s="3">
        <v>2.6803612846527254</v>
      </c>
      <c r="C718" s="1"/>
      <c r="D718" s="1" t="e">
        <f>VLOOKUP(Tableau1[[#This Row],[Catégorie]],Tableau3[],4,0)</f>
        <v>#N/A</v>
      </c>
      <c r="E718" s="1" t="e">
        <f>VLOOKUP(Tableau1[[#This Row],[Catégorie]],Tableau3[],3,0)</f>
        <v>#N/A</v>
      </c>
      <c r="F718" s="1" t="e">
        <f>VLOOKUP(Tableau1[[#This Row],[Catégorie]],Tableau3[],5,0)</f>
        <v>#N/A</v>
      </c>
    </row>
    <row r="719" spans="1:6" x14ac:dyDescent="0.35">
      <c r="A719" s="1" t="s">
        <v>345</v>
      </c>
      <c r="B719" s="3">
        <v>2.6803612846527254</v>
      </c>
      <c r="C719" s="1"/>
      <c r="D719" s="1" t="e">
        <f>VLOOKUP(Tableau1[[#This Row],[Catégorie]],Tableau3[],4,0)</f>
        <v>#N/A</v>
      </c>
      <c r="E719" s="1" t="e">
        <f>VLOOKUP(Tableau1[[#This Row],[Catégorie]],Tableau3[],3,0)</f>
        <v>#N/A</v>
      </c>
      <c r="F719" s="1" t="e">
        <f>VLOOKUP(Tableau1[[#This Row],[Catégorie]],Tableau3[],5,0)</f>
        <v>#N/A</v>
      </c>
    </row>
    <row r="720" spans="1:6" x14ac:dyDescent="0.35">
      <c r="A720" s="1" t="s">
        <v>346</v>
      </c>
      <c r="B720" s="3">
        <v>2.6803612846527254</v>
      </c>
      <c r="C720" s="1"/>
      <c r="D720" s="1" t="e">
        <f>VLOOKUP(Tableau1[[#This Row],[Catégorie]],Tableau3[],4,0)</f>
        <v>#N/A</v>
      </c>
      <c r="E720" s="1" t="e">
        <f>VLOOKUP(Tableau1[[#This Row],[Catégorie]],Tableau3[],3,0)</f>
        <v>#N/A</v>
      </c>
      <c r="F720" s="1" t="e">
        <f>VLOOKUP(Tableau1[[#This Row],[Catégorie]],Tableau3[],5,0)</f>
        <v>#N/A</v>
      </c>
    </row>
    <row r="721" spans="1:6" x14ac:dyDescent="0.35">
      <c r="A721" s="1" t="s">
        <v>347</v>
      </c>
      <c r="B721" s="3">
        <v>2.6803612846527254</v>
      </c>
      <c r="C721" s="1"/>
      <c r="D721" s="1" t="e">
        <f>VLOOKUP(Tableau1[[#This Row],[Catégorie]],Tableau3[],4,0)</f>
        <v>#N/A</v>
      </c>
      <c r="E721" s="1" t="e">
        <f>VLOOKUP(Tableau1[[#This Row],[Catégorie]],Tableau3[],3,0)</f>
        <v>#N/A</v>
      </c>
      <c r="F721" s="1" t="e">
        <f>VLOOKUP(Tableau1[[#This Row],[Catégorie]],Tableau3[],5,0)</f>
        <v>#N/A</v>
      </c>
    </row>
    <row r="722" spans="1:6" x14ac:dyDescent="0.35">
      <c r="A722" s="1" t="s">
        <v>1322</v>
      </c>
      <c r="B722" s="3">
        <v>1.092936085666351</v>
      </c>
      <c r="C722" s="1" t="s">
        <v>1702</v>
      </c>
      <c r="D722" s="1" t="str">
        <f>VLOOKUP(Tableau1[[#This Row],[Catégorie]],Tableau3[],4,0)</f>
        <v>Sauces</v>
      </c>
      <c r="E722" s="1" t="str">
        <f>VLOOKUP(Tableau1[[#This Row],[Catégorie]],Tableau3[],3,0)</f>
        <v>Sauces</v>
      </c>
      <c r="F722" s="1" t="str">
        <f>VLOOKUP(Tableau1[[#This Row],[Catégorie]],Tableau3[],5,0)</f>
        <v>Sauces</v>
      </c>
    </row>
    <row r="723" spans="1:6" x14ac:dyDescent="0.35">
      <c r="A723" s="1" t="s">
        <v>396</v>
      </c>
      <c r="B723" s="3">
        <v>4.145733023539437</v>
      </c>
      <c r="C723" s="1"/>
      <c r="D723" s="1" t="e">
        <f>VLOOKUP(Tableau1[[#This Row],[Catégorie]],Tableau3[],4,0)</f>
        <v>#N/A</v>
      </c>
      <c r="E723" s="1" t="e">
        <f>VLOOKUP(Tableau1[[#This Row],[Catégorie]],Tableau3[],3,0)</f>
        <v>#N/A</v>
      </c>
      <c r="F723" s="1" t="e">
        <f>VLOOKUP(Tableau1[[#This Row],[Catégorie]],Tableau3[],5,0)</f>
        <v>#N/A</v>
      </c>
    </row>
    <row r="724" spans="1:6" x14ac:dyDescent="0.35">
      <c r="A724" s="1" t="s">
        <v>397</v>
      </c>
      <c r="B724" s="3">
        <v>3.7985208514286279</v>
      </c>
      <c r="C724" s="1"/>
      <c r="D724" s="1" t="e">
        <f>VLOOKUP(Tableau1[[#This Row],[Catégorie]],Tableau3[],4,0)</f>
        <v>#N/A</v>
      </c>
      <c r="E724" s="1" t="e">
        <f>VLOOKUP(Tableau1[[#This Row],[Catégorie]],Tableau3[],3,0)</f>
        <v>#N/A</v>
      </c>
      <c r="F724" s="1" t="e">
        <f>VLOOKUP(Tableau1[[#This Row],[Catégorie]],Tableau3[],5,0)</f>
        <v>#N/A</v>
      </c>
    </row>
    <row r="725" spans="1:6" x14ac:dyDescent="0.35">
      <c r="A725" s="1" t="s">
        <v>398</v>
      </c>
      <c r="B725" s="3">
        <v>3.2635934664473378</v>
      </c>
      <c r="C725" s="1"/>
      <c r="D725" s="1" t="e">
        <f>VLOOKUP(Tableau1[[#This Row],[Catégorie]],Tableau3[],4,0)</f>
        <v>#N/A</v>
      </c>
      <c r="E725" s="1" t="e">
        <f>VLOOKUP(Tableau1[[#This Row],[Catégorie]],Tableau3[],3,0)</f>
        <v>#N/A</v>
      </c>
      <c r="F725" s="1" t="e">
        <f>VLOOKUP(Tableau1[[#This Row],[Catégorie]],Tableau3[],5,0)</f>
        <v>#N/A</v>
      </c>
    </row>
    <row r="726" spans="1:6" x14ac:dyDescent="0.35">
      <c r="A726" s="1" t="s">
        <v>399</v>
      </c>
      <c r="B726" s="3">
        <v>3.2635934664473378</v>
      </c>
      <c r="C726" s="1"/>
      <c r="D726" s="1" t="e">
        <f>VLOOKUP(Tableau1[[#This Row],[Catégorie]],Tableau3[],4,0)</f>
        <v>#N/A</v>
      </c>
      <c r="E726" s="1" t="e">
        <f>VLOOKUP(Tableau1[[#This Row],[Catégorie]],Tableau3[],3,0)</f>
        <v>#N/A</v>
      </c>
      <c r="F726" s="1" t="e">
        <f>VLOOKUP(Tableau1[[#This Row],[Catégorie]],Tableau3[],5,0)</f>
        <v>#N/A</v>
      </c>
    </row>
    <row r="727" spans="1:6" x14ac:dyDescent="0.35">
      <c r="A727" s="1" t="s">
        <v>400</v>
      </c>
      <c r="B727" s="3">
        <v>14.744651379445772</v>
      </c>
      <c r="C727" s="1"/>
      <c r="D727" s="1" t="e">
        <f>VLOOKUP(Tableau1[[#This Row],[Catégorie]],Tableau3[],4,0)</f>
        <v>#N/A</v>
      </c>
      <c r="E727" s="1" t="e">
        <f>VLOOKUP(Tableau1[[#This Row],[Catégorie]],Tableau3[],3,0)</f>
        <v>#N/A</v>
      </c>
      <c r="F727" s="1" t="e">
        <f>VLOOKUP(Tableau1[[#This Row],[Catégorie]],Tableau3[],5,0)</f>
        <v>#N/A</v>
      </c>
    </row>
    <row r="728" spans="1:6" x14ac:dyDescent="0.35">
      <c r="A728" s="1" t="s">
        <v>401</v>
      </c>
      <c r="B728" s="3">
        <v>14.744651379445772</v>
      </c>
      <c r="C728" s="1"/>
      <c r="D728" s="1" t="e">
        <f>VLOOKUP(Tableau1[[#This Row],[Catégorie]],Tableau3[],4,0)</f>
        <v>#N/A</v>
      </c>
      <c r="E728" s="1" t="e">
        <f>VLOOKUP(Tableau1[[#This Row],[Catégorie]],Tableau3[],3,0)</f>
        <v>#N/A</v>
      </c>
      <c r="F728" s="1" t="e">
        <f>VLOOKUP(Tableau1[[#This Row],[Catégorie]],Tableau3[],5,0)</f>
        <v>#N/A</v>
      </c>
    </row>
    <row r="729" spans="1:6" x14ac:dyDescent="0.35">
      <c r="A729" s="1" t="s">
        <v>90</v>
      </c>
      <c r="B729" s="3">
        <v>2.9031878737161301</v>
      </c>
      <c r="C729" s="1"/>
      <c r="D729" s="1" t="e">
        <f>VLOOKUP(Tableau1[[#This Row],[Catégorie]],Tableau3[],4,0)</f>
        <v>#N/A</v>
      </c>
      <c r="E729" s="1" t="e">
        <f>VLOOKUP(Tableau1[[#This Row],[Catégorie]],Tableau3[],3,0)</f>
        <v>#N/A</v>
      </c>
      <c r="F729" s="1" t="e">
        <f>VLOOKUP(Tableau1[[#This Row],[Catégorie]],Tableau3[],5,0)</f>
        <v>#N/A</v>
      </c>
    </row>
    <row r="730" spans="1:6" x14ac:dyDescent="0.35">
      <c r="A730" s="1" t="s">
        <v>91</v>
      </c>
      <c r="B730" s="3">
        <v>2.9031878737161301</v>
      </c>
      <c r="C730" s="1"/>
      <c r="D730" s="1" t="e">
        <f>VLOOKUP(Tableau1[[#This Row],[Catégorie]],Tableau3[],4,0)</f>
        <v>#N/A</v>
      </c>
      <c r="E730" s="1" t="e">
        <f>VLOOKUP(Tableau1[[#This Row],[Catégorie]],Tableau3[],3,0)</f>
        <v>#N/A</v>
      </c>
      <c r="F730" s="1" t="e">
        <f>VLOOKUP(Tableau1[[#This Row],[Catégorie]],Tableau3[],5,0)</f>
        <v>#N/A</v>
      </c>
    </row>
    <row r="731" spans="1:6" x14ac:dyDescent="0.35">
      <c r="A731" s="1" t="s">
        <v>622</v>
      </c>
      <c r="B731" s="3">
        <v>8.6927974189219022</v>
      </c>
      <c r="C731" s="1"/>
      <c r="D731" s="1" t="e">
        <f>VLOOKUP(Tableau1[[#This Row],[Catégorie]],Tableau3[],4,0)</f>
        <v>#N/A</v>
      </c>
      <c r="E731" s="1" t="e">
        <f>VLOOKUP(Tableau1[[#This Row],[Catégorie]],Tableau3[],3,0)</f>
        <v>#N/A</v>
      </c>
      <c r="F731" s="1" t="e">
        <f>VLOOKUP(Tableau1[[#This Row],[Catégorie]],Tableau3[],5,0)</f>
        <v>#N/A</v>
      </c>
    </row>
    <row r="732" spans="1:6" x14ac:dyDescent="0.35">
      <c r="A732" s="1" t="s">
        <v>1398</v>
      </c>
      <c r="B732" s="3">
        <v>2.9031878737161301</v>
      </c>
      <c r="C732" s="1"/>
      <c r="D732" s="1" t="e">
        <f>VLOOKUP(Tableau1[[#This Row],[Catégorie]],Tableau3[],4,0)</f>
        <v>#N/A</v>
      </c>
      <c r="E732" s="1" t="e">
        <f>VLOOKUP(Tableau1[[#This Row],[Catégorie]],Tableau3[],3,0)</f>
        <v>#N/A</v>
      </c>
      <c r="F732" s="1" t="e">
        <f>VLOOKUP(Tableau1[[#This Row],[Catégorie]],Tableau3[],5,0)</f>
        <v>#N/A</v>
      </c>
    </row>
    <row r="733" spans="1:6" x14ac:dyDescent="0.35">
      <c r="A733" s="1" t="s">
        <v>402</v>
      </c>
      <c r="B733" s="3">
        <v>14.744651379445772</v>
      </c>
      <c r="C733" s="1"/>
      <c r="D733" s="1" t="e">
        <f>VLOOKUP(Tableau1[[#This Row],[Catégorie]],Tableau3[],4,0)</f>
        <v>#N/A</v>
      </c>
      <c r="E733" s="1" t="e">
        <f>VLOOKUP(Tableau1[[#This Row],[Catégorie]],Tableau3[],3,0)</f>
        <v>#N/A</v>
      </c>
      <c r="F733" s="1" t="e">
        <f>VLOOKUP(Tableau1[[#This Row],[Catégorie]],Tableau3[],5,0)</f>
        <v>#N/A</v>
      </c>
    </row>
    <row r="734" spans="1:6" x14ac:dyDescent="0.35">
      <c r="A734" s="1" t="s">
        <v>676</v>
      </c>
      <c r="B734" s="3">
        <v>0.5013408357289646</v>
      </c>
      <c r="C734" s="1"/>
      <c r="D734" s="1" t="e">
        <f>VLOOKUP(Tableau1[[#This Row],[Catégorie]],Tableau3[],4,0)</f>
        <v>#N/A</v>
      </c>
      <c r="E734" s="1" t="e">
        <f>VLOOKUP(Tableau1[[#This Row],[Catégorie]],Tableau3[],3,0)</f>
        <v>#N/A</v>
      </c>
      <c r="F734" s="1" t="e">
        <f>VLOOKUP(Tableau1[[#This Row],[Catégorie]],Tableau3[],5,0)</f>
        <v>#N/A</v>
      </c>
    </row>
    <row r="735" spans="1:6" x14ac:dyDescent="0.35">
      <c r="A735" s="1" t="s">
        <v>403</v>
      </c>
      <c r="B735" s="3">
        <v>4.145733023539437</v>
      </c>
      <c r="C735" s="1"/>
      <c r="D735" s="1" t="e">
        <f>VLOOKUP(Tableau1[[#This Row],[Catégorie]],Tableau3[],4,0)</f>
        <v>#N/A</v>
      </c>
      <c r="E735" s="1" t="e">
        <f>VLOOKUP(Tableau1[[#This Row],[Catégorie]],Tableau3[],3,0)</f>
        <v>#N/A</v>
      </c>
      <c r="F735" s="1" t="e">
        <f>VLOOKUP(Tableau1[[#This Row],[Catégorie]],Tableau3[],5,0)</f>
        <v>#N/A</v>
      </c>
    </row>
    <row r="736" spans="1:6" x14ac:dyDescent="0.35">
      <c r="A736" s="1" t="s">
        <v>21</v>
      </c>
      <c r="B736" s="3">
        <v>3.435132832560766</v>
      </c>
      <c r="C736" s="1"/>
      <c r="D736" s="1" t="e">
        <f>VLOOKUP(Tableau1[[#This Row],[Catégorie]],Tableau3[],4,0)</f>
        <v>#N/A</v>
      </c>
      <c r="E736" s="1" t="e">
        <f>VLOOKUP(Tableau1[[#This Row],[Catégorie]],Tableau3[],3,0)</f>
        <v>#N/A</v>
      </c>
      <c r="F736" s="1" t="e">
        <f>VLOOKUP(Tableau1[[#This Row],[Catégorie]],Tableau3[],5,0)</f>
        <v>#N/A</v>
      </c>
    </row>
    <row r="737" spans="1:6" x14ac:dyDescent="0.35">
      <c r="A737" s="1" t="s">
        <v>273</v>
      </c>
      <c r="B737" s="3">
        <v>3.2635934664473378</v>
      </c>
      <c r="C737" s="1"/>
      <c r="D737" s="1" t="e">
        <f>VLOOKUP(Tableau1[[#This Row],[Catégorie]],Tableau3[],4,0)</f>
        <v>#N/A</v>
      </c>
      <c r="E737" s="1" t="e">
        <f>VLOOKUP(Tableau1[[#This Row],[Catégorie]],Tableau3[],3,0)</f>
        <v>#N/A</v>
      </c>
      <c r="F737" s="1" t="e">
        <f>VLOOKUP(Tableau1[[#This Row],[Catégorie]],Tableau3[],5,0)</f>
        <v>#N/A</v>
      </c>
    </row>
    <row r="738" spans="1:6" x14ac:dyDescent="0.35">
      <c r="A738" s="1" t="s">
        <v>274</v>
      </c>
      <c r="B738" s="3">
        <v>3.2635934664473378</v>
      </c>
      <c r="C738" s="1"/>
      <c r="D738" s="1" t="e">
        <f>VLOOKUP(Tableau1[[#This Row],[Catégorie]],Tableau3[],4,0)</f>
        <v>#N/A</v>
      </c>
      <c r="E738" s="1" t="e">
        <f>VLOOKUP(Tableau1[[#This Row],[Catégorie]],Tableau3[],3,0)</f>
        <v>#N/A</v>
      </c>
      <c r="F738" s="1" t="e">
        <f>VLOOKUP(Tableau1[[#This Row],[Catégorie]],Tableau3[],5,0)</f>
        <v>#N/A</v>
      </c>
    </row>
    <row r="739" spans="1:6" x14ac:dyDescent="0.35">
      <c r="A739" s="1" t="s">
        <v>275</v>
      </c>
      <c r="B739" s="3">
        <v>3.2635934664473378</v>
      </c>
      <c r="C739" s="1"/>
      <c r="D739" s="1" t="e">
        <f>VLOOKUP(Tableau1[[#This Row],[Catégorie]],Tableau3[],4,0)</f>
        <v>#N/A</v>
      </c>
      <c r="E739" s="1" t="e">
        <f>VLOOKUP(Tableau1[[#This Row],[Catégorie]],Tableau3[],3,0)</f>
        <v>#N/A</v>
      </c>
      <c r="F739" s="1" t="e">
        <f>VLOOKUP(Tableau1[[#This Row],[Catégorie]],Tableau3[],5,0)</f>
        <v>#N/A</v>
      </c>
    </row>
    <row r="740" spans="1:6" x14ac:dyDescent="0.35">
      <c r="A740" s="1" t="s">
        <v>276</v>
      </c>
      <c r="B740" s="3">
        <v>3.2635934664473378</v>
      </c>
      <c r="C740" s="1"/>
      <c r="D740" s="1" t="e">
        <f>VLOOKUP(Tableau1[[#This Row],[Catégorie]],Tableau3[],4,0)</f>
        <v>#N/A</v>
      </c>
      <c r="E740" s="1" t="e">
        <f>VLOOKUP(Tableau1[[#This Row],[Catégorie]],Tableau3[],3,0)</f>
        <v>#N/A</v>
      </c>
      <c r="F740" s="1" t="e">
        <f>VLOOKUP(Tableau1[[#This Row],[Catégorie]],Tableau3[],5,0)</f>
        <v>#N/A</v>
      </c>
    </row>
    <row r="741" spans="1:6" x14ac:dyDescent="0.35">
      <c r="A741" s="1" t="s">
        <v>623</v>
      </c>
      <c r="B741" s="3">
        <v>11.655498231543413</v>
      </c>
      <c r="C741" s="1" t="s">
        <v>1581</v>
      </c>
      <c r="D741" s="1" t="str">
        <f>VLOOKUP(Tableau1[[#This Row],[Catégorie]],Tableau3[],4,0)</f>
        <v>Produits laitiers</v>
      </c>
      <c r="E741" s="1" t="str">
        <f>VLOOKUP(Tableau1[[#This Row],[Catégorie]],Tableau3[],3,0)</f>
        <v>Fromage à pâte molle</v>
      </c>
      <c r="F741" s="1" t="str">
        <f>VLOOKUP(Tableau1[[#This Row],[Catégorie]],Tableau3[],5,0)</f>
        <v>Produits laitiers</v>
      </c>
    </row>
    <row r="742" spans="1:6" x14ac:dyDescent="0.35">
      <c r="A742" s="1" t="s">
        <v>1405</v>
      </c>
      <c r="B742" s="3">
        <v>1.4483631290923014</v>
      </c>
      <c r="C742" s="1" t="s">
        <v>1724</v>
      </c>
      <c r="D742" s="1" t="str">
        <f>VLOOKUP(Tableau1[[#This Row],[Catégorie]],Tableau3[],4,0)</f>
        <v>Fruits</v>
      </c>
      <c r="E742" s="1" t="str">
        <f>VLOOKUP(Tableau1[[#This Row],[Catégorie]],Tableau3[],3,0)</f>
        <v>Jus de fruits</v>
      </c>
      <c r="F742" s="1" t="str">
        <f>VLOOKUP(Tableau1[[#This Row],[Catégorie]],Tableau3[],5,0)</f>
        <v>Fruits et légumes</v>
      </c>
    </row>
    <row r="743" spans="1:6" x14ac:dyDescent="0.35">
      <c r="A743" s="1" t="s">
        <v>1406</v>
      </c>
      <c r="B743" s="3">
        <v>0.84474255420911626</v>
      </c>
      <c r="C743" s="1"/>
      <c r="D743" s="1" t="e">
        <f>VLOOKUP(Tableau1[[#This Row],[Catégorie]],Tableau3[],4,0)</f>
        <v>#N/A</v>
      </c>
      <c r="E743" s="1" t="e">
        <f>VLOOKUP(Tableau1[[#This Row],[Catégorie]],Tableau3[],3,0)</f>
        <v>#N/A</v>
      </c>
      <c r="F743" s="1" t="e">
        <f>VLOOKUP(Tableau1[[#This Row],[Catégorie]],Tableau3[],5,0)</f>
        <v>#N/A</v>
      </c>
    </row>
    <row r="744" spans="1:6" x14ac:dyDescent="0.35">
      <c r="A744" s="1" t="s">
        <v>800</v>
      </c>
      <c r="B744" s="3">
        <v>1.897272753141543</v>
      </c>
      <c r="C744" s="1" t="s">
        <v>1680</v>
      </c>
      <c r="D744" s="1" t="str">
        <f>VLOOKUP(Tableau1[[#This Row],[Catégorie]],Tableau3[],4,0)</f>
        <v>Produits laitiers</v>
      </c>
      <c r="E744" s="1" t="str">
        <f>VLOOKUP(Tableau1[[#This Row],[Catégorie]],Tableau3[],3,0)</f>
        <v>Lait</v>
      </c>
      <c r="F744" s="1" t="str">
        <f>VLOOKUP(Tableau1[[#This Row],[Catégorie]],Tableau3[],5,0)</f>
        <v>Produits laitiers</v>
      </c>
    </row>
    <row r="745" spans="1:6" x14ac:dyDescent="0.35">
      <c r="A745" s="1" t="s">
        <v>801</v>
      </c>
      <c r="B745" s="3">
        <v>1.897272753141543</v>
      </c>
      <c r="C745" s="1" t="s">
        <v>1680</v>
      </c>
      <c r="D745" s="1" t="str">
        <f>VLOOKUP(Tableau1[[#This Row],[Catégorie]],Tableau3[],4,0)</f>
        <v>Produits laitiers</v>
      </c>
      <c r="E745" s="1" t="str">
        <f>VLOOKUP(Tableau1[[#This Row],[Catégorie]],Tableau3[],3,0)</f>
        <v>Lait</v>
      </c>
      <c r="F745" s="1" t="str">
        <f>VLOOKUP(Tableau1[[#This Row],[Catégorie]],Tableau3[],5,0)</f>
        <v>Produits laitiers</v>
      </c>
    </row>
    <row r="746" spans="1:6" x14ac:dyDescent="0.35">
      <c r="A746" s="1" t="s">
        <v>1515</v>
      </c>
      <c r="B746" s="3">
        <v>2.0608075389946126</v>
      </c>
      <c r="C746" s="1" t="s">
        <v>1680</v>
      </c>
      <c r="D746" s="1" t="str">
        <f>VLOOKUP(Tableau1[[#This Row],[Catégorie]],Tableau3[],4,0)</f>
        <v>Produits laitiers</v>
      </c>
      <c r="E746" s="1" t="str">
        <f>VLOOKUP(Tableau1[[#This Row],[Catégorie]],Tableau3[],3,0)</f>
        <v>Lait</v>
      </c>
      <c r="F746" s="1" t="str">
        <f>VLOOKUP(Tableau1[[#This Row],[Catégorie]],Tableau3[],5,0)</f>
        <v>Produits laitiers</v>
      </c>
    </row>
    <row r="747" spans="1:6" x14ac:dyDescent="0.35">
      <c r="A747" s="1" t="s">
        <v>802</v>
      </c>
      <c r="B747" s="3">
        <v>1.897272753141543</v>
      </c>
      <c r="C747" s="1" t="s">
        <v>1680</v>
      </c>
      <c r="D747" s="1" t="str">
        <f>VLOOKUP(Tableau1[[#This Row],[Catégorie]],Tableau3[],4,0)</f>
        <v>Produits laitiers</v>
      </c>
      <c r="E747" s="1" t="str">
        <f>VLOOKUP(Tableau1[[#This Row],[Catégorie]],Tableau3[],3,0)</f>
        <v>Lait</v>
      </c>
      <c r="F747" s="1" t="str">
        <f>VLOOKUP(Tableau1[[#This Row],[Catégorie]],Tableau3[],5,0)</f>
        <v>Produits laitiers</v>
      </c>
    </row>
    <row r="748" spans="1:6" x14ac:dyDescent="0.35">
      <c r="A748" s="1" t="s">
        <v>803</v>
      </c>
      <c r="B748" s="3">
        <v>1.897272753141543</v>
      </c>
      <c r="C748" s="1" t="s">
        <v>1680</v>
      </c>
      <c r="D748" s="1" t="str">
        <f>VLOOKUP(Tableau1[[#This Row],[Catégorie]],Tableau3[],4,0)</f>
        <v>Produits laitiers</v>
      </c>
      <c r="E748" s="1" t="str">
        <f>VLOOKUP(Tableau1[[#This Row],[Catégorie]],Tableau3[],3,0)</f>
        <v>Lait</v>
      </c>
      <c r="F748" s="1" t="str">
        <f>VLOOKUP(Tableau1[[#This Row],[Catégorie]],Tableau3[],5,0)</f>
        <v>Produits laitiers</v>
      </c>
    </row>
    <row r="749" spans="1:6" x14ac:dyDescent="0.35">
      <c r="A749" s="1" t="s">
        <v>804</v>
      </c>
      <c r="B749" s="3">
        <v>1.897272753141543</v>
      </c>
      <c r="C749" s="1" t="s">
        <v>1680</v>
      </c>
      <c r="D749" s="1" t="str">
        <f>VLOOKUP(Tableau1[[#This Row],[Catégorie]],Tableau3[],4,0)</f>
        <v>Produits laitiers</v>
      </c>
      <c r="E749" s="1" t="str">
        <f>VLOOKUP(Tableau1[[#This Row],[Catégorie]],Tableau3[],3,0)</f>
        <v>Lait</v>
      </c>
      <c r="F749" s="1" t="str">
        <f>VLOOKUP(Tableau1[[#This Row],[Catégorie]],Tableau3[],5,0)</f>
        <v>Produits laitiers</v>
      </c>
    </row>
    <row r="750" spans="1:6" x14ac:dyDescent="0.35">
      <c r="A750" s="1" t="s">
        <v>805</v>
      </c>
      <c r="B750" s="3">
        <v>1.897272753141543</v>
      </c>
      <c r="C750" s="1" t="s">
        <v>1680</v>
      </c>
      <c r="D750" s="1" t="str">
        <f>VLOOKUP(Tableau1[[#This Row],[Catégorie]],Tableau3[],4,0)</f>
        <v>Produits laitiers</v>
      </c>
      <c r="E750" s="1" t="str">
        <f>VLOOKUP(Tableau1[[#This Row],[Catégorie]],Tableau3[],3,0)</f>
        <v>Lait</v>
      </c>
      <c r="F750" s="1" t="str">
        <f>VLOOKUP(Tableau1[[#This Row],[Catégorie]],Tableau3[],5,0)</f>
        <v>Produits laitiers</v>
      </c>
    </row>
    <row r="751" spans="1:6" x14ac:dyDescent="0.35">
      <c r="A751" s="1" t="s">
        <v>846</v>
      </c>
      <c r="B751" s="3">
        <v>0.50929826296100755</v>
      </c>
      <c r="C751" s="1" t="s">
        <v>1534</v>
      </c>
      <c r="D751" s="1" t="str">
        <f>VLOOKUP(Tableau1[[#This Row],[Catégorie]],Tableau3[],4,0)</f>
        <v>Légumes</v>
      </c>
      <c r="E751" s="1" t="str">
        <f>VLOOKUP(Tableau1[[#This Row],[Catégorie]],Tableau3[],3,0)</f>
        <v>Légumes frais</v>
      </c>
      <c r="F751" s="1" t="str">
        <f>VLOOKUP(Tableau1[[#This Row],[Catégorie]],Tableau3[],5,0)</f>
        <v>Fruits et légumes</v>
      </c>
    </row>
    <row r="752" spans="1:6" x14ac:dyDescent="0.35">
      <c r="A752" s="1" t="s">
        <v>847</v>
      </c>
      <c r="B752" s="3">
        <v>0.50929826296100755</v>
      </c>
      <c r="C752" s="1" t="s">
        <v>1534</v>
      </c>
      <c r="D752" s="1" t="str">
        <f>VLOOKUP(Tableau1[[#This Row],[Catégorie]],Tableau3[],4,0)</f>
        <v>Légumes</v>
      </c>
      <c r="E752" s="1" t="str">
        <f>VLOOKUP(Tableau1[[#This Row],[Catégorie]],Tableau3[],3,0)</f>
        <v>Légumes frais</v>
      </c>
      <c r="F752" s="1" t="str">
        <f>VLOOKUP(Tableau1[[#This Row],[Catégorie]],Tableau3[],5,0)</f>
        <v>Fruits et légumes</v>
      </c>
    </row>
    <row r="753" spans="1:6" x14ac:dyDescent="0.35">
      <c r="A753" s="1" t="s">
        <v>848</v>
      </c>
      <c r="B753" s="3">
        <v>0.50929826296100755</v>
      </c>
      <c r="C753" s="1" t="s">
        <v>1534</v>
      </c>
      <c r="D753" s="1" t="str">
        <f>VLOOKUP(Tableau1[[#This Row],[Catégorie]],Tableau3[],4,0)</f>
        <v>Légumes</v>
      </c>
      <c r="E753" s="1" t="str">
        <f>VLOOKUP(Tableau1[[#This Row],[Catégorie]],Tableau3[],3,0)</f>
        <v>Légumes frais</v>
      </c>
      <c r="F753" s="1" t="str">
        <f>VLOOKUP(Tableau1[[#This Row],[Catégorie]],Tableau3[],5,0)</f>
        <v>Fruits et légumes</v>
      </c>
    </row>
    <row r="754" spans="1:6" x14ac:dyDescent="0.35">
      <c r="A754" s="1" t="s">
        <v>849</v>
      </c>
      <c r="B754" s="3">
        <v>0.50929826296100755</v>
      </c>
      <c r="C754" s="1" t="s">
        <v>1534</v>
      </c>
      <c r="D754" s="1" t="str">
        <f>VLOOKUP(Tableau1[[#This Row],[Catégorie]],Tableau3[],4,0)</f>
        <v>Légumes</v>
      </c>
      <c r="E754" s="1" t="str">
        <f>VLOOKUP(Tableau1[[#This Row],[Catégorie]],Tableau3[],3,0)</f>
        <v>Légumes frais</v>
      </c>
      <c r="F754" s="1" t="str">
        <f>VLOOKUP(Tableau1[[#This Row],[Catégorie]],Tableau3[],5,0)</f>
        <v>Fruits et légumes</v>
      </c>
    </row>
    <row r="755" spans="1:6" x14ac:dyDescent="0.35">
      <c r="A755" s="1" t="s">
        <v>850</v>
      </c>
      <c r="B755" s="3">
        <v>0.50929826296100755</v>
      </c>
      <c r="C755" s="1" t="s">
        <v>1534</v>
      </c>
      <c r="D755" s="1" t="str">
        <f>VLOOKUP(Tableau1[[#This Row],[Catégorie]],Tableau3[],4,0)</f>
        <v>Légumes</v>
      </c>
      <c r="E755" s="1" t="str">
        <f>VLOOKUP(Tableau1[[#This Row],[Catégorie]],Tableau3[],3,0)</f>
        <v>Légumes frais</v>
      </c>
      <c r="F755" s="1" t="str">
        <f>VLOOKUP(Tableau1[[#This Row],[Catégorie]],Tableau3[],5,0)</f>
        <v>Fruits et légumes</v>
      </c>
    </row>
    <row r="756" spans="1:6" x14ac:dyDescent="0.35">
      <c r="A756" s="1" t="s">
        <v>506</v>
      </c>
      <c r="B756" s="3">
        <v>0</v>
      </c>
      <c r="C756" s="1" t="s">
        <v>1620</v>
      </c>
      <c r="D756" s="1" t="str">
        <f>VLOOKUP(Tableau1[[#This Row],[Catégorie]],Tableau3[],4,0)</f>
        <v>Poissons</v>
      </c>
      <c r="E756" s="1" t="str">
        <f>VLOOKUP(Tableau1[[#This Row],[Catégorie]],Tableau3[],3,0)</f>
        <v>Fruits de mer et crustacés</v>
      </c>
      <c r="F756" s="1" t="str">
        <f>VLOOKUP(Tableau1[[#This Row],[Catégorie]],Tableau3[],5,0)</f>
        <v>Poissons</v>
      </c>
    </row>
    <row r="757" spans="1:6" x14ac:dyDescent="0.35">
      <c r="A757" s="1" t="s">
        <v>1</v>
      </c>
      <c r="B757" s="3">
        <v>3.259408602150538</v>
      </c>
      <c r="C757" s="1"/>
      <c r="D757" s="1" t="e">
        <f>VLOOKUP(Tableau1[[#This Row],[Catégorie]],Tableau3[],4,0)</f>
        <v>#N/A</v>
      </c>
      <c r="E757" s="1" t="e">
        <f>VLOOKUP(Tableau1[[#This Row],[Catégorie]],Tableau3[],3,0)</f>
        <v>#N/A</v>
      </c>
      <c r="F757" s="1" t="e">
        <f>VLOOKUP(Tableau1[[#This Row],[Catégorie]],Tableau3[],5,0)</f>
        <v>#N/A</v>
      </c>
    </row>
    <row r="758" spans="1:6" x14ac:dyDescent="0.35">
      <c r="A758" s="1" t="s">
        <v>1157</v>
      </c>
      <c r="B758" s="3">
        <v>3.2635934664473378</v>
      </c>
      <c r="C758" s="1"/>
      <c r="D758" s="1" t="e">
        <f>VLOOKUP(Tableau1[[#This Row],[Catégorie]],Tableau3[],4,0)</f>
        <v>#N/A</v>
      </c>
      <c r="E758" s="1" t="e">
        <f>VLOOKUP(Tableau1[[#This Row],[Catégorie]],Tableau3[],3,0)</f>
        <v>#N/A</v>
      </c>
      <c r="F758" s="1" t="e">
        <f>VLOOKUP(Tableau1[[#This Row],[Catégorie]],Tableau3[],5,0)</f>
        <v>#N/A</v>
      </c>
    </row>
    <row r="759" spans="1:6" x14ac:dyDescent="0.35">
      <c r="A759" s="1" t="s">
        <v>934</v>
      </c>
      <c r="B759" s="3">
        <v>26.075268817204304</v>
      </c>
      <c r="C759" s="1" t="s">
        <v>1626</v>
      </c>
      <c r="D759" s="1" t="str">
        <f>VLOOKUP(Tableau1[[#This Row],[Catégorie]],Tableau3[],4,0)</f>
        <v>Viandes blanches</v>
      </c>
      <c r="E759" s="1" t="str">
        <f>VLOOKUP(Tableau1[[#This Row],[Catégorie]],Tableau3[],3,0)</f>
        <v>Gibier</v>
      </c>
      <c r="F759" s="1" t="str">
        <f>VLOOKUP(Tableau1[[#This Row],[Catégorie]],Tableau3[],5,0)</f>
        <v>Viandes autres, charcuterie et abats</v>
      </c>
    </row>
    <row r="760" spans="1:6" x14ac:dyDescent="0.35">
      <c r="A760" s="1" t="s">
        <v>404</v>
      </c>
      <c r="B760" s="3">
        <v>14.744651379445772</v>
      </c>
      <c r="C760" s="1"/>
      <c r="D760" s="1" t="e">
        <f>VLOOKUP(Tableau1[[#This Row],[Catégorie]],Tableau3[],4,0)</f>
        <v>#N/A</v>
      </c>
      <c r="E760" s="1" t="e">
        <f>VLOOKUP(Tableau1[[#This Row],[Catégorie]],Tableau3[],3,0)</f>
        <v>#N/A</v>
      </c>
      <c r="F760" s="1" t="e">
        <f>VLOOKUP(Tableau1[[#This Row],[Catégorie]],Tableau3[],5,0)</f>
        <v>#N/A</v>
      </c>
    </row>
    <row r="761" spans="1:6" x14ac:dyDescent="0.35">
      <c r="A761" s="1" t="s">
        <v>1261</v>
      </c>
      <c r="B761" s="3">
        <v>15.061801625488739</v>
      </c>
      <c r="C761" s="1" t="s">
        <v>1665</v>
      </c>
      <c r="D761" s="1" t="str">
        <f>VLOOKUP(Tableau1[[#This Row],[Catégorie]],Tableau3[],4,0)</f>
        <v>Viandes blanches</v>
      </c>
      <c r="E761" s="1" t="str">
        <f>VLOOKUP(Tableau1[[#This Row],[Catégorie]],Tableau3[],3,0)</f>
        <v>Porc</v>
      </c>
      <c r="F761" s="1" t="str">
        <f>VLOOKUP(Tableau1[[#This Row],[Catégorie]],Tableau3[],5,0)</f>
        <v>Viandes autres, charcuterie et abats</v>
      </c>
    </row>
    <row r="762" spans="1:6" x14ac:dyDescent="0.35">
      <c r="A762" s="1" t="s">
        <v>1262</v>
      </c>
      <c r="B762" s="3">
        <v>15.061801625488739</v>
      </c>
      <c r="C762" s="1" t="s">
        <v>1665</v>
      </c>
      <c r="D762" s="1" t="str">
        <f>VLOOKUP(Tableau1[[#This Row],[Catégorie]],Tableau3[],4,0)</f>
        <v>Viandes blanches</v>
      </c>
      <c r="E762" s="1" t="str">
        <f>VLOOKUP(Tableau1[[#This Row],[Catégorie]],Tableau3[],3,0)</f>
        <v>Porc</v>
      </c>
      <c r="F762" s="1" t="str">
        <f>VLOOKUP(Tableau1[[#This Row],[Catégorie]],Tableau3[],5,0)</f>
        <v>Viandes autres, charcuterie et abats</v>
      </c>
    </row>
    <row r="763" spans="1:6" x14ac:dyDescent="0.35">
      <c r="A763" s="1" t="s">
        <v>1263</v>
      </c>
      <c r="B763" s="3">
        <v>25.31395231174578</v>
      </c>
      <c r="C763" s="1" t="s">
        <v>1665</v>
      </c>
      <c r="D763" s="1" t="str">
        <f>VLOOKUP(Tableau1[[#This Row],[Catégorie]],Tableau3[],4,0)</f>
        <v>Viandes blanches</v>
      </c>
      <c r="E763" s="1" t="str">
        <f>VLOOKUP(Tableau1[[#This Row],[Catégorie]],Tableau3[],3,0)</f>
        <v>Porc</v>
      </c>
      <c r="F763" s="1" t="str">
        <f>VLOOKUP(Tableau1[[#This Row],[Catégorie]],Tableau3[],5,0)</f>
        <v>Viandes autres, charcuterie et abats</v>
      </c>
    </row>
    <row r="764" spans="1:6" x14ac:dyDescent="0.35">
      <c r="A764" s="1" t="s">
        <v>1264</v>
      </c>
      <c r="B764" s="3">
        <v>25.31395231174578</v>
      </c>
      <c r="C764" s="1" t="s">
        <v>1665</v>
      </c>
      <c r="D764" s="1" t="str">
        <f>VLOOKUP(Tableau1[[#This Row],[Catégorie]],Tableau3[],4,0)</f>
        <v>Viandes blanches</v>
      </c>
      <c r="E764" s="1" t="str">
        <f>VLOOKUP(Tableau1[[#This Row],[Catégorie]],Tableau3[],3,0)</f>
        <v>Porc</v>
      </c>
      <c r="F764" s="1" t="str">
        <f>VLOOKUP(Tableau1[[#This Row],[Catégorie]],Tableau3[],5,0)</f>
        <v>Viandes autres, charcuterie et abats</v>
      </c>
    </row>
    <row r="765" spans="1:6" x14ac:dyDescent="0.35">
      <c r="A765" s="1" t="s">
        <v>1265</v>
      </c>
      <c r="B765" s="3">
        <v>25.31395231174578</v>
      </c>
      <c r="C765" s="1" t="s">
        <v>1665</v>
      </c>
      <c r="D765" s="1" t="str">
        <f>VLOOKUP(Tableau1[[#This Row],[Catégorie]],Tableau3[],4,0)</f>
        <v>Viandes blanches</v>
      </c>
      <c r="E765" s="1" t="str">
        <f>VLOOKUP(Tableau1[[#This Row],[Catégorie]],Tableau3[],3,0)</f>
        <v>Porc</v>
      </c>
      <c r="F765" s="1" t="str">
        <f>VLOOKUP(Tableau1[[#This Row],[Catégorie]],Tableau3[],5,0)</f>
        <v>Viandes autres, charcuterie et abats</v>
      </c>
    </row>
    <row r="766" spans="1:6" x14ac:dyDescent="0.35">
      <c r="A766" s="1" t="s">
        <v>961</v>
      </c>
      <c r="B766" s="3">
        <v>4.4913960965004653</v>
      </c>
      <c r="C766" s="1"/>
      <c r="D766" s="1" t="e">
        <f>VLOOKUP(Tableau1[[#This Row],[Catégorie]],Tableau3[],4,0)</f>
        <v>#N/A</v>
      </c>
      <c r="E766" s="1" t="e">
        <f>VLOOKUP(Tableau1[[#This Row],[Catégorie]],Tableau3[],3,0)</f>
        <v>#N/A</v>
      </c>
      <c r="F766" s="1" t="e">
        <f>VLOOKUP(Tableau1[[#This Row],[Catégorie]],Tableau3[],5,0)</f>
        <v>#N/A</v>
      </c>
    </row>
    <row r="767" spans="1:6" x14ac:dyDescent="0.35">
      <c r="A767" s="1" t="s">
        <v>171</v>
      </c>
      <c r="B767" s="3">
        <v>0.53546058524443374</v>
      </c>
      <c r="C767" s="1"/>
      <c r="D767" s="1" t="e">
        <f>VLOOKUP(Tableau1[[#This Row],[Catégorie]],Tableau3[],4,0)</f>
        <v>#N/A</v>
      </c>
      <c r="E767" s="1" t="e">
        <f>VLOOKUP(Tableau1[[#This Row],[Catégorie]],Tableau3[],3,0)</f>
        <v>#N/A</v>
      </c>
      <c r="F767" s="1" t="e">
        <f>VLOOKUP(Tableau1[[#This Row],[Catégorie]],Tableau3[],5,0)</f>
        <v>#N/A</v>
      </c>
    </row>
    <row r="768" spans="1:6" x14ac:dyDescent="0.35">
      <c r="A768" s="1" t="s">
        <v>172</v>
      </c>
      <c r="B768" s="3">
        <v>0.58993081159133876</v>
      </c>
      <c r="C768" s="1"/>
      <c r="D768" s="1" t="e">
        <f>VLOOKUP(Tableau1[[#This Row],[Catégorie]],Tableau3[],4,0)</f>
        <v>#N/A</v>
      </c>
      <c r="E768" s="1" t="e">
        <f>VLOOKUP(Tableau1[[#This Row],[Catégorie]],Tableau3[],3,0)</f>
        <v>#N/A</v>
      </c>
      <c r="F768" s="1" t="e">
        <f>VLOOKUP(Tableau1[[#This Row],[Catégorie]],Tableau3[],5,0)</f>
        <v>#N/A</v>
      </c>
    </row>
    <row r="769" spans="1:6" x14ac:dyDescent="0.35">
      <c r="A769" s="1" t="s">
        <v>806</v>
      </c>
      <c r="B769" s="3">
        <v>2.0608075389946126</v>
      </c>
      <c r="C769" s="1"/>
      <c r="D769" s="1" t="e">
        <f>VLOOKUP(Tableau1[[#This Row],[Catégorie]],Tableau3[],4,0)</f>
        <v>#N/A</v>
      </c>
      <c r="E769" s="1" t="e">
        <f>VLOOKUP(Tableau1[[#This Row],[Catégorie]],Tableau3[],3,0)</f>
        <v>#N/A</v>
      </c>
      <c r="F769" s="1" t="e">
        <f>VLOOKUP(Tableau1[[#This Row],[Catégorie]],Tableau3[],5,0)</f>
        <v>#N/A</v>
      </c>
    </row>
    <row r="770" spans="1:6" x14ac:dyDescent="0.35">
      <c r="A770" s="1" t="s">
        <v>277</v>
      </c>
      <c r="B770" s="3">
        <v>3.2635934664473378</v>
      </c>
      <c r="C770" s="1"/>
      <c r="D770" s="1" t="e">
        <f>VLOOKUP(Tableau1[[#This Row],[Catégorie]],Tableau3[],4,0)</f>
        <v>#N/A</v>
      </c>
      <c r="E770" s="1" t="e">
        <f>VLOOKUP(Tableau1[[#This Row],[Catégorie]],Tableau3[],3,0)</f>
        <v>#N/A</v>
      </c>
      <c r="F770" s="1" t="e">
        <f>VLOOKUP(Tableau1[[#This Row],[Catégorie]],Tableau3[],5,0)</f>
        <v>#N/A</v>
      </c>
    </row>
    <row r="771" spans="1:6" x14ac:dyDescent="0.35">
      <c r="A771" s="1" t="s">
        <v>1158</v>
      </c>
      <c r="B771" s="3">
        <v>3.2635934664473378</v>
      </c>
      <c r="C771" s="1"/>
      <c r="D771" s="1" t="e">
        <f>VLOOKUP(Tableau1[[#This Row],[Catégorie]],Tableau3[],4,0)</f>
        <v>#N/A</v>
      </c>
      <c r="E771" s="1" t="e">
        <f>VLOOKUP(Tableau1[[#This Row],[Catégorie]],Tableau3[],3,0)</f>
        <v>#N/A</v>
      </c>
      <c r="F771" s="1" t="e">
        <f>VLOOKUP(Tableau1[[#This Row],[Catégorie]],Tableau3[],5,0)</f>
        <v>#N/A</v>
      </c>
    </row>
    <row r="772" spans="1:6" x14ac:dyDescent="0.35">
      <c r="A772" s="1" t="s">
        <v>624</v>
      </c>
      <c r="B772" s="3">
        <v>11.655498231543413</v>
      </c>
      <c r="C772" s="1"/>
      <c r="D772" s="1" t="e">
        <f>VLOOKUP(Tableau1[[#This Row],[Catégorie]],Tableau3[],4,0)</f>
        <v>#N/A</v>
      </c>
      <c r="E772" s="1" t="e">
        <f>VLOOKUP(Tableau1[[#This Row],[Catégorie]],Tableau3[],3,0)</f>
        <v>#N/A</v>
      </c>
      <c r="F772" s="1" t="e">
        <f>VLOOKUP(Tableau1[[#This Row],[Catégorie]],Tableau3[],5,0)</f>
        <v>#N/A</v>
      </c>
    </row>
    <row r="773" spans="1:6" x14ac:dyDescent="0.35">
      <c r="A773" s="1" t="s">
        <v>810</v>
      </c>
      <c r="B773" s="3">
        <v>0.50929826296100755</v>
      </c>
      <c r="C773" s="1" t="s">
        <v>1686</v>
      </c>
      <c r="D773" s="1" t="str">
        <f>VLOOKUP(Tableau1[[#This Row],[Catégorie]],Tableau3[],4,0)</f>
        <v>Légumes</v>
      </c>
      <c r="E773" s="1" t="str">
        <f>VLOOKUP(Tableau1[[#This Row],[Catégorie]],Tableau3[],3,0)</f>
        <v>Légumes cuits (conserves comprises)</v>
      </c>
      <c r="F773" s="1" t="str">
        <f>VLOOKUP(Tableau1[[#This Row],[Catégorie]],Tableau3[],5,0)</f>
        <v>Fruits et légumes</v>
      </c>
    </row>
    <row r="774" spans="1:6" x14ac:dyDescent="0.35">
      <c r="A774" s="1" t="s">
        <v>811</v>
      </c>
      <c r="B774" s="3">
        <v>0.50929826296100755</v>
      </c>
      <c r="C774" s="1" t="s">
        <v>1686</v>
      </c>
      <c r="D774" s="1" t="str">
        <f>VLOOKUP(Tableau1[[#This Row],[Catégorie]],Tableau3[],4,0)</f>
        <v>Légumes</v>
      </c>
      <c r="E774" s="1" t="str">
        <f>VLOOKUP(Tableau1[[#This Row],[Catégorie]],Tableau3[],3,0)</f>
        <v>Légumes cuits (conserves comprises)</v>
      </c>
      <c r="F774" s="1" t="str">
        <f>VLOOKUP(Tableau1[[#This Row],[Catégorie]],Tableau3[],5,0)</f>
        <v>Fruits et légumes</v>
      </c>
    </row>
    <row r="775" spans="1:6" x14ac:dyDescent="0.35">
      <c r="A775" s="1" t="s">
        <v>812</v>
      </c>
      <c r="B775" s="3">
        <v>0.50929826296100755</v>
      </c>
      <c r="C775" s="1" t="s">
        <v>1686</v>
      </c>
      <c r="D775" s="1" t="str">
        <f>VLOOKUP(Tableau1[[#This Row],[Catégorie]],Tableau3[],4,0)</f>
        <v>Légumes</v>
      </c>
      <c r="E775" s="1" t="str">
        <f>VLOOKUP(Tableau1[[#This Row],[Catégorie]],Tableau3[],3,0)</f>
        <v>Légumes cuits (conserves comprises)</v>
      </c>
      <c r="F775" s="1" t="str">
        <f>VLOOKUP(Tableau1[[#This Row],[Catégorie]],Tableau3[],5,0)</f>
        <v>Fruits et légumes</v>
      </c>
    </row>
    <row r="776" spans="1:6" x14ac:dyDescent="0.35">
      <c r="A776" s="1" t="s">
        <v>827</v>
      </c>
      <c r="B776" s="3">
        <v>6.0821105066574814</v>
      </c>
      <c r="C776" s="1" t="s">
        <v>1556</v>
      </c>
      <c r="D776" s="1" t="str">
        <f>VLOOKUP(Tableau1[[#This Row],[Catégorie]],Tableau3[],4,0)</f>
        <v>Légumineuses</v>
      </c>
      <c r="E776" s="1" t="str">
        <f>VLOOKUP(Tableau1[[#This Row],[Catégorie]],Tableau3[],3,0)</f>
        <v>Légumineuses</v>
      </c>
      <c r="F776" s="1" t="str">
        <f>VLOOKUP(Tableau1[[#This Row],[Catégorie]],Tableau3[],5,0)</f>
        <v>Légumineuses, graines et oléagineux</v>
      </c>
    </row>
    <row r="777" spans="1:6" x14ac:dyDescent="0.35">
      <c r="A777" s="1" t="s">
        <v>897</v>
      </c>
      <c r="B777" s="3">
        <v>0</v>
      </c>
      <c r="C777" s="1"/>
      <c r="D777" s="1" t="e">
        <f>VLOOKUP(Tableau1[[#This Row],[Catégorie]],Tableau3[],4,0)</f>
        <v>#N/A</v>
      </c>
      <c r="E777" s="1" t="e">
        <f>VLOOKUP(Tableau1[[#This Row],[Catégorie]],Tableau3[],3,0)</f>
        <v>#N/A</v>
      </c>
      <c r="F777" s="1" t="e">
        <f>VLOOKUP(Tableau1[[#This Row],[Catégorie]],Tableau3[],5,0)</f>
        <v>#N/A</v>
      </c>
    </row>
    <row r="778" spans="1:6" x14ac:dyDescent="0.35">
      <c r="A778" s="1" t="s">
        <v>677</v>
      </c>
      <c r="B778" s="3">
        <v>0.5013408357289646</v>
      </c>
      <c r="C778" s="1" t="s">
        <v>1518</v>
      </c>
      <c r="D778" s="1" t="str">
        <f>VLOOKUP(Tableau1[[#This Row],[Catégorie]],Tableau3[],4,0)</f>
        <v>Fruits</v>
      </c>
      <c r="E778" s="1" t="str">
        <f>VLOOKUP(Tableau1[[#This Row],[Catégorie]],Tableau3[],3,0)</f>
        <v>Fruits frais</v>
      </c>
      <c r="F778" s="1" t="str">
        <f>VLOOKUP(Tableau1[[#This Row],[Catégorie]],Tableau3[],5,0)</f>
        <v>Fruits et légumes</v>
      </c>
    </row>
    <row r="779" spans="1:6" x14ac:dyDescent="0.35">
      <c r="A779" s="1" t="s">
        <v>730</v>
      </c>
      <c r="B779" s="3">
        <v>3.259408602150538</v>
      </c>
      <c r="C779" s="1" t="s">
        <v>1750</v>
      </c>
      <c r="D779" s="1" t="str">
        <f>VLOOKUP(Tableau1[[#This Row],[Catégorie]],Tableau3[],4,0)</f>
        <v>Viandes noires</v>
      </c>
      <c r="E779" s="1" t="str">
        <f>VLOOKUP(Tableau1[[#This Row],[Catégorie]],Tableau3[],3,0)</f>
        <v>Gibier sauvage</v>
      </c>
      <c r="F779" s="1" t="str">
        <f>VLOOKUP(Tableau1[[#This Row],[Catégorie]],Tableau3[],5,0)</f>
        <v>Viandes autres, charcuterie et abats</v>
      </c>
    </row>
    <row r="780" spans="1:6" x14ac:dyDescent="0.35">
      <c r="A780" s="1" t="s">
        <v>909</v>
      </c>
      <c r="B780" s="3">
        <v>2.9031878737161301</v>
      </c>
      <c r="C780" s="1"/>
      <c r="D780" s="1" t="e">
        <f>VLOOKUP(Tableau1[[#This Row],[Catégorie]],Tableau3[],4,0)</f>
        <v>#N/A</v>
      </c>
      <c r="E780" s="1" t="e">
        <f>VLOOKUP(Tableau1[[#This Row],[Catégorie]],Tableau3[],3,0)</f>
        <v>#N/A</v>
      </c>
      <c r="F780" s="1" t="e">
        <f>VLOOKUP(Tableau1[[#This Row],[Catégorie]],Tableau3[],5,0)</f>
        <v>#N/A</v>
      </c>
    </row>
    <row r="781" spans="1:6" x14ac:dyDescent="0.35">
      <c r="A781" s="1" t="s">
        <v>910</v>
      </c>
      <c r="B781" s="3">
        <v>2.9031878737161301</v>
      </c>
      <c r="C781" s="1"/>
      <c r="D781" s="1" t="e">
        <f>VLOOKUP(Tableau1[[#This Row],[Catégorie]],Tableau3[],4,0)</f>
        <v>#N/A</v>
      </c>
      <c r="E781" s="1" t="e">
        <f>VLOOKUP(Tableau1[[#This Row],[Catégorie]],Tableau3[],3,0)</f>
        <v>#N/A</v>
      </c>
      <c r="F781" s="1" t="e">
        <f>VLOOKUP(Tableau1[[#This Row],[Catégorie]],Tableau3[],5,0)</f>
        <v>#N/A</v>
      </c>
    </row>
    <row r="782" spans="1:6" x14ac:dyDescent="0.35">
      <c r="A782" s="1" t="s">
        <v>911</v>
      </c>
      <c r="B782" s="3">
        <v>2.9031878737161301</v>
      </c>
      <c r="C782" s="1"/>
      <c r="D782" s="1" t="e">
        <f>VLOOKUP(Tableau1[[#This Row],[Catégorie]],Tableau3[],4,0)</f>
        <v>#N/A</v>
      </c>
      <c r="E782" s="1" t="e">
        <f>VLOOKUP(Tableau1[[#This Row],[Catégorie]],Tableau3[],3,0)</f>
        <v>#N/A</v>
      </c>
      <c r="F782" s="1" t="e">
        <f>VLOOKUP(Tableau1[[#This Row],[Catégorie]],Tableau3[],5,0)</f>
        <v>#N/A</v>
      </c>
    </row>
    <row r="783" spans="1:6" x14ac:dyDescent="0.35">
      <c r="A783" s="1" t="s">
        <v>851</v>
      </c>
      <c r="B783" s="3">
        <v>0.50929826296100755</v>
      </c>
      <c r="C783" s="1"/>
      <c r="D783" s="1" t="e">
        <f>VLOOKUP(Tableau1[[#This Row],[Catégorie]],Tableau3[],4,0)</f>
        <v>#N/A</v>
      </c>
      <c r="E783" s="1" t="e">
        <f>VLOOKUP(Tableau1[[#This Row],[Catégorie]],Tableau3[],3,0)</f>
        <v>#N/A</v>
      </c>
      <c r="F783" s="1" t="e">
        <f>VLOOKUP(Tableau1[[#This Row],[Catégorie]],Tableau3[],5,0)</f>
        <v>#N/A</v>
      </c>
    </row>
    <row r="784" spans="1:6" x14ac:dyDescent="0.35">
      <c r="A784" s="1" t="s">
        <v>1266</v>
      </c>
      <c r="B784" s="3">
        <v>12.65697615587289</v>
      </c>
      <c r="C784" s="1"/>
      <c r="D784" s="1" t="e">
        <f>VLOOKUP(Tableau1[[#This Row],[Catégorie]],Tableau3[],4,0)</f>
        <v>#N/A</v>
      </c>
      <c r="E784" s="1" t="e">
        <f>VLOOKUP(Tableau1[[#This Row],[Catégorie]],Tableau3[],3,0)</f>
        <v>#N/A</v>
      </c>
      <c r="F784" s="1" t="e">
        <f>VLOOKUP(Tableau1[[#This Row],[Catégorie]],Tableau3[],5,0)</f>
        <v>#N/A</v>
      </c>
    </row>
    <row r="785" spans="1:6" x14ac:dyDescent="0.35">
      <c r="A785" s="1" t="s">
        <v>1267</v>
      </c>
      <c r="B785" s="3">
        <v>12.65697615587289</v>
      </c>
      <c r="C785" s="1"/>
      <c r="D785" s="1" t="e">
        <f>VLOOKUP(Tableau1[[#This Row],[Catégorie]],Tableau3[],4,0)</f>
        <v>#N/A</v>
      </c>
      <c r="E785" s="1" t="e">
        <f>VLOOKUP(Tableau1[[#This Row],[Catégorie]],Tableau3[],3,0)</f>
        <v>#N/A</v>
      </c>
      <c r="F785" s="1" t="e">
        <f>VLOOKUP(Tableau1[[#This Row],[Catégorie]],Tableau3[],5,0)</f>
        <v>#N/A</v>
      </c>
    </row>
    <row r="786" spans="1:6" x14ac:dyDescent="0.35">
      <c r="A786" s="1" t="s">
        <v>1423</v>
      </c>
      <c r="B786" s="3">
        <v>1.1379147137932404</v>
      </c>
      <c r="C786" s="1"/>
      <c r="D786" s="1" t="e">
        <f>VLOOKUP(Tableau1[[#This Row],[Catégorie]],Tableau3[],4,0)</f>
        <v>#N/A</v>
      </c>
      <c r="E786" s="1" t="e">
        <f>VLOOKUP(Tableau1[[#This Row],[Catégorie]],Tableau3[],3,0)</f>
        <v>#N/A</v>
      </c>
      <c r="F786" s="1" t="e">
        <f>VLOOKUP(Tableau1[[#This Row],[Catégorie]],Tableau3[],5,0)</f>
        <v>#N/A</v>
      </c>
    </row>
    <row r="787" spans="1:6" x14ac:dyDescent="0.35">
      <c r="A787" s="1" t="s">
        <v>405</v>
      </c>
      <c r="B787" s="3">
        <v>14.744651379445772</v>
      </c>
      <c r="C787" s="1"/>
      <c r="D787" s="1" t="e">
        <f>VLOOKUP(Tableau1[[#This Row],[Catégorie]],Tableau3[],4,0)</f>
        <v>#N/A</v>
      </c>
      <c r="E787" s="1" t="e">
        <f>VLOOKUP(Tableau1[[#This Row],[Catégorie]],Tableau3[],3,0)</f>
        <v>#N/A</v>
      </c>
      <c r="F787" s="1" t="e">
        <f>VLOOKUP(Tableau1[[#This Row],[Catégorie]],Tableau3[],5,0)</f>
        <v>#N/A</v>
      </c>
    </row>
    <row r="788" spans="1:6" x14ac:dyDescent="0.35">
      <c r="A788" s="1" t="s">
        <v>1159</v>
      </c>
      <c r="B788" s="3">
        <v>3.2635934664473378</v>
      </c>
      <c r="C788" s="1"/>
      <c r="D788" s="1" t="e">
        <f>VLOOKUP(Tableau1[[#This Row],[Catégorie]],Tableau3[],4,0)</f>
        <v>#N/A</v>
      </c>
      <c r="E788" s="1" t="e">
        <f>VLOOKUP(Tableau1[[#This Row],[Catégorie]],Tableau3[],3,0)</f>
        <v>#N/A</v>
      </c>
      <c r="F788" s="1" t="e">
        <f>VLOOKUP(Tableau1[[#This Row],[Catégorie]],Tableau3[],5,0)</f>
        <v>#N/A</v>
      </c>
    </row>
    <row r="789" spans="1:6" x14ac:dyDescent="0.35">
      <c r="A789" s="1" t="s">
        <v>278</v>
      </c>
      <c r="B789" s="3">
        <v>3.2635934664473378</v>
      </c>
      <c r="C789" s="1"/>
      <c r="D789" s="1" t="e">
        <f>VLOOKUP(Tableau1[[#This Row],[Catégorie]],Tableau3[],4,0)</f>
        <v>#N/A</v>
      </c>
      <c r="E789" s="1" t="e">
        <f>VLOOKUP(Tableau1[[#This Row],[Catégorie]],Tableau3[],3,0)</f>
        <v>#N/A</v>
      </c>
      <c r="F789" s="1" t="e">
        <f>VLOOKUP(Tableau1[[#This Row],[Catégorie]],Tableau3[],5,0)</f>
        <v>#N/A</v>
      </c>
    </row>
    <row r="790" spans="1:6" x14ac:dyDescent="0.35">
      <c r="A790" s="1" t="s">
        <v>1212</v>
      </c>
      <c r="B790" s="3">
        <v>2.9031878737161301</v>
      </c>
      <c r="C790" s="1"/>
      <c r="D790" s="1" t="e">
        <f>VLOOKUP(Tableau1[[#This Row],[Catégorie]],Tableau3[],4,0)</f>
        <v>#N/A</v>
      </c>
      <c r="E790" s="1" t="e">
        <f>VLOOKUP(Tableau1[[#This Row],[Catégorie]],Tableau3[],3,0)</f>
        <v>#N/A</v>
      </c>
      <c r="F790" s="1" t="e">
        <f>VLOOKUP(Tableau1[[#This Row],[Catégorie]],Tableau3[],5,0)</f>
        <v>#N/A</v>
      </c>
    </row>
    <row r="791" spans="1:6" x14ac:dyDescent="0.35">
      <c r="A791" s="1" t="s">
        <v>745</v>
      </c>
      <c r="B791" s="3">
        <v>7.5055540629082111</v>
      </c>
      <c r="C791" s="1"/>
      <c r="D791" s="1" t="e">
        <f>VLOOKUP(Tableau1[[#This Row],[Catégorie]],Tableau3[],4,0)</f>
        <v>#N/A</v>
      </c>
      <c r="E791" s="1" t="e">
        <f>VLOOKUP(Tableau1[[#This Row],[Catégorie]],Tableau3[],3,0)</f>
        <v>#N/A</v>
      </c>
      <c r="F791" s="1" t="e">
        <f>VLOOKUP(Tableau1[[#This Row],[Catégorie]],Tableau3[],5,0)</f>
        <v>#N/A</v>
      </c>
    </row>
    <row r="792" spans="1:6" x14ac:dyDescent="0.35">
      <c r="A792" s="1" t="s">
        <v>817</v>
      </c>
      <c r="B792" s="3">
        <v>0.52552398700260583</v>
      </c>
      <c r="C792" s="1" t="s">
        <v>1686</v>
      </c>
      <c r="D792" s="1" t="str">
        <f>VLOOKUP(Tableau1[[#This Row],[Catégorie]],Tableau3[],4,0)</f>
        <v>Légumes</v>
      </c>
      <c r="E792" s="1" t="str">
        <f>VLOOKUP(Tableau1[[#This Row],[Catégorie]],Tableau3[],3,0)</f>
        <v>Légumes cuits (conserves comprises)</v>
      </c>
      <c r="F792" s="1" t="str">
        <f>VLOOKUP(Tableau1[[#This Row],[Catégorie]],Tableau3[],5,0)</f>
        <v>Fruits et légumes</v>
      </c>
    </row>
    <row r="793" spans="1:6" x14ac:dyDescent="0.35">
      <c r="A793" s="1" t="s">
        <v>912</v>
      </c>
      <c r="B793" s="3">
        <v>2.9031878737161301</v>
      </c>
      <c r="C793" s="1"/>
      <c r="D793" s="1" t="e">
        <f>VLOOKUP(Tableau1[[#This Row],[Catégorie]],Tableau3[],4,0)</f>
        <v>#N/A</v>
      </c>
      <c r="E793" s="1" t="e">
        <f>VLOOKUP(Tableau1[[#This Row],[Catégorie]],Tableau3[],3,0)</f>
        <v>#N/A</v>
      </c>
      <c r="F793" s="1" t="e">
        <f>VLOOKUP(Tableau1[[#This Row],[Catégorie]],Tableau3[],5,0)</f>
        <v>#N/A</v>
      </c>
    </row>
    <row r="794" spans="1:6" x14ac:dyDescent="0.35">
      <c r="A794" s="1" t="s">
        <v>406</v>
      </c>
      <c r="B794" s="3">
        <v>14.744651379445772</v>
      </c>
      <c r="C794" s="1"/>
      <c r="D794" s="1" t="e">
        <f>VLOOKUP(Tableau1[[#This Row],[Catégorie]],Tableau3[],4,0)</f>
        <v>#N/A</v>
      </c>
      <c r="E794" s="1" t="e">
        <f>VLOOKUP(Tableau1[[#This Row],[Catégorie]],Tableau3[],3,0)</f>
        <v>#N/A</v>
      </c>
      <c r="F794" s="1" t="e">
        <f>VLOOKUP(Tableau1[[#This Row],[Catégorie]],Tableau3[],5,0)</f>
        <v>#N/A</v>
      </c>
    </row>
    <row r="795" spans="1:6" x14ac:dyDescent="0.35">
      <c r="A795" s="1" t="s">
        <v>625</v>
      </c>
      <c r="B795" s="3">
        <v>11.655498231543413</v>
      </c>
      <c r="C795" s="1"/>
      <c r="D795" s="1" t="e">
        <f>VLOOKUP(Tableau1[[#This Row],[Catégorie]],Tableau3[],4,0)</f>
        <v>#N/A</v>
      </c>
      <c r="E795" s="1" t="e">
        <f>VLOOKUP(Tableau1[[#This Row],[Catégorie]],Tableau3[],3,0)</f>
        <v>#N/A</v>
      </c>
      <c r="F795" s="1" t="e">
        <f>VLOOKUP(Tableau1[[#This Row],[Catégorie]],Tableau3[],5,0)</f>
        <v>#N/A</v>
      </c>
    </row>
    <row r="796" spans="1:6" x14ac:dyDescent="0.35">
      <c r="A796" s="1" t="s">
        <v>678</v>
      </c>
      <c r="B796" s="3">
        <v>0.65187650731807845</v>
      </c>
      <c r="C796" s="1" t="s">
        <v>1518</v>
      </c>
      <c r="D796" s="1" t="str">
        <f>VLOOKUP(Tableau1[[#This Row],[Catégorie]],Tableau3[],4,0)</f>
        <v>Fruits</v>
      </c>
      <c r="E796" s="1" t="str">
        <f>VLOOKUP(Tableau1[[#This Row],[Catégorie]],Tableau3[],3,0)</f>
        <v>Fruits frais</v>
      </c>
      <c r="F796" s="1" t="str">
        <f>VLOOKUP(Tableau1[[#This Row],[Catégorie]],Tableau3[],5,0)</f>
        <v>Fruits et légumes</v>
      </c>
    </row>
    <row r="797" spans="1:6" x14ac:dyDescent="0.35">
      <c r="A797" s="1" t="s">
        <v>679</v>
      </c>
      <c r="B797" s="3">
        <v>0.5013408357289646</v>
      </c>
      <c r="C797" s="1" t="s">
        <v>1518</v>
      </c>
      <c r="D797" s="1" t="str">
        <f>VLOOKUP(Tableau1[[#This Row],[Catégorie]],Tableau3[],4,0)</f>
        <v>Fruits</v>
      </c>
      <c r="E797" s="1" t="str">
        <f>VLOOKUP(Tableau1[[#This Row],[Catégorie]],Tableau3[],3,0)</f>
        <v>Fruits frais</v>
      </c>
      <c r="F797" s="1" t="str">
        <f>VLOOKUP(Tableau1[[#This Row],[Catégorie]],Tableau3[],5,0)</f>
        <v>Fruits et légumes</v>
      </c>
    </row>
    <row r="798" spans="1:6" x14ac:dyDescent="0.35">
      <c r="A798" s="1" t="s">
        <v>1462</v>
      </c>
      <c r="B798" s="3">
        <v>0.55388308832765065</v>
      </c>
      <c r="C798" s="1" t="s">
        <v>1571</v>
      </c>
      <c r="D798" s="1" t="str">
        <f>VLOOKUP(Tableau1[[#This Row],[Catégorie]],Tableau3[],4,0)</f>
        <v>Racine et tubercules</v>
      </c>
      <c r="E798" s="1" t="str">
        <f>VLOOKUP(Tableau1[[#This Row],[Catégorie]],Tableau3[],3,0)</f>
        <v>Pommes de terre</v>
      </c>
      <c r="F798" s="1" t="str">
        <f>VLOOKUP(Tableau1[[#This Row],[Catégorie]],Tableau3[],5,0)</f>
        <v>Tubercules et racines</v>
      </c>
    </row>
    <row r="799" spans="1:6" x14ac:dyDescent="0.35">
      <c r="A799" s="1" t="s">
        <v>1188</v>
      </c>
      <c r="B799" s="3">
        <v>1.8257019493310429</v>
      </c>
      <c r="C799" s="1" t="s">
        <v>1658</v>
      </c>
      <c r="D799" s="1" t="str">
        <f>VLOOKUP(Tableau1[[#This Row],[Catégorie]],Tableau3[],4,0)</f>
        <v>Poissons</v>
      </c>
      <c r="E799" s="1" t="str">
        <f>VLOOKUP(Tableau1[[#This Row],[Catégorie]],Tableau3[],3,0)</f>
        <v>Poissons de mer</v>
      </c>
      <c r="F799" s="1" t="str">
        <f>VLOOKUP(Tableau1[[#This Row],[Catégorie]],Tableau3[],5,0)</f>
        <v>Poissons</v>
      </c>
    </row>
    <row r="800" spans="1:6" x14ac:dyDescent="0.35">
      <c r="A800" s="1" t="s">
        <v>962</v>
      </c>
      <c r="B800" s="3">
        <v>3.1733676577234986</v>
      </c>
      <c r="C800" s="1"/>
      <c r="D800" s="1" t="e">
        <f>VLOOKUP(Tableau1[[#This Row],[Catégorie]],Tableau3[],4,0)</f>
        <v>#N/A</v>
      </c>
      <c r="E800" s="1" t="e">
        <f>VLOOKUP(Tableau1[[#This Row],[Catégorie]],Tableau3[],3,0)</f>
        <v>#N/A</v>
      </c>
      <c r="F800" s="1" t="e">
        <f>VLOOKUP(Tableau1[[#This Row],[Catégorie]],Tableau3[],5,0)</f>
        <v>#N/A</v>
      </c>
    </row>
    <row r="801" spans="1:6" x14ac:dyDescent="0.35">
      <c r="A801" s="1" t="s">
        <v>449</v>
      </c>
      <c r="B801" s="3">
        <v>1.092936085666351</v>
      </c>
      <c r="C801" s="1"/>
      <c r="D801" s="1" t="e">
        <f>VLOOKUP(Tableau1[[#This Row],[Catégorie]],Tableau3[],4,0)</f>
        <v>#N/A</v>
      </c>
      <c r="E801" s="1" t="e">
        <f>VLOOKUP(Tableau1[[#This Row],[Catégorie]],Tableau3[],3,0)</f>
        <v>#N/A</v>
      </c>
      <c r="F801" s="1" t="e">
        <f>VLOOKUP(Tableau1[[#This Row],[Catégorie]],Tableau3[],5,0)</f>
        <v>#N/A</v>
      </c>
    </row>
    <row r="802" spans="1:6" x14ac:dyDescent="0.35">
      <c r="A802" s="1" t="s">
        <v>538</v>
      </c>
      <c r="B802" s="3">
        <v>0.37028904475089486</v>
      </c>
      <c r="C802" s="1" t="s">
        <v>1748</v>
      </c>
      <c r="D802" s="1" t="str">
        <f>VLOOKUP(Tableau1[[#This Row],[Catégorie]],Tableau3[],4,0)</f>
        <v>Herbes aromatiques</v>
      </c>
      <c r="E802" s="1" t="str">
        <f>VLOOKUP(Tableau1[[#This Row],[Catégorie]],Tableau3[],3,0)</f>
        <v>Herbes aromatiques</v>
      </c>
      <c r="F802" s="1" t="str">
        <f>VLOOKUP(Tableau1[[#This Row],[Catégorie]],Tableau3[],5,0)</f>
        <v>Herbes aromatiques</v>
      </c>
    </row>
    <row r="803" spans="1:6" x14ac:dyDescent="0.35">
      <c r="A803" s="1" t="s">
        <v>711</v>
      </c>
      <c r="B803" s="3">
        <v>6.7349669506451377</v>
      </c>
      <c r="C803" s="1"/>
      <c r="D803" s="1" t="e">
        <f>VLOOKUP(Tableau1[[#This Row],[Catégorie]],Tableau3[],4,0)</f>
        <v>#N/A</v>
      </c>
      <c r="E803" s="1" t="e">
        <f>VLOOKUP(Tableau1[[#This Row],[Catégorie]],Tableau3[],3,0)</f>
        <v>#N/A</v>
      </c>
      <c r="F803" s="1" t="e">
        <f>VLOOKUP(Tableau1[[#This Row],[Catégorie]],Tableau3[],5,0)</f>
        <v>#N/A</v>
      </c>
    </row>
    <row r="804" spans="1:6" x14ac:dyDescent="0.35">
      <c r="A804" s="1" t="s">
        <v>1424</v>
      </c>
      <c r="B804" s="3">
        <v>1.1379147137932404</v>
      </c>
      <c r="C804" s="1"/>
      <c r="D804" s="1" t="e">
        <f>VLOOKUP(Tableau1[[#This Row],[Catégorie]],Tableau3[],4,0)</f>
        <v>#N/A</v>
      </c>
      <c r="E804" s="1" t="e">
        <f>VLOOKUP(Tableau1[[#This Row],[Catégorie]],Tableau3[],3,0)</f>
        <v>#N/A</v>
      </c>
      <c r="F804" s="1" t="e">
        <f>VLOOKUP(Tableau1[[#This Row],[Catégorie]],Tableau3[],5,0)</f>
        <v>#N/A</v>
      </c>
    </row>
    <row r="805" spans="1:6" x14ac:dyDescent="0.35">
      <c r="A805" s="1" t="s">
        <v>407</v>
      </c>
      <c r="B805" s="3">
        <v>14.744651379445772</v>
      </c>
      <c r="C805" s="1"/>
      <c r="D805" s="1" t="e">
        <f>VLOOKUP(Tableau1[[#This Row],[Catégorie]],Tableau3[],4,0)</f>
        <v>#N/A</v>
      </c>
      <c r="E805" s="1" t="e">
        <f>VLOOKUP(Tableau1[[#This Row],[Catégorie]],Tableau3[],3,0)</f>
        <v>#N/A</v>
      </c>
      <c r="F805" s="1" t="e">
        <f>VLOOKUP(Tableau1[[#This Row],[Catégorie]],Tableau3[],5,0)</f>
        <v>#N/A</v>
      </c>
    </row>
    <row r="806" spans="1:6" x14ac:dyDescent="0.35">
      <c r="A806" s="1" t="s">
        <v>42</v>
      </c>
      <c r="B806" s="3">
        <v>1.1379147137932404</v>
      </c>
      <c r="C806" s="1"/>
      <c r="D806" s="1" t="e">
        <f>VLOOKUP(Tableau1[[#This Row],[Catégorie]],Tableau3[],4,0)</f>
        <v>#N/A</v>
      </c>
      <c r="E806" s="1" t="e">
        <f>VLOOKUP(Tableau1[[#This Row],[Catégorie]],Tableau3[],3,0)</f>
        <v>#N/A</v>
      </c>
      <c r="F806" s="1" t="e">
        <f>VLOOKUP(Tableau1[[#This Row],[Catégorie]],Tableau3[],5,0)</f>
        <v>#N/A</v>
      </c>
    </row>
    <row r="807" spans="1:6" x14ac:dyDescent="0.35">
      <c r="A807" s="1" t="s">
        <v>1213</v>
      </c>
      <c r="B807" s="3">
        <v>2.9031878737161301</v>
      </c>
      <c r="C807" s="1"/>
      <c r="D807" s="1" t="e">
        <f>VLOOKUP(Tableau1[[#This Row],[Catégorie]],Tableau3[],4,0)</f>
        <v>#N/A</v>
      </c>
      <c r="E807" s="1" t="e">
        <f>VLOOKUP(Tableau1[[#This Row],[Catégorie]],Tableau3[],3,0)</f>
        <v>#N/A</v>
      </c>
      <c r="F807" s="1" t="e">
        <f>VLOOKUP(Tableau1[[#This Row],[Catégorie]],Tableau3[],5,0)</f>
        <v>#N/A</v>
      </c>
    </row>
    <row r="808" spans="1:6" x14ac:dyDescent="0.35">
      <c r="A808" s="1" t="s">
        <v>626</v>
      </c>
      <c r="B808" s="3">
        <v>8.6927974189219022</v>
      </c>
      <c r="C808" s="1"/>
      <c r="D808" s="1" t="e">
        <f>VLOOKUP(Tableau1[[#This Row],[Catégorie]],Tableau3[],4,0)</f>
        <v>#N/A</v>
      </c>
      <c r="E808" s="1" t="e">
        <f>VLOOKUP(Tableau1[[#This Row],[Catégorie]],Tableau3[],3,0)</f>
        <v>#N/A</v>
      </c>
      <c r="F808" s="1" t="e">
        <f>VLOOKUP(Tableau1[[#This Row],[Catégorie]],Tableau3[],5,0)</f>
        <v>#N/A</v>
      </c>
    </row>
    <row r="809" spans="1:6" x14ac:dyDescent="0.35">
      <c r="A809" s="1" t="s">
        <v>43</v>
      </c>
      <c r="B809" s="3">
        <v>0.85572839757298846</v>
      </c>
      <c r="C809" s="1"/>
      <c r="D809" s="1" t="e">
        <f>VLOOKUP(Tableau1[[#This Row],[Catégorie]],Tableau3[],4,0)</f>
        <v>#N/A</v>
      </c>
      <c r="E809" s="1" t="e">
        <f>VLOOKUP(Tableau1[[#This Row],[Catégorie]],Tableau3[],3,0)</f>
        <v>#N/A</v>
      </c>
      <c r="F809" s="1" t="e">
        <f>VLOOKUP(Tableau1[[#This Row],[Catégorie]],Tableau3[],5,0)</f>
        <v>#N/A</v>
      </c>
    </row>
    <row r="810" spans="1:6" x14ac:dyDescent="0.35">
      <c r="A810" s="1" t="s">
        <v>173</v>
      </c>
      <c r="B810" s="3">
        <v>0.53127454732110746</v>
      </c>
      <c r="C810" s="1"/>
      <c r="D810" s="1" t="e">
        <f>VLOOKUP(Tableau1[[#This Row],[Catégorie]],Tableau3[],4,0)</f>
        <v>#N/A</v>
      </c>
      <c r="E810" s="1" t="e">
        <f>VLOOKUP(Tableau1[[#This Row],[Catégorie]],Tableau3[],3,0)</f>
        <v>#N/A</v>
      </c>
      <c r="F810" s="1" t="e">
        <f>VLOOKUP(Tableau1[[#This Row],[Catégorie]],Tableau3[],5,0)</f>
        <v>#N/A</v>
      </c>
    </row>
    <row r="811" spans="1:6" x14ac:dyDescent="0.35">
      <c r="A811" s="1" t="s">
        <v>1323</v>
      </c>
      <c r="B811" s="3">
        <v>1.092936085666351</v>
      </c>
      <c r="C811" s="1"/>
      <c r="D811" s="1" t="e">
        <f>VLOOKUP(Tableau1[[#This Row],[Catégorie]],Tableau3[],4,0)</f>
        <v>#N/A</v>
      </c>
      <c r="E811" s="1" t="e">
        <f>VLOOKUP(Tableau1[[#This Row],[Catégorie]],Tableau3[],3,0)</f>
        <v>#N/A</v>
      </c>
      <c r="F811" s="1" t="e">
        <f>VLOOKUP(Tableau1[[#This Row],[Catégorie]],Tableau3[],5,0)</f>
        <v>#N/A</v>
      </c>
    </row>
    <row r="812" spans="1:6" x14ac:dyDescent="0.35">
      <c r="A812" s="1" t="s">
        <v>540</v>
      </c>
      <c r="B812" s="3">
        <v>0.37028904475089486</v>
      </c>
      <c r="C812" s="1" t="s">
        <v>1658</v>
      </c>
      <c r="D812" s="1" t="str">
        <f>VLOOKUP(Tableau1[[#This Row],[Catégorie]],Tableau3[],4,0)</f>
        <v>Poissons</v>
      </c>
      <c r="E812" s="1" t="str">
        <f>VLOOKUP(Tableau1[[#This Row],[Catégorie]],Tableau3[],3,0)</f>
        <v>Poissons de mer</v>
      </c>
      <c r="F812" s="1" t="str">
        <f>VLOOKUP(Tableau1[[#This Row],[Catégorie]],Tableau3[],5,0)</f>
        <v>Poissons</v>
      </c>
    </row>
    <row r="813" spans="1:6" x14ac:dyDescent="0.35">
      <c r="A813" s="1" t="s">
        <v>1324</v>
      </c>
      <c r="B813" s="3">
        <v>1.092936085666351</v>
      </c>
      <c r="C813" s="1"/>
      <c r="D813" s="1" t="e">
        <f>VLOOKUP(Tableau1[[#This Row],[Catégorie]],Tableau3[],4,0)</f>
        <v>#N/A</v>
      </c>
      <c r="E813" s="1" t="e">
        <f>VLOOKUP(Tableau1[[#This Row],[Catégorie]],Tableau3[],3,0)</f>
        <v>#N/A</v>
      </c>
      <c r="F813" s="1" t="e">
        <f>VLOOKUP(Tableau1[[#This Row],[Catégorie]],Tableau3[],5,0)</f>
        <v>#N/A</v>
      </c>
    </row>
    <row r="814" spans="1:6" x14ac:dyDescent="0.35">
      <c r="A814" s="1" t="s">
        <v>539</v>
      </c>
      <c r="B814" s="3">
        <v>0.37028904475089486</v>
      </c>
      <c r="C814" s="1" t="s">
        <v>1746</v>
      </c>
      <c r="D814" s="1" t="str">
        <f>VLOOKUP(Tableau1[[#This Row],[Catégorie]],Tableau3[],4,0)</f>
        <v>Epices et arômes</v>
      </c>
      <c r="E814" s="1" t="str">
        <f>VLOOKUP(Tableau1[[#This Row],[Catégorie]],Tableau3[],3,0)</f>
        <v>Epices et arômes</v>
      </c>
      <c r="F814" s="1" t="str">
        <f>VLOOKUP(Tableau1[[#This Row],[Catégorie]],Tableau3[],5,0)</f>
        <v>Epices et arômes</v>
      </c>
    </row>
    <row r="815" spans="1:6" x14ac:dyDescent="0.35">
      <c r="A815" s="1" t="s">
        <v>1435</v>
      </c>
      <c r="B815" s="3">
        <v>1.1379147137932404</v>
      </c>
      <c r="C815" s="1"/>
      <c r="D815" s="1" t="e">
        <f>VLOOKUP(Tableau1[[#This Row],[Catégorie]],Tableau3[],4,0)</f>
        <v>#N/A</v>
      </c>
      <c r="E815" s="1" t="e">
        <f>VLOOKUP(Tableau1[[#This Row],[Catégorie]],Tableau3[],3,0)</f>
        <v>#N/A</v>
      </c>
      <c r="F815" s="1" t="e">
        <f>VLOOKUP(Tableau1[[#This Row],[Catégorie]],Tableau3[],5,0)</f>
        <v>#N/A</v>
      </c>
    </row>
    <row r="816" spans="1:6" x14ac:dyDescent="0.35">
      <c r="A816" s="1" t="s">
        <v>680</v>
      </c>
      <c r="B816" s="3">
        <v>1.0768346285735211</v>
      </c>
      <c r="C816" s="1" t="s">
        <v>1518</v>
      </c>
      <c r="D816" s="1" t="str">
        <f>VLOOKUP(Tableau1[[#This Row],[Catégorie]],Tableau3[],4,0)</f>
        <v>Fruits</v>
      </c>
      <c r="E816" s="1" t="str">
        <f>VLOOKUP(Tableau1[[#This Row],[Catégorie]],Tableau3[],3,0)</f>
        <v>Fruits frais</v>
      </c>
      <c r="F816" s="1" t="str">
        <f>VLOOKUP(Tableau1[[#This Row],[Catégorie]],Tableau3[],5,0)</f>
        <v>Fruits et légumes</v>
      </c>
    </row>
    <row r="817" spans="1:6" x14ac:dyDescent="0.35">
      <c r="A817" s="1" t="s">
        <v>681</v>
      </c>
      <c r="B817" s="3">
        <v>1.0768346285735211</v>
      </c>
      <c r="C817" s="1" t="s">
        <v>1518</v>
      </c>
      <c r="D817" s="1" t="str">
        <f>VLOOKUP(Tableau1[[#This Row],[Catégorie]],Tableau3[],4,0)</f>
        <v>Fruits</v>
      </c>
      <c r="E817" s="1" t="str">
        <f>VLOOKUP(Tableau1[[#This Row],[Catégorie]],Tableau3[],3,0)</f>
        <v>Fruits frais</v>
      </c>
      <c r="F817" s="1" t="str">
        <f>VLOOKUP(Tableau1[[#This Row],[Catégorie]],Tableau3[],5,0)</f>
        <v>Fruits et légumes</v>
      </c>
    </row>
    <row r="818" spans="1:6" x14ac:dyDescent="0.35">
      <c r="A818" s="1" t="s">
        <v>541</v>
      </c>
      <c r="B818" s="3">
        <v>0.37028904475089486</v>
      </c>
      <c r="C818" s="1" t="s">
        <v>1748</v>
      </c>
      <c r="D818" s="1" t="str">
        <f>VLOOKUP(Tableau1[[#This Row],[Catégorie]],Tableau3[],4,0)</f>
        <v>Herbes aromatiques</v>
      </c>
      <c r="E818" s="1" t="str">
        <f>VLOOKUP(Tableau1[[#This Row],[Catégorie]],Tableau3[],3,0)</f>
        <v>Herbes aromatiques</v>
      </c>
      <c r="F818" s="1" t="str">
        <f>VLOOKUP(Tableau1[[#This Row],[Catégorie]],Tableau3[],5,0)</f>
        <v>Herbes aromatiques</v>
      </c>
    </row>
    <row r="819" spans="1:6" x14ac:dyDescent="0.35">
      <c r="A819" s="1" t="s">
        <v>44</v>
      </c>
      <c r="B819" s="3">
        <v>1.1379147137932404</v>
      </c>
      <c r="C819" s="1"/>
      <c r="D819" s="1" t="e">
        <f>VLOOKUP(Tableau1[[#This Row],[Catégorie]],Tableau3[],4,0)</f>
        <v>#N/A</v>
      </c>
      <c r="E819" s="1" t="e">
        <f>VLOOKUP(Tableau1[[#This Row],[Catégorie]],Tableau3[],3,0)</f>
        <v>#N/A</v>
      </c>
      <c r="F819" s="1" t="e">
        <f>VLOOKUP(Tableau1[[#This Row],[Catégorie]],Tableau3[],5,0)</f>
        <v>#N/A</v>
      </c>
    </row>
    <row r="820" spans="1:6" x14ac:dyDescent="0.35">
      <c r="A820" s="1" t="s">
        <v>408</v>
      </c>
      <c r="B820" s="3">
        <v>14.744651379445772</v>
      </c>
      <c r="C820" s="1"/>
      <c r="D820" s="1" t="e">
        <f>VLOOKUP(Tableau1[[#This Row],[Catégorie]],Tableau3[],4,0)</f>
        <v>#N/A</v>
      </c>
      <c r="E820" s="1" t="e">
        <f>VLOOKUP(Tableau1[[#This Row],[Catégorie]],Tableau3[],3,0)</f>
        <v>#N/A</v>
      </c>
      <c r="F820" s="1" t="e">
        <f>VLOOKUP(Tableau1[[#This Row],[Catégorie]],Tableau3[],5,0)</f>
        <v>#N/A</v>
      </c>
    </row>
    <row r="821" spans="1:6" x14ac:dyDescent="0.35">
      <c r="A821" s="1" t="s">
        <v>1160</v>
      </c>
      <c r="B821" s="3">
        <v>1.3105838180925042</v>
      </c>
      <c r="C821" s="1"/>
      <c r="D821" s="1" t="e">
        <f>VLOOKUP(Tableau1[[#This Row],[Catégorie]],Tableau3[],4,0)</f>
        <v>#N/A</v>
      </c>
      <c r="E821" s="1" t="e">
        <f>VLOOKUP(Tableau1[[#This Row],[Catégorie]],Tableau3[],3,0)</f>
        <v>#N/A</v>
      </c>
      <c r="F821" s="1" t="e">
        <f>VLOOKUP(Tableau1[[#This Row],[Catégorie]],Tableau3[],5,0)</f>
        <v>#N/A</v>
      </c>
    </row>
    <row r="822" spans="1:6" x14ac:dyDescent="0.35">
      <c r="A822" s="1" t="s">
        <v>1161</v>
      </c>
      <c r="B822" s="3">
        <v>1.3105838180925042</v>
      </c>
      <c r="C822" s="1"/>
      <c r="D822" s="1" t="e">
        <f>VLOOKUP(Tableau1[[#This Row],[Catégorie]],Tableau3[],4,0)</f>
        <v>#N/A</v>
      </c>
      <c r="E822" s="1" t="e">
        <f>VLOOKUP(Tableau1[[#This Row],[Catégorie]],Tableau3[],3,0)</f>
        <v>#N/A</v>
      </c>
      <c r="F822" s="1" t="e">
        <f>VLOOKUP(Tableau1[[#This Row],[Catégorie]],Tableau3[],5,0)</f>
        <v>#N/A</v>
      </c>
    </row>
    <row r="823" spans="1:6" x14ac:dyDescent="0.35">
      <c r="A823" s="1" t="s">
        <v>1162</v>
      </c>
      <c r="B823" s="3">
        <v>1.3105838180925042</v>
      </c>
      <c r="C823" s="1"/>
      <c r="D823" s="1" t="e">
        <f>VLOOKUP(Tableau1[[#This Row],[Catégorie]],Tableau3[],4,0)</f>
        <v>#N/A</v>
      </c>
      <c r="E823" s="1" t="e">
        <f>VLOOKUP(Tableau1[[#This Row],[Catégorie]],Tableau3[],3,0)</f>
        <v>#N/A</v>
      </c>
      <c r="F823" s="1" t="e">
        <f>VLOOKUP(Tableau1[[#This Row],[Catégorie]],Tableau3[],5,0)</f>
        <v>#N/A</v>
      </c>
    </row>
    <row r="824" spans="1:6" x14ac:dyDescent="0.35">
      <c r="A824" s="1" t="s">
        <v>1189</v>
      </c>
      <c r="B824" s="3">
        <v>1.8257019493310429</v>
      </c>
      <c r="C824" s="1" t="s">
        <v>1658</v>
      </c>
      <c r="D824" s="1" t="str">
        <f>VLOOKUP(Tableau1[[#This Row],[Catégorie]],Tableau3[],4,0)</f>
        <v>Poissons</v>
      </c>
      <c r="E824" s="1" t="str">
        <f>VLOOKUP(Tableau1[[#This Row],[Catégorie]],Tableau3[],3,0)</f>
        <v>Poissons de mer</v>
      </c>
      <c r="F824" s="1" t="str">
        <f>VLOOKUP(Tableau1[[#This Row],[Catégorie]],Tableau3[],5,0)</f>
        <v>Poissons</v>
      </c>
    </row>
    <row r="825" spans="1:6" x14ac:dyDescent="0.35">
      <c r="A825" s="1" t="s">
        <v>1190</v>
      </c>
      <c r="B825" s="3">
        <v>1.8257019493310429</v>
      </c>
      <c r="C825" s="1" t="s">
        <v>1658</v>
      </c>
      <c r="D825" s="1" t="str">
        <f>VLOOKUP(Tableau1[[#This Row],[Catégorie]],Tableau3[],4,0)</f>
        <v>Poissons</v>
      </c>
      <c r="E825" s="1" t="str">
        <f>VLOOKUP(Tableau1[[#This Row],[Catégorie]],Tableau3[],3,0)</f>
        <v>Poissons de mer</v>
      </c>
      <c r="F825" s="1" t="str">
        <f>VLOOKUP(Tableau1[[#This Row],[Catégorie]],Tableau3[],5,0)</f>
        <v>Poissons</v>
      </c>
    </row>
    <row r="826" spans="1:6" x14ac:dyDescent="0.35">
      <c r="A826" s="1" t="s">
        <v>1163</v>
      </c>
      <c r="B826" s="3">
        <v>3.2635934664473378</v>
      </c>
      <c r="C826" s="1"/>
      <c r="D826" s="1" t="e">
        <f>VLOOKUP(Tableau1[[#This Row],[Catégorie]],Tableau3[],4,0)</f>
        <v>#N/A</v>
      </c>
      <c r="E826" s="1" t="e">
        <f>VLOOKUP(Tableau1[[#This Row],[Catégorie]],Tableau3[],3,0)</f>
        <v>#N/A</v>
      </c>
      <c r="F826" s="1" t="e">
        <f>VLOOKUP(Tableau1[[#This Row],[Catégorie]],Tableau3[],5,0)</f>
        <v>#N/A</v>
      </c>
    </row>
    <row r="827" spans="1:6" x14ac:dyDescent="0.35">
      <c r="A827" s="1" t="s">
        <v>1436</v>
      </c>
      <c r="B827" s="3">
        <v>1.1379147137932404</v>
      </c>
      <c r="C827" s="1"/>
      <c r="D827" s="1" t="e">
        <f>VLOOKUP(Tableau1[[#This Row],[Catégorie]],Tableau3[],4,0)</f>
        <v>#N/A</v>
      </c>
      <c r="E827" s="1" t="e">
        <f>VLOOKUP(Tableau1[[#This Row],[Catégorie]],Tableau3[],3,0)</f>
        <v>#N/A</v>
      </c>
      <c r="F827" s="1" t="e">
        <f>VLOOKUP(Tableau1[[#This Row],[Catégorie]],Tableau3[],5,0)</f>
        <v>#N/A</v>
      </c>
    </row>
    <row r="828" spans="1:6" x14ac:dyDescent="0.35">
      <c r="A828" s="1" t="s">
        <v>1437</v>
      </c>
      <c r="B828" s="3">
        <v>1.1379147137932404</v>
      </c>
      <c r="C828" s="1"/>
      <c r="D828" s="1" t="e">
        <f>VLOOKUP(Tableau1[[#This Row],[Catégorie]],Tableau3[],4,0)</f>
        <v>#N/A</v>
      </c>
      <c r="E828" s="1" t="e">
        <f>VLOOKUP(Tableau1[[#This Row],[Catégorie]],Tableau3[],3,0)</f>
        <v>#N/A</v>
      </c>
      <c r="F828" s="1" t="e">
        <f>VLOOKUP(Tableau1[[#This Row],[Catégorie]],Tableau3[],5,0)</f>
        <v>#N/A</v>
      </c>
    </row>
    <row r="829" spans="1:6" x14ac:dyDescent="0.35">
      <c r="A829" s="1" t="s">
        <v>1438</v>
      </c>
      <c r="B829" s="3">
        <v>1.1379147137932404</v>
      </c>
      <c r="C829" s="1"/>
      <c r="D829" s="1" t="e">
        <f>VLOOKUP(Tableau1[[#This Row],[Catégorie]],Tableau3[],4,0)</f>
        <v>#N/A</v>
      </c>
      <c r="E829" s="1" t="e">
        <f>VLOOKUP(Tableau1[[#This Row],[Catégorie]],Tableau3[],3,0)</f>
        <v>#N/A</v>
      </c>
      <c r="F829" s="1" t="e">
        <f>VLOOKUP(Tableau1[[#This Row],[Catégorie]],Tableau3[],5,0)</f>
        <v>#N/A</v>
      </c>
    </row>
    <row r="830" spans="1:6" x14ac:dyDescent="0.35">
      <c r="A830" s="1" t="s">
        <v>1439</v>
      </c>
      <c r="B830" s="3">
        <v>1.1379147137932404</v>
      </c>
      <c r="C830" s="1"/>
      <c r="D830" s="1" t="e">
        <f>VLOOKUP(Tableau1[[#This Row],[Catégorie]],Tableau3[],4,0)</f>
        <v>#N/A</v>
      </c>
      <c r="E830" s="1" t="e">
        <f>VLOOKUP(Tableau1[[#This Row],[Catégorie]],Tableau3[],3,0)</f>
        <v>#N/A</v>
      </c>
      <c r="F830" s="1" t="e">
        <f>VLOOKUP(Tableau1[[#This Row],[Catégorie]],Tableau3[],5,0)</f>
        <v>#N/A</v>
      </c>
    </row>
    <row r="831" spans="1:6" x14ac:dyDescent="0.35">
      <c r="A831" s="1" t="s">
        <v>1440</v>
      </c>
      <c r="B831" s="3">
        <v>1.1379147137932404</v>
      </c>
      <c r="C831" s="1"/>
      <c r="D831" s="1" t="e">
        <f>VLOOKUP(Tableau1[[#This Row],[Catégorie]],Tableau3[],4,0)</f>
        <v>#N/A</v>
      </c>
      <c r="E831" s="1" t="e">
        <f>VLOOKUP(Tableau1[[#This Row],[Catégorie]],Tableau3[],3,0)</f>
        <v>#N/A</v>
      </c>
      <c r="F831" s="1" t="e">
        <f>VLOOKUP(Tableau1[[#This Row],[Catégorie]],Tableau3[],5,0)</f>
        <v>#N/A</v>
      </c>
    </row>
    <row r="832" spans="1:6" x14ac:dyDescent="0.35">
      <c r="A832" s="1" t="s">
        <v>1164</v>
      </c>
      <c r="B832" s="3">
        <v>3.2635934664473378</v>
      </c>
      <c r="C832" s="1"/>
      <c r="D832" s="1" t="e">
        <f>VLOOKUP(Tableau1[[#This Row],[Catégorie]],Tableau3[],4,0)</f>
        <v>#N/A</v>
      </c>
      <c r="E832" s="1" t="e">
        <f>VLOOKUP(Tableau1[[#This Row],[Catégorie]],Tableau3[],3,0)</f>
        <v>#N/A</v>
      </c>
      <c r="F832" s="1" t="e">
        <f>VLOOKUP(Tableau1[[#This Row],[Catégorie]],Tableau3[],5,0)</f>
        <v>#N/A</v>
      </c>
    </row>
    <row r="833" spans="1:6" x14ac:dyDescent="0.35">
      <c r="A833" s="1" t="s">
        <v>1165</v>
      </c>
      <c r="B833" s="3">
        <v>3.2635934664473378</v>
      </c>
      <c r="C833" s="1"/>
      <c r="D833" s="1" t="e">
        <f>VLOOKUP(Tableau1[[#This Row],[Catégorie]],Tableau3[],4,0)</f>
        <v>#N/A</v>
      </c>
      <c r="E833" s="1" t="e">
        <f>VLOOKUP(Tableau1[[#This Row],[Catégorie]],Tableau3[],3,0)</f>
        <v>#N/A</v>
      </c>
      <c r="F833" s="1" t="e">
        <f>VLOOKUP(Tableau1[[#This Row],[Catégorie]],Tableau3[],5,0)</f>
        <v>#N/A</v>
      </c>
    </row>
    <row r="834" spans="1:6" x14ac:dyDescent="0.35">
      <c r="A834" s="1" t="s">
        <v>409</v>
      </c>
      <c r="B834" s="3">
        <v>14.744651379445772</v>
      </c>
      <c r="C834" s="1"/>
      <c r="D834" s="1" t="e">
        <f>VLOOKUP(Tableau1[[#This Row],[Catégorie]],Tableau3[],4,0)</f>
        <v>#N/A</v>
      </c>
      <c r="E834" s="1" t="e">
        <f>VLOOKUP(Tableau1[[#This Row],[Catégorie]],Tableau3[],3,0)</f>
        <v>#N/A</v>
      </c>
      <c r="F834" s="1" t="e">
        <f>VLOOKUP(Tableau1[[#This Row],[Catégorie]],Tableau3[],5,0)</f>
        <v>#N/A</v>
      </c>
    </row>
    <row r="835" spans="1:6" x14ac:dyDescent="0.35">
      <c r="A835" s="1" t="s">
        <v>279</v>
      </c>
      <c r="B835" s="3">
        <v>3.2635934664473378</v>
      </c>
      <c r="C835" s="1"/>
      <c r="D835" s="1" t="e">
        <f>VLOOKUP(Tableau1[[#This Row],[Catégorie]],Tableau3[],4,0)</f>
        <v>#N/A</v>
      </c>
      <c r="E835" s="1" t="e">
        <f>VLOOKUP(Tableau1[[#This Row],[Catégorie]],Tableau3[],3,0)</f>
        <v>#N/A</v>
      </c>
      <c r="F835" s="1" t="e">
        <f>VLOOKUP(Tableau1[[#This Row],[Catégorie]],Tableau3[],5,0)</f>
        <v>#N/A</v>
      </c>
    </row>
    <row r="836" spans="1:6" x14ac:dyDescent="0.35">
      <c r="A836" s="1" t="s">
        <v>1268</v>
      </c>
      <c r="B836" s="3">
        <v>12.65697615587289</v>
      </c>
      <c r="C836" s="1"/>
      <c r="D836" s="1" t="e">
        <f>VLOOKUP(Tableau1[[#This Row],[Catégorie]],Tableau3[],4,0)</f>
        <v>#N/A</v>
      </c>
      <c r="E836" s="1" t="e">
        <f>VLOOKUP(Tableau1[[#This Row],[Catégorie]],Tableau3[],3,0)</f>
        <v>#N/A</v>
      </c>
      <c r="F836" s="1" t="e">
        <f>VLOOKUP(Tableau1[[#This Row],[Catégorie]],Tableau3[],5,0)</f>
        <v>#N/A</v>
      </c>
    </row>
    <row r="837" spans="1:6" x14ac:dyDescent="0.35">
      <c r="A837" s="1" t="s">
        <v>682</v>
      </c>
      <c r="B837" s="3">
        <v>0.36676864758461342</v>
      </c>
      <c r="C837" s="1" t="s">
        <v>1518</v>
      </c>
      <c r="D837" s="1" t="str">
        <f>VLOOKUP(Tableau1[[#This Row],[Catégorie]],Tableau3[],4,0)</f>
        <v>Fruits</v>
      </c>
      <c r="E837" s="1" t="str">
        <f>VLOOKUP(Tableau1[[#This Row],[Catégorie]],Tableau3[],3,0)</f>
        <v>Fruits frais</v>
      </c>
      <c r="F837" s="1" t="str">
        <f>VLOOKUP(Tableau1[[#This Row],[Catégorie]],Tableau3[],5,0)</f>
        <v>Fruits et légumes</v>
      </c>
    </row>
    <row r="838" spans="1:6" x14ac:dyDescent="0.35">
      <c r="A838" s="1" t="s">
        <v>450</v>
      </c>
      <c r="B838" s="3">
        <v>1.092936085666351</v>
      </c>
      <c r="C838" s="1"/>
      <c r="D838" s="1" t="e">
        <f>VLOOKUP(Tableau1[[#This Row],[Catégorie]],Tableau3[],4,0)</f>
        <v>#N/A</v>
      </c>
      <c r="E838" s="1" t="e">
        <f>VLOOKUP(Tableau1[[#This Row],[Catégorie]],Tableau3[],3,0)</f>
        <v>#N/A</v>
      </c>
      <c r="F838" s="1" t="e">
        <f>VLOOKUP(Tableau1[[#This Row],[Catégorie]],Tableau3[],5,0)</f>
        <v>#N/A</v>
      </c>
    </row>
    <row r="839" spans="1:6" x14ac:dyDescent="0.35">
      <c r="A839" s="1" t="s">
        <v>410</v>
      </c>
      <c r="B839" s="3">
        <v>14.744651379445772</v>
      </c>
      <c r="C839" s="1"/>
      <c r="D839" s="1" t="e">
        <f>VLOOKUP(Tableau1[[#This Row],[Catégorie]],Tableau3[],4,0)</f>
        <v>#N/A</v>
      </c>
      <c r="E839" s="1" t="e">
        <f>VLOOKUP(Tableau1[[#This Row],[Catégorie]],Tableau3[],3,0)</f>
        <v>#N/A</v>
      </c>
      <c r="F839" s="1" t="e">
        <f>VLOOKUP(Tableau1[[#This Row],[Catégorie]],Tableau3[],5,0)</f>
        <v>#N/A</v>
      </c>
    </row>
    <row r="840" spans="1:6" x14ac:dyDescent="0.35">
      <c r="A840" s="1" t="s">
        <v>362</v>
      </c>
      <c r="B840" s="3">
        <v>0</v>
      </c>
      <c r="C840" s="1" t="s">
        <v>1607</v>
      </c>
      <c r="D840" s="1" t="str">
        <f>VLOOKUP(Tableau1[[#This Row],[Catégorie]],Tableau3[],4,0)</f>
        <v>Légumes</v>
      </c>
      <c r="E840" s="1" t="str">
        <f>VLOOKUP(Tableau1[[#This Row],[Catégorie]],Tableau3[],3,0)</f>
        <v>Champignons</v>
      </c>
      <c r="F840" s="1" t="str">
        <f>VLOOKUP(Tableau1[[#This Row],[Catégorie]],Tableau3[],5,0)</f>
        <v>Fruits et légumes</v>
      </c>
    </row>
    <row r="841" spans="1:6" x14ac:dyDescent="0.35">
      <c r="A841" s="1" t="s">
        <v>1269</v>
      </c>
      <c r="B841" s="3">
        <v>12.65697615587289</v>
      </c>
      <c r="C841" s="1" t="s">
        <v>1576</v>
      </c>
      <c r="D841" s="1" t="str">
        <f>VLOOKUP(Tableau1[[#This Row],[Catégorie]],Tableau3[],4,0)</f>
        <v>Charcuterie</v>
      </c>
      <c r="E841" s="1" t="str">
        <f>VLOOKUP(Tableau1[[#This Row],[Catégorie]],Tableau3[],3,0)</f>
        <v>Produits de charcuterie cuits</v>
      </c>
      <c r="F841" s="1" t="str">
        <f>VLOOKUP(Tableau1[[#This Row],[Catégorie]],Tableau3[],5,0)</f>
        <v>Viandes autres, charcuterie et abats</v>
      </c>
    </row>
    <row r="842" spans="1:6" x14ac:dyDescent="0.35">
      <c r="A842" s="1" t="s">
        <v>1325</v>
      </c>
      <c r="B842" s="3">
        <v>1.092936085666351</v>
      </c>
      <c r="C842" s="1"/>
      <c r="D842" s="1" t="e">
        <f>VLOOKUP(Tableau1[[#This Row],[Catégorie]],Tableau3[],4,0)</f>
        <v>#N/A</v>
      </c>
      <c r="E842" s="1" t="e">
        <f>VLOOKUP(Tableau1[[#This Row],[Catégorie]],Tableau3[],3,0)</f>
        <v>#N/A</v>
      </c>
      <c r="F842" s="1" t="e">
        <f>VLOOKUP(Tableau1[[#This Row],[Catégorie]],Tableau3[],5,0)</f>
        <v>#N/A</v>
      </c>
    </row>
    <row r="843" spans="1:6" x14ac:dyDescent="0.35">
      <c r="A843" s="1" t="s">
        <v>1270</v>
      </c>
      <c r="B843" s="3">
        <v>12.65697615587289</v>
      </c>
      <c r="C843" s="1"/>
      <c r="D843" s="1" t="e">
        <f>VLOOKUP(Tableau1[[#This Row],[Catégorie]],Tableau3[],4,0)</f>
        <v>#N/A</v>
      </c>
      <c r="E843" s="1" t="e">
        <f>VLOOKUP(Tableau1[[#This Row],[Catégorie]],Tableau3[],3,0)</f>
        <v>#N/A</v>
      </c>
      <c r="F843" s="1" t="e">
        <f>VLOOKUP(Tableau1[[#This Row],[Catégorie]],Tableau3[],5,0)</f>
        <v>#N/A</v>
      </c>
    </row>
    <row r="844" spans="1:6" x14ac:dyDescent="0.35">
      <c r="A844" s="1" t="s">
        <v>507</v>
      </c>
      <c r="B844" s="3">
        <v>0</v>
      </c>
      <c r="C844" s="1" t="s">
        <v>1620</v>
      </c>
      <c r="D844" s="1" t="str">
        <f>VLOOKUP(Tableau1[[#This Row],[Catégorie]],Tableau3[],4,0)</f>
        <v>Poissons</v>
      </c>
      <c r="E844" s="1" t="str">
        <f>VLOOKUP(Tableau1[[#This Row],[Catégorie]],Tableau3[],3,0)</f>
        <v>Fruits de mer et crustacés</v>
      </c>
      <c r="F844" s="1" t="str">
        <f>VLOOKUP(Tableau1[[#This Row],[Catégorie]],Tableau3[],5,0)</f>
        <v>Poissons</v>
      </c>
    </row>
    <row r="845" spans="1:6" x14ac:dyDescent="0.35">
      <c r="A845" s="1" t="s">
        <v>518</v>
      </c>
      <c r="B845" s="3">
        <v>5.5782657233723434</v>
      </c>
      <c r="C845" s="1"/>
      <c r="D845" s="1" t="e">
        <f>VLOOKUP(Tableau1[[#This Row],[Catégorie]],Tableau3[],4,0)</f>
        <v>#N/A</v>
      </c>
      <c r="E845" s="1" t="e">
        <f>VLOOKUP(Tableau1[[#This Row],[Catégorie]],Tableau3[],3,0)</f>
        <v>#N/A</v>
      </c>
      <c r="F845" s="1" t="e">
        <f>VLOOKUP(Tableau1[[#This Row],[Catégorie]],Tableau3[],5,0)</f>
        <v>#N/A</v>
      </c>
    </row>
    <row r="846" spans="1:6" x14ac:dyDescent="0.35">
      <c r="A846" s="1" t="s">
        <v>451</v>
      </c>
      <c r="B846" s="3">
        <v>1.092936085666351</v>
      </c>
      <c r="C846" s="1" t="s">
        <v>1746</v>
      </c>
      <c r="D846" s="1" t="str">
        <f>VLOOKUP(Tableau1[[#This Row],[Catégorie]],Tableau3[],4,0)</f>
        <v>Epices et arômes</v>
      </c>
      <c r="E846" s="1" t="str">
        <f>VLOOKUP(Tableau1[[#This Row],[Catégorie]],Tableau3[],3,0)</f>
        <v>Epices et arômes</v>
      </c>
      <c r="F846" s="1" t="str">
        <f>VLOOKUP(Tableau1[[#This Row],[Catégorie]],Tableau3[],5,0)</f>
        <v>Epices et arômes</v>
      </c>
    </row>
    <row r="847" spans="1:6" x14ac:dyDescent="0.35">
      <c r="A847" s="1" t="s">
        <v>789</v>
      </c>
      <c r="B847" s="3">
        <v>0.60327713366339597</v>
      </c>
      <c r="C847" s="1"/>
      <c r="D847" s="1" t="e">
        <f>VLOOKUP(Tableau1[[#This Row],[Catégorie]],Tableau3[],4,0)</f>
        <v>#N/A</v>
      </c>
      <c r="E847" s="1" t="e">
        <f>VLOOKUP(Tableau1[[#This Row],[Catégorie]],Tableau3[],3,0)</f>
        <v>#N/A</v>
      </c>
      <c r="F847" s="1" t="e">
        <f>VLOOKUP(Tableau1[[#This Row],[Catégorie]],Tableau3[],5,0)</f>
        <v>#N/A</v>
      </c>
    </row>
    <row r="848" spans="1:6" x14ac:dyDescent="0.35">
      <c r="A848" s="1" t="s">
        <v>452</v>
      </c>
      <c r="B848" s="3">
        <v>1.092936085666351</v>
      </c>
      <c r="C848" s="1" t="s">
        <v>1746</v>
      </c>
      <c r="D848" s="1" t="str">
        <f>VLOOKUP(Tableau1[[#This Row],[Catégorie]],Tableau3[],4,0)</f>
        <v>Epices et arômes</v>
      </c>
      <c r="E848" s="1" t="str">
        <f>VLOOKUP(Tableau1[[#This Row],[Catégorie]],Tableau3[],3,0)</f>
        <v>Epices et arômes</v>
      </c>
      <c r="F848" s="1" t="str">
        <f>VLOOKUP(Tableau1[[#This Row],[Catégorie]],Tableau3[],5,0)</f>
        <v>Epices et arômes</v>
      </c>
    </row>
    <row r="849" spans="1:6" x14ac:dyDescent="0.35">
      <c r="A849" s="1" t="s">
        <v>453</v>
      </c>
      <c r="B849" s="3">
        <v>1.092936085666351</v>
      </c>
      <c r="C849" s="1" t="s">
        <v>1746</v>
      </c>
      <c r="D849" s="1" t="str">
        <f>VLOOKUP(Tableau1[[#This Row],[Catégorie]],Tableau3[],4,0)</f>
        <v>Epices et arômes</v>
      </c>
      <c r="E849" s="1" t="str">
        <f>VLOOKUP(Tableau1[[#This Row],[Catégorie]],Tableau3[],3,0)</f>
        <v>Epices et arômes</v>
      </c>
      <c r="F849" s="1" t="str">
        <f>VLOOKUP(Tableau1[[#This Row],[Catégorie]],Tableau3[],5,0)</f>
        <v>Epices et arômes</v>
      </c>
    </row>
    <row r="850" spans="1:6" x14ac:dyDescent="0.35">
      <c r="A850" s="1" t="s">
        <v>627</v>
      </c>
      <c r="B850" s="3">
        <v>8.6927974189219022</v>
      </c>
      <c r="C850" s="1" t="s">
        <v>1581</v>
      </c>
      <c r="D850" s="1" t="str">
        <f>VLOOKUP(Tableau1[[#This Row],[Catégorie]],Tableau3[],4,0)</f>
        <v>Produits laitiers</v>
      </c>
      <c r="E850" s="1" t="str">
        <f>VLOOKUP(Tableau1[[#This Row],[Catégorie]],Tableau3[],3,0)</f>
        <v>Fromage à pâte molle</v>
      </c>
      <c r="F850" s="1" t="str">
        <f>VLOOKUP(Tableau1[[#This Row],[Catégorie]],Tableau3[],5,0)</f>
        <v>Produits laitiers</v>
      </c>
    </row>
    <row r="851" spans="1:6" x14ac:dyDescent="0.35">
      <c r="A851" s="1" t="s">
        <v>348</v>
      </c>
      <c r="B851" s="3">
        <v>0.81848178045180797</v>
      </c>
      <c r="C851" s="1" t="s">
        <v>1574</v>
      </c>
      <c r="D851" s="1" t="str">
        <f>VLOOKUP(Tableau1[[#This Row],[Catégorie]],Tableau3[],4,0)</f>
        <v>Farineux et céréales</v>
      </c>
      <c r="E851" s="1" t="str">
        <f>VLOOKUP(Tableau1[[#This Row],[Catégorie]],Tableau3[],3,0)</f>
        <v>Mélanges de müesli et céréales pour petit-déjeuner</v>
      </c>
      <c r="F851" s="1" t="str">
        <f>VLOOKUP(Tableau1[[#This Row],[Catégorie]],Tableau3[],5,0)</f>
        <v>Pain, farines et céréales</v>
      </c>
    </row>
    <row r="852" spans="1:6" x14ac:dyDescent="0.35">
      <c r="A852" s="1" t="s">
        <v>280</v>
      </c>
      <c r="B852" s="3">
        <v>3.2635934664473378</v>
      </c>
      <c r="C852" s="1"/>
      <c r="D852" s="1" t="e">
        <f>VLOOKUP(Tableau1[[#This Row],[Catégorie]],Tableau3[],4,0)</f>
        <v>#N/A</v>
      </c>
      <c r="E852" s="1" t="e">
        <f>VLOOKUP(Tableau1[[#This Row],[Catégorie]],Tableau3[],3,0)</f>
        <v>#N/A</v>
      </c>
      <c r="F852" s="1" t="e">
        <f>VLOOKUP(Tableau1[[#This Row],[Catégorie]],Tableau3[],5,0)</f>
        <v>#N/A</v>
      </c>
    </row>
    <row r="853" spans="1:6" x14ac:dyDescent="0.35">
      <c r="A853" s="1" t="s">
        <v>683</v>
      </c>
      <c r="B853" s="3">
        <v>0.82320094252685616</v>
      </c>
      <c r="C853" s="1" t="s">
        <v>1518</v>
      </c>
      <c r="D853" s="1" t="str">
        <f>VLOOKUP(Tableau1[[#This Row],[Catégorie]],Tableau3[],4,0)</f>
        <v>Fruits</v>
      </c>
      <c r="E853" s="1" t="str">
        <f>VLOOKUP(Tableau1[[#This Row],[Catégorie]],Tableau3[],3,0)</f>
        <v>Fruits frais</v>
      </c>
      <c r="F853" s="1" t="str">
        <f>VLOOKUP(Tableau1[[#This Row],[Catégorie]],Tableau3[],5,0)</f>
        <v>Fruits et légumes</v>
      </c>
    </row>
    <row r="854" spans="1:6" x14ac:dyDescent="0.35">
      <c r="A854" s="1" t="s">
        <v>542</v>
      </c>
      <c r="B854" s="3">
        <v>0.37028904475089486</v>
      </c>
      <c r="C854" s="1" t="s">
        <v>1746</v>
      </c>
      <c r="D854" s="1" t="str">
        <f>VLOOKUP(Tableau1[[#This Row],[Catégorie]],Tableau3[],4,0)</f>
        <v>Epices et arômes</v>
      </c>
      <c r="E854" s="1" t="str">
        <f>VLOOKUP(Tableau1[[#This Row],[Catégorie]],Tableau3[],3,0)</f>
        <v>Epices et arômes</v>
      </c>
      <c r="F854" s="1" t="str">
        <f>VLOOKUP(Tableau1[[#This Row],[Catégorie]],Tableau3[],5,0)</f>
        <v>Epices et arômes</v>
      </c>
    </row>
    <row r="855" spans="1:6" x14ac:dyDescent="0.35">
      <c r="A855" s="1" t="s">
        <v>628</v>
      </c>
      <c r="B855" s="3">
        <v>11.655498231543413</v>
      </c>
      <c r="C855" s="1"/>
      <c r="D855" s="1" t="e">
        <f>VLOOKUP(Tableau1[[#This Row],[Catégorie]],Tableau3[],4,0)</f>
        <v>#N/A</v>
      </c>
      <c r="E855" s="1" t="e">
        <f>VLOOKUP(Tableau1[[#This Row],[Catégorie]],Tableau3[],3,0)</f>
        <v>#N/A</v>
      </c>
      <c r="F855" s="1" t="e">
        <f>VLOOKUP(Tableau1[[#This Row],[Catégorie]],Tableau3[],5,0)</f>
        <v>#N/A</v>
      </c>
    </row>
    <row r="856" spans="1:6" x14ac:dyDescent="0.35">
      <c r="A856" s="1" t="s">
        <v>684</v>
      </c>
      <c r="B856" s="3">
        <v>0.9461957073023668</v>
      </c>
      <c r="C856" s="1" t="s">
        <v>1518</v>
      </c>
      <c r="D856" s="1" t="str">
        <f>VLOOKUP(Tableau1[[#This Row],[Catégorie]],Tableau3[],4,0)</f>
        <v>Fruits</v>
      </c>
      <c r="E856" s="1" t="str">
        <f>VLOOKUP(Tableau1[[#This Row],[Catégorie]],Tableau3[],3,0)</f>
        <v>Fruits frais</v>
      </c>
      <c r="F856" s="1" t="str">
        <f>VLOOKUP(Tableau1[[#This Row],[Catégorie]],Tableau3[],5,0)</f>
        <v>Fruits et légumes</v>
      </c>
    </row>
    <row r="857" spans="1:6" x14ac:dyDescent="0.35">
      <c r="A857" s="1" t="s">
        <v>411</v>
      </c>
      <c r="B857" s="3">
        <v>14.744651379445772</v>
      </c>
      <c r="C857" s="1"/>
      <c r="D857" s="1" t="e">
        <f>VLOOKUP(Tableau1[[#This Row],[Catégorie]],Tableau3[],4,0)</f>
        <v>#N/A</v>
      </c>
      <c r="E857" s="1" t="e">
        <f>VLOOKUP(Tableau1[[#This Row],[Catégorie]],Tableau3[],3,0)</f>
        <v>#N/A</v>
      </c>
      <c r="F857" s="1" t="e">
        <f>VLOOKUP(Tableau1[[#This Row],[Catégorie]],Tableau3[],5,0)</f>
        <v>#N/A</v>
      </c>
    </row>
    <row r="858" spans="1:6" x14ac:dyDescent="0.35">
      <c r="A858" s="1" t="s">
        <v>1425</v>
      </c>
      <c r="B858" s="3">
        <v>1.1379147137932404</v>
      </c>
      <c r="C858" s="1"/>
      <c r="D858" s="1" t="e">
        <f>VLOOKUP(Tableau1[[#This Row],[Catégorie]],Tableau3[],4,0)</f>
        <v>#N/A</v>
      </c>
      <c r="E858" s="1" t="e">
        <f>VLOOKUP(Tableau1[[#This Row],[Catégorie]],Tableau3[],3,0)</f>
        <v>#N/A</v>
      </c>
      <c r="F858" s="1" t="e">
        <f>VLOOKUP(Tableau1[[#This Row],[Catégorie]],Tableau3[],5,0)</f>
        <v>#N/A</v>
      </c>
    </row>
    <row r="859" spans="1:6" x14ac:dyDescent="0.35">
      <c r="A859" s="1" t="s">
        <v>879</v>
      </c>
      <c r="B859" s="3">
        <v>0.32312203387765104</v>
      </c>
      <c r="C859" s="1"/>
      <c r="D859" s="1" t="e">
        <f>VLOOKUP(Tableau1[[#This Row],[Catégorie]],Tableau3[],4,0)</f>
        <v>#N/A</v>
      </c>
      <c r="E859" s="1" t="e">
        <f>VLOOKUP(Tableau1[[#This Row],[Catégorie]],Tableau3[],3,0)</f>
        <v>#N/A</v>
      </c>
      <c r="F859" s="1" t="e">
        <f>VLOOKUP(Tableau1[[#This Row],[Catégorie]],Tableau3[],5,0)</f>
        <v>#N/A</v>
      </c>
    </row>
    <row r="860" spans="1:6" x14ac:dyDescent="0.35">
      <c r="A860" s="1" t="s">
        <v>685</v>
      </c>
      <c r="B860" s="3">
        <v>0.39043976366448291</v>
      </c>
      <c r="C860" s="1" t="s">
        <v>1518</v>
      </c>
      <c r="D860" s="1" t="str">
        <f>VLOOKUP(Tableau1[[#This Row],[Catégorie]],Tableau3[],4,0)</f>
        <v>Fruits</v>
      </c>
      <c r="E860" s="1" t="str">
        <f>VLOOKUP(Tableau1[[#This Row],[Catégorie]],Tableau3[],3,0)</f>
        <v>Fruits frais</v>
      </c>
      <c r="F860" s="1" t="str">
        <f>VLOOKUP(Tableau1[[#This Row],[Catégorie]],Tableau3[],5,0)</f>
        <v>Fruits et légumes</v>
      </c>
    </row>
    <row r="861" spans="1:6" x14ac:dyDescent="0.35">
      <c r="A861" s="1" t="s">
        <v>349</v>
      </c>
      <c r="B861" s="3">
        <v>2.6803612846527254</v>
      </c>
      <c r="C861" s="1"/>
      <c r="D861" s="1" t="e">
        <f>VLOOKUP(Tableau1[[#This Row],[Catégorie]],Tableau3[],4,0)</f>
        <v>#N/A</v>
      </c>
      <c r="E861" s="1" t="e">
        <f>VLOOKUP(Tableau1[[#This Row],[Catégorie]],Tableau3[],3,0)</f>
        <v>#N/A</v>
      </c>
      <c r="F861" s="1" t="e">
        <f>VLOOKUP(Tableau1[[#This Row],[Catégorie]],Tableau3[],5,0)</f>
        <v>#N/A</v>
      </c>
    </row>
    <row r="862" spans="1:6" x14ac:dyDescent="0.35">
      <c r="A862" s="1" t="s">
        <v>350</v>
      </c>
      <c r="B862" s="3">
        <v>2.6803612846527254</v>
      </c>
      <c r="C862" s="1"/>
      <c r="D862" s="1" t="e">
        <f>VLOOKUP(Tableau1[[#This Row],[Catégorie]],Tableau3[],4,0)</f>
        <v>#N/A</v>
      </c>
      <c r="E862" s="1" t="e">
        <f>VLOOKUP(Tableau1[[#This Row],[Catégorie]],Tableau3[],3,0)</f>
        <v>#N/A</v>
      </c>
      <c r="F862" s="1" t="e">
        <f>VLOOKUP(Tableau1[[#This Row],[Catégorie]],Tableau3[],5,0)</f>
        <v>#N/A</v>
      </c>
    </row>
    <row r="863" spans="1:6" x14ac:dyDescent="0.35">
      <c r="A863" s="1" t="s">
        <v>351</v>
      </c>
      <c r="B863" s="3">
        <v>14.744651379445772</v>
      </c>
      <c r="C863" s="1"/>
      <c r="D863" s="1" t="e">
        <f>VLOOKUP(Tableau1[[#This Row],[Catégorie]],Tableau3[],4,0)</f>
        <v>#N/A</v>
      </c>
      <c r="E863" s="1" t="e">
        <f>VLOOKUP(Tableau1[[#This Row],[Catégorie]],Tableau3[],3,0)</f>
        <v>#N/A</v>
      </c>
      <c r="F863" s="1" t="e">
        <f>VLOOKUP(Tableau1[[#This Row],[Catégorie]],Tableau3[],5,0)</f>
        <v>#N/A</v>
      </c>
    </row>
    <row r="864" spans="1:6" x14ac:dyDescent="0.35">
      <c r="A864" s="1" t="s">
        <v>1166</v>
      </c>
      <c r="B864" s="3">
        <v>3.2635934664473378</v>
      </c>
      <c r="C864" s="1"/>
      <c r="D864" s="1" t="e">
        <f>VLOOKUP(Tableau1[[#This Row],[Catégorie]],Tableau3[],4,0)</f>
        <v>#N/A</v>
      </c>
      <c r="E864" s="1" t="e">
        <f>VLOOKUP(Tableau1[[#This Row],[Catégorie]],Tableau3[],3,0)</f>
        <v>#N/A</v>
      </c>
      <c r="F864" s="1" t="e">
        <f>VLOOKUP(Tableau1[[#This Row],[Catégorie]],Tableau3[],5,0)</f>
        <v>#N/A</v>
      </c>
    </row>
    <row r="865" spans="1:6" x14ac:dyDescent="0.35">
      <c r="A865" s="1" t="s">
        <v>712</v>
      </c>
      <c r="B865" s="3">
        <v>6.7349669506451377</v>
      </c>
      <c r="C865" s="1" t="s">
        <v>1585</v>
      </c>
      <c r="D865" s="1" t="str">
        <f>VLOOKUP(Tableau1[[#This Row],[Catégorie]],Tableau3[],4,0)</f>
        <v>Noix, graines et produits oléagineux</v>
      </c>
      <c r="E865" s="1" t="str">
        <f>VLOOKUP(Tableau1[[#This Row],[Catégorie]],Tableau3[],3,0)</f>
        <v>Noix, graines et produits oléagineux</v>
      </c>
      <c r="F865" s="1" t="str">
        <f>VLOOKUP(Tableau1[[#This Row],[Catégorie]],Tableau3[],5,0)</f>
        <v>Légumineuses, graines et oléagineux</v>
      </c>
    </row>
    <row r="866" spans="1:6" x14ac:dyDescent="0.35">
      <c r="A866" s="1" t="s">
        <v>412</v>
      </c>
      <c r="B866" s="3">
        <v>4.3230734512418314</v>
      </c>
      <c r="C866" s="1"/>
      <c r="D866" s="1" t="e">
        <f>VLOOKUP(Tableau1[[#This Row],[Catégorie]],Tableau3[],4,0)</f>
        <v>#N/A</v>
      </c>
      <c r="E866" s="1" t="e">
        <f>VLOOKUP(Tableau1[[#This Row],[Catégorie]],Tableau3[],3,0)</f>
        <v>#N/A</v>
      </c>
      <c r="F866" s="1" t="e">
        <f>VLOOKUP(Tableau1[[#This Row],[Catégorie]],Tableau3[],5,0)</f>
        <v>#N/A</v>
      </c>
    </row>
    <row r="867" spans="1:6" x14ac:dyDescent="0.35">
      <c r="A867" s="1" t="s">
        <v>713</v>
      </c>
      <c r="B867" s="3">
        <v>6.7349669506451377</v>
      </c>
      <c r="C867" s="1" t="s">
        <v>1585</v>
      </c>
      <c r="D867" s="1" t="str">
        <f>VLOOKUP(Tableau1[[#This Row],[Catégorie]],Tableau3[],4,0)</f>
        <v>Noix, graines et produits oléagineux</v>
      </c>
      <c r="E867" s="1" t="str">
        <f>VLOOKUP(Tableau1[[#This Row],[Catégorie]],Tableau3[],3,0)</f>
        <v>Noix, graines et produits oléagineux</v>
      </c>
      <c r="F867" s="1" t="str">
        <f>VLOOKUP(Tableau1[[#This Row],[Catégorie]],Tableau3[],5,0)</f>
        <v>Légumineuses, graines et oléagineux</v>
      </c>
    </row>
    <row r="868" spans="1:6" x14ac:dyDescent="0.35">
      <c r="A868" s="1" t="s">
        <v>714</v>
      </c>
      <c r="B868" s="3">
        <v>6.7349669506451377</v>
      </c>
      <c r="C868" s="1" t="s">
        <v>1585</v>
      </c>
      <c r="D868" s="1" t="str">
        <f>VLOOKUP(Tableau1[[#This Row],[Catégorie]],Tableau3[],4,0)</f>
        <v>Noix, graines et produits oléagineux</v>
      </c>
      <c r="E868" s="1" t="str">
        <f>VLOOKUP(Tableau1[[#This Row],[Catégorie]],Tableau3[],3,0)</f>
        <v>Noix, graines et produits oléagineux</v>
      </c>
      <c r="F868" s="1" t="str">
        <f>VLOOKUP(Tableau1[[#This Row],[Catégorie]],Tableau3[],5,0)</f>
        <v>Légumineuses, graines et oléagineux</v>
      </c>
    </row>
    <row r="869" spans="1:6" x14ac:dyDescent="0.35">
      <c r="A869" s="1" t="s">
        <v>715</v>
      </c>
      <c r="B869" s="3">
        <v>2.4139385484871689</v>
      </c>
      <c r="C869" s="1" t="s">
        <v>1585</v>
      </c>
      <c r="D869" s="1" t="str">
        <f>VLOOKUP(Tableau1[[#This Row],[Catégorie]],Tableau3[],4,0)</f>
        <v>Noix, graines et produits oléagineux</v>
      </c>
      <c r="E869" s="1" t="str">
        <f>VLOOKUP(Tableau1[[#This Row],[Catégorie]],Tableau3[],3,0)</f>
        <v>Noix, graines et produits oléagineux</v>
      </c>
      <c r="F869" s="1" t="str">
        <f>VLOOKUP(Tableau1[[#This Row],[Catégorie]],Tableau3[],5,0)</f>
        <v>Légumineuses, graines et oléagineux</v>
      </c>
    </row>
    <row r="870" spans="1:6" x14ac:dyDescent="0.35">
      <c r="A870" s="1" t="s">
        <v>716</v>
      </c>
      <c r="B870" s="3">
        <v>6.7349669506451377</v>
      </c>
      <c r="C870" s="1" t="s">
        <v>1585</v>
      </c>
      <c r="D870" s="1" t="str">
        <f>VLOOKUP(Tableau1[[#This Row],[Catégorie]],Tableau3[],4,0)</f>
        <v>Noix, graines et produits oléagineux</v>
      </c>
      <c r="E870" s="1" t="str">
        <f>VLOOKUP(Tableau1[[#This Row],[Catégorie]],Tableau3[],3,0)</f>
        <v>Noix, graines et produits oléagineux</v>
      </c>
      <c r="F870" s="1" t="str">
        <f>VLOOKUP(Tableau1[[#This Row],[Catégorie]],Tableau3[],5,0)</f>
        <v>Légumineuses, graines et oléagineux</v>
      </c>
    </row>
    <row r="871" spans="1:6" x14ac:dyDescent="0.35">
      <c r="A871" s="1" t="s">
        <v>717</v>
      </c>
      <c r="B871" s="3">
        <v>6.7349669506451377</v>
      </c>
      <c r="C871" s="1" t="s">
        <v>1585</v>
      </c>
      <c r="D871" s="1" t="str">
        <f>VLOOKUP(Tableau1[[#This Row],[Catégorie]],Tableau3[],4,0)</f>
        <v>Noix, graines et produits oléagineux</v>
      </c>
      <c r="E871" s="1" t="str">
        <f>VLOOKUP(Tableau1[[#This Row],[Catégorie]],Tableau3[],3,0)</f>
        <v>Noix, graines et produits oléagineux</v>
      </c>
      <c r="F871" s="1" t="str">
        <f>VLOOKUP(Tableau1[[#This Row],[Catégorie]],Tableau3[],5,0)</f>
        <v>Légumineuses, graines et oléagineux</v>
      </c>
    </row>
    <row r="872" spans="1:6" x14ac:dyDescent="0.35">
      <c r="A872" s="1" t="s">
        <v>718</v>
      </c>
      <c r="B872" s="3">
        <v>6.7349669506451377</v>
      </c>
      <c r="C872" s="1" t="s">
        <v>1585</v>
      </c>
      <c r="D872" s="1" t="str">
        <f>VLOOKUP(Tableau1[[#This Row],[Catégorie]],Tableau3[],4,0)</f>
        <v>Noix, graines et produits oléagineux</v>
      </c>
      <c r="E872" s="1" t="str">
        <f>VLOOKUP(Tableau1[[#This Row],[Catégorie]],Tableau3[],3,0)</f>
        <v>Noix, graines et produits oléagineux</v>
      </c>
      <c r="F872" s="1" t="str">
        <f>VLOOKUP(Tableau1[[#This Row],[Catégorie]],Tableau3[],5,0)</f>
        <v>Légumineuses, graines et oléagineux</v>
      </c>
    </row>
    <row r="873" spans="1:6" x14ac:dyDescent="0.35">
      <c r="A873" s="1" t="s">
        <v>413</v>
      </c>
      <c r="B873" s="3">
        <v>4.3230734512418314</v>
      </c>
      <c r="C873" s="1"/>
      <c r="D873" s="1" t="e">
        <f>VLOOKUP(Tableau1[[#This Row],[Catégorie]],Tableau3[],4,0)</f>
        <v>#N/A</v>
      </c>
      <c r="E873" s="1" t="e">
        <f>VLOOKUP(Tableau1[[#This Row],[Catégorie]],Tableau3[],3,0)</f>
        <v>#N/A</v>
      </c>
      <c r="F873" s="1" t="e">
        <f>VLOOKUP(Tableau1[[#This Row],[Catégorie]],Tableau3[],5,0)</f>
        <v>#N/A</v>
      </c>
    </row>
    <row r="874" spans="1:6" x14ac:dyDescent="0.35">
      <c r="A874" s="1" t="s">
        <v>1365</v>
      </c>
      <c r="B874" s="3">
        <v>0.30942857440450422</v>
      </c>
      <c r="C874" s="1"/>
      <c r="D874" s="1" t="e">
        <f>VLOOKUP(Tableau1[[#This Row],[Catégorie]],Tableau3[],4,0)</f>
        <v>#N/A</v>
      </c>
      <c r="E874" s="1" t="e">
        <f>VLOOKUP(Tableau1[[#This Row],[Catégorie]],Tableau3[],3,0)</f>
        <v>#N/A</v>
      </c>
      <c r="F874" s="1" t="e">
        <f>VLOOKUP(Tableau1[[#This Row],[Catégorie]],Tableau3[],5,0)</f>
        <v>#N/A</v>
      </c>
    </row>
    <row r="875" spans="1:6" x14ac:dyDescent="0.35">
      <c r="A875" s="1" t="s">
        <v>45</v>
      </c>
      <c r="B875" s="3">
        <v>0.85572839757298846</v>
      </c>
      <c r="C875" s="1"/>
      <c r="D875" s="1" t="e">
        <f>VLOOKUP(Tableau1[[#This Row],[Catégorie]],Tableau3[],4,0)</f>
        <v>#N/A</v>
      </c>
      <c r="E875" s="1" t="e">
        <f>VLOOKUP(Tableau1[[#This Row],[Catégorie]],Tableau3[],3,0)</f>
        <v>#N/A</v>
      </c>
      <c r="F875" s="1" t="e">
        <f>VLOOKUP(Tableau1[[#This Row],[Catégorie]],Tableau3[],5,0)</f>
        <v>#N/A</v>
      </c>
    </row>
    <row r="876" spans="1:6" x14ac:dyDescent="0.35">
      <c r="A876" s="1" t="s">
        <v>1072</v>
      </c>
      <c r="B876" s="3">
        <v>0.77884065281691561</v>
      </c>
      <c r="C876" s="1" t="s">
        <v>1622</v>
      </c>
      <c r="D876" s="1" t="str">
        <f>VLOOKUP(Tableau1[[#This Row],[Catégorie]],Tableau3[],4,0)</f>
        <v>Farineux et céréales</v>
      </c>
      <c r="E876" s="1" t="str">
        <f>VLOOKUP(Tableau1[[#This Row],[Catégorie]],Tableau3[],3,0)</f>
        <v>Riz</v>
      </c>
      <c r="F876" s="1" t="str">
        <f>VLOOKUP(Tableau1[[#This Row],[Catégorie]],Tableau3[],5,0)</f>
        <v>Pain, farines et céréales</v>
      </c>
    </row>
    <row r="877" spans="1:6" x14ac:dyDescent="0.35">
      <c r="A877" s="1" t="s">
        <v>1073</v>
      </c>
      <c r="B877" s="3">
        <v>0.77884065281691561</v>
      </c>
      <c r="C877" s="1" t="s">
        <v>1552</v>
      </c>
      <c r="D877" s="1" t="str">
        <f>VLOOKUP(Tableau1[[#This Row],[Catégorie]],Tableau3[],4,0)</f>
        <v>Farineux et céréales</v>
      </c>
      <c r="E877" s="1" t="str">
        <f>VLOOKUP(Tableau1[[#This Row],[Catégorie]],Tableau3[],3,0)</f>
        <v>Pâtes alimentaires</v>
      </c>
      <c r="F877" s="1" t="str">
        <f>VLOOKUP(Tableau1[[#This Row],[Catégorie]],Tableau3[],5,0)</f>
        <v>Pain, farines et céréales</v>
      </c>
    </row>
    <row r="878" spans="1:6" x14ac:dyDescent="0.35">
      <c r="A878" s="1" t="s">
        <v>1414</v>
      </c>
      <c r="B878" s="3">
        <v>6.0821105066574814</v>
      </c>
      <c r="C878" s="1" t="s">
        <v>1686</v>
      </c>
      <c r="D878" s="1" t="str">
        <f>VLOOKUP(Tableau1[[#This Row],[Catégorie]],Tableau3[],4,0)</f>
        <v>Légumes</v>
      </c>
      <c r="E878" s="1" t="str">
        <f>VLOOKUP(Tableau1[[#This Row],[Catégorie]],Tableau3[],3,0)</f>
        <v>Légumes cuits (conserves comprises)</v>
      </c>
      <c r="F878" s="1" t="str">
        <f>VLOOKUP(Tableau1[[#This Row],[Catégorie]],Tableau3[],5,0)</f>
        <v>Fruits et légumes</v>
      </c>
    </row>
    <row r="879" spans="1:6" x14ac:dyDescent="0.35">
      <c r="A879" s="1" t="s">
        <v>414</v>
      </c>
      <c r="B879" s="3">
        <v>14.744651379445772</v>
      </c>
      <c r="C879" s="1"/>
      <c r="D879" s="1" t="e">
        <f>VLOOKUP(Tableau1[[#This Row],[Catégorie]],Tableau3[],4,0)</f>
        <v>#N/A</v>
      </c>
      <c r="E879" s="1" t="e">
        <f>VLOOKUP(Tableau1[[#This Row],[Catégorie]],Tableau3[],3,0)</f>
        <v>#N/A</v>
      </c>
      <c r="F879" s="1" t="e">
        <f>VLOOKUP(Tableau1[[#This Row],[Catégorie]],Tableau3[],5,0)</f>
        <v>#N/A</v>
      </c>
    </row>
    <row r="880" spans="1:6" x14ac:dyDescent="0.35">
      <c r="A880" s="1" t="s">
        <v>967</v>
      </c>
      <c r="B880" s="3">
        <v>6.4019789401402019</v>
      </c>
      <c r="C880" s="1" t="s">
        <v>1617</v>
      </c>
      <c r="D880" s="1" t="str">
        <f>VLOOKUP(Tableau1[[#This Row],[Catégorie]],Tableau3[],4,0)</f>
        <v>Œufs</v>
      </c>
      <c r="E880" s="1" t="str">
        <f>VLOOKUP(Tableau1[[#This Row],[Catégorie]],Tableau3[],3,0)</f>
        <v>Œufs</v>
      </c>
      <c r="F880" s="1" t="str">
        <f>VLOOKUP(Tableau1[[#This Row],[Catégorie]],Tableau3[],5,0)</f>
        <v>Œufs</v>
      </c>
    </row>
    <row r="881" spans="1:6" x14ac:dyDescent="0.35">
      <c r="A881" s="1" t="s">
        <v>415</v>
      </c>
      <c r="B881" s="3">
        <v>14.744651379445772</v>
      </c>
      <c r="C881" s="1"/>
      <c r="D881" s="1" t="e">
        <f>VLOOKUP(Tableau1[[#This Row],[Catégorie]],Tableau3[],4,0)</f>
        <v>#N/A</v>
      </c>
      <c r="E881" s="1" t="e">
        <f>VLOOKUP(Tableau1[[#This Row],[Catégorie]],Tableau3[],3,0)</f>
        <v>#N/A</v>
      </c>
      <c r="F881" s="1" t="e">
        <f>VLOOKUP(Tableau1[[#This Row],[Catégorie]],Tableau3[],5,0)</f>
        <v>#N/A</v>
      </c>
    </row>
    <row r="882" spans="1:6" x14ac:dyDescent="0.35">
      <c r="A882" s="1" t="s">
        <v>46</v>
      </c>
      <c r="B882" s="3">
        <v>1.1379147137932404</v>
      </c>
      <c r="C882" s="1"/>
      <c r="D882" s="1" t="e">
        <f>VLOOKUP(Tableau1[[#This Row],[Catégorie]],Tableau3[],4,0)</f>
        <v>#N/A</v>
      </c>
      <c r="E882" s="1" t="e">
        <f>VLOOKUP(Tableau1[[#This Row],[Catégorie]],Tableau3[],3,0)</f>
        <v>#N/A</v>
      </c>
      <c r="F882" s="1" t="e">
        <f>VLOOKUP(Tableau1[[#This Row],[Catégorie]],Tableau3[],5,0)</f>
        <v>#N/A</v>
      </c>
    </row>
    <row r="883" spans="1:6" x14ac:dyDescent="0.35">
      <c r="A883" s="1" t="s">
        <v>1505</v>
      </c>
      <c r="B883" s="3">
        <v>8.3988494625648169</v>
      </c>
      <c r="C883" s="1" t="s">
        <v>1583</v>
      </c>
      <c r="D883" s="1" t="str">
        <f>VLOOKUP(Tableau1[[#This Row],[Catégorie]],Tableau3[],4,0)</f>
        <v>Viandes blanches</v>
      </c>
      <c r="E883" s="1" t="str">
        <f>VLOOKUP(Tableau1[[#This Row],[Catégorie]],Tableau3[],3,0)</f>
        <v>Volaille</v>
      </c>
      <c r="F883" s="1" t="str">
        <f>VLOOKUP(Tableau1[[#This Row],[Catégorie]],Tableau3[],5,0)</f>
        <v>Volailles</v>
      </c>
    </row>
    <row r="884" spans="1:6" x14ac:dyDescent="0.35">
      <c r="A884" s="1" t="s">
        <v>831</v>
      </c>
      <c r="B884" s="3">
        <v>0.53125605914693463</v>
      </c>
      <c r="C884" s="1" t="s">
        <v>1534</v>
      </c>
      <c r="D884" s="1" t="str">
        <f>VLOOKUP(Tableau1[[#This Row],[Catégorie]],Tableau3[],4,0)</f>
        <v>Légumes</v>
      </c>
      <c r="E884" s="1" t="str">
        <f>VLOOKUP(Tableau1[[#This Row],[Catégorie]],Tableau3[],3,0)</f>
        <v>Légumes frais</v>
      </c>
      <c r="F884" s="1" t="str">
        <f>VLOOKUP(Tableau1[[#This Row],[Catégorie]],Tableau3[],5,0)</f>
        <v>Fruits et légumes</v>
      </c>
    </row>
    <row r="885" spans="1:6" x14ac:dyDescent="0.35">
      <c r="A885" s="1" t="s">
        <v>832</v>
      </c>
      <c r="B885" s="3">
        <v>0.53125605914693463</v>
      </c>
      <c r="C885" s="1" t="s">
        <v>1534</v>
      </c>
      <c r="D885" s="1" t="str">
        <f>VLOOKUP(Tableau1[[#This Row],[Catégorie]],Tableau3[],4,0)</f>
        <v>Légumes</v>
      </c>
      <c r="E885" s="1" t="str">
        <f>VLOOKUP(Tableau1[[#This Row],[Catégorie]],Tableau3[],3,0)</f>
        <v>Légumes frais</v>
      </c>
      <c r="F885" s="1" t="str">
        <f>VLOOKUP(Tableau1[[#This Row],[Catégorie]],Tableau3[],5,0)</f>
        <v>Fruits et légumes</v>
      </c>
    </row>
    <row r="886" spans="1:6" x14ac:dyDescent="0.35">
      <c r="A886" s="1" t="s">
        <v>968</v>
      </c>
      <c r="B886" s="3">
        <v>0.77312008253396236</v>
      </c>
      <c r="C886" s="1" t="s">
        <v>1534</v>
      </c>
      <c r="D886" s="1" t="str">
        <f>VLOOKUP(Tableau1[[#This Row],[Catégorie]],Tableau3[],4,0)</f>
        <v>Légumes</v>
      </c>
      <c r="E886" s="1" t="str">
        <f>VLOOKUP(Tableau1[[#This Row],[Catégorie]],Tableau3[],3,0)</f>
        <v>Légumes frais</v>
      </c>
      <c r="F886" s="1" t="str">
        <f>VLOOKUP(Tableau1[[#This Row],[Catégorie]],Tableau3[],5,0)</f>
        <v>Fruits et légumes</v>
      </c>
    </row>
    <row r="887" spans="1:6" x14ac:dyDescent="0.35">
      <c r="A887" s="1" t="s">
        <v>969</v>
      </c>
      <c r="B887" s="3">
        <v>0.77312008253396236</v>
      </c>
      <c r="C887" s="1" t="s">
        <v>1534</v>
      </c>
      <c r="D887" s="1" t="str">
        <f>VLOOKUP(Tableau1[[#This Row],[Catégorie]],Tableau3[],4,0)</f>
        <v>Légumes</v>
      </c>
      <c r="E887" s="1" t="str">
        <f>VLOOKUP(Tableau1[[#This Row],[Catégorie]],Tableau3[],3,0)</f>
        <v>Légumes frais</v>
      </c>
      <c r="F887" s="1" t="str">
        <f>VLOOKUP(Tableau1[[#This Row],[Catégorie]],Tableau3[],5,0)</f>
        <v>Fruits et légumes</v>
      </c>
    </row>
    <row r="888" spans="1:6" x14ac:dyDescent="0.35">
      <c r="A888" s="1" t="s">
        <v>970</v>
      </c>
      <c r="B888" s="3">
        <v>0.77312008253396236</v>
      </c>
      <c r="C888" s="1" t="s">
        <v>1534</v>
      </c>
      <c r="D888" s="1" t="str">
        <f>VLOOKUP(Tableau1[[#This Row],[Catégorie]],Tableau3[],4,0)</f>
        <v>Légumes</v>
      </c>
      <c r="E888" s="1" t="str">
        <f>VLOOKUP(Tableau1[[#This Row],[Catégorie]],Tableau3[],3,0)</f>
        <v>Légumes frais</v>
      </c>
      <c r="F888" s="1" t="str">
        <f>VLOOKUP(Tableau1[[#This Row],[Catégorie]],Tableau3[],5,0)</f>
        <v>Fruits et légumes</v>
      </c>
    </row>
    <row r="889" spans="1:6" x14ac:dyDescent="0.35">
      <c r="A889" s="1" t="s">
        <v>971</v>
      </c>
      <c r="B889" s="3">
        <v>0.77312008253396236</v>
      </c>
      <c r="C889" s="1" t="s">
        <v>1534</v>
      </c>
      <c r="D889" s="1" t="str">
        <f>VLOOKUP(Tableau1[[#This Row],[Catégorie]],Tableau3[],4,0)</f>
        <v>Légumes</v>
      </c>
      <c r="E889" s="1" t="str">
        <f>VLOOKUP(Tableau1[[#This Row],[Catégorie]],Tableau3[],3,0)</f>
        <v>Légumes frais</v>
      </c>
      <c r="F889" s="1" t="str">
        <f>VLOOKUP(Tableau1[[#This Row],[Catégorie]],Tableau3[],5,0)</f>
        <v>Fruits et légumes</v>
      </c>
    </row>
    <row r="890" spans="1:6" x14ac:dyDescent="0.35">
      <c r="A890" s="1" t="s">
        <v>281</v>
      </c>
      <c r="B890" s="3">
        <v>1.4360603435853629</v>
      </c>
      <c r="C890" s="1"/>
      <c r="D890" s="1" t="e">
        <f>VLOOKUP(Tableau1[[#This Row],[Catégorie]],Tableau3[],4,0)</f>
        <v>#N/A</v>
      </c>
      <c r="E890" s="1" t="e">
        <f>VLOOKUP(Tableau1[[#This Row],[Catégorie]],Tableau3[],3,0)</f>
        <v>#N/A</v>
      </c>
      <c r="F890" s="1" t="e">
        <f>VLOOKUP(Tableau1[[#This Row],[Catégorie]],Tableau3[],5,0)</f>
        <v>#N/A</v>
      </c>
    </row>
    <row r="891" spans="1:6" x14ac:dyDescent="0.35">
      <c r="A891" s="1" t="s">
        <v>686</v>
      </c>
      <c r="B891" s="3">
        <v>0.30163856683169799</v>
      </c>
      <c r="C891" s="1" t="s">
        <v>1518</v>
      </c>
      <c r="D891" s="1" t="str">
        <f>VLOOKUP(Tableau1[[#This Row],[Catégorie]],Tableau3[],4,0)</f>
        <v>Fruits</v>
      </c>
      <c r="E891" s="1" t="str">
        <f>VLOOKUP(Tableau1[[#This Row],[Catégorie]],Tableau3[],3,0)</f>
        <v>Fruits frais</v>
      </c>
      <c r="F891" s="1" t="str">
        <f>VLOOKUP(Tableau1[[#This Row],[Catégorie]],Tableau3[],5,0)</f>
        <v>Fruits et légumes</v>
      </c>
    </row>
    <row r="892" spans="1:6" x14ac:dyDescent="0.35">
      <c r="A892" s="1" t="s">
        <v>123</v>
      </c>
      <c r="B892" s="3">
        <v>0.11379147137932405</v>
      </c>
      <c r="C892" s="1"/>
      <c r="D892" s="1" t="e">
        <f>VLOOKUP(Tableau1[[#This Row],[Catégorie]],Tableau3[],4,0)</f>
        <v>#N/A</v>
      </c>
      <c r="E892" s="1" t="e">
        <f>VLOOKUP(Tableau1[[#This Row],[Catégorie]],Tableau3[],3,0)</f>
        <v>#N/A</v>
      </c>
      <c r="F892" s="1" t="e">
        <f>VLOOKUP(Tableau1[[#This Row],[Catégorie]],Tableau3[],5,0)</f>
        <v>#N/A</v>
      </c>
    </row>
    <row r="893" spans="1:6" x14ac:dyDescent="0.35">
      <c r="A893" s="1" t="s">
        <v>363</v>
      </c>
      <c r="B893" s="3">
        <v>0</v>
      </c>
      <c r="C893" s="1" t="s">
        <v>1607</v>
      </c>
      <c r="D893" s="1" t="str">
        <f>VLOOKUP(Tableau1[[#This Row],[Catégorie]],Tableau3[],4,0)</f>
        <v>Légumes</v>
      </c>
      <c r="E893" s="1" t="str">
        <f>VLOOKUP(Tableau1[[#This Row],[Catégorie]],Tableau3[],3,0)</f>
        <v>Champignons</v>
      </c>
      <c r="F893" s="1" t="str">
        <f>VLOOKUP(Tableau1[[#This Row],[Catégorie]],Tableau3[],5,0)</f>
        <v>Fruits et légumes</v>
      </c>
    </row>
    <row r="894" spans="1:6" x14ac:dyDescent="0.35">
      <c r="A894" s="1" t="s">
        <v>1074</v>
      </c>
      <c r="B894" s="3">
        <v>0.81848178045180797</v>
      </c>
      <c r="C894" s="1" t="s">
        <v>1572</v>
      </c>
      <c r="D894" s="1" t="str">
        <f>VLOOKUP(Tableau1[[#This Row],[Catégorie]],Tableau3[],4,0)</f>
        <v>Farineux et céréales</v>
      </c>
      <c r="E894" s="1" t="str">
        <f>VLOOKUP(Tableau1[[#This Row],[Catégorie]],Tableau3[],3,0)</f>
        <v>Flocons, son et germes</v>
      </c>
      <c r="F894" s="1" t="str">
        <f>VLOOKUP(Tableau1[[#This Row],[Catégorie]],Tableau3[],5,0)</f>
        <v>Pain, farines et céréales</v>
      </c>
    </row>
    <row r="895" spans="1:6" x14ac:dyDescent="0.35">
      <c r="A895" s="1" t="s">
        <v>543</v>
      </c>
      <c r="B895" s="3">
        <v>0.37028904475089486</v>
      </c>
      <c r="C895" s="1" t="s">
        <v>1748</v>
      </c>
      <c r="D895" s="1" t="str">
        <f>VLOOKUP(Tableau1[[#This Row],[Catégorie]],Tableau3[],4,0)</f>
        <v>Herbes aromatiques</v>
      </c>
      <c r="E895" s="1" t="str">
        <f>VLOOKUP(Tableau1[[#This Row],[Catégorie]],Tableau3[],3,0)</f>
        <v>Herbes aromatiques</v>
      </c>
      <c r="F895" s="1" t="str">
        <f>VLOOKUP(Tableau1[[#This Row],[Catégorie]],Tableau3[],5,0)</f>
        <v>Herbes aromatiques</v>
      </c>
    </row>
    <row r="896" spans="1:6" x14ac:dyDescent="0.35">
      <c r="A896" s="1" t="s">
        <v>416</v>
      </c>
      <c r="B896" s="3">
        <v>14.744651379445772</v>
      </c>
      <c r="C896" s="1"/>
      <c r="D896" s="1" t="e">
        <f>VLOOKUP(Tableau1[[#This Row],[Catégorie]],Tableau3[],4,0)</f>
        <v>#N/A</v>
      </c>
      <c r="E896" s="1" t="e">
        <f>VLOOKUP(Tableau1[[#This Row],[Catégorie]],Tableau3[],3,0)</f>
        <v>#N/A</v>
      </c>
      <c r="F896" s="1" t="e">
        <f>VLOOKUP(Tableau1[[#This Row],[Catégorie]],Tableau3[],5,0)</f>
        <v>#N/A</v>
      </c>
    </row>
    <row r="897" spans="1:6" x14ac:dyDescent="0.35">
      <c r="A897" s="1" t="s">
        <v>352</v>
      </c>
      <c r="B897" s="3">
        <v>6.9176648032233699</v>
      </c>
      <c r="C897" s="1"/>
      <c r="D897" s="1" t="e">
        <f>VLOOKUP(Tableau1[[#This Row],[Catégorie]],Tableau3[],4,0)</f>
        <v>#N/A</v>
      </c>
      <c r="E897" s="1" t="e">
        <f>VLOOKUP(Tableau1[[#This Row],[Catégorie]],Tableau3[],3,0)</f>
        <v>#N/A</v>
      </c>
      <c r="F897" s="1" t="e">
        <f>VLOOKUP(Tableau1[[#This Row],[Catégorie]],Tableau3[],5,0)</f>
        <v>#N/A</v>
      </c>
    </row>
    <row r="898" spans="1:6" x14ac:dyDescent="0.35">
      <c r="A898" s="1" t="s">
        <v>995</v>
      </c>
      <c r="B898" s="3">
        <v>3.1358906309792505</v>
      </c>
      <c r="C898" s="1" t="s">
        <v>1696</v>
      </c>
      <c r="D898" s="1" t="str">
        <f>VLOOKUP(Tableau1[[#This Row],[Catégorie]],Tableau3[],4,0)</f>
        <v>Farineux et céréales</v>
      </c>
      <c r="E898" s="1" t="str">
        <f>VLOOKUP(Tableau1[[#This Row],[Catégorie]],Tableau3[],3,0)</f>
        <v>Pains et produits de boulangerie</v>
      </c>
      <c r="F898" s="1" t="str">
        <f>VLOOKUP(Tableau1[[#This Row],[Catégorie]],Tableau3[],5,0)</f>
        <v>Pain, farines et céréales</v>
      </c>
    </row>
    <row r="899" spans="1:6" x14ac:dyDescent="0.35">
      <c r="A899" s="1" t="s">
        <v>996</v>
      </c>
      <c r="B899" s="3">
        <v>3.1358906309792505</v>
      </c>
      <c r="C899" s="1" t="s">
        <v>1696</v>
      </c>
      <c r="D899" s="1" t="str">
        <f>VLOOKUP(Tableau1[[#This Row],[Catégorie]],Tableau3[],4,0)</f>
        <v>Farineux et céréales</v>
      </c>
      <c r="E899" s="1" t="str">
        <f>VLOOKUP(Tableau1[[#This Row],[Catégorie]],Tableau3[],3,0)</f>
        <v>Pains et produits de boulangerie</v>
      </c>
      <c r="F899" s="1" t="str">
        <f>VLOOKUP(Tableau1[[#This Row],[Catégorie]],Tableau3[],5,0)</f>
        <v>Pain, farines et céréales</v>
      </c>
    </row>
    <row r="900" spans="1:6" x14ac:dyDescent="0.35">
      <c r="A900" s="1" t="s">
        <v>997</v>
      </c>
      <c r="B900" s="3">
        <v>3.1358906309792505</v>
      </c>
      <c r="C900" s="1" t="s">
        <v>1696</v>
      </c>
      <c r="D900" s="1" t="str">
        <f>VLOOKUP(Tableau1[[#This Row],[Catégorie]],Tableau3[],4,0)</f>
        <v>Farineux et céréales</v>
      </c>
      <c r="E900" s="1" t="str">
        <f>VLOOKUP(Tableau1[[#This Row],[Catégorie]],Tableau3[],3,0)</f>
        <v>Pains et produits de boulangerie</v>
      </c>
      <c r="F900" s="1" t="str">
        <f>VLOOKUP(Tableau1[[#This Row],[Catégorie]],Tableau3[],5,0)</f>
        <v>Pain, farines et céréales</v>
      </c>
    </row>
    <row r="901" spans="1:6" x14ac:dyDescent="0.35">
      <c r="A901" s="1" t="s">
        <v>998</v>
      </c>
      <c r="B901" s="3">
        <v>3.1358906309792505</v>
      </c>
      <c r="C901" s="1" t="s">
        <v>1696</v>
      </c>
      <c r="D901" s="1" t="str">
        <f>VLOOKUP(Tableau1[[#This Row],[Catégorie]],Tableau3[],4,0)</f>
        <v>Farineux et céréales</v>
      </c>
      <c r="E901" s="1" t="str">
        <f>VLOOKUP(Tableau1[[#This Row],[Catégorie]],Tableau3[],3,0)</f>
        <v>Pains et produits de boulangerie</v>
      </c>
      <c r="F901" s="1" t="str">
        <f>VLOOKUP(Tableau1[[#This Row],[Catégorie]],Tableau3[],5,0)</f>
        <v>Pain, farines et céréales</v>
      </c>
    </row>
    <row r="902" spans="1:6" x14ac:dyDescent="0.35">
      <c r="A902" s="1" t="s">
        <v>999</v>
      </c>
      <c r="B902" s="3">
        <v>3.1358906309792505</v>
      </c>
      <c r="C902" s="1" t="s">
        <v>1696</v>
      </c>
      <c r="D902" s="1" t="str">
        <f>VLOOKUP(Tableau1[[#This Row],[Catégorie]],Tableau3[],4,0)</f>
        <v>Farineux et céréales</v>
      </c>
      <c r="E902" s="1" t="str">
        <f>VLOOKUP(Tableau1[[#This Row],[Catégorie]],Tableau3[],3,0)</f>
        <v>Pains et produits de boulangerie</v>
      </c>
      <c r="F902" s="1" t="str">
        <f>VLOOKUP(Tableau1[[#This Row],[Catégorie]],Tableau3[],5,0)</f>
        <v>Pain, farines et céréales</v>
      </c>
    </row>
    <row r="903" spans="1:6" x14ac:dyDescent="0.35">
      <c r="A903" s="1" t="s">
        <v>1000</v>
      </c>
      <c r="B903" s="3">
        <v>3.1358906309792505</v>
      </c>
      <c r="C903" s="1" t="s">
        <v>1696</v>
      </c>
      <c r="D903" s="1" t="str">
        <f>VLOOKUP(Tableau1[[#This Row],[Catégorie]],Tableau3[],4,0)</f>
        <v>Farineux et céréales</v>
      </c>
      <c r="E903" s="1" t="str">
        <f>VLOOKUP(Tableau1[[#This Row],[Catégorie]],Tableau3[],3,0)</f>
        <v>Pains et produits de boulangerie</v>
      </c>
      <c r="F903" s="1" t="str">
        <f>VLOOKUP(Tableau1[[#This Row],[Catégorie]],Tableau3[],5,0)</f>
        <v>Pain, farines et céréales</v>
      </c>
    </row>
    <row r="904" spans="1:6" x14ac:dyDescent="0.35">
      <c r="A904" s="1" t="s">
        <v>1001</v>
      </c>
      <c r="B904" s="3">
        <v>3.1358906309792505</v>
      </c>
      <c r="C904" s="1" t="s">
        <v>1696</v>
      </c>
      <c r="D904" s="1" t="str">
        <f>VLOOKUP(Tableau1[[#This Row],[Catégorie]],Tableau3[],4,0)</f>
        <v>Farineux et céréales</v>
      </c>
      <c r="E904" s="1" t="str">
        <f>VLOOKUP(Tableau1[[#This Row],[Catégorie]],Tableau3[],3,0)</f>
        <v>Pains et produits de boulangerie</v>
      </c>
      <c r="F904" s="1" t="str">
        <f>VLOOKUP(Tableau1[[#This Row],[Catégorie]],Tableau3[],5,0)</f>
        <v>Pain, farines et céréales</v>
      </c>
    </row>
    <row r="905" spans="1:6" x14ac:dyDescent="0.35">
      <c r="A905" s="1" t="s">
        <v>1002</v>
      </c>
      <c r="B905" s="3">
        <v>3.1358906309792505</v>
      </c>
      <c r="C905" s="1" t="s">
        <v>1696</v>
      </c>
      <c r="D905" s="1" t="str">
        <f>VLOOKUP(Tableau1[[#This Row],[Catégorie]],Tableau3[],4,0)</f>
        <v>Farineux et céréales</v>
      </c>
      <c r="E905" s="1" t="str">
        <f>VLOOKUP(Tableau1[[#This Row],[Catégorie]],Tableau3[],3,0)</f>
        <v>Pains et produits de boulangerie</v>
      </c>
      <c r="F905" s="1" t="str">
        <f>VLOOKUP(Tableau1[[#This Row],[Catégorie]],Tableau3[],5,0)</f>
        <v>Pain, farines et céréales</v>
      </c>
    </row>
    <row r="906" spans="1:6" x14ac:dyDescent="0.35">
      <c r="A906" s="1" t="s">
        <v>1003</v>
      </c>
      <c r="B906" s="3">
        <v>3.1358906309792505</v>
      </c>
      <c r="C906" s="1" t="s">
        <v>1696</v>
      </c>
      <c r="D906" s="1" t="str">
        <f>VLOOKUP(Tableau1[[#This Row],[Catégorie]],Tableau3[],4,0)</f>
        <v>Farineux et céréales</v>
      </c>
      <c r="E906" s="1" t="str">
        <f>VLOOKUP(Tableau1[[#This Row],[Catégorie]],Tableau3[],3,0)</f>
        <v>Pains et produits de boulangerie</v>
      </c>
      <c r="F906" s="1" t="str">
        <f>VLOOKUP(Tableau1[[#This Row],[Catégorie]],Tableau3[],5,0)</f>
        <v>Pain, farines et céréales</v>
      </c>
    </row>
    <row r="907" spans="1:6" x14ac:dyDescent="0.35">
      <c r="A907" s="1" t="s">
        <v>282</v>
      </c>
      <c r="B907" s="3">
        <v>3.2635934664473378</v>
      </c>
      <c r="C907" s="1" t="s">
        <v>1696</v>
      </c>
      <c r="D907" s="1" t="str">
        <f>VLOOKUP(Tableau1[[#This Row],[Catégorie]],Tableau3[],4,0)</f>
        <v>Farineux et céréales</v>
      </c>
      <c r="E907" s="1" t="str">
        <f>VLOOKUP(Tableau1[[#This Row],[Catégorie]],Tableau3[],3,0)</f>
        <v>Pains et produits de boulangerie</v>
      </c>
      <c r="F907" s="1" t="str">
        <f>VLOOKUP(Tableau1[[#This Row],[Catégorie]],Tableau3[],5,0)</f>
        <v>Pain, farines et céréales</v>
      </c>
    </row>
    <row r="908" spans="1:6" x14ac:dyDescent="0.35">
      <c r="A908" s="1" t="s">
        <v>283</v>
      </c>
      <c r="B908" s="3">
        <v>3.2635934664473378</v>
      </c>
      <c r="C908" s="1" t="s">
        <v>1696</v>
      </c>
      <c r="D908" s="1" t="str">
        <f>VLOOKUP(Tableau1[[#This Row],[Catégorie]],Tableau3[],4,0)</f>
        <v>Farineux et céréales</v>
      </c>
      <c r="E908" s="1" t="str">
        <f>VLOOKUP(Tableau1[[#This Row],[Catégorie]],Tableau3[],3,0)</f>
        <v>Pains et produits de boulangerie</v>
      </c>
      <c r="F908" s="1" t="str">
        <f>VLOOKUP(Tableau1[[#This Row],[Catégorie]],Tableau3[],5,0)</f>
        <v>Pain, farines et céréales</v>
      </c>
    </row>
    <row r="909" spans="1:6" x14ac:dyDescent="0.35">
      <c r="A909" s="1" t="s">
        <v>1004</v>
      </c>
      <c r="B909" s="3">
        <v>3.1358906309792505</v>
      </c>
      <c r="C909" s="1" t="s">
        <v>1696</v>
      </c>
      <c r="D909" s="1" t="str">
        <f>VLOOKUP(Tableau1[[#This Row],[Catégorie]],Tableau3[],4,0)</f>
        <v>Farineux et céréales</v>
      </c>
      <c r="E909" s="1" t="str">
        <f>VLOOKUP(Tableau1[[#This Row],[Catégorie]],Tableau3[],3,0)</f>
        <v>Pains et produits de boulangerie</v>
      </c>
      <c r="F909" s="1" t="str">
        <f>VLOOKUP(Tableau1[[#This Row],[Catégorie]],Tableau3[],5,0)</f>
        <v>Pain, farines et céréales</v>
      </c>
    </row>
    <row r="910" spans="1:6" x14ac:dyDescent="0.35">
      <c r="A910" s="1" t="s">
        <v>1005</v>
      </c>
      <c r="B910" s="3">
        <v>3.1358906309792505</v>
      </c>
      <c r="C910" s="1" t="s">
        <v>1696</v>
      </c>
      <c r="D910" s="1" t="str">
        <f>VLOOKUP(Tableau1[[#This Row],[Catégorie]],Tableau3[],4,0)</f>
        <v>Farineux et céréales</v>
      </c>
      <c r="E910" s="1" t="str">
        <f>VLOOKUP(Tableau1[[#This Row],[Catégorie]],Tableau3[],3,0)</f>
        <v>Pains et produits de boulangerie</v>
      </c>
      <c r="F910" s="1" t="str">
        <f>VLOOKUP(Tableau1[[#This Row],[Catégorie]],Tableau3[],5,0)</f>
        <v>Pain, farines et céréales</v>
      </c>
    </row>
    <row r="911" spans="1:6" x14ac:dyDescent="0.35">
      <c r="A911" s="1" t="s">
        <v>1006</v>
      </c>
      <c r="B911" s="3">
        <v>3.1358906309792505</v>
      </c>
      <c r="C911" s="1" t="s">
        <v>1696</v>
      </c>
      <c r="D911" s="1" t="str">
        <f>VLOOKUP(Tableau1[[#This Row],[Catégorie]],Tableau3[],4,0)</f>
        <v>Farineux et céréales</v>
      </c>
      <c r="E911" s="1" t="str">
        <f>VLOOKUP(Tableau1[[#This Row],[Catégorie]],Tableau3[],3,0)</f>
        <v>Pains et produits de boulangerie</v>
      </c>
      <c r="F911" s="1" t="str">
        <f>VLOOKUP(Tableau1[[#This Row],[Catégorie]],Tableau3[],5,0)</f>
        <v>Pain, farines et céréales</v>
      </c>
    </row>
    <row r="912" spans="1:6" x14ac:dyDescent="0.35">
      <c r="A912" s="1" t="s">
        <v>1007</v>
      </c>
      <c r="B912" s="3">
        <v>3.1358906309792505</v>
      </c>
      <c r="C912" s="1" t="s">
        <v>1696</v>
      </c>
      <c r="D912" s="1" t="str">
        <f>VLOOKUP(Tableau1[[#This Row],[Catégorie]],Tableau3[],4,0)</f>
        <v>Farineux et céréales</v>
      </c>
      <c r="E912" s="1" t="str">
        <f>VLOOKUP(Tableau1[[#This Row],[Catégorie]],Tableau3[],3,0)</f>
        <v>Pains et produits de boulangerie</v>
      </c>
      <c r="F912" s="1" t="str">
        <f>VLOOKUP(Tableau1[[#This Row],[Catégorie]],Tableau3[],5,0)</f>
        <v>Pain, farines et céréales</v>
      </c>
    </row>
    <row r="913" spans="1:6" x14ac:dyDescent="0.35">
      <c r="A913" s="1" t="s">
        <v>1008</v>
      </c>
      <c r="B913" s="3">
        <v>3.1358906309792505</v>
      </c>
      <c r="C913" s="1" t="s">
        <v>1696</v>
      </c>
      <c r="D913" s="1" t="str">
        <f>VLOOKUP(Tableau1[[#This Row],[Catégorie]],Tableau3[],4,0)</f>
        <v>Farineux et céréales</v>
      </c>
      <c r="E913" s="1" t="str">
        <f>VLOOKUP(Tableau1[[#This Row],[Catégorie]],Tableau3[],3,0)</f>
        <v>Pains et produits de boulangerie</v>
      </c>
      <c r="F913" s="1" t="str">
        <f>VLOOKUP(Tableau1[[#This Row],[Catégorie]],Tableau3[],5,0)</f>
        <v>Pain, farines et céréales</v>
      </c>
    </row>
    <row r="914" spans="1:6" x14ac:dyDescent="0.35">
      <c r="A914" s="1" t="s">
        <v>1009</v>
      </c>
      <c r="B914" s="3">
        <v>3.1358906309792505</v>
      </c>
      <c r="C914" s="1" t="s">
        <v>1696</v>
      </c>
      <c r="D914" s="1" t="str">
        <f>VLOOKUP(Tableau1[[#This Row],[Catégorie]],Tableau3[],4,0)</f>
        <v>Farineux et céréales</v>
      </c>
      <c r="E914" s="1" t="str">
        <f>VLOOKUP(Tableau1[[#This Row],[Catégorie]],Tableau3[],3,0)</f>
        <v>Pains et produits de boulangerie</v>
      </c>
      <c r="F914" s="1" t="str">
        <f>VLOOKUP(Tableau1[[#This Row],[Catégorie]],Tableau3[],5,0)</f>
        <v>Pain, farines et céréales</v>
      </c>
    </row>
    <row r="915" spans="1:6" x14ac:dyDescent="0.35">
      <c r="A915" s="1" t="s">
        <v>1010</v>
      </c>
      <c r="B915" s="3">
        <v>3.1358906309792505</v>
      </c>
      <c r="C915" s="1" t="s">
        <v>1696</v>
      </c>
      <c r="D915" s="1" t="str">
        <f>VLOOKUP(Tableau1[[#This Row],[Catégorie]],Tableau3[],4,0)</f>
        <v>Farineux et céréales</v>
      </c>
      <c r="E915" s="1" t="str">
        <f>VLOOKUP(Tableau1[[#This Row],[Catégorie]],Tableau3[],3,0)</f>
        <v>Pains et produits de boulangerie</v>
      </c>
      <c r="F915" s="1" t="str">
        <f>VLOOKUP(Tableau1[[#This Row],[Catégorie]],Tableau3[],5,0)</f>
        <v>Pain, farines et céréales</v>
      </c>
    </row>
    <row r="916" spans="1:6" x14ac:dyDescent="0.35">
      <c r="A916" s="1" t="s">
        <v>1011</v>
      </c>
      <c r="B916" s="3">
        <v>3.1358906309792505</v>
      </c>
      <c r="C916" s="1" t="s">
        <v>1696</v>
      </c>
      <c r="D916" s="1" t="str">
        <f>VLOOKUP(Tableau1[[#This Row],[Catégorie]],Tableau3[],4,0)</f>
        <v>Farineux et céréales</v>
      </c>
      <c r="E916" s="1" t="str">
        <f>VLOOKUP(Tableau1[[#This Row],[Catégorie]],Tableau3[],3,0)</f>
        <v>Pains et produits de boulangerie</v>
      </c>
      <c r="F916" s="1" t="str">
        <f>VLOOKUP(Tableau1[[#This Row],[Catégorie]],Tableau3[],5,0)</f>
        <v>Pain, farines et céréales</v>
      </c>
    </row>
    <row r="917" spans="1:6" x14ac:dyDescent="0.35">
      <c r="A917" s="1" t="s">
        <v>1013</v>
      </c>
      <c r="B917" s="3">
        <v>3.1358906309792505</v>
      </c>
      <c r="C917" s="1" t="s">
        <v>1696</v>
      </c>
      <c r="D917" s="1" t="str">
        <f>VLOOKUP(Tableau1[[#This Row],[Catégorie]],Tableau3[],4,0)</f>
        <v>Farineux et céréales</v>
      </c>
      <c r="E917" s="1" t="str">
        <f>VLOOKUP(Tableau1[[#This Row],[Catégorie]],Tableau3[],3,0)</f>
        <v>Pains et produits de boulangerie</v>
      </c>
      <c r="F917" s="1" t="str">
        <f>VLOOKUP(Tableau1[[#This Row],[Catégorie]],Tableau3[],5,0)</f>
        <v>Pain, farines et céréales</v>
      </c>
    </row>
    <row r="918" spans="1:6" x14ac:dyDescent="0.35">
      <c r="A918" s="1" t="s">
        <v>1014</v>
      </c>
      <c r="B918" s="3">
        <v>3.1358906309792505</v>
      </c>
      <c r="C918" s="1" t="s">
        <v>1696</v>
      </c>
      <c r="D918" s="1" t="str">
        <f>VLOOKUP(Tableau1[[#This Row],[Catégorie]],Tableau3[],4,0)</f>
        <v>Farineux et céréales</v>
      </c>
      <c r="E918" s="1" t="str">
        <f>VLOOKUP(Tableau1[[#This Row],[Catégorie]],Tableau3[],3,0)</f>
        <v>Pains et produits de boulangerie</v>
      </c>
      <c r="F918" s="1" t="str">
        <f>VLOOKUP(Tableau1[[#This Row],[Catégorie]],Tableau3[],5,0)</f>
        <v>Pain, farines et céréales</v>
      </c>
    </row>
    <row r="919" spans="1:6" x14ac:dyDescent="0.35">
      <c r="A919" s="1" t="s">
        <v>1015</v>
      </c>
      <c r="B919" s="3">
        <v>3.1358906309792505</v>
      </c>
      <c r="C919" s="1" t="s">
        <v>1696</v>
      </c>
      <c r="D919" s="1" t="str">
        <f>VLOOKUP(Tableau1[[#This Row],[Catégorie]],Tableau3[],4,0)</f>
        <v>Farineux et céréales</v>
      </c>
      <c r="E919" s="1" t="str">
        <f>VLOOKUP(Tableau1[[#This Row],[Catégorie]],Tableau3[],3,0)</f>
        <v>Pains et produits de boulangerie</v>
      </c>
      <c r="F919" s="1" t="str">
        <f>VLOOKUP(Tableau1[[#This Row],[Catégorie]],Tableau3[],5,0)</f>
        <v>Pain, farines et céréales</v>
      </c>
    </row>
    <row r="920" spans="1:6" x14ac:dyDescent="0.35">
      <c r="A920" s="1" t="s">
        <v>1016</v>
      </c>
      <c r="B920" s="3">
        <v>3.1358906309792505</v>
      </c>
      <c r="C920" s="1" t="s">
        <v>1696</v>
      </c>
      <c r="D920" s="1" t="str">
        <f>VLOOKUP(Tableau1[[#This Row],[Catégorie]],Tableau3[],4,0)</f>
        <v>Farineux et céréales</v>
      </c>
      <c r="E920" s="1" t="str">
        <f>VLOOKUP(Tableau1[[#This Row],[Catégorie]],Tableau3[],3,0)</f>
        <v>Pains et produits de boulangerie</v>
      </c>
      <c r="F920" s="1" t="str">
        <f>VLOOKUP(Tableau1[[#This Row],[Catégorie]],Tableau3[],5,0)</f>
        <v>Pain, farines et céréales</v>
      </c>
    </row>
    <row r="921" spans="1:6" x14ac:dyDescent="0.35">
      <c r="A921" s="1" t="s">
        <v>1017</v>
      </c>
      <c r="B921" s="3">
        <v>3.1358906309792505</v>
      </c>
      <c r="C921" s="1" t="s">
        <v>1696</v>
      </c>
      <c r="D921" s="1" t="str">
        <f>VLOOKUP(Tableau1[[#This Row],[Catégorie]],Tableau3[],4,0)</f>
        <v>Farineux et céréales</v>
      </c>
      <c r="E921" s="1" t="str">
        <f>VLOOKUP(Tableau1[[#This Row],[Catégorie]],Tableau3[],3,0)</f>
        <v>Pains et produits de boulangerie</v>
      </c>
      <c r="F921" s="1" t="str">
        <f>VLOOKUP(Tableau1[[#This Row],[Catégorie]],Tableau3[],5,0)</f>
        <v>Pain, farines et céréales</v>
      </c>
    </row>
    <row r="922" spans="1:6" x14ac:dyDescent="0.35">
      <c r="A922" s="1" t="s">
        <v>1012</v>
      </c>
      <c r="B922" s="3">
        <v>3.1358906309792505</v>
      </c>
      <c r="C922" s="1" t="s">
        <v>1696</v>
      </c>
      <c r="D922" s="1" t="str">
        <f>VLOOKUP(Tableau1[[#This Row],[Catégorie]],Tableau3[],4,0)</f>
        <v>Farineux et céréales</v>
      </c>
      <c r="E922" s="1" t="str">
        <f>VLOOKUP(Tableau1[[#This Row],[Catégorie]],Tableau3[],3,0)</f>
        <v>Pains et produits de boulangerie</v>
      </c>
      <c r="F922" s="1" t="str">
        <f>VLOOKUP(Tableau1[[#This Row],[Catégorie]],Tableau3[],5,0)</f>
        <v>Pain, farines et céréales</v>
      </c>
    </row>
    <row r="923" spans="1:6" x14ac:dyDescent="0.35">
      <c r="A923" s="1" t="s">
        <v>284</v>
      </c>
      <c r="B923" s="3">
        <v>3.2635934664473378</v>
      </c>
      <c r="C923" s="1" t="s">
        <v>1696</v>
      </c>
      <c r="D923" s="1" t="str">
        <f>VLOOKUP(Tableau1[[#This Row],[Catégorie]],Tableau3[],4,0)</f>
        <v>Farineux et céréales</v>
      </c>
      <c r="E923" s="1" t="str">
        <f>VLOOKUP(Tableau1[[#This Row],[Catégorie]],Tableau3[],3,0)</f>
        <v>Pains et produits de boulangerie</v>
      </c>
      <c r="F923" s="1" t="str">
        <f>VLOOKUP(Tableau1[[#This Row],[Catégorie]],Tableau3[],5,0)</f>
        <v>Pain, farines et céréales</v>
      </c>
    </row>
    <row r="924" spans="1:6" x14ac:dyDescent="0.35">
      <c r="A924" s="1" t="s">
        <v>285</v>
      </c>
      <c r="B924" s="3">
        <v>3.2635934664473378</v>
      </c>
      <c r="C924" s="1" t="s">
        <v>1696</v>
      </c>
      <c r="D924" s="1" t="str">
        <f>VLOOKUP(Tableau1[[#This Row],[Catégorie]],Tableau3[],4,0)</f>
        <v>Farineux et céréales</v>
      </c>
      <c r="E924" s="1" t="str">
        <f>VLOOKUP(Tableau1[[#This Row],[Catégorie]],Tableau3[],3,0)</f>
        <v>Pains et produits de boulangerie</v>
      </c>
      <c r="F924" s="1" t="str">
        <f>VLOOKUP(Tableau1[[#This Row],[Catégorie]],Tableau3[],5,0)</f>
        <v>Pain, farines et céréales</v>
      </c>
    </row>
    <row r="925" spans="1:6" x14ac:dyDescent="0.35">
      <c r="A925" s="1" t="s">
        <v>286</v>
      </c>
      <c r="B925" s="3">
        <v>3.2635934664473378</v>
      </c>
      <c r="C925" s="1" t="s">
        <v>1696</v>
      </c>
      <c r="D925" s="1" t="str">
        <f>VLOOKUP(Tableau1[[#This Row],[Catégorie]],Tableau3[],4,0)</f>
        <v>Farineux et céréales</v>
      </c>
      <c r="E925" s="1" t="str">
        <f>VLOOKUP(Tableau1[[#This Row],[Catégorie]],Tableau3[],3,0)</f>
        <v>Pains et produits de boulangerie</v>
      </c>
      <c r="F925" s="1" t="str">
        <f>VLOOKUP(Tableau1[[#This Row],[Catégorie]],Tableau3[],5,0)</f>
        <v>Pain, farines et céréales</v>
      </c>
    </row>
    <row r="926" spans="1:6" x14ac:dyDescent="0.35">
      <c r="A926" s="1" t="s">
        <v>1167</v>
      </c>
      <c r="B926" s="3">
        <v>3.2635934664473378</v>
      </c>
      <c r="C926" s="1" t="s">
        <v>1696</v>
      </c>
      <c r="D926" s="1" t="str">
        <f>VLOOKUP(Tableau1[[#This Row],[Catégorie]],Tableau3[],4,0)</f>
        <v>Farineux et céréales</v>
      </c>
      <c r="E926" s="1" t="str">
        <f>VLOOKUP(Tableau1[[#This Row],[Catégorie]],Tableau3[],3,0)</f>
        <v>Pains et produits de boulangerie</v>
      </c>
      <c r="F926" s="1" t="str">
        <f>VLOOKUP(Tableau1[[#This Row],[Catégorie]],Tableau3[],5,0)</f>
        <v>Pain, farines et céréales</v>
      </c>
    </row>
    <row r="927" spans="1:6" x14ac:dyDescent="0.35">
      <c r="A927" s="1" t="s">
        <v>1018</v>
      </c>
      <c r="B927" s="3">
        <v>3.1358906309792505</v>
      </c>
      <c r="C927" s="1" t="s">
        <v>1696</v>
      </c>
      <c r="D927" s="1" t="str">
        <f>VLOOKUP(Tableau1[[#This Row],[Catégorie]],Tableau3[],4,0)</f>
        <v>Farineux et céréales</v>
      </c>
      <c r="E927" s="1" t="str">
        <f>VLOOKUP(Tableau1[[#This Row],[Catégorie]],Tableau3[],3,0)</f>
        <v>Pains et produits de boulangerie</v>
      </c>
      <c r="F927" s="1" t="str">
        <f>VLOOKUP(Tableau1[[#This Row],[Catégorie]],Tableau3[],5,0)</f>
        <v>Pain, farines et céréales</v>
      </c>
    </row>
    <row r="928" spans="1:6" x14ac:dyDescent="0.35">
      <c r="A928" s="1" t="s">
        <v>1019</v>
      </c>
      <c r="B928" s="3">
        <v>3.1358906309792505</v>
      </c>
      <c r="C928" s="1" t="s">
        <v>1696</v>
      </c>
      <c r="D928" s="1" t="str">
        <f>VLOOKUP(Tableau1[[#This Row],[Catégorie]],Tableau3[],4,0)</f>
        <v>Farineux et céréales</v>
      </c>
      <c r="E928" s="1" t="str">
        <f>VLOOKUP(Tableau1[[#This Row],[Catégorie]],Tableau3[],3,0)</f>
        <v>Pains et produits de boulangerie</v>
      </c>
      <c r="F928" s="1" t="str">
        <f>VLOOKUP(Tableau1[[#This Row],[Catégorie]],Tableau3[],5,0)</f>
        <v>Pain, farines et céréales</v>
      </c>
    </row>
    <row r="929" spans="1:6" x14ac:dyDescent="0.35">
      <c r="A929" s="1" t="s">
        <v>1020</v>
      </c>
      <c r="B929" s="3">
        <v>3.1358906309792505</v>
      </c>
      <c r="C929" s="1" t="s">
        <v>1696</v>
      </c>
      <c r="D929" s="1" t="str">
        <f>VLOOKUP(Tableau1[[#This Row],[Catégorie]],Tableau3[],4,0)</f>
        <v>Farineux et céréales</v>
      </c>
      <c r="E929" s="1" t="str">
        <f>VLOOKUP(Tableau1[[#This Row],[Catégorie]],Tableau3[],3,0)</f>
        <v>Pains et produits de boulangerie</v>
      </c>
      <c r="F929" s="1" t="str">
        <f>VLOOKUP(Tableau1[[#This Row],[Catégorie]],Tableau3[],5,0)</f>
        <v>Pain, farines et céréales</v>
      </c>
    </row>
    <row r="930" spans="1:6" x14ac:dyDescent="0.35">
      <c r="A930" s="1" t="s">
        <v>1021</v>
      </c>
      <c r="B930" s="3">
        <v>3.1358906309792505</v>
      </c>
      <c r="C930" s="1" t="s">
        <v>1696</v>
      </c>
      <c r="D930" s="1" t="str">
        <f>VLOOKUP(Tableau1[[#This Row],[Catégorie]],Tableau3[],4,0)</f>
        <v>Farineux et céréales</v>
      </c>
      <c r="E930" s="1" t="str">
        <f>VLOOKUP(Tableau1[[#This Row],[Catégorie]],Tableau3[],3,0)</f>
        <v>Pains et produits de boulangerie</v>
      </c>
      <c r="F930" s="1" t="str">
        <f>VLOOKUP(Tableau1[[#This Row],[Catégorie]],Tableau3[],5,0)</f>
        <v>Pain, farines et céréales</v>
      </c>
    </row>
    <row r="931" spans="1:6" x14ac:dyDescent="0.35">
      <c r="A931" s="1" t="s">
        <v>1022</v>
      </c>
      <c r="B931" s="3">
        <v>3.1358906309792505</v>
      </c>
      <c r="C931" s="1" t="s">
        <v>1696</v>
      </c>
      <c r="D931" s="1" t="str">
        <f>VLOOKUP(Tableau1[[#This Row],[Catégorie]],Tableau3[],4,0)</f>
        <v>Farineux et céréales</v>
      </c>
      <c r="E931" s="1" t="str">
        <f>VLOOKUP(Tableau1[[#This Row],[Catégorie]],Tableau3[],3,0)</f>
        <v>Pains et produits de boulangerie</v>
      </c>
      <c r="F931" s="1" t="str">
        <f>VLOOKUP(Tableau1[[#This Row],[Catégorie]],Tableau3[],5,0)</f>
        <v>Pain, farines et céréales</v>
      </c>
    </row>
    <row r="932" spans="1:6" x14ac:dyDescent="0.35">
      <c r="A932" s="1" t="s">
        <v>1023</v>
      </c>
      <c r="B932" s="3">
        <v>3.1358906309792505</v>
      </c>
      <c r="C932" s="1" t="s">
        <v>1696</v>
      </c>
      <c r="D932" s="1" t="str">
        <f>VLOOKUP(Tableau1[[#This Row],[Catégorie]],Tableau3[],4,0)</f>
        <v>Farineux et céréales</v>
      </c>
      <c r="E932" s="1" t="str">
        <f>VLOOKUP(Tableau1[[#This Row],[Catégorie]],Tableau3[],3,0)</f>
        <v>Pains et produits de boulangerie</v>
      </c>
      <c r="F932" s="1" t="str">
        <f>VLOOKUP(Tableau1[[#This Row],[Catégorie]],Tableau3[],5,0)</f>
        <v>Pain, farines et céréales</v>
      </c>
    </row>
    <row r="933" spans="1:6" x14ac:dyDescent="0.35">
      <c r="A933" s="1" t="s">
        <v>1024</v>
      </c>
      <c r="B933" s="3">
        <v>3.1358906309792505</v>
      </c>
      <c r="C933" s="1" t="s">
        <v>1696</v>
      </c>
      <c r="D933" s="1" t="str">
        <f>VLOOKUP(Tableau1[[#This Row],[Catégorie]],Tableau3[],4,0)</f>
        <v>Farineux et céréales</v>
      </c>
      <c r="E933" s="1" t="str">
        <f>VLOOKUP(Tableau1[[#This Row],[Catégorie]],Tableau3[],3,0)</f>
        <v>Pains et produits de boulangerie</v>
      </c>
      <c r="F933" s="1" t="str">
        <f>VLOOKUP(Tableau1[[#This Row],[Catégorie]],Tableau3[],5,0)</f>
        <v>Pain, farines et céréales</v>
      </c>
    </row>
    <row r="934" spans="1:6" x14ac:dyDescent="0.35">
      <c r="A934" s="1" t="s">
        <v>1025</v>
      </c>
      <c r="B934" s="3">
        <v>3.1358906309792505</v>
      </c>
      <c r="C934" s="1" t="s">
        <v>1696</v>
      </c>
      <c r="D934" s="1" t="str">
        <f>VLOOKUP(Tableau1[[#This Row],[Catégorie]],Tableau3[],4,0)</f>
        <v>Farineux et céréales</v>
      </c>
      <c r="E934" s="1" t="str">
        <f>VLOOKUP(Tableau1[[#This Row],[Catégorie]],Tableau3[],3,0)</f>
        <v>Pains et produits de boulangerie</v>
      </c>
      <c r="F934" s="1" t="str">
        <f>VLOOKUP(Tableau1[[#This Row],[Catégorie]],Tableau3[],5,0)</f>
        <v>Pain, farines et céréales</v>
      </c>
    </row>
    <row r="935" spans="1:6" x14ac:dyDescent="0.35">
      <c r="A935" s="1" t="s">
        <v>1026</v>
      </c>
      <c r="B935" s="3">
        <v>3.1358906309792505</v>
      </c>
      <c r="C935" s="1" t="s">
        <v>1696</v>
      </c>
      <c r="D935" s="1" t="str">
        <f>VLOOKUP(Tableau1[[#This Row],[Catégorie]],Tableau3[],4,0)</f>
        <v>Farineux et céréales</v>
      </c>
      <c r="E935" s="1" t="str">
        <f>VLOOKUP(Tableau1[[#This Row],[Catégorie]],Tableau3[],3,0)</f>
        <v>Pains et produits de boulangerie</v>
      </c>
      <c r="F935" s="1" t="str">
        <f>VLOOKUP(Tableau1[[#This Row],[Catégorie]],Tableau3[],5,0)</f>
        <v>Pain, farines et céréales</v>
      </c>
    </row>
    <row r="936" spans="1:6" x14ac:dyDescent="0.35">
      <c r="A936" s="1" t="s">
        <v>287</v>
      </c>
      <c r="B936" s="3">
        <v>3.2635934664473378</v>
      </c>
      <c r="C936" s="1" t="s">
        <v>1696</v>
      </c>
      <c r="D936" s="1" t="str">
        <f>VLOOKUP(Tableau1[[#This Row],[Catégorie]],Tableau3[],4,0)</f>
        <v>Farineux et céréales</v>
      </c>
      <c r="E936" s="1" t="str">
        <f>VLOOKUP(Tableau1[[#This Row],[Catégorie]],Tableau3[],3,0)</f>
        <v>Pains et produits de boulangerie</v>
      </c>
      <c r="F936" s="1" t="str">
        <f>VLOOKUP(Tableau1[[#This Row],[Catégorie]],Tableau3[],5,0)</f>
        <v>Pain, farines et céréales</v>
      </c>
    </row>
    <row r="937" spans="1:6" x14ac:dyDescent="0.35">
      <c r="A937" s="1" t="s">
        <v>1027</v>
      </c>
      <c r="B937" s="3">
        <v>3.1358906309792505</v>
      </c>
      <c r="C937" s="1" t="s">
        <v>1696</v>
      </c>
      <c r="D937" s="1" t="str">
        <f>VLOOKUP(Tableau1[[#This Row],[Catégorie]],Tableau3[],4,0)</f>
        <v>Farineux et céréales</v>
      </c>
      <c r="E937" s="1" t="str">
        <f>VLOOKUP(Tableau1[[#This Row],[Catégorie]],Tableau3[],3,0)</f>
        <v>Pains et produits de boulangerie</v>
      </c>
      <c r="F937" s="1" t="str">
        <f>VLOOKUP(Tableau1[[#This Row],[Catégorie]],Tableau3[],5,0)</f>
        <v>Pain, farines et céréales</v>
      </c>
    </row>
    <row r="938" spans="1:6" x14ac:dyDescent="0.35">
      <c r="A938" s="1" t="s">
        <v>1028</v>
      </c>
      <c r="B938" s="3">
        <v>3.1358906309792505</v>
      </c>
      <c r="C938" s="1" t="s">
        <v>1696</v>
      </c>
      <c r="D938" s="1" t="str">
        <f>VLOOKUP(Tableau1[[#This Row],[Catégorie]],Tableau3[],4,0)</f>
        <v>Farineux et céréales</v>
      </c>
      <c r="E938" s="1" t="str">
        <f>VLOOKUP(Tableau1[[#This Row],[Catégorie]],Tableau3[],3,0)</f>
        <v>Pains et produits de boulangerie</v>
      </c>
      <c r="F938" s="1" t="str">
        <f>VLOOKUP(Tableau1[[#This Row],[Catégorie]],Tableau3[],5,0)</f>
        <v>Pain, farines et céréales</v>
      </c>
    </row>
    <row r="939" spans="1:6" x14ac:dyDescent="0.35">
      <c r="A939" s="1" t="s">
        <v>1029</v>
      </c>
      <c r="B939" s="3">
        <v>3.1358906309792505</v>
      </c>
      <c r="C939" s="1" t="s">
        <v>1696</v>
      </c>
      <c r="D939" s="1" t="str">
        <f>VLOOKUP(Tableau1[[#This Row],[Catégorie]],Tableau3[],4,0)</f>
        <v>Farineux et céréales</v>
      </c>
      <c r="E939" s="1" t="str">
        <f>VLOOKUP(Tableau1[[#This Row],[Catégorie]],Tableau3[],3,0)</f>
        <v>Pains et produits de boulangerie</v>
      </c>
      <c r="F939" s="1" t="str">
        <f>VLOOKUP(Tableau1[[#This Row],[Catégorie]],Tableau3[],5,0)</f>
        <v>Pain, farines et céréales</v>
      </c>
    </row>
    <row r="940" spans="1:6" x14ac:dyDescent="0.35">
      <c r="A940" s="1" t="s">
        <v>1030</v>
      </c>
      <c r="B940" s="3">
        <v>3.1358906309792505</v>
      </c>
      <c r="C940" s="1" t="s">
        <v>1696</v>
      </c>
      <c r="D940" s="1" t="str">
        <f>VLOOKUP(Tableau1[[#This Row],[Catégorie]],Tableau3[],4,0)</f>
        <v>Farineux et céréales</v>
      </c>
      <c r="E940" s="1" t="str">
        <f>VLOOKUP(Tableau1[[#This Row],[Catégorie]],Tableau3[],3,0)</f>
        <v>Pains et produits de boulangerie</v>
      </c>
      <c r="F940" s="1" t="str">
        <f>VLOOKUP(Tableau1[[#This Row],[Catégorie]],Tableau3[],5,0)</f>
        <v>Pain, farines et céréales</v>
      </c>
    </row>
    <row r="941" spans="1:6" x14ac:dyDescent="0.35">
      <c r="A941" s="1" t="s">
        <v>1031</v>
      </c>
      <c r="B941" s="3">
        <v>3.1358906309792505</v>
      </c>
      <c r="C941" s="1" t="s">
        <v>1696</v>
      </c>
      <c r="D941" s="1" t="str">
        <f>VLOOKUP(Tableau1[[#This Row],[Catégorie]],Tableau3[],4,0)</f>
        <v>Farineux et céréales</v>
      </c>
      <c r="E941" s="1" t="str">
        <f>VLOOKUP(Tableau1[[#This Row],[Catégorie]],Tableau3[],3,0)</f>
        <v>Pains et produits de boulangerie</v>
      </c>
      <c r="F941" s="1" t="str">
        <f>VLOOKUP(Tableau1[[#This Row],[Catégorie]],Tableau3[],5,0)</f>
        <v>Pain, farines et céréales</v>
      </c>
    </row>
    <row r="942" spans="1:6" x14ac:dyDescent="0.35">
      <c r="A942" s="1" t="s">
        <v>1032</v>
      </c>
      <c r="B942" s="3">
        <v>3.1358906309792505</v>
      </c>
      <c r="C942" s="1" t="s">
        <v>1696</v>
      </c>
      <c r="D942" s="1" t="str">
        <f>VLOOKUP(Tableau1[[#This Row],[Catégorie]],Tableau3[],4,0)</f>
        <v>Farineux et céréales</v>
      </c>
      <c r="E942" s="1" t="str">
        <f>VLOOKUP(Tableau1[[#This Row],[Catégorie]],Tableau3[],3,0)</f>
        <v>Pains et produits de boulangerie</v>
      </c>
      <c r="F942" s="1" t="str">
        <f>VLOOKUP(Tableau1[[#This Row],[Catégorie]],Tableau3[],5,0)</f>
        <v>Pain, farines et céréales</v>
      </c>
    </row>
    <row r="943" spans="1:6" x14ac:dyDescent="0.35">
      <c r="A943" s="1" t="s">
        <v>1033</v>
      </c>
      <c r="B943" s="3">
        <v>3.1358906309792505</v>
      </c>
      <c r="C943" s="1" t="s">
        <v>1696</v>
      </c>
      <c r="D943" s="1" t="str">
        <f>VLOOKUP(Tableau1[[#This Row],[Catégorie]],Tableau3[],4,0)</f>
        <v>Farineux et céréales</v>
      </c>
      <c r="E943" s="1" t="str">
        <f>VLOOKUP(Tableau1[[#This Row],[Catégorie]],Tableau3[],3,0)</f>
        <v>Pains et produits de boulangerie</v>
      </c>
      <c r="F943" s="1" t="str">
        <f>VLOOKUP(Tableau1[[#This Row],[Catégorie]],Tableau3[],5,0)</f>
        <v>Pain, farines et céréales</v>
      </c>
    </row>
    <row r="944" spans="1:6" x14ac:dyDescent="0.35">
      <c r="A944" s="1" t="s">
        <v>1034</v>
      </c>
      <c r="B944" s="3">
        <v>3.1358906309792505</v>
      </c>
      <c r="C944" s="1" t="s">
        <v>1696</v>
      </c>
      <c r="D944" s="1" t="str">
        <f>VLOOKUP(Tableau1[[#This Row],[Catégorie]],Tableau3[],4,0)</f>
        <v>Farineux et céréales</v>
      </c>
      <c r="E944" s="1" t="str">
        <f>VLOOKUP(Tableau1[[#This Row],[Catégorie]],Tableau3[],3,0)</f>
        <v>Pains et produits de boulangerie</v>
      </c>
      <c r="F944" s="1" t="str">
        <f>VLOOKUP(Tableau1[[#This Row],[Catégorie]],Tableau3[],5,0)</f>
        <v>Pain, farines et céréales</v>
      </c>
    </row>
    <row r="945" spans="1:6" x14ac:dyDescent="0.35">
      <c r="A945" s="1" t="s">
        <v>1035</v>
      </c>
      <c r="B945" s="3">
        <v>3.1358906309792505</v>
      </c>
      <c r="C945" s="1" t="s">
        <v>1696</v>
      </c>
      <c r="D945" s="1" t="str">
        <f>VLOOKUP(Tableau1[[#This Row],[Catégorie]],Tableau3[],4,0)</f>
        <v>Farineux et céréales</v>
      </c>
      <c r="E945" s="1" t="str">
        <f>VLOOKUP(Tableau1[[#This Row],[Catégorie]],Tableau3[],3,0)</f>
        <v>Pains et produits de boulangerie</v>
      </c>
      <c r="F945" s="1" t="str">
        <f>VLOOKUP(Tableau1[[#This Row],[Catégorie]],Tableau3[],5,0)</f>
        <v>Pain, farines et céréales</v>
      </c>
    </row>
    <row r="946" spans="1:6" x14ac:dyDescent="0.35">
      <c r="A946" s="1" t="s">
        <v>1036</v>
      </c>
      <c r="B946" s="3">
        <v>3.1358906309792505</v>
      </c>
      <c r="C946" s="1" t="s">
        <v>1696</v>
      </c>
      <c r="D946" s="1" t="str">
        <f>VLOOKUP(Tableau1[[#This Row],[Catégorie]],Tableau3[],4,0)</f>
        <v>Farineux et céréales</v>
      </c>
      <c r="E946" s="1" t="str">
        <f>VLOOKUP(Tableau1[[#This Row],[Catégorie]],Tableau3[],3,0)</f>
        <v>Pains et produits de boulangerie</v>
      </c>
      <c r="F946" s="1" t="str">
        <f>VLOOKUP(Tableau1[[#This Row],[Catégorie]],Tableau3[],5,0)</f>
        <v>Pain, farines et céréales</v>
      </c>
    </row>
    <row r="947" spans="1:6" x14ac:dyDescent="0.35">
      <c r="A947" s="1" t="s">
        <v>687</v>
      </c>
      <c r="B947" s="3">
        <v>0.30163856683169799</v>
      </c>
      <c r="C947" s="1" t="s">
        <v>1518</v>
      </c>
      <c r="D947" s="1" t="str">
        <f>VLOOKUP(Tableau1[[#This Row],[Catégorie]],Tableau3[],4,0)</f>
        <v>Fruits</v>
      </c>
      <c r="E947" s="1" t="str">
        <f>VLOOKUP(Tableau1[[#This Row],[Catégorie]],Tableau3[],3,0)</f>
        <v>Fruits frais</v>
      </c>
      <c r="F947" s="1" t="str">
        <f>VLOOKUP(Tableau1[[#This Row],[Catégorie]],Tableau3[],5,0)</f>
        <v>Fruits et légumes</v>
      </c>
    </row>
    <row r="948" spans="1:6" x14ac:dyDescent="0.35">
      <c r="A948" s="1" t="s">
        <v>288</v>
      </c>
      <c r="B948" s="3">
        <v>3.2635934664473378</v>
      </c>
      <c r="C948" s="1"/>
      <c r="D948" s="1" t="e">
        <f>VLOOKUP(Tableau1[[#This Row],[Catégorie]],Tableau3[],4,0)</f>
        <v>#N/A</v>
      </c>
      <c r="E948" s="1" t="e">
        <f>VLOOKUP(Tableau1[[#This Row],[Catégorie]],Tableau3[],3,0)</f>
        <v>#N/A</v>
      </c>
      <c r="F948" s="1" t="e">
        <f>VLOOKUP(Tableau1[[#This Row],[Catégorie]],Tableau3[],5,0)</f>
        <v>#N/A</v>
      </c>
    </row>
    <row r="949" spans="1:6" x14ac:dyDescent="0.35">
      <c r="A949" s="1" t="s">
        <v>880</v>
      </c>
      <c r="B949" s="3">
        <v>0.32312203387765104</v>
      </c>
      <c r="C949" s="1" t="s">
        <v>1571</v>
      </c>
      <c r="D949" s="1" t="str">
        <f>VLOOKUP(Tableau1[[#This Row],[Catégorie]],Tableau3[],4,0)</f>
        <v>Racine et tubercules</v>
      </c>
      <c r="E949" s="1" t="str">
        <f>VLOOKUP(Tableau1[[#This Row],[Catégorie]],Tableau3[],3,0)</f>
        <v>Pommes de terre</v>
      </c>
      <c r="F949" s="1" t="str">
        <f>VLOOKUP(Tableau1[[#This Row],[Catégorie]],Tableau3[],5,0)</f>
        <v>Tubercules et racines</v>
      </c>
    </row>
    <row r="950" spans="1:6" x14ac:dyDescent="0.35">
      <c r="A950" s="1" t="s">
        <v>1271</v>
      </c>
      <c r="B950" s="3">
        <v>12.65697615587289</v>
      </c>
      <c r="C950" s="1" t="s">
        <v>1706</v>
      </c>
      <c r="D950" s="1" t="str">
        <f>VLOOKUP(Tableau1[[#This Row],[Catégorie]],Tableau3[],4,0)</f>
        <v>Charcuterie</v>
      </c>
      <c r="E950" s="1" t="str">
        <f>VLOOKUP(Tableau1[[#This Row],[Catégorie]],Tableau3[],3,0)</f>
        <v>Produits de charcuterie crus</v>
      </c>
      <c r="F950" s="1" t="str">
        <f>VLOOKUP(Tableau1[[#This Row],[Catégorie]],Tableau3[],5,0)</f>
        <v>Viandes autres, charcuterie et abats</v>
      </c>
    </row>
    <row r="951" spans="1:6" x14ac:dyDescent="0.35">
      <c r="A951" s="1" t="s">
        <v>289</v>
      </c>
      <c r="B951" s="3">
        <v>3.2635934664473378</v>
      </c>
      <c r="C951" s="1"/>
      <c r="D951" s="1" t="e">
        <f>VLOOKUP(Tableau1[[#This Row],[Catégorie]],Tableau3[],4,0)</f>
        <v>#N/A</v>
      </c>
      <c r="E951" s="1" t="e">
        <f>VLOOKUP(Tableau1[[#This Row],[Catégorie]],Tableau3[],3,0)</f>
        <v>#N/A</v>
      </c>
      <c r="F951" s="1" t="e">
        <f>VLOOKUP(Tableau1[[#This Row],[Catégorie]],Tableau3[],5,0)</f>
        <v>#N/A</v>
      </c>
    </row>
    <row r="952" spans="1:6" x14ac:dyDescent="0.35">
      <c r="A952" s="1" t="s">
        <v>290</v>
      </c>
      <c r="B952" s="3">
        <v>3.2635934664473378</v>
      </c>
      <c r="C952" s="1"/>
      <c r="D952" s="1" t="e">
        <f>VLOOKUP(Tableau1[[#This Row],[Catégorie]],Tableau3[],4,0)</f>
        <v>#N/A</v>
      </c>
      <c r="E952" s="1" t="e">
        <f>VLOOKUP(Tableau1[[#This Row],[Catégorie]],Tableau3[],3,0)</f>
        <v>#N/A</v>
      </c>
      <c r="F952" s="1" t="e">
        <f>VLOOKUP(Tableau1[[#This Row],[Catégorie]],Tableau3[],5,0)</f>
        <v>#N/A</v>
      </c>
    </row>
    <row r="953" spans="1:6" x14ac:dyDescent="0.35">
      <c r="A953" s="1" t="s">
        <v>1191</v>
      </c>
      <c r="B953" s="3">
        <v>1.8257019493310429</v>
      </c>
      <c r="C953" s="1" t="s">
        <v>1658</v>
      </c>
      <c r="D953" s="1" t="str">
        <f>VLOOKUP(Tableau1[[#This Row],[Catégorie]],Tableau3[],4,0)</f>
        <v>Poissons</v>
      </c>
      <c r="E953" s="1" t="str">
        <f>VLOOKUP(Tableau1[[#This Row],[Catégorie]],Tableau3[],3,0)</f>
        <v>Poissons de mer</v>
      </c>
      <c r="F953" s="1" t="str">
        <f>VLOOKUP(Tableau1[[#This Row],[Catégorie]],Tableau3[],5,0)</f>
        <v>Poissons</v>
      </c>
    </row>
    <row r="954" spans="1:6" x14ac:dyDescent="0.35">
      <c r="A954" s="1" t="s">
        <v>519</v>
      </c>
      <c r="B954" s="3">
        <v>5.5782657233723434</v>
      </c>
      <c r="C954" s="1"/>
      <c r="D954" s="1" t="e">
        <f>VLOOKUP(Tableau1[[#This Row],[Catégorie]],Tableau3[],4,0)</f>
        <v>#N/A</v>
      </c>
      <c r="E954" s="1" t="e">
        <f>VLOOKUP(Tableau1[[#This Row],[Catégorie]],Tableau3[],3,0)</f>
        <v>#N/A</v>
      </c>
      <c r="F954" s="1" t="e">
        <f>VLOOKUP(Tableau1[[#This Row],[Catégorie]],Tableau3[],5,0)</f>
        <v>#N/A</v>
      </c>
    </row>
    <row r="955" spans="1:6" x14ac:dyDescent="0.35">
      <c r="A955" s="1" t="s">
        <v>688</v>
      </c>
      <c r="B955" s="3">
        <v>0.5013408357289646</v>
      </c>
      <c r="C955" s="1" t="s">
        <v>1518</v>
      </c>
      <c r="D955" s="1" t="str">
        <f>VLOOKUP(Tableau1[[#This Row],[Catégorie]],Tableau3[],4,0)</f>
        <v>Fruits</v>
      </c>
      <c r="E955" s="1" t="str">
        <f>VLOOKUP(Tableau1[[#This Row],[Catégorie]],Tableau3[],3,0)</f>
        <v>Fruits frais</v>
      </c>
      <c r="F955" s="1" t="str">
        <f>VLOOKUP(Tableau1[[#This Row],[Catégorie]],Tableau3[],5,0)</f>
        <v>Fruits et légumes</v>
      </c>
    </row>
    <row r="956" spans="1:6" x14ac:dyDescent="0.35">
      <c r="A956" s="1" t="s">
        <v>746</v>
      </c>
      <c r="B956" s="3">
        <v>7.5055540629082111</v>
      </c>
      <c r="C956" s="1"/>
      <c r="D956" s="1" t="e">
        <f>VLOOKUP(Tableau1[[#This Row],[Catégorie]],Tableau3[],4,0)</f>
        <v>#N/A</v>
      </c>
      <c r="E956" s="1" t="e">
        <f>VLOOKUP(Tableau1[[#This Row],[Catégorie]],Tableau3[],3,0)</f>
        <v>#N/A</v>
      </c>
      <c r="F956" s="1" t="e">
        <f>VLOOKUP(Tableau1[[#This Row],[Catégorie]],Tableau3[],5,0)</f>
        <v>#N/A</v>
      </c>
    </row>
    <row r="957" spans="1:6" x14ac:dyDescent="0.35">
      <c r="A957" s="1" t="s">
        <v>629</v>
      </c>
      <c r="B957" s="3">
        <v>11.655498231543413</v>
      </c>
      <c r="C957" s="1" t="s">
        <v>1599</v>
      </c>
      <c r="D957" s="1" t="str">
        <f>VLOOKUP(Tableau1[[#This Row],[Catégorie]],Tableau3[],4,0)</f>
        <v>Produits laitiers</v>
      </c>
      <c r="E957" s="1" t="str">
        <f>VLOOKUP(Tableau1[[#This Row],[Catégorie]],Tableau3[],3,0)</f>
        <v>Fromage à pâte dure</v>
      </c>
      <c r="F957" s="1" t="str">
        <f>VLOOKUP(Tableau1[[#This Row],[Catégorie]],Tableau3[],5,0)</f>
        <v>Produits laitiers</v>
      </c>
    </row>
    <row r="958" spans="1:6" x14ac:dyDescent="0.35">
      <c r="A958" s="1" t="s">
        <v>124</v>
      </c>
      <c r="B958" s="3">
        <v>0.11379147137932405</v>
      </c>
      <c r="C958" s="1"/>
      <c r="D958" s="1" t="e">
        <f>VLOOKUP(Tableau1[[#This Row],[Catégorie]],Tableau3[],4,0)</f>
        <v>#N/A</v>
      </c>
      <c r="E958" s="1" t="e">
        <f>VLOOKUP(Tableau1[[#This Row],[Catégorie]],Tableau3[],3,0)</f>
        <v>#N/A</v>
      </c>
      <c r="F958" s="1" t="e">
        <f>VLOOKUP(Tableau1[[#This Row],[Catégorie]],Tableau3[],5,0)</f>
        <v>#N/A</v>
      </c>
    </row>
    <row r="959" spans="1:6" x14ac:dyDescent="0.35">
      <c r="A959" s="1" t="s">
        <v>689</v>
      </c>
      <c r="B959" s="3">
        <v>1.0768346285735211</v>
      </c>
      <c r="C959" s="1" t="s">
        <v>1518</v>
      </c>
      <c r="D959" s="1" t="str">
        <f>VLOOKUP(Tableau1[[#This Row],[Catégorie]],Tableau3[],4,0)</f>
        <v>Fruits</v>
      </c>
      <c r="E959" s="1" t="str">
        <f>VLOOKUP(Tableau1[[#This Row],[Catégorie]],Tableau3[],3,0)</f>
        <v>Fruits frais</v>
      </c>
      <c r="F959" s="1" t="str">
        <f>VLOOKUP(Tableau1[[#This Row],[Catégorie]],Tableau3[],5,0)</f>
        <v>Fruits et légumes</v>
      </c>
    </row>
    <row r="960" spans="1:6" x14ac:dyDescent="0.35">
      <c r="A960" s="1" t="s">
        <v>105</v>
      </c>
      <c r="B960" s="3">
        <v>2.9031878737161301</v>
      </c>
      <c r="C960" s="1"/>
      <c r="D960" s="1" t="e">
        <f>VLOOKUP(Tableau1[[#This Row],[Catégorie]],Tableau3[],4,0)</f>
        <v>#N/A</v>
      </c>
      <c r="E960" s="1" t="e">
        <f>VLOOKUP(Tableau1[[#This Row],[Catégorie]],Tableau3[],3,0)</f>
        <v>#N/A</v>
      </c>
      <c r="F960" s="1" t="e">
        <f>VLOOKUP(Tableau1[[#This Row],[Catégorie]],Tableau3[],5,0)</f>
        <v>#N/A</v>
      </c>
    </row>
    <row r="961" spans="1:6" x14ac:dyDescent="0.35">
      <c r="A961" s="1" t="s">
        <v>1463</v>
      </c>
      <c r="B961" s="3">
        <v>0.55388308832765065</v>
      </c>
      <c r="C961" s="1" t="s">
        <v>1571</v>
      </c>
      <c r="D961" s="1" t="str">
        <f>VLOOKUP(Tableau1[[#This Row],[Catégorie]],Tableau3[],4,0)</f>
        <v>Racine et tubercules</v>
      </c>
      <c r="E961" s="1" t="str">
        <f>VLOOKUP(Tableau1[[#This Row],[Catégorie]],Tableau3[],3,0)</f>
        <v>Pommes de terre</v>
      </c>
      <c r="F961" s="1" t="str">
        <f>VLOOKUP(Tableau1[[#This Row],[Catégorie]],Tableau3[],5,0)</f>
        <v>Tubercules et racines</v>
      </c>
    </row>
    <row r="962" spans="1:6" x14ac:dyDescent="0.35">
      <c r="A962" s="1" t="s">
        <v>1126</v>
      </c>
      <c r="B962" s="3">
        <v>3.2635934664473378</v>
      </c>
      <c r="C962" s="1"/>
      <c r="D962" s="1" t="e">
        <f>VLOOKUP(Tableau1[[#This Row],[Catégorie]],Tableau3[],4,0)</f>
        <v>#N/A</v>
      </c>
      <c r="E962" s="1" t="e">
        <f>VLOOKUP(Tableau1[[#This Row],[Catégorie]],Tableau3[],3,0)</f>
        <v>#N/A</v>
      </c>
      <c r="F962" s="1" t="e">
        <f>VLOOKUP(Tableau1[[#This Row],[Catégorie]],Tableau3[],5,0)</f>
        <v>#N/A</v>
      </c>
    </row>
    <row r="963" spans="1:6" x14ac:dyDescent="0.35">
      <c r="A963" s="1" t="s">
        <v>1272</v>
      </c>
      <c r="B963" s="3">
        <v>7.9738949781999207</v>
      </c>
      <c r="C963" s="1" t="s">
        <v>1665</v>
      </c>
      <c r="D963" s="1" t="str">
        <f>VLOOKUP(Tableau1[[#This Row],[Catégorie]],Tableau3[],4,0)</f>
        <v>Viandes blanches</v>
      </c>
      <c r="E963" s="1" t="str">
        <f>VLOOKUP(Tableau1[[#This Row],[Catégorie]],Tableau3[],3,0)</f>
        <v>Porc</v>
      </c>
      <c r="F963" s="1" t="str">
        <f>VLOOKUP(Tableau1[[#This Row],[Catégorie]],Tableau3[],5,0)</f>
        <v>Viandes autres, charcuterie et abats</v>
      </c>
    </row>
    <row r="964" spans="1:6" x14ac:dyDescent="0.35">
      <c r="A964" s="1" t="s">
        <v>1127</v>
      </c>
      <c r="B964" s="3">
        <v>1.1159760641431906</v>
      </c>
      <c r="C964" s="1" t="s">
        <v>1696</v>
      </c>
      <c r="D964" s="1" t="str">
        <f>VLOOKUP(Tableau1[[#This Row],[Catégorie]],Tableau3[],4,0)</f>
        <v>Farineux et céréales</v>
      </c>
      <c r="E964" s="1" t="str">
        <f>VLOOKUP(Tableau1[[#This Row],[Catégorie]],Tableau3[],3,0)</f>
        <v>Pains et produits de boulangerie</v>
      </c>
      <c r="F964" s="1" t="str">
        <f>VLOOKUP(Tableau1[[#This Row],[Catégorie]],Tableau3[],5,0)</f>
        <v>Pain, farines et céréales</v>
      </c>
    </row>
    <row r="965" spans="1:6" x14ac:dyDescent="0.35">
      <c r="A965" s="1" t="s">
        <v>1128</v>
      </c>
      <c r="B965" s="3">
        <v>1.1159760641431906</v>
      </c>
      <c r="C965" s="1" t="s">
        <v>1696</v>
      </c>
      <c r="D965" s="1" t="str">
        <f>VLOOKUP(Tableau1[[#This Row],[Catégorie]],Tableau3[],4,0)</f>
        <v>Farineux et céréales</v>
      </c>
      <c r="E965" s="1" t="str">
        <f>VLOOKUP(Tableau1[[#This Row],[Catégorie]],Tableau3[],3,0)</f>
        <v>Pains et produits de boulangerie</v>
      </c>
      <c r="F965" s="1" t="str">
        <f>VLOOKUP(Tableau1[[#This Row],[Catégorie]],Tableau3[],5,0)</f>
        <v>Pain, farines et céréales</v>
      </c>
    </row>
    <row r="966" spans="1:6" x14ac:dyDescent="0.35">
      <c r="A966" s="1" t="s">
        <v>1129</v>
      </c>
      <c r="B966" s="3">
        <v>1.1159760641431906</v>
      </c>
      <c r="C966" s="1" t="s">
        <v>1696</v>
      </c>
      <c r="D966" s="1" t="str">
        <f>VLOOKUP(Tableau1[[#This Row],[Catégorie]],Tableau3[],4,0)</f>
        <v>Farineux et céréales</v>
      </c>
      <c r="E966" s="1" t="str">
        <f>VLOOKUP(Tableau1[[#This Row],[Catégorie]],Tableau3[],3,0)</f>
        <v>Pains et produits de boulangerie</v>
      </c>
      <c r="F966" s="1" t="str">
        <f>VLOOKUP(Tableau1[[#This Row],[Catégorie]],Tableau3[],5,0)</f>
        <v>Pain, farines et céréales</v>
      </c>
    </row>
    <row r="967" spans="1:6" x14ac:dyDescent="0.35">
      <c r="A967" s="1" t="s">
        <v>454</v>
      </c>
      <c r="B967" s="3">
        <v>1.092936085666351</v>
      </c>
      <c r="C967" s="1"/>
      <c r="D967" s="1" t="e">
        <f>VLOOKUP(Tableau1[[#This Row],[Catégorie]],Tableau3[],4,0)</f>
        <v>#N/A</v>
      </c>
      <c r="E967" s="1" t="e">
        <f>VLOOKUP(Tableau1[[#This Row],[Catégorie]],Tableau3[],3,0)</f>
        <v>#N/A</v>
      </c>
      <c r="F967" s="1" t="e">
        <f>VLOOKUP(Tableau1[[#This Row],[Catégorie]],Tableau3[],5,0)</f>
        <v>#N/A</v>
      </c>
    </row>
    <row r="968" spans="1:6" x14ac:dyDescent="0.35">
      <c r="A968" s="1" t="s">
        <v>455</v>
      </c>
      <c r="B968" s="3">
        <v>1.092936085666351</v>
      </c>
      <c r="C968" s="1"/>
      <c r="D968" s="1" t="e">
        <f>VLOOKUP(Tableau1[[#This Row],[Catégorie]],Tableau3[],4,0)</f>
        <v>#N/A</v>
      </c>
      <c r="E968" s="1" t="e">
        <f>VLOOKUP(Tableau1[[#This Row],[Catégorie]],Tableau3[],3,0)</f>
        <v>#N/A</v>
      </c>
      <c r="F968" s="1" t="e">
        <f>VLOOKUP(Tableau1[[#This Row],[Catégorie]],Tableau3[],5,0)</f>
        <v>#N/A</v>
      </c>
    </row>
    <row r="969" spans="1:6" x14ac:dyDescent="0.35">
      <c r="A969" s="1" t="s">
        <v>1130</v>
      </c>
      <c r="B969" s="3">
        <v>3.2635934664473378</v>
      </c>
      <c r="C969" s="1" t="s">
        <v>1696</v>
      </c>
      <c r="D969" s="1" t="str">
        <f>VLOOKUP(Tableau1[[#This Row],[Catégorie]],Tableau3[],4,0)</f>
        <v>Farineux et céréales</v>
      </c>
      <c r="E969" s="1" t="str">
        <f>VLOOKUP(Tableau1[[#This Row],[Catégorie]],Tableau3[],3,0)</f>
        <v>Pains et produits de boulangerie</v>
      </c>
      <c r="F969" s="1" t="str">
        <f>VLOOKUP(Tableau1[[#This Row],[Catégorie]],Tableau3[],5,0)</f>
        <v>Pain, farines et céréales</v>
      </c>
    </row>
    <row r="970" spans="1:6" x14ac:dyDescent="0.35">
      <c r="A970" s="1" t="s">
        <v>47</v>
      </c>
      <c r="B970" s="3">
        <v>0.32618616764905461</v>
      </c>
      <c r="C970" s="1"/>
      <c r="D970" s="1" t="e">
        <f>VLOOKUP(Tableau1[[#This Row],[Catégorie]],Tableau3[],4,0)</f>
        <v>#N/A</v>
      </c>
      <c r="E970" s="1" t="e">
        <f>VLOOKUP(Tableau1[[#This Row],[Catégorie]],Tableau3[],3,0)</f>
        <v>#N/A</v>
      </c>
      <c r="F970" s="1" t="e">
        <f>VLOOKUP(Tableau1[[#This Row],[Catégorie]],Tableau3[],5,0)</f>
        <v>#N/A</v>
      </c>
    </row>
    <row r="971" spans="1:6" x14ac:dyDescent="0.35">
      <c r="A971" s="1" t="s">
        <v>456</v>
      </c>
      <c r="B971" s="3">
        <v>1.092936085666351</v>
      </c>
      <c r="C971" s="1"/>
      <c r="D971" s="1" t="e">
        <f>VLOOKUP(Tableau1[[#This Row],[Catégorie]],Tableau3[],4,0)</f>
        <v>#N/A</v>
      </c>
      <c r="E971" s="1" t="e">
        <f>VLOOKUP(Tableau1[[#This Row],[Catégorie]],Tableau3[],3,0)</f>
        <v>#N/A</v>
      </c>
      <c r="F971" s="1" t="e">
        <f>VLOOKUP(Tableau1[[#This Row],[Catégorie]],Tableau3[],5,0)</f>
        <v>#N/A</v>
      </c>
    </row>
    <row r="972" spans="1:6" x14ac:dyDescent="0.35">
      <c r="A972" s="1" t="s">
        <v>291</v>
      </c>
      <c r="B972" s="3">
        <v>3.2635934664473378</v>
      </c>
      <c r="C972" s="1"/>
      <c r="D972" s="1" t="e">
        <f>VLOOKUP(Tableau1[[#This Row],[Catégorie]],Tableau3[],4,0)</f>
        <v>#N/A</v>
      </c>
      <c r="E972" s="1" t="e">
        <f>VLOOKUP(Tableau1[[#This Row],[Catégorie]],Tableau3[],3,0)</f>
        <v>#N/A</v>
      </c>
      <c r="F972" s="1" t="e">
        <f>VLOOKUP(Tableau1[[#This Row],[Catégorie]],Tableau3[],5,0)</f>
        <v>#N/A</v>
      </c>
    </row>
    <row r="973" spans="1:6" x14ac:dyDescent="0.35">
      <c r="A973" s="1" t="s">
        <v>457</v>
      </c>
      <c r="B973" s="3">
        <v>8.3988494625648169</v>
      </c>
      <c r="C973" s="1" t="s">
        <v>1583</v>
      </c>
      <c r="D973" s="1" t="str">
        <f>VLOOKUP(Tableau1[[#This Row],[Catégorie]],Tableau3[],4,0)</f>
        <v>Viandes blanches</v>
      </c>
      <c r="E973" s="1" t="str">
        <f>VLOOKUP(Tableau1[[#This Row],[Catégorie]],Tableau3[],3,0)</f>
        <v>Volaille</v>
      </c>
      <c r="F973" s="1" t="str">
        <f>VLOOKUP(Tableau1[[#This Row],[Catégorie]],Tableau3[],5,0)</f>
        <v>Volailles</v>
      </c>
    </row>
    <row r="974" spans="1:6" x14ac:dyDescent="0.35">
      <c r="A974" s="1" t="s">
        <v>719</v>
      </c>
      <c r="B974" s="3">
        <v>6.7349669506451377</v>
      </c>
      <c r="C974" s="1"/>
      <c r="D974" s="1" t="e">
        <f>VLOOKUP(Tableau1[[#This Row],[Catégorie]],Tableau3[],4,0)</f>
        <v>#N/A</v>
      </c>
      <c r="E974" s="1" t="e">
        <f>VLOOKUP(Tableau1[[#This Row],[Catégorie]],Tableau3[],3,0)</f>
        <v>#N/A</v>
      </c>
      <c r="F974" s="1" t="e">
        <f>VLOOKUP(Tableau1[[#This Row],[Catégorie]],Tableau3[],5,0)</f>
        <v>#N/A</v>
      </c>
    </row>
    <row r="975" spans="1:6" x14ac:dyDescent="0.35">
      <c r="A975" s="1" t="s">
        <v>1273</v>
      </c>
      <c r="B975" s="3">
        <v>26.075268817204304</v>
      </c>
      <c r="C975" s="1"/>
      <c r="D975" s="1" t="e">
        <f>VLOOKUP(Tableau1[[#This Row],[Catégorie]],Tableau3[],4,0)</f>
        <v>#N/A</v>
      </c>
      <c r="E975" s="1" t="e">
        <f>VLOOKUP(Tableau1[[#This Row],[Catégorie]],Tableau3[],3,0)</f>
        <v>#N/A</v>
      </c>
      <c r="F975" s="1" t="e">
        <f>VLOOKUP(Tableau1[[#This Row],[Catégorie]],Tableau3[],5,0)</f>
        <v>#N/A</v>
      </c>
    </row>
    <row r="976" spans="1:6" x14ac:dyDescent="0.35">
      <c r="A976" s="1" t="s">
        <v>1131</v>
      </c>
      <c r="B976" s="3">
        <v>3.2635934664473378</v>
      </c>
      <c r="C976" s="1" t="s">
        <v>1696</v>
      </c>
      <c r="D976" s="1" t="str">
        <f>VLOOKUP(Tableau1[[#This Row],[Catégorie]],Tableau3[],4,0)</f>
        <v>Farineux et céréales</v>
      </c>
      <c r="E976" s="1" t="str">
        <f>VLOOKUP(Tableau1[[#This Row],[Catégorie]],Tableau3[],3,0)</f>
        <v>Pains et produits de boulangerie</v>
      </c>
      <c r="F976" s="1" t="str">
        <f>VLOOKUP(Tableau1[[#This Row],[Catégorie]],Tableau3[],5,0)</f>
        <v>Pain, farines et céréales</v>
      </c>
    </row>
    <row r="977" spans="1:6" x14ac:dyDescent="0.35">
      <c r="A977" s="1" t="s">
        <v>1132</v>
      </c>
      <c r="B977" s="3">
        <v>3.2635934664473378</v>
      </c>
      <c r="C977" s="1"/>
      <c r="D977" s="1" t="e">
        <f>VLOOKUP(Tableau1[[#This Row],[Catégorie]],Tableau3[],4,0)</f>
        <v>#N/A</v>
      </c>
      <c r="E977" s="1" t="e">
        <f>VLOOKUP(Tableau1[[#This Row],[Catégorie]],Tableau3[],3,0)</f>
        <v>#N/A</v>
      </c>
      <c r="F977" s="1" t="e">
        <f>VLOOKUP(Tableau1[[#This Row],[Catégorie]],Tableau3[],5,0)</f>
        <v>#N/A</v>
      </c>
    </row>
    <row r="978" spans="1:6" x14ac:dyDescent="0.35">
      <c r="A978" s="1" t="s">
        <v>458</v>
      </c>
      <c r="B978" s="3">
        <v>1.092936085666351</v>
      </c>
      <c r="C978" s="1"/>
      <c r="D978" s="1" t="e">
        <f>VLOOKUP(Tableau1[[#This Row],[Catégorie]],Tableau3[],4,0)</f>
        <v>#N/A</v>
      </c>
      <c r="E978" s="1" t="e">
        <f>VLOOKUP(Tableau1[[#This Row],[Catégorie]],Tableau3[],3,0)</f>
        <v>#N/A</v>
      </c>
      <c r="F978" s="1" t="e">
        <f>VLOOKUP(Tableau1[[#This Row],[Catégorie]],Tableau3[],5,0)</f>
        <v>#N/A</v>
      </c>
    </row>
    <row r="979" spans="1:6" x14ac:dyDescent="0.35">
      <c r="A979" s="1" t="s">
        <v>1075</v>
      </c>
      <c r="B979" s="3">
        <v>1.2377142976180169</v>
      </c>
      <c r="C979" s="1"/>
      <c r="D979" s="1" t="e">
        <f>VLOOKUP(Tableau1[[#This Row],[Catégorie]],Tableau3[],4,0)</f>
        <v>#N/A</v>
      </c>
      <c r="E979" s="1" t="e">
        <f>VLOOKUP(Tableau1[[#This Row],[Catégorie]],Tableau3[],3,0)</f>
        <v>#N/A</v>
      </c>
      <c r="F979" s="1" t="e">
        <f>VLOOKUP(Tableau1[[#This Row],[Catégorie]],Tableau3[],5,0)</f>
        <v>#N/A</v>
      </c>
    </row>
    <row r="980" spans="1:6" x14ac:dyDescent="0.35">
      <c r="A980" s="1" t="s">
        <v>1076</v>
      </c>
      <c r="B980" s="3">
        <v>1.2377142976180169</v>
      </c>
      <c r="C980" s="1" t="s">
        <v>1552</v>
      </c>
      <c r="D980" s="1" t="str">
        <f>VLOOKUP(Tableau1[[#This Row],[Catégorie]],Tableau3[],4,0)</f>
        <v>Farineux et céréales</v>
      </c>
      <c r="E980" s="1" t="str">
        <f>VLOOKUP(Tableau1[[#This Row],[Catégorie]],Tableau3[],3,0)</f>
        <v>Pâtes alimentaires</v>
      </c>
      <c r="F980" s="1" t="str">
        <f>VLOOKUP(Tableau1[[#This Row],[Catégorie]],Tableau3[],5,0)</f>
        <v>Pain, farines et céréales</v>
      </c>
    </row>
    <row r="981" spans="1:6" x14ac:dyDescent="0.35">
      <c r="A981" s="1" t="s">
        <v>1077</v>
      </c>
      <c r="B981" s="3">
        <v>1.2377142976180169</v>
      </c>
      <c r="C981" s="1" t="s">
        <v>1552</v>
      </c>
      <c r="D981" s="1" t="str">
        <f>VLOOKUP(Tableau1[[#This Row],[Catégorie]],Tableau3[],4,0)</f>
        <v>Farineux et céréales</v>
      </c>
      <c r="E981" s="1" t="str">
        <f>VLOOKUP(Tableau1[[#This Row],[Catégorie]],Tableau3[],3,0)</f>
        <v>Pâtes alimentaires</v>
      </c>
      <c r="F981" s="1" t="str">
        <f>VLOOKUP(Tableau1[[#This Row],[Catégorie]],Tableau3[],5,0)</f>
        <v>Pain, farines et céréales</v>
      </c>
    </row>
    <row r="982" spans="1:6" x14ac:dyDescent="0.35">
      <c r="A982" s="1" t="s">
        <v>1078</v>
      </c>
      <c r="B982" s="3">
        <v>1.2377142976180169</v>
      </c>
      <c r="C982" s="1" t="s">
        <v>1552</v>
      </c>
      <c r="D982" s="1" t="str">
        <f>VLOOKUP(Tableau1[[#This Row],[Catégorie]],Tableau3[],4,0)</f>
        <v>Farineux et céréales</v>
      </c>
      <c r="E982" s="1" t="str">
        <f>VLOOKUP(Tableau1[[#This Row],[Catégorie]],Tableau3[],3,0)</f>
        <v>Pâtes alimentaires</v>
      </c>
      <c r="F982" s="1" t="str">
        <f>VLOOKUP(Tableau1[[#This Row],[Catégorie]],Tableau3[],5,0)</f>
        <v>Pain, farines et céréales</v>
      </c>
    </row>
    <row r="983" spans="1:6" x14ac:dyDescent="0.35">
      <c r="A983" s="1" t="s">
        <v>1079</v>
      </c>
      <c r="B983" s="3">
        <v>1.2377142976180169</v>
      </c>
      <c r="C983" s="1" t="s">
        <v>1552</v>
      </c>
      <c r="D983" s="1" t="str">
        <f>VLOOKUP(Tableau1[[#This Row],[Catégorie]],Tableau3[],4,0)</f>
        <v>Farineux et céréales</v>
      </c>
      <c r="E983" s="1" t="str">
        <f>VLOOKUP(Tableau1[[#This Row],[Catégorie]],Tableau3[],3,0)</f>
        <v>Pâtes alimentaires</v>
      </c>
      <c r="F983" s="1" t="str">
        <f>VLOOKUP(Tableau1[[#This Row],[Catégorie]],Tableau3[],5,0)</f>
        <v>Pain, farines et céréales</v>
      </c>
    </row>
    <row r="984" spans="1:6" x14ac:dyDescent="0.35">
      <c r="A984" s="1" t="s">
        <v>1080</v>
      </c>
      <c r="B984" s="3">
        <v>1.2377142976180169</v>
      </c>
      <c r="C984" s="1" t="s">
        <v>1552</v>
      </c>
      <c r="D984" s="1" t="str">
        <f>VLOOKUP(Tableau1[[#This Row],[Catégorie]],Tableau3[],4,0)</f>
        <v>Farineux et céréales</v>
      </c>
      <c r="E984" s="1" t="str">
        <f>VLOOKUP(Tableau1[[#This Row],[Catégorie]],Tableau3[],3,0)</f>
        <v>Pâtes alimentaires</v>
      </c>
      <c r="F984" s="1" t="str">
        <f>VLOOKUP(Tableau1[[#This Row],[Catégorie]],Tableau3[],5,0)</f>
        <v>Pain, farines et céréales</v>
      </c>
    </row>
    <row r="985" spans="1:6" x14ac:dyDescent="0.35">
      <c r="A985" s="1" t="s">
        <v>1081</v>
      </c>
      <c r="B985" s="3">
        <v>0.50615706982444741</v>
      </c>
      <c r="C985" s="1" t="s">
        <v>1552</v>
      </c>
      <c r="D985" s="1" t="str">
        <f>VLOOKUP(Tableau1[[#This Row],[Catégorie]],Tableau3[],4,0)</f>
        <v>Farineux et céréales</v>
      </c>
      <c r="E985" s="1" t="str">
        <f>VLOOKUP(Tableau1[[#This Row],[Catégorie]],Tableau3[],3,0)</f>
        <v>Pâtes alimentaires</v>
      </c>
      <c r="F985" s="1" t="str">
        <f>VLOOKUP(Tableau1[[#This Row],[Catégorie]],Tableau3[],5,0)</f>
        <v>Pain, farines et céréales</v>
      </c>
    </row>
    <row r="986" spans="1:6" x14ac:dyDescent="0.35">
      <c r="A986" s="1" t="s">
        <v>1082</v>
      </c>
      <c r="B986" s="3">
        <v>1.2377142976180169</v>
      </c>
      <c r="C986" s="1" t="s">
        <v>1552</v>
      </c>
      <c r="D986" s="1" t="str">
        <f>VLOOKUP(Tableau1[[#This Row],[Catégorie]],Tableau3[],4,0)</f>
        <v>Farineux et céréales</v>
      </c>
      <c r="E986" s="1" t="str">
        <f>VLOOKUP(Tableau1[[#This Row],[Catégorie]],Tableau3[],3,0)</f>
        <v>Pâtes alimentaires</v>
      </c>
      <c r="F986" s="1" t="str">
        <f>VLOOKUP(Tableau1[[#This Row],[Catégorie]],Tableau3[],5,0)</f>
        <v>Pain, farines et céréales</v>
      </c>
    </row>
    <row r="987" spans="1:6" x14ac:dyDescent="0.35">
      <c r="A987" s="1" t="s">
        <v>1083</v>
      </c>
      <c r="B987" s="3">
        <v>1.2377142976180169</v>
      </c>
      <c r="C987" s="1" t="s">
        <v>1552</v>
      </c>
      <c r="D987" s="1" t="str">
        <f>VLOOKUP(Tableau1[[#This Row],[Catégorie]],Tableau3[],4,0)</f>
        <v>Farineux et céréales</v>
      </c>
      <c r="E987" s="1" t="str">
        <f>VLOOKUP(Tableau1[[#This Row],[Catégorie]],Tableau3[],3,0)</f>
        <v>Pâtes alimentaires</v>
      </c>
      <c r="F987" s="1" t="str">
        <f>VLOOKUP(Tableau1[[#This Row],[Catégorie]],Tableau3[],5,0)</f>
        <v>Pain, farines et céréales</v>
      </c>
    </row>
    <row r="988" spans="1:6" x14ac:dyDescent="0.35">
      <c r="A988" s="1" t="s">
        <v>1084</v>
      </c>
      <c r="B988" s="3">
        <v>1.2377142976180169</v>
      </c>
      <c r="C988" s="1" t="s">
        <v>1552</v>
      </c>
      <c r="D988" s="1" t="str">
        <f>VLOOKUP(Tableau1[[#This Row],[Catégorie]],Tableau3[],4,0)</f>
        <v>Farineux et céréales</v>
      </c>
      <c r="E988" s="1" t="str">
        <f>VLOOKUP(Tableau1[[#This Row],[Catégorie]],Tableau3[],3,0)</f>
        <v>Pâtes alimentaires</v>
      </c>
      <c r="F988" s="1" t="str">
        <f>VLOOKUP(Tableau1[[#This Row],[Catégorie]],Tableau3[],5,0)</f>
        <v>Pain, farines et céréales</v>
      </c>
    </row>
    <row r="989" spans="1:6" x14ac:dyDescent="0.35">
      <c r="A989" s="1" t="s">
        <v>1085</v>
      </c>
      <c r="B989" s="3">
        <v>1.2377142976180169</v>
      </c>
      <c r="C989" s="1" t="s">
        <v>1552</v>
      </c>
      <c r="D989" s="1" t="str">
        <f>VLOOKUP(Tableau1[[#This Row],[Catégorie]],Tableau3[],4,0)</f>
        <v>Farineux et céréales</v>
      </c>
      <c r="E989" s="1" t="str">
        <f>VLOOKUP(Tableau1[[#This Row],[Catégorie]],Tableau3[],3,0)</f>
        <v>Pâtes alimentaires</v>
      </c>
      <c r="F989" s="1" t="str">
        <f>VLOOKUP(Tableau1[[#This Row],[Catégorie]],Tableau3[],5,0)</f>
        <v>Pain, farines et céréales</v>
      </c>
    </row>
    <row r="990" spans="1:6" x14ac:dyDescent="0.35">
      <c r="A990" s="1" t="s">
        <v>1086</v>
      </c>
      <c r="B990" s="3">
        <v>1.2377142976180169</v>
      </c>
      <c r="C990" s="1" t="s">
        <v>1552</v>
      </c>
      <c r="D990" s="1" t="str">
        <f>VLOOKUP(Tableau1[[#This Row],[Catégorie]],Tableau3[],4,0)</f>
        <v>Farineux et céréales</v>
      </c>
      <c r="E990" s="1" t="str">
        <f>VLOOKUP(Tableau1[[#This Row],[Catégorie]],Tableau3[],3,0)</f>
        <v>Pâtes alimentaires</v>
      </c>
      <c r="F990" s="1" t="str">
        <f>VLOOKUP(Tableau1[[#This Row],[Catégorie]],Tableau3[],5,0)</f>
        <v>Pain, farines et céréales</v>
      </c>
    </row>
    <row r="991" spans="1:6" x14ac:dyDescent="0.35">
      <c r="A991" s="1" t="s">
        <v>1087</v>
      </c>
      <c r="B991" s="3">
        <v>1.2377142976180169</v>
      </c>
      <c r="C991" s="1" t="s">
        <v>1552</v>
      </c>
      <c r="D991" s="1" t="str">
        <f>VLOOKUP(Tableau1[[#This Row],[Catégorie]],Tableau3[],4,0)</f>
        <v>Farineux et céréales</v>
      </c>
      <c r="E991" s="1" t="str">
        <f>VLOOKUP(Tableau1[[#This Row],[Catégorie]],Tableau3[],3,0)</f>
        <v>Pâtes alimentaires</v>
      </c>
      <c r="F991" s="1" t="str">
        <f>VLOOKUP(Tableau1[[#This Row],[Catégorie]],Tableau3[],5,0)</f>
        <v>Pain, farines et céréales</v>
      </c>
    </row>
    <row r="992" spans="1:6" x14ac:dyDescent="0.35">
      <c r="A992" s="1" t="s">
        <v>1088</v>
      </c>
      <c r="B992" s="3">
        <v>1.2377142976180169</v>
      </c>
      <c r="C992" s="1" t="s">
        <v>1552</v>
      </c>
      <c r="D992" s="1" t="str">
        <f>VLOOKUP(Tableau1[[#This Row],[Catégorie]],Tableau3[],4,0)</f>
        <v>Farineux et céréales</v>
      </c>
      <c r="E992" s="1" t="str">
        <f>VLOOKUP(Tableau1[[#This Row],[Catégorie]],Tableau3[],3,0)</f>
        <v>Pâtes alimentaires</v>
      </c>
      <c r="F992" s="1" t="str">
        <f>VLOOKUP(Tableau1[[#This Row],[Catégorie]],Tableau3[],5,0)</f>
        <v>Pain, farines et céréales</v>
      </c>
    </row>
    <row r="993" spans="1:6" x14ac:dyDescent="0.35">
      <c r="A993" s="1" t="s">
        <v>1089</v>
      </c>
      <c r="B993" s="3">
        <v>1.2377142976180169</v>
      </c>
      <c r="C993" s="1" t="s">
        <v>1552</v>
      </c>
      <c r="D993" s="1" t="str">
        <f>VLOOKUP(Tableau1[[#This Row],[Catégorie]],Tableau3[],4,0)</f>
        <v>Farineux et céréales</v>
      </c>
      <c r="E993" s="1" t="str">
        <f>VLOOKUP(Tableau1[[#This Row],[Catégorie]],Tableau3[],3,0)</f>
        <v>Pâtes alimentaires</v>
      </c>
      <c r="F993" s="1" t="str">
        <f>VLOOKUP(Tableau1[[#This Row],[Catégorie]],Tableau3[],5,0)</f>
        <v>Pain, farines et céréales</v>
      </c>
    </row>
    <row r="994" spans="1:6" x14ac:dyDescent="0.35">
      <c r="A994" s="1" t="s">
        <v>1090</v>
      </c>
      <c r="B994" s="3">
        <v>1.2377142976180169</v>
      </c>
      <c r="C994" s="1" t="s">
        <v>1552</v>
      </c>
      <c r="D994" s="1" t="str">
        <f>VLOOKUP(Tableau1[[#This Row],[Catégorie]],Tableau3[],4,0)</f>
        <v>Farineux et céréales</v>
      </c>
      <c r="E994" s="1" t="str">
        <f>VLOOKUP(Tableau1[[#This Row],[Catégorie]],Tableau3[],3,0)</f>
        <v>Pâtes alimentaires</v>
      </c>
      <c r="F994" s="1" t="str">
        <f>VLOOKUP(Tableau1[[#This Row],[Catégorie]],Tableau3[],5,0)</f>
        <v>Pain, farines et céréales</v>
      </c>
    </row>
    <row r="995" spans="1:6" x14ac:dyDescent="0.35">
      <c r="A995" s="1" t="s">
        <v>1091</v>
      </c>
      <c r="B995" s="3">
        <v>1.6133481872427897</v>
      </c>
      <c r="C995" s="1" t="s">
        <v>1552</v>
      </c>
      <c r="D995" s="1" t="str">
        <f>VLOOKUP(Tableau1[[#This Row],[Catégorie]],Tableau3[],4,0)</f>
        <v>Farineux et céréales</v>
      </c>
      <c r="E995" s="1" t="str">
        <f>VLOOKUP(Tableau1[[#This Row],[Catégorie]],Tableau3[],3,0)</f>
        <v>Pâtes alimentaires</v>
      </c>
      <c r="F995" s="1" t="str">
        <f>VLOOKUP(Tableau1[[#This Row],[Catégorie]],Tableau3[],5,0)</f>
        <v>Pain, farines et céréales</v>
      </c>
    </row>
    <row r="996" spans="1:6" x14ac:dyDescent="0.35">
      <c r="A996" s="1" t="s">
        <v>1092</v>
      </c>
      <c r="B996" s="3">
        <v>1.6133481872427897</v>
      </c>
      <c r="C996" s="1" t="s">
        <v>1552</v>
      </c>
      <c r="D996" s="1" t="str">
        <f>VLOOKUP(Tableau1[[#This Row],[Catégorie]],Tableau3[],4,0)</f>
        <v>Farineux et céréales</v>
      </c>
      <c r="E996" s="1" t="str">
        <f>VLOOKUP(Tableau1[[#This Row],[Catégorie]],Tableau3[],3,0)</f>
        <v>Pâtes alimentaires</v>
      </c>
      <c r="F996" s="1" t="str">
        <f>VLOOKUP(Tableau1[[#This Row],[Catégorie]],Tableau3[],5,0)</f>
        <v>Pain, farines et céréales</v>
      </c>
    </row>
    <row r="997" spans="1:6" x14ac:dyDescent="0.35">
      <c r="A997" s="1" t="s">
        <v>1093</v>
      </c>
      <c r="B997" s="3">
        <v>0.32977130183872477</v>
      </c>
      <c r="C997" s="1" t="s">
        <v>1552</v>
      </c>
      <c r="D997" s="1" t="str">
        <f>VLOOKUP(Tableau1[[#This Row],[Catégorie]],Tableau3[],4,0)</f>
        <v>Farineux et céréales</v>
      </c>
      <c r="E997" s="1" t="str">
        <f>VLOOKUP(Tableau1[[#This Row],[Catégorie]],Tableau3[],3,0)</f>
        <v>Pâtes alimentaires</v>
      </c>
      <c r="F997" s="1" t="str">
        <f>VLOOKUP(Tableau1[[#This Row],[Catégorie]],Tableau3[],5,0)</f>
        <v>Pain, farines et céréales</v>
      </c>
    </row>
    <row r="998" spans="1:6" x14ac:dyDescent="0.35">
      <c r="A998" s="1" t="s">
        <v>1094</v>
      </c>
      <c r="B998" s="3">
        <v>6.1100897741574371</v>
      </c>
      <c r="C998" s="1" t="s">
        <v>1672</v>
      </c>
      <c r="D998" s="1" t="str">
        <f>VLOOKUP(Tableau1[[#This Row],[Catégorie]],Tableau3[],4,0)</f>
        <v>Produits industrialisés</v>
      </c>
      <c r="E998" s="1" t="str">
        <f>VLOOKUP(Tableau1[[#This Row],[Catégorie]],Tableau3[],3,0)</f>
        <v>Plats italiens</v>
      </c>
      <c r="F998" s="1" t="str">
        <f>VLOOKUP(Tableau1[[#This Row],[Catégorie]],Tableau3[],5,0)</f>
        <v>Produits industrialisés</v>
      </c>
    </row>
    <row r="999" spans="1:6" x14ac:dyDescent="0.35">
      <c r="A999" s="1" t="s">
        <v>1095</v>
      </c>
      <c r="B999" s="3">
        <v>6.1100897741574371</v>
      </c>
      <c r="C999" s="1" t="s">
        <v>1672</v>
      </c>
      <c r="D999" s="1" t="str">
        <f>VLOOKUP(Tableau1[[#This Row],[Catégorie]],Tableau3[],4,0)</f>
        <v>Produits industrialisés</v>
      </c>
      <c r="E999" s="1" t="str">
        <f>VLOOKUP(Tableau1[[#This Row],[Catégorie]],Tableau3[],3,0)</f>
        <v>Plats italiens</v>
      </c>
      <c r="F999" s="1" t="str">
        <f>VLOOKUP(Tableau1[[#This Row],[Catégorie]],Tableau3[],5,0)</f>
        <v>Produits industrialisés</v>
      </c>
    </row>
    <row r="1000" spans="1:6" x14ac:dyDescent="0.35">
      <c r="A1000" s="1" t="s">
        <v>1096</v>
      </c>
      <c r="B1000" s="3">
        <v>1.2377142976180169</v>
      </c>
      <c r="C1000" s="1" t="s">
        <v>1552</v>
      </c>
      <c r="D1000" s="1" t="str">
        <f>VLOOKUP(Tableau1[[#This Row],[Catégorie]],Tableau3[],4,0)</f>
        <v>Farineux et céréales</v>
      </c>
      <c r="E1000" s="1" t="str">
        <f>VLOOKUP(Tableau1[[#This Row],[Catégorie]],Tableau3[],3,0)</f>
        <v>Pâtes alimentaires</v>
      </c>
      <c r="F1000" s="1" t="str">
        <f>VLOOKUP(Tableau1[[#This Row],[Catégorie]],Tableau3[],5,0)</f>
        <v>Pain, farines et céréales</v>
      </c>
    </row>
    <row r="1001" spans="1:6" x14ac:dyDescent="0.35">
      <c r="A1001" s="1" t="s">
        <v>1097</v>
      </c>
      <c r="B1001" s="3">
        <v>1.2377142976180169</v>
      </c>
      <c r="C1001" s="1" t="s">
        <v>1552</v>
      </c>
      <c r="D1001" s="1" t="str">
        <f>VLOOKUP(Tableau1[[#This Row],[Catégorie]],Tableau3[],4,0)</f>
        <v>Farineux et céréales</v>
      </c>
      <c r="E1001" s="1" t="str">
        <f>VLOOKUP(Tableau1[[#This Row],[Catégorie]],Tableau3[],3,0)</f>
        <v>Pâtes alimentaires</v>
      </c>
      <c r="F1001" s="1" t="str">
        <f>VLOOKUP(Tableau1[[#This Row],[Catégorie]],Tableau3[],5,0)</f>
        <v>Pain, farines et céréales</v>
      </c>
    </row>
    <row r="1002" spans="1:6" x14ac:dyDescent="0.35">
      <c r="A1002" s="1" t="s">
        <v>1098</v>
      </c>
      <c r="B1002" s="3">
        <v>1.2377142976180169</v>
      </c>
      <c r="C1002" s="1" t="s">
        <v>1552</v>
      </c>
      <c r="D1002" s="1" t="str">
        <f>VLOOKUP(Tableau1[[#This Row],[Catégorie]],Tableau3[],4,0)</f>
        <v>Farineux et céréales</v>
      </c>
      <c r="E1002" s="1" t="str">
        <f>VLOOKUP(Tableau1[[#This Row],[Catégorie]],Tableau3[],3,0)</f>
        <v>Pâtes alimentaires</v>
      </c>
      <c r="F1002" s="1" t="str">
        <f>VLOOKUP(Tableau1[[#This Row],[Catégorie]],Tableau3[],5,0)</f>
        <v>Pain, farines et céréales</v>
      </c>
    </row>
    <row r="1003" spans="1:6" x14ac:dyDescent="0.35">
      <c r="A1003" s="1" t="s">
        <v>1099</v>
      </c>
      <c r="B1003" s="3">
        <v>1.6133481872427897</v>
      </c>
      <c r="C1003" s="1" t="s">
        <v>1672</v>
      </c>
      <c r="D1003" s="1" t="str">
        <f>VLOOKUP(Tableau1[[#This Row],[Catégorie]],Tableau3[],4,0)</f>
        <v>Produits industrialisés</v>
      </c>
      <c r="E1003" s="1" t="str">
        <f>VLOOKUP(Tableau1[[#This Row],[Catégorie]],Tableau3[],3,0)</f>
        <v>Plats italiens</v>
      </c>
      <c r="F1003" s="1" t="str">
        <f>VLOOKUP(Tableau1[[#This Row],[Catégorie]],Tableau3[],5,0)</f>
        <v>Produits industrialisés</v>
      </c>
    </row>
    <row r="1004" spans="1:6" x14ac:dyDescent="0.35">
      <c r="A1004" s="1" t="s">
        <v>1100</v>
      </c>
      <c r="B1004" s="3">
        <v>1.6133481872427897</v>
      </c>
      <c r="C1004" s="1" t="s">
        <v>1672</v>
      </c>
      <c r="D1004" s="1" t="str">
        <f>VLOOKUP(Tableau1[[#This Row],[Catégorie]],Tableau3[],4,0)</f>
        <v>Produits industrialisés</v>
      </c>
      <c r="E1004" s="1" t="str">
        <f>VLOOKUP(Tableau1[[#This Row],[Catégorie]],Tableau3[],3,0)</f>
        <v>Plats italiens</v>
      </c>
      <c r="F1004" s="1" t="str">
        <f>VLOOKUP(Tableau1[[#This Row],[Catégorie]],Tableau3[],5,0)</f>
        <v>Produits industrialisés</v>
      </c>
    </row>
    <row r="1005" spans="1:6" x14ac:dyDescent="0.35">
      <c r="A1005" s="1" t="s">
        <v>1101</v>
      </c>
      <c r="B1005" s="3">
        <v>0.32977130183872477</v>
      </c>
      <c r="C1005" s="1" t="s">
        <v>1672</v>
      </c>
      <c r="D1005" s="1" t="str">
        <f>VLOOKUP(Tableau1[[#This Row],[Catégorie]],Tableau3[],4,0)</f>
        <v>Produits industrialisés</v>
      </c>
      <c r="E1005" s="1" t="str">
        <f>VLOOKUP(Tableau1[[#This Row],[Catégorie]],Tableau3[],3,0)</f>
        <v>Plats italiens</v>
      </c>
      <c r="F1005" s="1" t="str">
        <f>VLOOKUP(Tableau1[[#This Row],[Catégorie]],Tableau3[],5,0)</f>
        <v>Produits industrialisés</v>
      </c>
    </row>
    <row r="1006" spans="1:6" x14ac:dyDescent="0.35">
      <c r="A1006" s="1" t="s">
        <v>1102</v>
      </c>
      <c r="B1006" s="3">
        <v>0.30942857440450422</v>
      </c>
      <c r="C1006" s="1" t="s">
        <v>1672</v>
      </c>
      <c r="D1006" s="1" t="str">
        <f>VLOOKUP(Tableau1[[#This Row],[Catégorie]],Tableau3[],4,0)</f>
        <v>Produits industrialisés</v>
      </c>
      <c r="E1006" s="1" t="str">
        <f>VLOOKUP(Tableau1[[#This Row],[Catégorie]],Tableau3[],3,0)</f>
        <v>Plats italiens</v>
      </c>
      <c r="F1006" s="1" t="str">
        <f>VLOOKUP(Tableau1[[#This Row],[Catégorie]],Tableau3[],5,0)</f>
        <v>Produits industrialisés</v>
      </c>
    </row>
    <row r="1007" spans="1:6" x14ac:dyDescent="0.35">
      <c r="A1007" s="1" t="s">
        <v>1103</v>
      </c>
      <c r="B1007" s="3">
        <v>6.1100897741574371</v>
      </c>
      <c r="C1007" s="1" t="s">
        <v>1672</v>
      </c>
      <c r="D1007" s="1" t="str">
        <f>VLOOKUP(Tableau1[[#This Row],[Catégorie]],Tableau3[],4,0)</f>
        <v>Produits industrialisés</v>
      </c>
      <c r="E1007" s="1" t="str">
        <f>VLOOKUP(Tableau1[[#This Row],[Catégorie]],Tableau3[],3,0)</f>
        <v>Plats italiens</v>
      </c>
      <c r="F1007" s="1" t="str">
        <f>VLOOKUP(Tableau1[[#This Row],[Catégorie]],Tableau3[],5,0)</f>
        <v>Produits industrialisés</v>
      </c>
    </row>
    <row r="1008" spans="1:6" x14ac:dyDescent="0.35">
      <c r="A1008" s="1" t="s">
        <v>1104</v>
      </c>
      <c r="B1008" s="3">
        <v>6.1100897741574371</v>
      </c>
      <c r="C1008" s="1" t="s">
        <v>1672</v>
      </c>
      <c r="D1008" s="1" t="str">
        <f>VLOOKUP(Tableau1[[#This Row],[Catégorie]],Tableau3[],4,0)</f>
        <v>Produits industrialisés</v>
      </c>
      <c r="E1008" s="1" t="str">
        <f>VLOOKUP(Tableau1[[#This Row],[Catégorie]],Tableau3[],3,0)</f>
        <v>Plats italiens</v>
      </c>
      <c r="F1008" s="1" t="str">
        <f>VLOOKUP(Tableau1[[#This Row],[Catégorie]],Tableau3[],5,0)</f>
        <v>Produits industrialisés</v>
      </c>
    </row>
    <row r="1009" spans="1:6" x14ac:dyDescent="0.35">
      <c r="A1009" s="1" t="s">
        <v>1105</v>
      </c>
      <c r="B1009" s="3">
        <v>1.2377142976180169</v>
      </c>
      <c r="C1009" s="1" t="s">
        <v>1552</v>
      </c>
      <c r="D1009" s="1" t="str">
        <f>VLOOKUP(Tableau1[[#This Row],[Catégorie]],Tableau3[],4,0)</f>
        <v>Farineux et céréales</v>
      </c>
      <c r="E1009" s="1" t="str">
        <f>VLOOKUP(Tableau1[[#This Row],[Catégorie]],Tableau3[],3,0)</f>
        <v>Pâtes alimentaires</v>
      </c>
      <c r="F1009" s="1" t="str">
        <f>VLOOKUP(Tableau1[[#This Row],[Catégorie]],Tableau3[],5,0)</f>
        <v>Pain, farines et céréales</v>
      </c>
    </row>
    <row r="1010" spans="1:6" x14ac:dyDescent="0.35">
      <c r="A1010" s="1" t="s">
        <v>292</v>
      </c>
      <c r="B1010" s="3">
        <v>3.2635934664473378</v>
      </c>
      <c r="C1010" s="1"/>
      <c r="D1010" s="1" t="e">
        <f>VLOOKUP(Tableau1[[#This Row],[Catégorie]],Tableau3[],4,0)</f>
        <v>#N/A</v>
      </c>
      <c r="E1010" s="1" t="e">
        <f>VLOOKUP(Tableau1[[#This Row],[Catégorie]],Tableau3[],3,0)</f>
        <v>#N/A</v>
      </c>
      <c r="F1010" s="1" t="e">
        <f>VLOOKUP(Tableau1[[#This Row],[Catégorie]],Tableau3[],5,0)</f>
        <v>#N/A</v>
      </c>
    </row>
    <row r="1011" spans="1:6" x14ac:dyDescent="0.35">
      <c r="A1011" s="1" t="s">
        <v>293</v>
      </c>
      <c r="B1011" s="3">
        <v>3.2635934664473378</v>
      </c>
      <c r="C1011" s="1"/>
      <c r="D1011" s="1" t="e">
        <f>VLOOKUP(Tableau1[[#This Row],[Catégorie]],Tableau3[],4,0)</f>
        <v>#N/A</v>
      </c>
      <c r="E1011" s="1" t="e">
        <f>VLOOKUP(Tableau1[[#This Row],[Catégorie]],Tableau3[],3,0)</f>
        <v>#N/A</v>
      </c>
      <c r="F1011" s="1" t="e">
        <f>VLOOKUP(Tableau1[[#This Row],[Catégorie]],Tableau3[],5,0)</f>
        <v>#N/A</v>
      </c>
    </row>
    <row r="1012" spans="1:6" x14ac:dyDescent="0.35">
      <c r="A1012" s="1" t="s">
        <v>1274</v>
      </c>
      <c r="B1012" s="3">
        <v>26.075268817204304</v>
      </c>
      <c r="C1012" s="1" t="s">
        <v>1613</v>
      </c>
      <c r="D1012" s="1" t="str">
        <f>VLOOKUP(Tableau1[[#This Row],[Catégorie]],Tableau3[],4,0)</f>
        <v>Viandes blanches</v>
      </c>
      <c r="E1012" s="1" t="str">
        <f>VLOOKUP(Tableau1[[#This Row],[Catégorie]],Tableau3[],3,0)</f>
        <v>Veau</v>
      </c>
      <c r="F1012" s="1" t="str">
        <f>VLOOKUP(Tableau1[[#This Row],[Catégorie]],Tableau3[],5,0)</f>
        <v>Viandes autres, charcuterie et abats</v>
      </c>
    </row>
    <row r="1013" spans="1:6" x14ac:dyDescent="0.35">
      <c r="A1013" s="1" t="s">
        <v>79</v>
      </c>
      <c r="B1013" s="3">
        <v>3.1358906309792505</v>
      </c>
      <c r="C1013" s="1"/>
      <c r="D1013" s="1" t="e">
        <f>VLOOKUP(Tableau1[[#This Row],[Catégorie]],Tableau3[],4,0)</f>
        <v>#N/A</v>
      </c>
      <c r="E1013" s="1" t="e">
        <f>VLOOKUP(Tableau1[[#This Row],[Catégorie]],Tableau3[],3,0)</f>
        <v>#N/A</v>
      </c>
      <c r="F1013" s="1" t="e">
        <f>VLOOKUP(Tableau1[[#This Row],[Catégorie]],Tableau3[],5,0)</f>
        <v>#N/A</v>
      </c>
    </row>
    <row r="1014" spans="1:6" x14ac:dyDescent="0.35">
      <c r="A1014" s="1" t="s">
        <v>294</v>
      </c>
      <c r="B1014" s="3">
        <v>3.2635934664473378</v>
      </c>
      <c r="C1014" s="1"/>
      <c r="D1014" s="1" t="e">
        <f>VLOOKUP(Tableau1[[#This Row],[Catégorie]],Tableau3[],4,0)</f>
        <v>#N/A</v>
      </c>
      <c r="E1014" s="1" t="e">
        <f>VLOOKUP(Tableau1[[#This Row],[Catégorie]],Tableau3[],3,0)</f>
        <v>#N/A</v>
      </c>
      <c r="F1014" s="1" t="e">
        <f>VLOOKUP(Tableau1[[#This Row],[Catégorie]],Tableau3[],5,0)</f>
        <v>#N/A</v>
      </c>
    </row>
    <row r="1015" spans="1:6" x14ac:dyDescent="0.35">
      <c r="A1015" s="1" t="s">
        <v>690</v>
      </c>
      <c r="B1015" s="3">
        <v>0.39043976366448291</v>
      </c>
      <c r="C1015" s="1" t="s">
        <v>1518</v>
      </c>
      <c r="D1015" s="1" t="str">
        <f>VLOOKUP(Tableau1[[#This Row],[Catégorie]],Tableau3[],4,0)</f>
        <v>Fruits</v>
      </c>
      <c r="E1015" s="1" t="str">
        <f>VLOOKUP(Tableau1[[#This Row],[Catégorie]],Tableau3[],3,0)</f>
        <v>Fruits frais</v>
      </c>
      <c r="F1015" s="1" t="str">
        <f>VLOOKUP(Tableau1[[#This Row],[Catégorie]],Tableau3[],5,0)</f>
        <v>Fruits et légumes</v>
      </c>
    </row>
    <row r="1016" spans="1:6" x14ac:dyDescent="0.35">
      <c r="A1016" s="1" t="s">
        <v>630</v>
      </c>
      <c r="B1016" s="3">
        <v>11.655498231543413</v>
      </c>
      <c r="C1016" s="1" t="s">
        <v>1600</v>
      </c>
      <c r="D1016" s="1" t="e">
        <f>VLOOKUP(Tableau1[[#This Row],[Catégorie]],Tableau3[],4,0)</f>
        <v>#N/A</v>
      </c>
      <c r="E1016" s="1" t="e">
        <f>VLOOKUP(Tableau1[[#This Row],[Catégorie]],Tableau3[],3,0)</f>
        <v>#N/A</v>
      </c>
      <c r="F1016" s="1" t="e">
        <f>VLOOKUP(Tableau1[[#This Row],[Catégorie]],Tableau3[],5,0)</f>
        <v>#N/A</v>
      </c>
    </row>
    <row r="1017" spans="1:6" x14ac:dyDescent="0.35">
      <c r="A1017" s="1" t="s">
        <v>125</v>
      </c>
      <c r="B1017" s="3">
        <v>0.11379147137932405</v>
      </c>
      <c r="C1017" s="1"/>
      <c r="D1017" s="1" t="e">
        <f>VLOOKUP(Tableau1[[#This Row],[Catégorie]],Tableau3[],4,0)</f>
        <v>#N/A</v>
      </c>
      <c r="E1017" s="1" t="e">
        <f>VLOOKUP(Tableau1[[#This Row],[Catégorie]],Tableau3[],3,0)</f>
        <v>#N/A</v>
      </c>
      <c r="F1017" s="1" t="e">
        <f>VLOOKUP(Tableau1[[#This Row],[Catégorie]],Tableau3[],5,0)</f>
        <v>#N/A</v>
      </c>
    </row>
    <row r="1018" spans="1:6" x14ac:dyDescent="0.35">
      <c r="A1018" s="1" t="s">
        <v>126</v>
      </c>
      <c r="B1018" s="3">
        <v>0.11379147137932405</v>
      </c>
      <c r="C1018" s="1"/>
      <c r="D1018" s="1" t="e">
        <f>VLOOKUP(Tableau1[[#This Row],[Catégorie]],Tableau3[],4,0)</f>
        <v>#N/A</v>
      </c>
      <c r="E1018" s="1" t="e">
        <f>VLOOKUP(Tableau1[[#This Row],[Catégorie]],Tableau3[],3,0)</f>
        <v>#N/A</v>
      </c>
      <c r="F1018" s="1" t="e">
        <f>VLOOKUP(Tableau1[[#This Row],[Catégorie]],Tableau3[],5,0)</f>
        <v>#N/A</v>
      </c>
    </row>
    <row r="1019" spans="1:6" x14ac:dyDescent="0.35">
      <c r="A1019" s="1" t="s">
        <v>1192</v>
      </c>
      <c r="B1019" s="3">
        <v>1.8257019493310429</v>
      </c>
      <c r="C1019" s="1" t="s">
        <v>1658</v>
      </c>
      <c r="D1019" s="1" t="str">
        <f>VLOOKUP(Tableau1[[#This Row],[Catégorie]],Tableau3[],4,0)</f>
        <v>Poissons</v>
      </c>
      <c r="E1019" s="1" t="str">
        <f>VLOOKUP(Tableau1[[#This Row],[Catégorie]],Tableau3[],3,0)</f>
        <v>Poissons de mer</v>
      </c>
      <c r="F1019" s="1" t="str">
        <f>VLOOKUP(Tableau1[[#This Row],[Catégorie]],Tableau3[],5,0)</f>
        <v>Poissons</v>
      </c>
    </row>
    <row r="1020" spans="1:6" x14ac:dyDescent="0.35">
      <c r="A1020" s="1" t="s">
        <v>80</v>
      </c>
      <c r="B1020" s="3">
        <v>3.1358906309792505</v>
      </c>
      <c r="C1020" s="1" t="s">
        <v>1552</v>
      </c>
      <c r="D1020" s="1" t="str">
        <f>VLOOKUP(Tableau1[[#This Row],[Catégorie]],Tableau3[],4,0)</f>
        <v>Farineux et céréales</v>
      </c>
      <c r="E1020" s="1" t="str">
        <f>VLOOKUP(Tableau1[[#This Row],[Catégorie]],Tableau3[],3,0)</f>
        <v>Pâtes alimentaires</v>
      </c>
      <c r="F1020" s="1" t="str">
        <f>VLOOKUP(Tableau1[[#This Row],[Catégorie]],Tableau3[],5,0)</f>
        <v>Pain, farines et céréales</v>
      </c>
    </row>
    <row r="1021" spans="1:6" x14ac:dyDescent="0.35">
      <c r="A1021" s="1" t="s">
        <v>544</v>
      </c>
      <c r="B1021" s="3">
        <v>0.37028904475089486</v>
      </c>
      <c r="C1021" s="1" t="s">
        <v>1748</v>
      </c>
      <c r="D1021" s="1" t="str">
        <f>VLOOKUP(Tableau1[[#This Row],[Catégorie]],Tableau3[],4,0)</f>
        <v>Herbes aromatiques</v>
      </c>
      <c r="E1021" s="1" t="str">
        <f>VLOOKUP(Tableau1[[#This Row],[Catégorie]],Tableau3[],3,0)</f>
        <v>Herbes aromatiques</v>
      </c>
      <c r="F1021" s="1" t="str">
        <f>VLOOKUP(Tableau1[[#This Row],[Catégorie]],Tableau3[],5,0)</f>
        <v>Herbes aromatiques</v>
      </c>
    </row>
    <row r="1022" spans="1:6" x14ac:dyDescent="0.35">
      <c r="A1022" s="1" t="s">
        <v>1168</v>
      </c>
      <c r="B1022" s="3">
        <v>3.2635934664473378</v>
      </c>
      <c r="C1022" s="1"/>
      <c r="D1022" s="1" t="e">
        <f>VLOOKUP(Tableau1[[#This Row],[Catégorie]],Tableau3[],4,0)</f>
        <v>#N/A</v>
      </c>
      <c r="E1022" s="1" t="e">
        <f>VLOOKUP(Tableau1[[#This Row],[Catégorie]],Tableau3[],3,0)</f>
        <v>#N/A</v>
      </c>
      <c r="F1022" s="1" t="e">
        <f>VLOOKUP(Tableau1[[#This Row],[Catégorie]],Tableau3[],5,0)</f>
        <v>#N/A</v>
      </c>
    </row>
    <row r="1023" spans="1:6" x14ac:dyDescent="0.35">
      <c r="A1023" s="1" t="s">
        <v>833</v>
      </c>
      <c r="B1023" s="3">
        <v>0.53125605914693463</v>
      </c>
      <c r="C1023" s="1" t="s">
        <v>1534</v>
      </c>
      <c r="D1023" s="1" t="str">
        <f>VLOOKUP(Tableau1[[#This Row],[Catégorie]],Tableau3[],4,0)</f>
        <v>Légumes</v>
      </c>
      <c r="E1023" s="1" t="str">
        <f>VLOOKUP(Tableau1[[#This Row],[Catégorie]],Tableau3[],3,0)</f>
        <v>Légumes frais</v>
      </c>
      <c r="F1023" s="1" t="str">
        <f>VLOOKUP(Tableau1[[#This Row],[Catégorie]],Tableau3[],5,0)</f>
        <v>Fruits et légumes</v>
      </c>
    </row>
    <row r="1024" spans="1:6" x14ac:dyDescent="0.35">
      <c r="A1024" s="1" t="s">
        <v>1037</v>
      </c>
      <c r="B1024" s="3">
        <v>3.1358906309792505</v>
      </c>
      <c r="C1024" s="1" t="s">
        <v>1696</v>
      </c>
      <c r="D1024" s="1" t="str">
        <f>VLOOKUP(Tableau1[[#This Row],[Catégorie]],Tableau3[],4,0)</f>
        <v>Farineux et céréales</v>
      </c>
      <c r="E1024" s="1" t="str">
        <f>VLOOKUP(Tableau1[[#This Row],[Catégorie]],Tableau3[],3,0)</f>
        <v>Pains et produits de boulangerie</v>
      </c>
      <c r="F1024" s="1" t="str">
        <f>VLOOKUP(Tableau1[[#This Row],[Catégorie]],Tableau3[],5,0)</f>
        <v>Pain, farines et céréales</v>
      </c>
    </row>
    <row r="1025" spans="1:6" x14ac:dyDescent="0.35">
      <c r="A1025" s="1" t="s">
        <v>1038</v>
      </c>
      <c r="B1025" s="3">
        <v>3.1358906309792505</v>
      </c>
      <c r="C1025" s="1" t="s">
        <v>1696</v>
      </c>
      <c r="D1025" s="1" t="str">
        <f>VLOOKUP(Tableau1[[#This Row],[Catégorie]],Tableau3[],4,0)</f>
        <v>Farineux et céréales</v>
      </c>
      <c r="E1025" s="1" t="str">
        <f>VLOOKUP(Tableau1[[#This Row],[Catégorie]],Tableau3[],3,0)</f>
        <v>Pains et produits de boulangerie</v>
      </c>
      <c r="F1025" s="1" t="str">
        <f>VLOOKUP(Tableau1[[#This Row],[Catégorie]],Tableau3[],5,0)</f>
        <v>Pain, farines et céréales</v>
      </c>
    </row>
    <row r="1026" spans="1:6" x14ac:dyDescent="0.35">
      <c r="A1026" s="1" t="s">
        <v>1039</v>
      </c>
      <c r="B1026" s="3">
        <v>3.1358906309792505</v>
      </c>
      <c r="C1026" s="1" t="s">
        <v>1696</v>
      </c>
      <c r="D1026" s="1" t="str">
        <f>VLOOKUP(Tableau1[[#This Row],[Catégorie]],Tableau3[],4,0)</f>
        <v>Farineux et céréales</v>
      </c>
      <c r="E1026" s="1" t="str">
        <f>VLOOKUP(Tableau1[[#This Row],[Catégorie]],Tableau3[],3,0)</f>
        <v>Pains et produits de boulangerie</v>
      </c>
      <c r="F1026" s="1" t="str">
        <f>VLOOKUP(Tableau1[[#This Row],[Catégorie]],Tableau3[],5,0)</f>
        <v>Pain, farines et céréales</v>
      </c>
    </row>
    <row r="1027" spans="1:6" x14ac:dyDescent="0.35">
      <c r="A1027" s="1" t="s">
        <v>1040</v>
      </c>
      <c r="B1027" s="3">
        <v>3.1358906309792505</v>
      </c>
      <c r="C1027" s="1" t="s">
        <v>1696</v>
      </c>
      <c r="D1027" s="1" t="str">
        <f>VLOOKUP(Tableau1[[#This Row],[Catégorie]],Tableau3[],4,0)</f>
        <v>Farineux et céréales</v>
      </c>
      <c r="E1027" s="1" t="str">
        <f>VLOOKUP(Tableau1[[#This Row],[Catégorie]],Tableau3[],3,0)</f>
        <v>Pains et produits de boulangerie</v>
      </c>
      <c r="F1027" s="1" t="str">
        <f>VLOOKUP(Tableau1[[#This Row],[Catégorie]],Tableau3[],5,0)</f>
        <v>Pain, farines et céréales</v>
      </c>
    </row>
    <row r="1028" spans="1:6" x14ac:dyDescent="0.35">
      <c r="A1028" s="1" t="s">
        <v>1041</v>
      </c>
      <c r="B1028" s="3">
        <v>3.1358906309792505</v>
      </c>
      <c r="C1028" s="1" t="s">
        <v>1696</v>
      </c>
      <c r="D1028" s="1" t="str">
        <f>VLOOKUP(Tableau1[[#This Row],[Catégorie]],Tableau3[],4,0)</f>
        <v>Farineux et céréales</v>
      </c>
      <c r="E1028" s="1" t="str">
        <f>VLOOKUP(Tableau1[[#This Row],[Catégorie]],Tableau3[],3,0)</f>
        <v>Pains et produits de boulangerie</v>
      </c>
      <c r="F1028" s="1" t="str">
        <f>VLOOKUP(Tableau1[[#This Row],[Catégorie]],Tableau3[],5,0)</f>
        <v>Pain, farines et céréales</v>
      </c>
    </row>
    <row r="1029" spans="1:6" x14ac:dyDescent="0.35">
      <c r="A1029" s="1" t="s">
        <v>1042</v>
      </c>
      <c r="B1029" s="3">
        <v>3.1358906309792505</v>
      </c>
      <c r="C1029" s="1" t="s">
        <v>1696</v>
      </c>
      <c r="D1029" s="1" t="str">
        <f>VLOOKUP(Tableau1[[#This Row],[Catégorie]],Tableau3[],4,0)</f>
        <v>Farineux et céréales</v>
      </c>
      <c r="E1029" s="1" t="str">
        <f>VLOOKUP(Tableau1[[#This Row],[Catégorie]],Tableau3[],3,0)</f>
        <v>Pains et produits de boulangerie</v>
      </c>
      <c r="F1029" s="1" t="str">
        <f>VLOOKUP(Tableau1[[#This Row],[Catégorie]],Tableau3[],5,0)</f>
        <v>Pain, farines et céréales</v>
      </c>
    </row>
    <row r="1030" spans="1:6" x14ac:dyDescent="0.35">
      <c r="A1030" s="1" t="s">
        <v>1043</v>
      </c>
      <c r="B1030" s="3">
        <v>3.1358906309792505</v>
      </c>
      <c r="C1030" s="1" t="s">
        <v>1696</v>
      </c>
      <c r="D1030" s="1" t="str">
        <f>VLOOKUP(Tableau1[[#This Row],[Catégorie]],Tableau3[],4,0)</f>
        <v>Farineux et céréales</v>
      </c>
      <c r="E1030" s="1" t="str">
        <f>VLOOKUP(Tableau1[[#This Row],[Catégorie]],Tableau3[],3,0)</f>
        <v>Pains et produits de boulangerie</v>
      </c>
      <c r="F1030" s="1" t="str">
        <f>VLOOKUP(Tableau1[[#This Row],[Catégorie]],Tableau3[],5,0)</f>
        <v>Pain, farines et céréales</v>
      </c>
    </row>
    <row r="1031" spans="1:6" x14ac:dyDescent="0.35">
      <c r="A1031" s="1" t="s">
        <v>1044</v>
      </c>
      <c r="B1031" s="3">
        <v>3.2635934664473378</v>
      </c>
      <c r="C1031" s="1" t="s">
        <v>1696</v>
      </c>
      <c r="D1031" s="1" t="str">
        <f>VLOOKUP(Tableau1[[#This Row],[Catégorie]],Tableau3[],4,0)</f>
        <v>Farineux et céréales</v>
      </c>
      <c r="E1031" s="1" t="str">
        <f>VLOOKUP(Tableau1[[#This Row],[Catégorie]],Tableau3[],3,0)</f>
        <v>Pains et produits de boulangerie</v>
      </c>
      <c r="F1031" s="1" t="str">
        <f>VLOOKUP(Tableau1[[#This Row],[Catégorie]],Tableau3[],5,0)</f>
        <v>Pain, farines et céréales</v>
      </c>
    </row>
    <row r="1032" spans="1:6" x14ac:dyDescent="0.35">
      <c r="A1032" s="1" t="s">
        <v>1045</v>
      </c>
      <c r="B1032" s="3">
        <v>3.1358906309792505</v>
      </c>
      <c r="C1032" s="1" t="s">
        <v>1696</v>
      </c>
      <c r="D1032" s="1" t="str">
        <f>VLOOKUP(Tableau1[[#This Row],[Catégorie]],Tableau3[],4,0)</f>
        <v>Farineux et céréales</v>
      </c>
      <c r="E1032" s="1" t="str">
        <f>VLOOKUP(Tableau1[[#This Row],[Catégorie]],Tableau3[],3,0)</f>
        <v>Pains et produits de boulangerie</v>
      </c>
      <c r="F1032" s="1" t="str">
        <f>VLOOKUP(Tableau1[[#This Row],[Catégorie]],Tableau3[],5,0)</f>
        <v>Pain, farines et céréales</v>
      </c>
    </row>
    <row r="1033" spans="1:6" x14ac:dyDescent="0.35">
      <c r="A1033" s="1" t="s">
        <v>1046</v>
      </c>
      <c r="B1033" s="3">
        <v>3.1358906309792505</v>
      </c>
      <c r="C1033" s="1" t="s">
        <v>1696</v>
      </c>
      <c r="D1033" s="1" t="str">
        <f>VLOOKUP(Tableau1[[#This Row],[Catégorie]],Tableau3[],4,0)</f>
        <v>Farineux et céréales</v>
      </c>
      <c r="E1033" s="1" t="str">
        <f>VLOOKUP(Tableau1[[#This Row],[Catégorie]],Tableau3[],3,0)</f>
        <v>Pains et produits de boulangerie</v>
      </c>
      <c r="F1033" s="1" t="str">
        <f>VLOOKUP(Tableau1[[#This Row],[Catégorie]],Tableau3[],5,0)</f>
        <v>Pain, farines et céréales</v>
      </c>
    </row>
    <row r="1034" spans="1:6" x14ac:dyDescent="0.35">
      <c r="A1034" s="1" t="s">
        <v>1047</v>
      </c>
      <c r="B1034" s="3">
        <v>3.1358906309792505</v>
      </c>
      <c r="C1034" s="1" t="s">
        <v>1696</v>
      </c>
      <c r="D1034" s="1" t="str">
        <f>VLOOKUP(Tableau1[[#This Row],[Catégorie]],Tableau3[],4,0)</f>
        <v>Farineux et céréales</v>
      </c>
      <c r="E1034" s="1" t="str">
        <f>VLOOKUP(Tableau1[[#This Row],[Catégorie]],Tableau3[],3,0)</f>
        <v>Pains et produits de boulangerie</v>
      </c>
      <c r="F1034" s="1" t="str">
        <f>VLOOKUP(Tableau1[[#This Row],[Catégorie]],Tableau3[],5,0)</f>
        <v>Pain, farines et céréales</v>
      </c>
    </row>
    <row r="1035" spans="1:6" x14ac:dyDescent="0.35">
      <c r="A1035" s="1" t="s">
        <v>1048</v>
      </c>
      <c r="B1035" s="3">
        <v>3.1358906309792505</v>
      </c>
      <c r="C1035" s="1" t="s">
        <v>1696</v>
      </c>
      <c r="D1035" s="1" t="str">
        <f>VLOOKUP(Tableau1[[#This Row],[Catégorie]],Tableau3[],4,0)</f>
        <v>Farineux et céréales</v>
      </c>
      <c r="E1035" s="1" t="str">
        <f>VLOOKUP(Tableau1[[#This Row],[Catégorie]],Tableau3[],3,0)</f>
        <v>Pains et produits de boulangerie</v>
      </c>
      <c r="F1035" s="1" t="str">
        <f>VLOOKUP(Tableau1[[#This Row],[Catégorie]],Tableau3[],5,0)</f>
        <v>Pain, farines et céréales</v>
      </c>
    </row>
    <row r="1036" spans="1:6" x14ac:dyDescent="0.35">
      <c r="A1036" s="1" t="s">
        <v>1049</v>
      </c>
      <c r="B1036" s="3">
        <v>3.1358906309792505</v>
      </c>
      <c r="C1036" s="1" t="s">
        <v>1696</v>
      </c>
      <c r="D1036" s="1" t="str">
        <f>VLOOKUP(Tableau1[[#This Row],[Catégorie]],Tableau3[],4,0)</f>
        <v>Farineux et céréales</v>
      </c>
      <c r="E1036" s="1" t="str">
        <f>VLOOKUP(Tableau1[[#This Row],[Catégorie]],Tableau3[],3,0)</f>
        <v>Pains et produits de boulangerie</v>
      </c>
      <c r="F1036" s="1" t="str">
        <f>VLOOKUP(Tableau1[[#This Row],[Catégorie]],Tableau3[],5,0)</f>
        <v>Pain, farines et céréales</v>
      </c>
    </row>
    <row r="1037" spans="1:6" x14ac:dyDescent="0.35">
      <c r="A1037" s="1" t="s">
        <v>1050</v>
      </c>
      <c r="B1037" s="3">
        <v>3.1358906309792505</v>
      </c>
      <c r="C1037" s="1" t="s">
        <v>1696</v>
      </c>
      <c r="D1037" s="1" t="str">
        <f>VLOOKUP(Tableau1[[#This Row],[Catégorie]],Tableau3[],4,0)</f>
        <v>Farineux et céréales</v>
      </c>
      <c r="E1037" s="1" t="str">
        <f>VLOOKUP(Tableau1[[#This Row],[Catégorie]],Tableau3[],3,0)</f>
        <v>Pains et produits de boulangerie</v>
      </c>
      <c r="F1037" s="1" t="str">
        <f>VLOOKUP(Tableau1[[#This Row],[Catégorie]],Tableau3[],5,0)</f>
        <v>Pain, farines et céréales</v>
      </c>
    </row>
    <row r="1038" spans="1:6" x14ac:dyDescent="0.35">
      <c r="A1038" s="1" t="s">
        <v>1051</v>
      </c>
      <c r="B1038" s="3">
        <v>3.1358906309792505</v>
      </c>
      <c r="C1038" s="1" t="s">
        <v>1696</v>
      </c>
      <c r="D1038" s="1" t="str">
        <f>VLOOKUP(Tableau1[[#This Row],[Catégorie]],Tableau3[],4,0)</f>
        <v>Farineux et céréales</v>
      </c>
      <c r="E1038" s="1" t="str">
        <f>VLOOKUP(Tableau1[[#This Row],[Catégorie]],Tableau3[],3,0)</f>
        <v>Pains et produits de boulangerie</v>
      </c>
      <c r="F1038" s="1" t="str">
        <f>VLOOKUP(Tableau1[[#This Row],[Catégorie]],Tableau3[],5,0)</f>
        <v>Pain, farines et céréales</v>
      </c>
    </row>
    <row r="1039" spans="1:6" x14ac:dyDescent="0.35">
      <c r="A1039" s="1" t="s">
        <v>1052</v>
      </c>
      <c r="B1039" s="3">
        <v>3.1358906309792505</v>
      </c>
      <c r="C1039" s="1" t="s">
        <v>1696</v>
      </c>
      <c r="D1039" s="1" t="str">
        <f>VLOOKUP(Tableau1[[#This Row],[Catégorie]],Tableau3[],4,0)</f>
        <v>Farineux et céréales</v>
      </c>
      <c r="E1039" s="1" t="str">
        <f>VLOOKUP(Tableau1[[#This Row],[Catégorie]],Tableau3[],3,0)</f>
        <v>Pains et produits de boulangerie</v>
      </c>
      <c r="F1039" s="1" t="str">
        <f>VLOOKUP(Tableau1[[#This Row],[Catégorie]],Tableau3[],5,0)</f>
        <v>Pain, farines et céréales</v>
      </c>
    </row>
    <row r="1040" spans="1:6" x14ac:dyDescent="0.35">
      <c r="A1040" s="1" t="s">
        <v>1053</v>
      </c>
      <c r="B1040" s="3">
        <v>3.1358906309792505</v>
      </c>
      <c r="C1040" s="1" t="s">
        <v>1696</v>
      </c>
      <c r="D1040" s="1" t="str">
        <f>VLOOKUP(Tableau1[[#This Row],[Catégorie]],Tableau3[],4,0)</f>
        <v>Farineux et céréales</v>
      </c>
      <c r="E1040" s="1" t="str">
        <f>VLOOKUP(Tableau1[[#This Row],[Catégorie]],Tableau3[],3,0)</f>
        <v>Pains et produits de boulangerie</v>
      </c>
      <c r="F1040" s="1" t="str">
        <f>VLOOKUP(Tableau1[[#This Row],[Catégorie]],Tableau3[],5,0)</f>
        <v>Pain, farines et céréales</v>
      </c>
    </row>
    <row r="1041" spans="1:6" x14ac:dyDescent="0.35">
      <c r="A1041" s="1" t="s">
        <v>481</v>
      </c>
      <c r="B1041" s="3">
        <v>8.6927974189219022</v>
      </c>
      <c r="C1041" s="1" t="s">
        <v>1667</v>
      </c>
      <c r="D1041" s="1" t="str">
        <f>VLOOKUP(Tableau1[[#This Row],[Catégorie]],Tableau3[],4,0)</f>
        <v>Produits laitiers</v>
      </c>
      <c r="E1041" s="1" t="str">
        <f>VLOOKUP(Tableau1[[#This Row],[Catégorie]],Tableau3[],3,0)</f>
        <v>Yogourt et lait acidulé</v>
      </c>
      <c r="F1041" s="1" t="str">
        <f>VLOOKUP(Tableau1[[#This Row],[Catégorie]],Tableau3[],5,0)</f>
        <v>Produits laitiers</v>
      </c>
    </row>
    <row r="1042" spans="1:6" x14ac:dyDescent="0.35">
      <c r="A1042" s="1" t="s">
        <v>22</v>
      </c>
      <c r="B1042" s="3">
        <v>3.435132832560766</v>
      </c>
      <c r="C1042" s="1" t="s">
        <v>1576</v>
      </c>
      <c r="D1042" s="1" t="str">
        <f>VLOOKUP(Tableau1[[#This Row],[Catégorie]],Tableau3[],4,0)</f>
        <v>Charcuterie</v>
      </c>
      <c r="E1042" s="1" t="str">
        <f>VLOOKUP(Tableau1[[#This Row],[Catégorie]],Tableau3[],3,0)</f>
        <v>Produits de charcuterie cuits</v>
      </c>
      <c r="F1042" s="1" t="str">
        <f>VLOOKUP(Tableau1[[#This Row],[Catégorie]],Tableau3[],5,0)</f>
        <v>Viandes autres, charcuterie et abats</v>
      </c>
    </row>
    <row r="1043" spans="1:6" x14ac:dyDescent="0.35">
      <c r="A1043" s="1" t="s">
        <v>807</v>
      </c>
      <c r="B1043" s="3">
        <v>1.9859978283059292</v>
      </c>
      <c r="C1043" s="1"/>
      <c r="D1043" s="1" t="e">
        <f>VLOOKUP(Tableau1[[#This Row],[Catégorie]],Tableau3[],4,0)</f>
        <v>#N/A</v>
      </c>
      <c r="E1043" s="1" t="e">
        <f>VLOOKUP(Tableau1[[#This Row],[Catégorie]],Tableau3[],3,0)</f>
        <v>#N/A</v>
      </c>
      <c r="F1043" s="1" t="e">
        <f>VLOOKUP(Tableau1[[#This Row],[Catégorie]],Tableau3[],5,0)</f>
        <v>#N/A</v>
      </c>
    </row>
    <row r="1044" spans="1:6" x14ac:dyDescent="0.35">
      <c r="A1044" s="1" t="s">
        <v>818</v>
      </c>
      <c r="B1044" s="3">
        <v>0.52552398700260583</v>
      </c>
      <c r="C1044" s="1" t="s">
        <v>1534</v>
      </c>
      <c r="D1044" s="1" t="str">
        <f>VLOOKUP(Tableau1[[#This Row],[Catégorie]],Tableau3[],4,0)</f>
        <v>Légumes</v>
      </c>
      <c r="E1044" s="1" t="str">
        <f>VLOOKUP(Tableau1[[#This Row],[Catégorie]],Tableau3[],3,0)</f>
        <v>Légumes frais</v>
      </c>
      <c r="F1044" s="1" t="str">
        <f>VLOOKUP(Tableau1[[#This Row],[Catégorie]],Tableau3[],5,0)</f>
        <v>Fruits et légumes</v>
      </c>
    </row>
    <row r="1045" spans="1:6" x14ac:dyDescent="0.35">
      <c r="A1045" s="1" t="s">
        <v>1054</v>
      </c>
      <c r="B1045" s="3">
        <v>3.1358906309792505</v>
      </c>
      <c r="C1045" s="1" t="s">
        <v>1696</v>
      </c>
      <c r="D1045" s="1" t="str">
        <f>VLOOKUP(Tableau1[[#This Row],[Catégorie]],Tableau3[],4,0)</f>
        <v>Farineux et céréales</v>
      </c>
      <c r="E1045" s="1" t="str">
        <f>VLOOKUP(Tableau1[[#This Row],[Catégorie]],Tableau3[],3,0)</f>
        <v>Pains et produits de boulangerie</v>
      </c>
      <c r="F1045" s="1" t="str">
        <f>VLOOKUP(Tableau1[[#This Row],[Catégorie]],Tableau3[],5,0)</f>
        <v>Pain, farines et céréales</v>
      </c>
    </row>
    <row r="1046" spans="1:6" x14ac:dyDescent="0.35">
      <c r="A1046" s="1" t="s">
        <v>631</v>
      </c>
      <c r="B1046" s="3">
        <v>8.6927974189219022</v>
      </c>
      <c r="C1046" s="1" t="s">
        <v>1711</v>
      </c>
      <c r="D1046" s="1" t="str">
        <f>VLOOKUP(Tableau1[[#This Row],[Catégorie]],Tableau3[],4,0)</f>
        <v>Produits laitiers</v>
      </c>
      <c r="E1046" s="1" t="str">
        <f>VLOOKUP(Tableau1[[#This Row],[Catégorie]],Tableau3[],3,0)</f>
        <v>Fromage frais et séré</v>
      </c>
      <c r="F1046" s="1" t="str">
        <f>VLOOKUP(Tableau1[[#This Row],[Catégorie]],Tableau3[],5,0)</f>
        <v>Produits laitiers</v>
      </c>
    </row>
    <row r="1047" spans="1:6" x14ac:dyDescent="0.35">
      <c r="A1047" s="1" t="s">
        <v>1055</v>
      </c>
      <c r="B1047" s="3">
        <v>3.1358906309792505</v>
      </c>
      <c r="C1047" s="1" t="s">
        <v>1696</v>
      </c>
      <c r="D1047" s="1" t="str">
        <f>VLOOKUP(Tableau1[[#This Row],[Catégorie]],Tableau3[],4,0)</f>
        <v>Farineux et céréales</v>
      </c>
      <c r="E1047" s="1" t="str">
        <f>VLOOKUP(Tableau1[[#This Row],[Catégorie]],Tableau3[],3,0)</f>
        <v>Pains et produits de boulangerie</v>
      </c>
      <c r="F1047" s="1" t="str">
        <f>VLOOKUP(Tableau1[[#This Row],[Catégorie]],Tableau3[],5,0)</f>
        <v>Pain, farines et céréales</v>
      </c>
    </row>
    <row r="1048" spans="1:6" x14ac:dyDescent="0.35">
      <c r="A1048" s="1" t="s">
        <v>720</v>
      </c>
      <c r="B1048" s="3">
        <v>6.7349669506451377</v>
      </c>
      <c r="C1048" s="1" t="s">
        <v>1585</v>
      </c>
      <c r="D1048" s="1" t="str">
        <f>VLOOKUP(Tableau1[[#This Row],[Catégorie]],Tableau3[],4,0)</f>
        <v>Noix, graines et produits oléagineux</v>
      </c>
      <c r="E1048" s="1" t="str">
        <f>VLOOKUP(Tableau1[[#This Row],[Catégorie]],Tableau3[],3,0)</f>
        <v>Noix, graines et produits oléagineux</v>
      </c>
      <c r="F1048" s="1" t="str">
        <f>VLOOKUP(Tableau1[[#This Row],[Catégorie]],Tableau3[],5,0)</f>
        <v>Légumineuses, graines et oléagineux</v>
      </c>
    </row>
    <row r="1049" spans="1:6" x14ac:dyDescent="0.35">
      <c r="A1049" s="1" t="s">
        <v>545</v>
      </c>
      <c r="B1049" s="3">
        <v>0.37028904475089486</v>
      </c>
      <c r="C1049" s="1" t="s">
        <v>1534</v>
      </c>
      <c r="D1049" s="1" t="str">
        <f>VLOOKUP(Tableau1[[#This Row],[Catégorie]],Tableau3[],4,0)</f>
        <v>Légumes</v>
      </c>
      <c r="E1049" s="1" t="str">
        <f>VLOOKUP(Tableau1[[#This Row],[Catégorie]],Tableau3[],3,0)</f>
        <v>Légumes frais</v>
      </c>
      <c r="F1049" s="1" t="str">
        <f>VLOOKUP(Tableau1[[#This Row],[Catégorie]],Tableau3[],5,0)</f>
        <v>Fruits et légumes</v>
      </c>
    </row>
    <row r="1050" spans="1:6" x14ac:dyDescent="0.35">
      <c r="A1050" s="1" t="s">
        <v>546</v>
      </c>
      <c r="B1050" s="3">
        <v>0.37028904475089486</v>
      </c>
      <c r="C1050" s="1" t="s">
        <v>1746</v>
      </c>
      <c r="D1050" s="1" t="str">
        <f>VLOOKUP(Tableau1[[#This Row],[Catégorie]],Tableau3[],4,0)</f>
        <v>Epices et arômes</v>
      </c>
      <c r="E1050" s="1" t="str">
        <f>VLOOKUP(Tableau1[[#This Row],[Catégorie]],Tableau3[],3,0)</f>
        <v>Epices et arômes</v>
      </c>
      <c r="F1050" s="1" t="str">
        <f>VLOOKUP(Tableau1[[#This Row],[Catégorie]],Tableau3[],5,0)</f>
        <v>Epices et arômes</v>
      </c>
    </row>
    <row r="1051" spans="1:6" x14ac:dyDescent="0.35">
      <c r="A1051" s="1" t="s">
        <v>869</v>
      </c>
      <c r="B1051" s="3">
        <v>0.50929826296100755</v>
      </c>
      <c r="C1051" s="1" t="s">
        <v>1534</v>
      </c>
      <c r="D1051" s="1" t="str">
        <f>VLOOKUP(Tableau1[[#This Row],[Catégorie]],Tableau3[],4,0)</f>
        <v>Légumes</v>
      </c>
      <c r="E1051" s="1" t="str">
        <f>VLOOKUP(Tableau1[[#This Row],[Catégorie]],Tableau3[],3,0)</f>
        <v>Légumes frais</v>
      </c>
      <c r="F1051" s="1" t="str">
        <f>VLOOKUP(Tableau1[[#This Row],[Catégorie]],Tableau3[],5,0)</f>
        <v>Fruits et légumes</v>
      </c>
    </row>
    <row r="1052" spans="1:6" x14ac:dyDescent="0.35">
      <c r="A1052" s="1" t="s">
        <v>852</v>
      </c>
      <c r="B1052" s="3">
        <v>0.50929826296100755</v>
      </c>
      <c r="C1052" s="1" t="s">
        <v>1534</v>
      </c>
      <c r="D1052" s="1" t="str">
        <f>VLOOKUP(Tableau1[[#This Row],[Catégorie]],Tableau3[],4,0)</f>
        <v>Légumes</v>
      </c>
      <c r="E1052" s="1" t="str">
        <f>VLOOKUP(Tableau1[[#This Row],[Catégorie]],Tableau3[],3,0)</f>
        <v>Légumes frais</v>
      </c>
      <c r="F1052" s="1" t="str">
        <f>VLOOKUP(Tableau1[[#This Row],[Catégorie]],Tableau3[],5,0)</f>
        <v>Fruits et légumes</v>
      </c>
    </row>
    <row r="1053" spans="1:6" x14ac:dyDescent="0.35">
      <c r="A1053" s="1" t="s">
        <v>721</v>
      </c>
      <c r="B1053" s="3">
        <v>6.7349669506451377</v>
      </c>
      <c r="C1053" s="1" t="s">
        <v>1585</v>
      </c>
      <c r="D1053" s="1" t="str">
        <f>VLOOKUP(Tableau1[[#This Row],[Catégorie]],Tableau3[],4,0)</f>
        <v>Noix, graines et produits oléagineux</v>
      </c>
      <c r="E1053" s="1" t="str">
        <f>VLOOKUP(Tableau1[[#This Row],[Catégorie]],Tableau3[],3,0)</f>
        <v>Noix, graines et produits oléagineux</v>
      </c>
      <c r="F1053" s="1" t="str">
        <f>VLOOKUP(Tableau1[[#This Row],[Catégorie]],Tableau3[],5,0)</f>
        <v>Légumineuses, graines et oléagineux</v>
      </c>
    </row>
    <row r="1054" spans="1:6" x14ac:dyDescent="0.35">
      <c r="A1054" s="1" t="s">
        <v>1106</v>
      </c>
      <c r="B1054" s="3">
        <v>1.2377142976180169</v>
      </c>
      <c r="C1054" s="1" t="s">
        <v>1552</v>
      </c>
      <c r="D1054" s="1" t="str">
        <f>VLOOKUP(Tableau1[[#This Row],[Catégorie]],Tableau3[],4,0)</f>
        <v>Farineux et céréales</v>
      </c>
      <c r="E1054" s="1" t="str">
        <f>VLOOKUP(Tableau1[[#This Row],[Catégorie]],Tableau3[],3,0)</f>
        <v>Pâtes alimentaires</v>
      </c>
      <c r="F1054" s="1" t="str">
        <f>VLOOKUP(Tableau1[[#This Row],[Catégorie]],Tableau3[],5,0)</f>
        <v>Pain, farines et céréales</v>
      </c>
    </row>
    <row r="1055" spans="1:6" x14ac:dyDescent="0.35">
      <c r="A1055" s="1" t="s">
        <v>364</v>
      </c>
      <c r="B1055" s="3">
        <v>0</v>
      </c>
      <c r="C1055" s="1" t="s">
        <v>1607</v>
      </c>
      <c r="D1055" s="1" t="str">
        <f>VLOOKUP(Tableau1[[#This Row],[Catégorie]],Tableau3[],4,0)</f>
        <v>Légumes</v>
      </c>
      <c r="E1055" s="1" t="str">
        <f>VLOOKUP(Tableau1[[#This Row],[Catégorie]],Tableau3[],3,0)</f>
        <v>Champignons</v>
      </c>
      <c r="F1055" s="1" t="str">
        <f>VLOOKUP(Tableau1[[#This Row],[Catégorie]],Tableau3[],5,0)</f>
        <v>Fruits et légumes</v>
      </c>
    </row>
    <row r="1056" spans="1:6" x14ac:dyDescent="0.35">
      <c r="A1056" s="1" t="s">
        <v>1193</v>
      </c>
      <c r="B1056" s="3">
        <v>1.8257019493310429</v>
      </c>
      <c r="C1056" s="1" t="s">
        <v>1658</v>
      </c>
      <c r="D1056" s="1" t="str">
        <f>VLOOKUP(Tableau1[[#This Row],[Catégorie]],Tableau3[],4,0)</f>
        <v>Poissons</v>
      </c>
      <c r="E1056" s="1" t="str">
        <f>VLOOKUP(Tableau1[[#This Row],[Catégorie]],Tableau3[],3,0)</f>
        <v>Poissons de mer</v>
      </c>
      <c r="F1056" s="1" t="str">
        <f>VLOOKUP(Tableau1[[#This Row],[Catégorie]],Tableau3[],5,0)</f>
        <v>Poissons</v>
      </c>
    </row>
    <row r="1057" spans="1:6" x14ac:dyDescent="0.35">
      <c r="A1057" s="1" t="s">
        <v>691</v>
      </c>
      <c r="B1057" s="3">
        <v>0.22575792155441698</v>
      </c>
      <c r="C1057" s="1" t="s">
        <v>1518</v>
      </c>
      <c r="D1057" s="1" t="str">
        <f>VLOOKUP(Tableau1[[#This Row],[Catégorie]],Tableau3[],4,0)</f>
        <v>Fruits</v>
      </c>
      <c r="E1057" s="1" t="str">
        <f>VLOOKUP(Tableau1[[#This Row],[Catégorie]],Tableau3[],3,0)</f>
        <v>Fruits frais</v>
      </c>
      <c r="F1057" s="1" t="str">
        <f>VLOOKUP(Tableau1[[#This Row],[Catégorie]],Tableau3[],5,0)</f>
        <v>Fruits et légumes</v>
      </c>
    </row>
    <row r="1058" spans="1:6" x14ac:dyDescent="0.35">
      <c r="A1058" s="1" t="s">
        <v>834</v>
      </c>
      <c r="B1058" s="3">
        <v>6.0821105066574814</v>
      </c>
      <c r="C1058" s="1" t="s">
        <v>1534</v>
      </c>
      <c r="D1058" s="1" t="str">
        <f>VLOOKUP(Tableau1[[#This Row],[Catégorie]],Tableau3[],4,0)</f>
        <v>Légumes</v>
      </c>
      <c r="E1058" s="1" t="str">
        <f>VLOOKUP(Tableau1[[#This Row],[Catégorie]],Tableau3[],3,0)</f>
        <v>Légumes frais</v>
      </c>
      <c r="F1058" s="1" t="str">
        <f>VLOOKUP(Tableau1[[#This Row],[Catégorie]],Tableau3[],5,0)</f>
        <v>Fruits et légumes</v>
      </c>
    </row>
    <row r="1059" spans="1:6" x14ac:dyDescent="0.35">
      <c r="A1059" s="1" t="s">
        <v>828</v>
      </c>
      <c r="B1059" s="3">
        <v>6.0821105066574814</v>
      </c>
      <c r="C1059" s="1" t="s">
        <v>1556</v>
      </c>
      <c r="D1059" s="1" t="str">
        <f>VLOOKUP(Tableau1[[#This Row],[Catégorie]],Tableau3[],4,0)</f>
        <v>Légumineuses</v>
      </c>
      <c r="E1059" s="1" t="str">
        <f>VLOOKUP(Tableau1[[#This Row],[Catégorie]],Tableau3[],3,0)</f>
        <v>Légumineuses</v>
      </c>
      <c r="F1059" s="1" t="str">
        <f>VLOOKUP(Tableau1[[#This Row],[Catégorie]],Tableau3[],5,0)</f>
        <v>Légumineuses, graines et oléagineux</v>
      </c>
    </row>
    <row r="1060" spans="1:6" x14ac:dyDescent="0.35">
      <c r="A1060" s="1" t="s">
        <v>870</v>
      </c>
      <c r="B1060" s="3">
        <v>6.0821105066574814</v>
      </c>
      <c r="C1060" s="1" t="s">
        <v>1556</v>
      </c>
      <c r="D1060" s="1" t="str">
        <f>VLOOKUP(Tableau1[[#This Row],[Catégorie]],Tableau3[],4,0)</f>
        <v>Légumineuses</v>
      </c>
      <c r="E1060" s="1" t="str">
        <f>VLOOKUP(Tableau1[[#This Row],[Catégorie]],Tableau3[],3,0)</f>
        <v>Légumineuses</v>
      </c>
      <c r="F1060" s="1" t="str">
        <f>VLOOKUP(Tableau1[[#This Row],[Catégorie]],Tableau3[],5,0)</f>
        <v>Légumineuses, graines et oléagineux</v>
      </c>
    </row>
    <row r="1061" spans="1:6" x14ac:dyDescent="0.35">
      <c r="A1061" s="1" t="s">
        <v>819</v>
      </c>
      <c r="B1061" s="3">
        <v>6.0821105066574814</v>
      </c>
      <c r="C1061" s="1" t="s">
        <v>1556</v>
      </c>
      <c r="D1061" s="1" t="str">
        <f>VLOOKUP(Tableau1[[#This Row],[Catégorie]],Tableau3[],4,0)</f>
        <v>Légumineuses</v>
      </c>
      <c r="E1061" s="1" t="str">
        <f>VLOOKUP(Tableau1[[#This Row],[Catégorie]],Tableau3[],3,0)</f>
        <v>Légumineuses</v>
      </c>
      <c r="F1061" s="1" t="str">
        <f>VLOOKUP(Tableau1[[#This Row],[Catégorie]],Tableau3[],5,0)</f>
        <v>Légumineuses, graines et oléagineux</v>
      </c>
    </row>
    <row r="1062" spans="1:6" x14ac:dyDescent="0.35">
      <c r="A1062" s="1" t="s">
        <v>1194</v>
      </c>
      <c r="B1062" s="3">
        <v>6.6976650400505511</v>
      </c>
      <c r="C1062" s="1" t="s">
        <v>1658</v>
      </c>
      <c r="D1062" s="1" t="str">
        <f>VLOOKUP(Tableau1[[#This Row],[Catégorie]],Tableau3[],4,0)</f>
        <v>Poissons</v>
      </c>
      <c r="E1062" s="1" t="str">
        <f>VLOOKUP(Tableau1[[#This Row],[Catégorie]],Tableau3[],3,0)</f>
        <v>Poissons de mer</v>
      </c>
      <c r="F1062" s="1" t="str">
        <f>VLOOKUP(Tableau1[[#This Row],[Catégorie]],Tableau3[],5,0)</f>
        <v>Poissons</v>
      </c>
    </row>
    <row r="1063" spans="1:6" x14ac:dyDescent="0.35">
      <c r="A1063" s="1" t="s">
        <v>547</v>
      </c>
      <c r="B1063" s="3">
        <v>0.37028904475089486</v>
      </c>
      <c r="C1063" s="1" t="s">
        <v>1746</v>
      </c>
      <c r="D1063" s="1" t="str">
        <f>VLOOKUP(Tableau1[[#This Row],[Catégorie]],Tableau3[],4,0)</f>
        <v>Epices et arômes</v>
      </c>
      <c r="E1063" s="1" t="str">
        <f>VLOOKUP(Tableau1[[#This Row],[Catégorie]],Tableau3[],3,0)</f>
        <v>Epices et arômes</v>
      </c>
      <c r="F1063" s="1" t="str">
        <f>VLOOKUP(Tableau1[[#This Row],[Catégorie]],Tableau3[],5,0)</f>
        <v>Epices et arômes</v>
      </c>
    </row>
    <row r="1064" spans="1:6" x14ac:dyDescent="0.35">
      <c r="A1064" s="1" t="s">
        <v>871</v>
      </c>
      <c r="B1064" s="3">
        <v>0.34376529279184415</v>
      </c>
      <c r="C1064" s="1" t="s">
        <v>1534</v>
      </c>
      <c r="D1064" s="1" t="str">
        <f>VLOOKUP(Tableau1[[#This Row],[Catégorie]],Tableau3[],4,0)</f>
        <v>Légumes</v>
      </c>
      <c r="E1064" s="1" t="str">
        <f>VLOOKUP(Tableau1[[#This Row],[Catégorie]],Tableau3[],3,0)</f>
        <v>Légumes frais</v>
      </c>
      <c r="F1064" s="1" t="str">
        <f>VLOOKUP(Tableau1[[#This Row],[Catégorie]],Tableau3[],5,0)</f>
        <v>Fruits et légumes</v>
      </c>
    </row>
    <row r="1065" spans="1:6" x14ac:dyDescent="0.35">
      <c r="A1065" s="1" t="s">
        <v>6</v>
      </c>
      <c r="B1065" s="3">
        <v>0</v>
      </c>
      <c r="C1065" s="1"/>
      <c r="D1065" s="1" t="e">
        <f>VLOOKUP(Tableau1[[#This Row],[Catégorie]],Tableau3[],4,0)</f>
        <v>#N/A</v>
      </c>
      <c r="E1065" s="1" t="e">
        <f>VLOOKUP(Tableau1[[#This Row],[Catégorie]],Tableau3[],3,0)</f>
        <v>#N/A</v>
      </c>
      <c r="F1065" s="1" t="e">
        <f>VLOOKUP(Tableau1[[#This Row],[Catégorie]],Tableau3[],5,0)</f>
        <v>#N/A</v>
      </c>
    </row>
    <row r="1066" spans="1:6" x14ac:dyDescent="0.35">
      <c r="A1066" s="1" t="s">
        <v>692</v>
      </c>
      <c r="B1066" s="3">
        <v>0.22575792155441698</v>
      </c>
      <c r="C1066" s="1" t="s">
        <v>1518</v>
      </c>
      <c r="D1066" s="1" t="str">
        <f>VLOOKUP(Tableau1[[#This Row],[Catégorie]],Tableau3[],4,0)</f>
        <v>Fruits</v>
      </c>
      <c r="E1066" s="1" t="str">
        <f>VLOOKUP(Tableau1[[#This Row],[Catégorie]],Tableau3[],3,0)</f>
        <v>Fruits frais</v>
      </c>
      <c r="F1066" s="1" t="str">
        <f>VLOOKUP(Tableau1[[#This Row],[Catégorie]],Tableau3[],5,0)</f>
        <v>Fruits et légumes</v>
      </c>
    </row>
    <row r="1067" spans="1:6" x14ac:dyDescent="0.35">
      <c r="A1067" s="1" t="s">
        <v>81</v>
      </c>
      <c r="B1067" s="3">
        <v>0.55388308832765065</v>
      </c>
      <c r="C1067" s="1" t="s">
        <v>1571</v>
      </c>
      <c r="D1067" s="1" t="str">
        <f>VLOOKUP(Tableau1[[#This Row],[Catégorie]],Tableau3[],4,0)</f>
        <v>Racine et tubercules</v>
      </c>
      <c r="E1067" s="1" t="str">
        <f>VLOOKUP(Tableau1[[#This Row],[Catégorie]],Tableau3[],3,0)</f>
        <v>Pommes de terre</v>
      </c>
      <c r="F1067" s="1" t="str">
        <f>VLOOKUP(Tableau1[[#This Row],[Catégorie]],Tableau3[],5,0)</f>
        <v>Tubercules et racines</v>
      </c>
    </row>
    <row r="1068" spans="1:6" x14ac:dyDescent="0.35">
      <c r="A1068" s="1" t="s">
        <v>1202</v>
      </c>
      <c r="B1068" s="3">
        <v>0.55388308832765065</v>
      </c>
      <c r="C1068" s="1" t="s">
        <v>1571</v>
      </c>
      <c r="D1068" s="1" t="str">
        <f>VLOOKUP(Tableau1[[#This Row],[Catégorie]],Tableau3[],4,0)</f>
        <v>Racine et tubercules</v>
      </c>
      <c r="E1068" s="1" t="str">
        <f>VLOOKUP(Tableau1[[#This Row],[Catégorie]],Tableau3[],3,0)</f>
        <v>Pommes de terre</v>
      </c>
      <c r="F1068" s="1" t="str">
        <f>VLOOKUP(Tableau1[[#This Row],[Catégorie]],Tableau3[],5,0)</f>
        <v>Tubercules et racines</v>
      </c>
    </row>
    <row r="1069" spans="1:6" x14ac:dyDescent="0.35">
      <c r="A1069" s="1" t="s">
        <v>1205</v>
      </c>
      <c r="B1069" s="3">
        <v>0.55388308832765065</v>
      </c>
      <c r="C1069" s="1" t="s">
        <v>1571</v>
      </c>
      <c r="D1069" s="1" t="str">
        <f>VLOOKUP(Tableau1[[#This Row],[Catégorie]],Tableau3[],4,0)</f>
        <v>Racine et tubercules</v>
      </c>
      <c r="E1069" s="1" t="str">
        <f>VLOOKUP(Tableau1[[#This Row],[Catégorie]],Tableau3[],3,0)</f>
        <v>Pommes de terre</v>
      </c>
      <c r="F1069" s="1" t="str">
        <f>VLOOKUP(Tableau1[[#This Row],[Catégorie]],Tableau3[],5,0)</f>
        <v>Tubercules et racines</v>
      </c>
    </row>
    <row r="1070" spans="1:6" x14ac:dyDescent="0.35">
      <c r="A1070" s="1" t="s">
        <v>1206</v>
      </c>
      <c r="B1070" s="3">
        <v>0.55388308832765065</v>
      </c>
      <c r="C1070" s="1" t="s">
        <v>1571</v>
      </c>
      <c r="D1070" s="1" t="str">
        <f>VLOOKUP(Tableau1[[#This Row],[Catégorie]],Tableau3[],4,0)</f>
        <v>Racine et tubercules</v>
      </c>
      <c r="E1070" s="1" t="str">
        <f>VLOOKUP(Tableau1[[#This Row],[Catégorie]],Tableau3[],3,0)</f>
        <v>Pommes de terre</v>
      </c>
      <c r="F1070" s="1" t="str">
        <f>VLOOKUP(Tableau1[[#This Row],[Catégorie]],Tableau3[],5,0)</f>
        <v>Tubercules et racines</v>
      </c>
    </row>
    <row r="1071" spans="1:6" x14ac:dyDescent="0.35">
      <c r="A1071" s="1" t="s">
        <v>82</v>
      </c>
      <c r="B1071" s="3">
        <v>1.9383376256837797</v>
      </c>
      <c r="C1071" s="1"/>
      <c r="D1071" s="1" t="e">
        <f>VLOOKUP(Tableau1[[#This Row],[Catégorie]],Tableau3[],4,0)</f>
        <v>#N/A</v>
      </c>
      <c r="E1071" s="1" t="e">
        <f>VLOOKUP(Tableau1[[#This Row],[Catégorie]],Tableau3[],3,0)</f>
        <v>#N/A</v>
      </c>
      <c r="F1071" s="1" t="e">
        <f>VLOOKUP(Tableau1[[#This Row],[Catégorie]],Tableau3[],5,0)</f>
        <v>#N/A</v>
      </c>
    </row>
    <row r="1072" spans="1:6" x14ac:dyDescent="0.35">
      <c r="A1072" s="1" t="s">
        <v>48</v>
      </c>
      <c r="B1072" s="3">
        <v>1.9383376256837797</v>
      </c>
      <c r="C1072" s="1"/>
      <c r="D1072" s="1" t="e">
        <f>VLOOKUP(Tableau1[[#This Row],[Catégorie]],Tableau3[],4,0)</f>
        <v>#N/A</v>
      </c>
      <c r="E1072" s="1" t="e">
        <f>VLOOKUP(Tableau1[[#This Row],[Catégorie]],Tableau3[],3,0)</f>
        <v>#N/A</v>
      </c>
      <c r="F1072" s="1" t="e">
        <f>VLOOKUP(Tableau1[[#This Row],[Catégorie]],Tableau3[],5,0)</f>
        <v>#N/A</v>
      </c>
    </row>
    <row r="1073" spans="1:6" x14ac:dyDescent="0.35">
      <c r="A1073" s="1" t="s">
        <v>935</v>
      </c>
      <c r="B1073" s="3">
        <v>12.65697615587289</v>
      </c>
      <c r="C1073" s="1" t="s">
        <v>1665</v>
      </c>
      <c r="D1073" s="1" t="str">
        <f>VLOOKUP(Tableau1[[#This Row],[Catégorie]],Tableau3[],4,0)</f>
        <v>Viandes blanches</v>
      </c>
      <c r="E1073" s="1" t="str">
        <f>VLOOKUP(Tableau1[[#This Row],[Catégorie]],Tableau3[],3,0)</f>
        <v>Porc</v>
      </c>
      <c r="F1073" s="1" t="str">
        <f>VLOOKUP(Tableau1[[#This Row],[Catégorie]],Tableau3[],5,0)</f>
        <v>Viandes autres, charcuterie et abats</v>
      </c>
    </row>
    <row r="1074" spans="1:6" x14ac:dyDescent="0.35">
      <c r="A1074" s="1" t="s">
        <v>936</v>
      </c>
      <c r="B1074" s="3">
        <v>12.65697615587289</v>
      </c>
      <c r="C1074" s="1" t="s">
        <v>1665</v>
      </c>
      <c r="D1074" s="1" t="str">
        <f>VLOOKUP(Tableau1[[#This Row],[Catégorie]],Tableau3[],4,0)</f>
        <v>Viandes blanches</v>
      </c>
      <c r="E1074" s="1" t="str">
        <f>VLOOKUP(Tableau1[[#This Row],[Catégorie]],Tableau3[],3,0)</f>
        <v>Porc</v>
      </c>
      <c r="F1074" s="1" t="str">
        <f>VLOOKUP(Tableau1[[#This Row],[Catégorie]],Tableau3[],5,0)</f>
        <v>Viandes autres, charcuterie et abats</v>
      </c>
    </row>
    <row r="1075" spans="1:6" x14ac:dyDescent="0.35">
      <c r="A1075" s="1" t="s">
        <v>937</v>
      </c>
      <c r="B1075" s="3">
        <v>14.302383056136364</v>
      </c>
      <c r="C1075" s="1" t="s">
        <v>1665</v>
      </c>
      <c r="D1075" s="1" t="str">
        <f>VLOOKUP(Tableau1[[#This Row],[Catégorie]],Tableau3[],4,0)</f>
        <v>Viandes blanches</v>
      </c>
      <c r="E1075" s="1" t="str">
        <f>VLOOKUP(Tableau1[[#This Row],[Catégorie]],Tableau3[],3,0)</f>
        <v>Porc</v>
      </c>
      <c r="F1075" s="1" t="str">
        <f>VLOOKUP(Tableau1[[#This Row],[Catégorie]],Tableau3[],5,0)</f>
        <v>Viandes autres, charcuterie et abats</v>
      </c>
    </row>
    <row r="1076" spans="1:6" x14ac:dyDescent="0.35">
      <c r="A1076" s="1" t="s">
        <v>938</v>
      </c>
      <c r="B1076" s="3">
        <v>14.302383056136364</v>
      </c>
      <c r="C1076" s="1" t="s">
        <v>1665</v>
      </c>
      <c r="D1076" s="1" t="str">
        <f>VLOOKUP(Tableau1[[#This Row],[Catégorie]],Tableau3[],4,0)</f>
        <v>Viandes blanches</v>
      </c>
      <c r="E1076" s="1" t="str">
        <f>VLOOKUP(Tableau1[[#This Row],[Catégorie]],Tableau3[],3,0)</f>
        <v>Porc</v>
      </c>
      <c r="F1076" s="1" t="str">
        <f>VLOOKUP(Tableau1[[#This Row],[Catégorie]],Tableau3[],5,0)</f>
        <v>Viandes autres, charcuterie et abats</v>
      </c>
    </row>
    <row r="1077" spans="1:6" x14ac:dyDescent="0.35">
      <c r="A1077" s="1" t="s">
        <v>939</v>
      </c>
      <c r="B1077" s="3">
        <v>16.580638764193488</v>
      </c>
      <c r="C1077" s="1" t="s">
        <v>1665</v>
      </c>
      <c r="D1077" s="1" t="str">
        <f>VLOOKUP(Tableau1[[#This Row],[Catégorie]],Tableau3[],4,0)</f>
        <v>Viandes blanches</v>
      </c>
      <c r="E1077" s="1" t="str">
        <f>VLOOKUP(Tableau1[[#This Row],[Catégorie]],Tableau3[],3,0)</f>
        <v>Porc</v>
      </c>
      <c r="F1077" s="1" t="str">
        <f>VLOOKUP(Tableau1[[#This Row],[Catégorie]],Tableau3[],5,0)</f>
        <v>Viandes autres, charcuterie et abats</v>
      </c>
    </row>
    <row r="1078" spans="1:6" x14ac:dyDescent="0.35">
      <c r="A1078" s="1" t="s">
        <v>940</v>
      </c>
      <c r="B1078" s="3">
        <v>16.580638764193488</v>
      </c>
      <c r="C1078" s="1" t="s">
        <v>1665</v>
      </c>
      <c r="D1078" s="1" t="str">
        <f>VLOOKUP(Tableau1[[#This Row],[Catégorie]],Tableau3[],4,0)</f>
        <v>Viandes blanches</v>
      </c>
      <c r="E1078" s="1" t="str">
        <f>VLOOKUP(Tableau1[[#This Row],[Catégorie]],Tableau3[],3,0)</f>
        <v>Porc</v>
      </c>
      <c r="F1078" s="1" t="str">
        <f>VLOOKUP(Tableau1[[#This Row],[Catégorie]],Tableau3[],5,0)</f>
        <v>Viandes autres, charcuterie et abats</v>
      </c>
    </row>
    <row r="1079" spans="1:6" x14ac:dyDescent="0.35">
      <c r="A1079" s="1" t="s">
        <v>941</v>
      </c>
      <c r="B1079" s="3">
        <v>16.580638764193488</v>
      </c>
      <c r="C1079" s="1" t="s">
        <v>1665</v>
      </c>
      <c r="D1079" s="1" t="str">
        <f>VLOOKUP(Tableau1[[#This Row],[Catégorie]],Tableau3[],4,0)</f>
        <v>Viandes blanches</v>
      </c>
      <c r="E1079" s="1" t="str">
        <f>VLOOKUP(Tableau1[[#This Row],[Catégorie]],Tableau3[],3,0)</f>
        <v>Porc</v>
      </c>
      <c r="F1079" s="1" t="str">
        <f>VLOOKUP(Tableau1[[#This Row],[Catégorie]],Tableau3[],5,0)</f>
        <v>Viandes autres, charcuterie et abats</v>
      </c>
    </row>
    <row r="1080" spans="1:6" x14ac:dyDescent="0.35">
      <c r="A1080" s="1" t="s">
        <v>942</v>
      </c>
      <c r="B1080" s="3">
        <v>16.580638764193488</v>
      </c>
      <c r="C1080" s="1" t="s">
        <v>1665</v>
      </c>
      <c r="D1080" s="1" t="str">
        <f>VLOOKUP(Tableau1[[#This Row],[Catégorie]],Tableau3[],4,0)</f>
        <v>Viandes blanches</v>
      </c>
      <c r="E1080" s="1" t="str">
        <f>VLOOKUP(Tableau1[[#This Row],[Catégorie]],Tableau3[],3,0)</f>
        <v>Porc</v>
      </c>
      <c r="F1080" s="1" t="str">
        <f>VLOOKUP(Tableau1[[#This Row],[Catégorie]],Tableau3[],5,0)</f>
        <v>Viandes autres, charcuterie et abats</v>
      </c>
    </row>
    <row r="1081" spans="1:6" x14ac:dyDescent="0.35">
      <c r="A1081" s="1" t="s">
        <v>943</v>
      </c>
      <c r="B1081" s="3">
        <v>7.9738949781999207</v>
      </c>
      <c r="C1081" s="1" t="s">
        <v>1665</v>
      </c>
      <c r="D1081" s="1" t="str">
        <f>VLOOKUP(Tableau1[[#This Row],[Catégorie]],Tableau3[],4,0)</f>
        <v>Viandes blanches</v>
      </c>
      <c r="E1081" s="1" t="str">
        <f>VLOOKUP(Tableau1[[#This Row],[Catégorie]],Tableau3[],3,0)</f>
        <v>Porc</v>
      </c>
      <c r="F1081" s="1" t="str">
        <f>VLOOKUP(Tableau1[[#This Row],[Catégorie]],Tableau3[],5,0)</f>
        <v>Viandes autres, charcuterie et abats</v>
      </c>
    </row>
    <row r="1082" spans="1:6" x14ac:dyDescent="0.35">
      <c r="A1082" s="1" t="s">
        <v>944</v>
      </c>
      <c r="B1082" s="3">
        <v>12.65697615587289</v>
      </c>
      <c r="C1082" s="1" t="s">
        <v>1665</v>
      </c>
      <c r="D1082" s="1" t="str">
        <f>VLOOKUP(Tableau1[[#This Row],[Catégorie]],Tableau3[],4,0)</f>
        <v>Viandes blanches</v>
      </c>
      <c r="E1082" s="1" t="str">
        <f>VLOOKUP(Tableau1[[#This Row],[Catégorie]],Tableau3[],3,0)</f>
        <v>Porc</v>
      </c>
      <c r="F1082" s="1" t="str">
        <f>VLOOKUP(Tableau1[[#This Row],[Catégorie]],Tableau3[],5,0)</f>
        <v>Viandes autres, charcuterie et abats</v>
      </c>
    </row>
    <row r="1083" spans="1:6" x14ac:dyDescent="0.35">
      <c r="A1083" s="1" t="s">
        <v>945</v>
      </c>
      <c r="B1083" s="3">
        <v>15.061801625488739</v>
      </c>
      <c r="C1083" s="1" t="s">
        <v>1665</v>
      </c>
      <c r="D1083" s="1" t="str">
        <f>VLOOKUP(Tableau1[[#This Row],[Catégorie]],Tableau3[],4,0)</f>
        <v>Viandes blanches</v>
      </c>
      <c r="E1083" s="1" t="str">
        <f>VLOOKUP(Tableau1[[#This Row],[Catégorie]],Tableau3[],3,0)</f>
        <v>Porc</v>
      </c>
      <c r="F1083" s="1" t="str">
        <f>VLOOKUP(Tableau1[[#This Row],[Catégorie]],Tableau3[],5,0)</f>
        <v>Viandes autres, charcuterie et abats</v>
      </c>
    </row>
    <row r="1084" spans="1:6" x14ac:dyDescent="0.35">
      <c r="A1084" s="1" t="s">
        <v>946</v>
      </c>
      <c r="B1084" s="3">
        <v>14.302383056136364</v>
      </c>
      <c r="C1084" s="1" t="s">
        <v>1665</v>
      </c>
      <c r="D1084" s="1" t="str">
        <f>VLOOKUP(Tableau1[[#This Row],[Catégorie]],Tableau3[],4,0)</f>
        <v>Viandes blanches</v>
      </c>
      <c r="E1084" s="1" t="str">
        <f>VLOOKUP(Tableau1[[#This Row],[Catégorie]],Tableau3[],3,0)</f>
        <v>Porc</v>
      </c>
      <c r="F1084" s="1" t="str">
        <f>VLOOKUP(Tableau1[[#This Row],[Catégorie]],Tableau3[],5,0)</f>
        <v>Viandes autres, charcuterie et abats</v>
      </c>
    </row>
    <row r="1085" spans="1:6" x14ac:dyDescent="0.35">
      <c r="A1085" s="1" t="s">
        <v>947</v>
      </c>
      <c r="B1085" s="3">
        <v>14.302383056136364</v>
      </c>
      <c r="C1085" s="1" t="s">
        <v>1665</v>
      </c>
      <c r="D1085" s="1" t="str">
        <f>VLOOKUP(Tableau1[[#This Row],[Catégorie]],Tableau3[],4,0)</f>
        <v>Viandes blanches</v>
      </c>
      <c r="E1085" s="1" t="str">
        <f>VLOOKUP(Tableau1[[#This Row],[Catégorie]],Tableau3[],3,0)</f>
        <v>Porc</v>
      </c>
      <c r="F1085" s="1" t="str">
        <f>VLOOKUP(Tableau1[[#This Row],[Catégorie]],Tableau3[],5,0)</f>
        <v>Viandes autres, charcuterie et abats</v>
      </c>
    </row>
    <row r="1086" spans="1:6" x14ac:dyDescent="0.35">
      <c r="A1086" s="1" t="s">
        <v>1214</v>
      </c>
      <c r="B1086" s="3">
        <v>2.9031878737161301</v>
      </c>
      <c r="C1086" s="1"/>
      <c r="D1086" s="1" t="e">
        <f>VLOOKUP(Tableau1[[#This Row],[Catégorie]],Tableau3[],4,0)</f>
        <v>#N/A</v>
      </c>
      <c r="E1086" s="1" t="e">
        <f>VLOOKUP(Tableau1[[#This Row],[Catégorie]],Tableau3[],3,0)</f>
        <v>#N/A</v>
      </c>
      <c r="F1086" s="1" t="e">
        <f>VLOOKUP(Tableau1[[#This Row],[Catégorie]],Tableau3[],5,0)</f>
        <v>#N/A</v>
      </c>
    </row>
    <row r="1087" spans="1:6" x14ac:dyDescent="0.35">
      <c r="A1087" s="1" t="s">
        <v>1366</v>
      </c>
      <c r="B1087" s="3">
        <v>0.27694154416382533</v>
      </c>
      <c r="C1087" s="1" t="s">
        <v>1719</v>
      </c>
      <c r="D1087" s="1" t="str">
        <f>VLOOKUP(Tableau1[[#This Row],[Catégorie]],Tableau3[],4,0)</f>
        <v>Légumes</v>
      </c>
      <c r="E1087" s="1" t="str">
        <f>VLOOKUP(Tableau1[[#This Row],[Catégorie]],Tableau3[],3,0)</f>
        <v>Potages et soupes</v>
      </c>
      <c r="F1087" s="1" t="str">
        <f>VLOOKUP(Tableau1[[#This Row],[Catégorie]],Tableau3[],5,0)</f>
        <v>Fruits et légumes</v>
      </c>
    </row>
    <row r="1088" spans="1:6" x14ac:dyDescent="0.35">
      <c r="A1088" s="1" t="s">
        <v>1367</v>
      </c>
      <c r="B1088" s="3">
        <v>0.27694154416382533</v>
      </c>
      <c r="C1088" s="1" t="s">
        <v>1719</v>
      </c>
      <c r="D1088" s="1" t="str">
        <f>VLOOKUP(Tableau1[[#This Row],[Catégorie]],Tableau3[],4,0)</f>
        <v>Légumes</v>
      </c>
      <c r="E1088" s="1" t="str">
        <f>VLOOKUP(Tableau1[[#This Row],[Catégorie]],Tableau3[],3,0)</f>
        <v>Potages et soupes</v>
      </c>
      <c r="F1088" s="1" t="str">
        <f>VLOOKUP(Tableau1[[#This Row],[Catégorie]],Tableau3[],5,0)</f>
        <v>Fruits et légumes</v>
      </c>
    </row>
    <row r="1089" spans="1:6" x14ac:dyDescent="0.35">
      <c r="A1089" s="1" t="s">
        <v>1368</v>
      </c>
      <c r="B1089" s="3">
        <v>0.27694154416382533</v>
      </c>
      <c r="C1089" s="1" t="s">
        <v>1719</v>
      </c>
      <c r="D1089" s="1" t="str">
        <f>VLOOKUP(Tableau1[[#This Row],[Catégorie]],Tableau3[],4,0)</f>
        <v>Légumes</v>
      </c>
      <c r="E1089" s="1" t="str">
        <f>VLOOKUP(Tableau1[[#This Row],[Catégorie]],Tableau3[],3,0)</f>
        <v>Potages et soupes</v>
      </c>
      <c r="F1089" s="1" t="str">
        <f>VLOOKUP(Tableau1[[#This Row],[Catégorie]],Tableau3[],5,0)</f>
        <v>Fruits et légumes</v>
      </c>
    </row>
    <row r="1090" spans="1:6" x14ac:dyDescent="0.35">
      <c r="A1090" s="1" t="s">
        <v>147</v>
      </c>
      <c r="B1090" s="3">
        <v>0.32594086021505381</v>
      </c>
      <c r="C1090" s="1" t="s">
        <v>1719</v>
      </c>
      <c r="D1090" s="1" t="str">
        <f>VLOOKUP(Tableau1[[#This Row],[Catégorie]],Tableau3[],4,0)</f>
        <v>Légumes</v>
      </c>
      <c r="E1090" s="1" t="str">
        <f>VLOOKUP(Tableau1[[#This Row],[Catégorie]],Tableau3[],3,0)</f>
        <v>Potages et soupes</v>
      </c>
      <c r="F1090" s="1" t="str">
        <f>VLOOKUP(Tableau1[[#This Row],[Catégorie]],Tableau3[],5,0)</f>
        <v>Fruits et légumes</v>
      </c>
    </row>
    <row r="1091" spans="1:6" x14ac:dyDescent="0.35">
      <c r="A1091" s="1" t="s">
        <v>1369</v>
      </c>
      <c r="B1091" s="3">
        <v>0.9804381825279751</v>
      </c>
      <c r="C1091" s="1" t="s">
        <v>1719</v>
      </c>
      <c r="D1091" s="1" t="str">
        <f>VLOOKUP(Tableau1[[#This Row],[Catégorie]],Tableau3[],4,0)</f>
        <v>Légumes</v>
      </c>
      <c r="E1091" s="1" t="str">
        <f>VLOOKUP(Tableau1[[#This Row],[Catégorie]],Tableau3[],3,0)</f>
        <v>Potages et soupes</v>
      </c>
      <c r="F1091" s="1" t="str">
        <f>VLOOKUP(Tableau1[[#This Row],[Catégorie]],Tableau3[],5,0)</f>
        <v>Fruits et légumes</v>
      </c>
    </row>
    <row r="1092" spans="1:6" x14ac:dyDescent="0.35">
      <c r="A1092" s="1" t="s">
        <v>1370</v>
      </c>
      <c r="B1092" s="3">
        <v>0.27694154416382533</v>
      </c>
      <c r="C1092" s="1" t="s">
        <v>1719</v>
      </c>
      <c r="D1092" s="1" t="str">
        <f>VLOOKUP(Tableau1[[#This Row],[Catégorie]],Tableau3[],4,0)</f>
        <v>Légumes</v>
      </c>
      <c r="E1092" s="1" t="str">
        <f>VLOOKUP(Tableau1[[#This Row],[Catégorie]],Tableau3[],3,0)</f>
        <v>Potages et soupes</v>
      </c>
      <c r="F1092" s="1" t="str">
        <f>VLOOKUP(Tableau1[[#This Row],[Catégorie]],Tableau3[],5,0)</f>
        <v>Fruits et légumes</v>
      </c>
    </row>
    <row r="1093" spans="1:6" x14ac:dyDescent="0.35">
      <c r="A1093" s="1" t="s">
        <v>1371</v>
      </c>
      <c r="B1093" s="3">
        <v>0.27694154416382533</v>
      </c>
      <c r="C1093" s="1" t="s">
        <v>1719</v>
      </c>
      <c r="D1093" s="1" t="str">
        <f>VLOOKUP(Tableau1[[#This Row],[Catégorie]],Tableau3[],4,0)</f>
        <v>Légumes</v>
      </c>
      <c r="E1093" s="1" t="str">
        <f>VLOOKUP(Tableau1[[#This Row],[Catégorie]],Tableau3[],3,0)</f>
        <v>Potages et soupes</v>
      </c>
      <c r="F1093" s="1" t="str">
        <f>VLOOKUP(Tableau1[[#This Row],[Catégorie]],Tableau3[],5,0)</f>
        <v>Fruits et légumes</v>
      </c>
    </row>
    <row r="1094" spans="1:6" x14ac:dyDescent="0.35">
      <c r="A1094" s="1" t="s">
        <v>1373</v>
      </c>
      <c r="B1094" s="3">
        <v>0.27694154416382533</v>
      </c>
      <c r="C1094" s="1" t="s">
        <v>1719</v>
      </c>
      <c r="D1094" s="1" t="str">
        <f>VLOOKUP(Tableau1[[#This Row],[Catégorie]],Tableau3[],4,0)</f>
        <v>Légumes</v>
      </c>
      <c r="E1094" s="1" t="str">
        <f>VLOOKUP(Tableau1[[#This Row],[Catégorie]],Tableau3[],3,0)</f>
        <v>Potages et soupes</v>
      </c>
      <c r="F1094" s="1" t="str">
        <f>VLOOKUP(Tableau1[[#This Row],[Catégorie]],Tableau3[],5,0)</f>
        <v>Fruits et légumes</v>
      </c>
    </row>
    <row r="1095" spans="1:6" x14ac:dyDescent="0.35">
      <c r="A1095" s="1" t="s">
        <v>1374</v>
      </c>
      <c r="B1095" s="3">
        <v>0.27694154416382533</v>
      </c>
      <c r="C1095" s="1" t="s">
        <v>1719</v>
      </c>
      <c r="D1095" s="1" t="str">
        <f>VLOOKUP(Tableau1[[#This Row],[Catégorie]],Tableau3[],4,0)</f>
        <v>Légumes</v>
      </c>
      <c r="E1095" s="1" t="str">
        <f>VLOOKUP(Tableau1[[#This Row],[Catégorie]],Tableau3[],3,0)</f>
        <v>Potages et soupes</v>
      </c>
      <c r="F1095" s="1" t="str">
        <f>VLOOKUP(Tableau1[[#This Row],[Catégorie]],Tableau3[],5,0)</f>
        <v>Fruits et légumes</v>
      </c>
    </row>
    <row r="1096" spans="1:6" x14ac:dyDescent="0.35">
      <c r="A1096" s="1" t="s">
        <v>1375</v>
      </c>
      <c r="B1096" s="3">
        <v>0.27694154416382533</v>
      </c>
      <c r="C1096" s="1" t="s">
        <v>1719</v>
      </c>
      <c r="D1096" s="1" t="str">
        <f>VLOOKUP(Tableau1[[#This Row],[Catégorie]],Tableau3[],4,0)</f>
        <v>Légumes</v>
      </c>
      <c r="E1096" s="1" t="str">
        <f>VLOOKUP(Tableau1[[#This Row],[Catégorie]],Tableau3[],3,0)</f>
        <v>Potages et soupes</v>
      </c>
      <c r="F1096" s="1" t="str">
        <f>VLOOKUP(Tableau1[[#This Row],[Catégorie]],Tableau3[],5,0)</f>
        <v>Fruits et légumes</v>
      </c>
    </row>
    <row r="1097" spans="1:6" x14ac:dyDescent="0.35">
      <c r="A1097" s="1" t="s">
        <v>1376</v>
      </c>
      <c r="B1097" s="3">
        <v>0.27694154416382533</v>
      </c>
      <c r="C1097" s="1" t="s">
        <v>1607</v>
      </c>
      <c r="D1097" s="1" t="str">
        <f>VLOOKUP(Tableau1[[#This Row],[Catégorie]],Tableau3[],4,0)</f>
        <v>Légumes</v>
      </c>
      <c r="E1097" s="1" t="str">
        <f>VLOOKUP(Tableau1[[#This Row],[Catégorie]],Tableau3[],3,0)</f>
        <v>Champignons</v>
      </c>
      <c r="F1097" s="1" t="str">
        <f>VLOOKUP(Tableau1[[#This Row],[Catégorie]],Tableau3[],5,0)</f>
        <v>Fruits et légumes</v>
      </c>
    </row>
    <row r="1098" spans="1:6" x14ac:dyDescent="0.35">
      <c r="A1098" s="1" t="s">
        <v>1377</v>
      </c>
      <c r="B1098" s="3">
        <v>0.27694154416382533</v>
      </c>
      <c r="C1098" s="1" t="s">
        <v>1607</v>
      </c>
      <c r="D1098" s="1" t="str">
        <f>VLOOKUP(Tableau1[[#This Row],[Catégorie]],Tableau3[],4,0)</f>
        <v>Légumes</v>
      </c>
      <c r="E1098" s="1" t="str">
        <f>VLOOKUP(Tableau1[[#This Row],[Catégorie]],Tableau3[],3,0)</f>
        <v>Champignons</v>
      </c>
      <c r="F1098" s="1" t="str">
        <f>VLOOKUP(Tableau1[[#This Row],[Catégorie]],Tableau3[],5,0)</f>
        <v>Fruits et légumes</v>
      </c>
    </row>
    <row r="1099" spans="1:6" x14ac:dyDescent="0.35">
      <c r="A1099" s="1" t="s">
        <v>1378</v>
      </c>
      <c r="B1099" s="3">
        <v>0.27694154416382533</v>
      </c>
      <c r="C1099" s="1" t="s">
        <v>1719</v>
      </c>
      <c r="D1099" s="1" t="str">
        <f>VLOOKUP(Tableau1[[#This Row],[Catégorie]],Tableau3[],4,0)</f>
        <v>Légumes</v>
      </c>
      <c r="E1099" s="1" t="str">
        <f>VLOOKUP(Tableau1[[#This Row],[Catégorie]],Tableau3[],3,0)</f>
        <v>Potages et soupes</v>
      </c>
      <c r="F1099" s="1" t="str">
        <f>VLOOKUP(Tableau1[[#This Row],[Catégorie]],Tableau3[],5,0)</f>
        <v>Fruits et légumes</v>
      </c>
    </row>
    <row r="1100" spans="1:6" x14ac:dyDescent="0.35">
      <c r="A1100" s="1" t="s">
        <v>1379</v>
      </c>
      <c r="B1100" s="3">
        <v>10.821236559139786</v>
      </c>
      <c r="C1100" s="1" t="s">
        <v>1561</v>
      </c>
      <c r="D1100" s="1" t="str">
        <f>VLOOKUP(Tableau1[[#This Row],[Catégorie]],Tableau3[],4,0)</f>
        <v>Abats</v>
      </c>
      <c r="E1100" s="1" t="str">
        <f>VLOOKUP(Tableau1[[#This Row],[Catégorie]],Tableau3[],3,0)</f>
        <v>Viande et abats</v>
      </c>
      <c r="F1100" s="1" t="str">
        <f>VLOOKUP(Tableau1[[#This Row],[Catégorie]],Tableau3[],5,0)</f>
        <v>Viandes autres, charcuterie et abats</v>
      </c>
    </row>
    <row r="1101" spans="1:6" x14ac:dyDescent="0.35">
      <c r="A1101" s="1" t="s">
        <v>1380</v>
      </c>
      <c r="B1101" s="3">
        <v>0.27694154416382533</v>
      </c>
      <c r="C1101" s="1" t="s">
        <v>1719</v>
      </c>
      <c r="D1101" s="1" t="str">
        <f>VLOOKUP(Tableau1[[#This Row],[Catégorie]],Tableau3[],4,0)</f>
        <v>Légumes</v>
      </c>
      <c r="E1101" s="1" t="str">
        <f>VLOOKUP(Tableau1[[#This Row],[Catégorie]],Tableau3[],3,0)</f>
        <v>Potages et soupes</v>
      </c>
      <c r="F1101" s="1" t="str">
        <f>VLOOKUP(Tableau1[[#This Row],[Catégorie]],Tableau3[],5,0)</f>
        <v>Fruits et légumes</v>
      </c>
    </row>
    <row r="1102" spans="1:6" x14ac:dyDescent="0.35">
      <c r="A1102" s="1" t="s">
        <v>1381</v>
      </c>
      <c r="B1102" s="3">
        <v>0.27694154416382533</v>
      </c>
      <c r="C1102" s="1" t="s">
        <v>1719</v>
      </c>
      <c r="D1102" s="1" t="str">
        <f>VLOOKUP(Tableau1[[#This Row],[Catégorie]],Tableau3[],4,0)</f>
        <v>Légumes</v>
      </c>
      <c r="E1102" s="1" t="str">
        <f>VLOOKUP(Tableau1[[#This Row],[Catégorie]],Tableau3[],3,0)</f>
        <v>Potages et soupes</v>
      </c>
      <c r="F1102" s="1" t="str">
        <f>VLOOKUP(Tableau1[[#This Row],[Catégorie]],Tableau3[],5,0)</f>
        <v>Fruits et légumes</v>
      </c>
    </row>
    <row r="1103" spans="1:6" x14ac:dyDescent="0.35">
      <c r="A1103" s="1" t="s">
        <v>1382</v>
      </c>
      <c r="B1103" s="3">
        <v>0.91285097466552145</v>
      </c>
      <c r="C1103" s="1" t="s">
        <v>1719</v>
      </c>
      <c r="D1103" s="1" t="str">
        <f>VLOOKUP(Tableau1[[#This Row],[Catégorie]],Tableau3[],4,0)</f>
        <v>Légumes</v>
      </c>
      <c r="E1103" s="1" t="str">
        <f>VLOOKUP(Tableau1[[#This Row],[Catégorie]],Tableau3[],3,0)</f>
        <v>Potages et soupes</v>
      </c>
      <c r="F1103" s="1" t="str">
        <f>VLOOKUP(Tableau1[[#This Row],[Catégorie]],Tableau3[],5,0)</f>
        <v>Fruits et légumes</v>
      </c>
    </row>
    <row r="1104" spans="1:6" x14ac:dyDescent="0.35">
      <c r="A1104" s="1" t="s">
        <v>1383</v>
      </c>
      <c r="B1104" s="3">
        <v>0.27694154416382533</v>
      </c>
      <c r="C1104" s="1" t="s">
        <v>1719</v>
      </c>
      <c r="D1104" s="1" t="str">
        <f>VLOOKUP(Tableau1[[#This Row],[Catégorie]],Tableau3[],4,0)</f>
        <v>Légumes</v>
      </c>
      <c r="E1104" s="1" t="str">
        <f>VLOOKUP(Tableau1[[#This Row],[Catégorie]],Tableau3[],3,0)</f>
        <v>Potages et soupes</v>
      </c>
      <c r="F1104" s="1" t="str">
        <f>VLOOKUP(Tableau1[[#This Row],[Catégorie]],Tableau3[],5,0)</f>
        <v>Fruits et légumes</v>
      </c>
    </row>
    <row r="1105" spans="1:6" x14ac:dyDescent="0.35">
      <c r="A1105" s="1" t="s">
        <v>1384</v>
      </c>
      <c r="B1105" s="3">
        <v>0.27694154416382533</v>
      </c>
      <c r="C1105" s="1" t="s">
        <v>1719</v>
      </c>
      <c r="D1105" s="1" t="str">
        <f>VLOOKUP(Tableau1[[#This Row],[Catégorie]],Tableau3[],4,0)</f>
        <v>Légumes</v>
      </c>
      <c r="E1105" s="1" t="str">
        <f>VLOOKUP(Tableau1[[#This Row],[Catégorie]],Tableau3[],3,0)</f>
        <v>Potages et soupes</v>
      </c>
      <c r="F1105" s="1" t="str">
        <f>VLOOKUP(Tableau1[[#This Row],[Catégorie]],Tableau3[],5,0)</f>
        <v>Fruits et légumes</v>
      </c>
    </row>
    <row r="1106" spans="1:6" x14ac:dyDescent="0.35">
      <c r="A1106" s="1" t="s">
        <v>1385</v>
      </c>
      <c r="B1106" s="3">
        <v>10.821236559139786</v>
      </c>
      <c r="C1106" s="1" t="s">
        <v>1561</v>
      </c>
      <c r="D1106" s="1" t="str">
        <f>VLOOKUP(Tableau1[[#This Row],[Catégorie]],Tableau3[],4,0)</f>
        <v>Abats</v>
      </c>
      <c r="E1106" s="1" t="str">
        <f>VLOOKUP(Tableau1[[#This Row],[Catégorie]],Tableau3[],3,0)</f>
        <v>Viande et abats</v>
      </c>
      <c r="F1106" s="1" t="str">
        <f>VLOOKUP(Tableau1[[#This Row],[Catégorie]],Tableau3[],5,0)</f>
        <v>Viandes autres, charcuterie et abats</v>
      </c>
    </row>
    <row r="1107" spans="1:6" x14ac:dyDescent="0.35">
      <c r="A1107" s="1" t="s">
        <v>1372</v>
      </c>
      <c r="B1107" s="3">
        <v>0.40924089022590399</v>
      </c>
      <c r="C1107" s="1" t="s">
        <v>1719</v>
      </c>
      <c r="D1107" s="1" t="str">
        <f>VLOOKUP(Tableau1[[#This Row],[Catégorie]],Tableau3[],4,0)</f>
        <v>Légumes</v>
      </c>
      <c r="E1107" s="1" t="str">
        <f>VLOOKUP(Tableau1[[#This Row],[Catégorie]],Tableau3[],3,0)</f>
        <v>Potages et soupes</v>
      </c>
      <c r="F1107" s="1" t="str">
        <f>VLOOKUP(Tableau1[[#This Row],[Catégorie]],Tableau3[],5,0)</f>
        <v>Fruits et légumes</v>
      </c>
    </row>
    <row r="1108" spans="1:6" x14ac:dyDescent="0.35">
      <c r="A1108" s="1" t="s">
        <v>1386</v>
      </c>
      <c r="B1108" s="3">
        <v>0.27694154416382533</v>
      </c>
      <c r="C1108" s="1" t="s">
        <v>1719</v>
      </c>
      <c r="D1108" s="1" t="str">
        <f>VLOOKUP(Tableau1[[#This Row],[Catégorie]],Tableau3[],4,0)</f>
        <v>Légumes</v>
      </c>
      <c r="E1108" s="1" t="str">
        <f>VLOOKUP(Tableau1[[#This Row],[Catégorie]],Tableau3[],3,0)</f>
        <v>Potages et soupes</v>
      </c>
      <c r="F1108" s="1" t="str">
        <f>VLOOKUP(Tableau1[[#This Row],[Catégorie]],Tableau3[],5,0)</f>
        <v>Fruits et légumes</v>
      </c>
    </row>
    <row r="1109" spans="1:6" x14ac:dyDescent="0.35">
      <c r="A1109" s="1" t="s">
        <v>1387</v>
      </c>
      <c r="B1109" s="3">
        <v>0.27694154416382533</v>
      </c>
      <c r="C1109" s="1" t="s">
        <v>1719</v>
      </c>
      <c r="D1109" s="1" t="str">
        <f>VLOOKUP(Tableau1[[#This Row],[Catégorie]],Tableau3[],4,0)</f>
        <v>Légumes</v>
      </c>
      <c r="E1109" s="1" t="str">
        <f>VLOOKUP(Tableau1[[#This Row],[Catégorie]],Tableau3[],3,0)</f>
        <v>Potages et soupes</v>
      </c>
      <c r="F1109" s="1" t="str">
        <f>VLOOKUP(Tableau1[[#This Row],[Catégorie]],Tableau3[],5,0)</f>
        <v>Fruits et légumes</v>
      </c>
    </row>
    <row r="1110" spans="1:6" x14ac:dyDescent="0.35">
      <c r="A1110" s="1" t="s">
        <v>1388</v>
      </c>
      <c r="B1110" s="3">
        <v>0.27694154416382533</v>
      </c>
      <c r="C1110" s="1" t="s">
        <v>1719</v>
      </c>
      <c r="D1110" s="1" t="str">
        <f>VLOOKUP(Tableau1[[#This Row],[Catégorie]],Tableau3[],4,0)</f>
        <v>Légumes</v>
      </c>
      <c r="E1110" s="1" t="str">
        <f>VLOOKUP(Tableau1[[#This Row],[Catégorie]],Tableau3[],3,0)</f>
        <v>Potages et soupes</v>
      </c>
      <c r="F1110" s="1" t="str">
        <f>VLOOKUP(Tableau1[[#This Row],[Catégorie]],Tableau3[],5,0)</f>
        <v>Fruits et légumes</v>
      </c>
    </row>
    <row r="1111" spans="1:6" x14ac:dyDescent="0.35">
      <c r="A1111" s="1" t="s">
        <v>872</v>
      </c>
      <c r="B1111" s="3">
        <v>0.50929826296100755</v>
      </c>
      <c r="C1111" s="1" t="s">
        <v>1534</v>
      </c>
      <c r="D1111" s="1" t="str">
        <f>VLOOKUP(Tableau1[[#This Row],[Catégorie]],Tableau3[],4,0)</f>
        <v>Légumes</v>
      </c>
      <c r="E1111" s="1" t="str">
        <f>VLOOKUP(Tableau1[[#This Row],[Catégorie]],Tableau3[],3,0)</f>
        <v>Légumes frais</v>
      </c>
      <c r="F1111" s="1" t="str">
        <f>VLOOKUP(Tableau1[[#This Row],[Catégorie]],Tableau3[],5,0)</f>
        <v>Fruits et légumes</v>
      </c>
    </row>
    <row r="1112" spans="1:6" x14ac:dyDescent="0.35">
      <c r="A1112" s="1" t="s">
        <v>520</v>
      </c>
      <c r="B1112" s="3">
        <v>2.0608075389946126</v>
      </c>
      <c r="C1112" s="1"/>
      <c r="D1112" s="1" t="e">
        <f>VLOOKUP(Tableau1[[#This Row],[Catégorie]],Tableau3[],4,0)</f>
        <v>#N/A</v>
      </c>
      <c r="E1112" s="1" t="e">
        <f>VLOOKUP(Tableau1[[#This Row],[Catégorie]],Tableau3[],3,0)</f>
        <v>#N/A</v>
      </c>
      <c r="F1112" s="1" t="e">
        <f>VLOOKUP(Tableau1[[#This Row],[Catégorie]],Tableau3[],5,0)</f>
        <v>#N/A</v>
      </c>
    </row>
    <row r="1113" spans="1:6" x14ac:dyDescent="0.35">
      <c r="A1113" s="1" t="s">
        <v>521</v>
      </c>
      <c r="B1113" s="3">
        <v>2.0608075389946126</v>
      </c>
      <c r="C1113" s="1"/>
      <c r="D1113" s="1" t="e">
        <f>VLOOKUP(Tableau1[[#This Row],[Catégorie]],Tableau3[],4,0)</f>
        <v>#N/A</v>
      </c>
      <c r="E1113" s="1" t="e">
        <f>VLOOKUP(Tableau1[[#This Row],[Catégorie]],Tableau3[],3,0)</f>
        <v>#N/A</v>
      </c>
      <c r="F1113" s="1" t="e">
        <f>VLOOKUP(Tableau1[[#This Row],[Catégorie]],Tableau3[],5,0)</f>
        <v>#N/A</v>
      </c>
    </row>
    <row r="1114" spans="1:6" x14ac:dyDescent="0.35">
      <c r="A1114" s="1" t="s">
        <v>898</v>
      </c>
      <c r="B1114" s="3">
        <v>0</v>
      </c>
      <c r="C1114" s="1"/>
      <c r="D1114" s="1" t="e">
        <f>VLOOKUP(Tableau1[[#This Row],[Catégorie]],Tableau3[],4,0)</f>
        <v>#N/A</v>
      </c>
      <c r="E1114" s="1" t="e">
        <f>VLOOKUP(Tableau1[[#This Row],[Catégorie]],Tableau3[],3,0)</f>
        <v>#N/A</v>
      </c>
      <c r="F1114" s="1" t="e">
        <f>VLOOKUP(Tableau1[[#This Row],[Catégorie]],Tableau3[],5,0)</f>
        <v>#N/A</v>
      </c>
    </row>
    <row r="1115" spans="1:6" x14ac:dyDescent="0.35">
      <c r="A1115" s="1" t="s">
        <v>417</v>
      </c>
      <c r="B1115" s="3">
        <v>14.744651379445772</v>
      </c>
      <c r="C1115" s="1"/>
      <c r="D1115" s="1" t="e">
        <f>VLOOKUP(Tableau1[[#This Row],[Catégorie]],Tableau3[],4,0)</f>
        <v>#N/A</v>
      </c>
      <c r="E1115" s="1" t="e">
        <f>VLOOKUP(Tableau1[[#This Row],[Catégorie]],Tableau3[],3,0)</f>
        <v>#N/A</v>
      </c>
      <c r="F1115" s="1" t="e">
        <f>VLOOKUP(Tableau1[[#This Row],[Catégorie]],Tableau3[],5,0)</f>
        <v>#N/A</v>
      </c>
    </row>
    <row r="1116" spans="1:6" x14ac:dyDescent="0.35">
      <c r="A1116" s="1" t="s">
        <v>49</v>
      </c>
      <c r="B1116" s="3">
        <v>1.1379147137932404</v>
      </c>
      <c r="C1116" s="1"/>
      <c r="D1116" s="1" t="e">
        <f>VLOOKUP(Tableau1[[#This Row],[Catégorie]],Tableau3[],4,0)</f>
        <v>#N/A</v>
      </c>
      <c r="E1116" s="1" t="e">
        <f>VLOOKUP(Tableau1[[#This Row],[Catégorie]],Tableau3[],3,0)</f>
        <v>#N/A</v>
      </c>
      <c r="F1116" s="1" t="e">
        <f>VLOOKUP(Tableau1[[#This Row],[Catégorie]],Tableau3[],5,0)</f>
        <v>#N/A</v>
      </c>
    </row>
    <row r="1117" spans="1:6" x14ac:dyDescent="0.35">
      <c r="A1117" s="1" t="s">
        <v>1426</v>
      </c>
      <c r="B1117" s="3">
        <v>1.1379147137932404</v>
      </c>
      <c r="C1117" s="1"/>
      <c r="D1117" s="1" t="e">
        <f>VLOOKUP(Tableau1[[#This Row],[Catégorie]],Tableau3[],4,0)</f>
        <v>#N/A</v>
      </c>
      <c r="E1117" s="1" t="e">
        <f>VLOOKUP(Tableau1[[#This Row],[Catégorie]],Tableau3[],3,0)</f>
        <v>#N/A</v>
      </c>
      <c r="F1117" s="1" t="e">
        <f>VLOOKUP(Tableau1[[#This Row],[Catégorie]],Tableau3[],5,0)</f>
        <v>#N/A</v>
      </c>
    </row>
    <row r="1118" spans="1:6" x14ac:dyDescent="0.35">
      <c r="A1118" s="1" t="s">
        <v>1427</v>
      </c>
      <c r="B1118" s="3">
        <v>1.1379147137932404</v>
      </c>
      <c r="C1118" s="1"/>
      <c r="D1118" s="1" t="e">
        <f>VLOOKUP(Tableau1[[#This Row],[Catégorie]],Tableau3[],4,0)</f>
        <v>#N/A</v>
      </c>
      <c r="E1118" s="1" t="e">
        <f>VLOOKUP(Tableau1[[#This Row],[Catégorie]],Tableau3[],3,0)</f>
        <v>#N/A</v>
      </c>
      <c r="F1118" s="1" t="e">
        <f>VLOOKUP(Tableau1[[#This Row],[Catégorie]],Tableau3[],5,0)</f>
        <v>#N/A</v>
      </c>
    </row>
    <row r="1119" spans="1:6" x14ac:dyDescent="0.35">
      <c r="A1119" s="1" t="s">
        <v>1506</v>
      </c>
      <c r="B1119" s="3">
        <v>8.3988494625648169</v>
      </c>
      <c r="C1119" s="1" t="s">
        <v>1583</v>
      </c>
      <c r="D1119" s="1" t="str">
        <f>VLOOKUP(Tableau1[[#This Row],[Catégorie]],Tableau3[],4,0)</f>
        <v>Viandes blanches</v>
      </c>
      <c r="E1119" s="1" t="str">
        <f>VLOOKUP(Tableau1[[#This Row],[Catégorie]],Tableau3[],3,0)</f>
        <v>Volaille</v>
      </c>
      <c r="F1119" s="1" t="str">
        <f>VLOOKUP(Tableau1[[#This Row],[Catégorie]],Tableau3[],5,0)</f>
        <v>Volailles</v>
      </c>
    </row>
    <row r="1120" spans="1:6" x14ac:dyDescent="0.35">
      <c r="A1120" s="1" t="s">
        <v>1507</v>
      </c>
      <c r="B1120" s="3">
        <v>11.170469785211207</v>
      </c>
      <c r="C1120" s="1" t="s">
        <v>1583</v>
      </c>
      <c r="D1120" s="1" t="str">
        <f>VLOOKUP(Tableau1[[#This Row],[Catégorie]],Tableau3[],4,0)</f>
        <v>Viandes blanches</v>
      </c>
      <c r="E1120" s="1" t="str">
        <f>VLOOKUP(Tableau1[[#This Row],[Catégorie]],Tableau3[],3,0)</f>
        <v>Volaille</v>
      </c>
      <c r="F1120" s="1" t="str">
        <f>VLOOKUP(Tableau1[[#This Row],[Catégorie]],Tableau3[],5,0)</f>
        <v>Volailles</v>
      </c>
    </row>
    <row r="1121" spans="1:6" x14ac:dyDescent="0.35">
      <c r="A1121" s="1" t="s">
        <v>1508</v>
      </c>
      <c r="B1121" s="3">
        <v>11.170469785211207</v>
      </c>
      <c r="C1121" s="1" t="s">
        <v>1583</v>
      </c>
      <c r="D1121" s="1" t="str">
        <f>VLOOKUP(Tableau1[[#This Row],[Catégorie]],Tableau3[],4,0)</f>
        <v>Viandes blanches</v>
      </c>
      <c r="E1121" s="1" t="str">
        <f>VLOOKUP(Tableau1[[#This Row],[Catégorie]],Tableau3[],3,0)</f>
        <v>Volaille</v>
      </c>
      <c r="F1121" s="1" t="str">
        <f>VLOOKUP(Tableau1[[#This Row],[Catégorie]],Tableau3[],5,0)</f>
        <v>Volailles</v>
      </c>
    </row>
    <row r="1122" spans="1:6" x14ac:dyDescent="0.35">
      <c r="A1122" s="1" t="s">
        <v>1509</v>
      </c>
      <c r="B1122" s="3">
        <v>16.797698925129634</v>
      </c>
      <c r="C1122" s="1" t="s">
        <v>1583</v>
      </c>
      <c r="D1122" s="1" t="str">
        <f>VLOOKUP(Tableau1[[#This Row],[Catégorie]],Tableau3[],4,0)</f>
        <v>Viandes blanches</v>
      </c>
      <c r="E1122" s="1" t="str">
        <f>VLOOKUP(Tableau1[[#This Row],[Catégorie]],Tableau3[],3,0)</f>
        <v>Volaille</v>
      </c>
      <c r="F1122" s="1" t="str">
        <f>VLOOKUP(Tableau1[[#This Row],[Catégorie]],Tableau3[],5,0)</f>
        <v>Volailles</v>
      </c>
    </row>
    <row r="1123" spans="1:6" x14ac:dyDescent="0.35">
      <c r="A1123" s="1" t="s">
        <v>1510</v>
      </c>
      <c r="B1123" s="3">
        <v>8.3988494625648169</v>
      </c>
      <c r="C1123" s="1" t="s">
        <v>1583</v>
      </c>
      <c r="D1123" s="1" t="str">
        <f>VLOOKUP(Tableau1[[#This Row],[Catégorie]],Tableau3[],4,0)</f>
        <v>Viandes blanches</v>
      </c>
      <c r="E1123" s="1" t="str">
        <f>VLOOKUP(Tableau1[[#This Row],[Catégorie]],Tableau3[],3,0)</f>
        <v>Volaille</v>
      </c>
      <c r="F1123" s="1" t="str">
        <f>VLOOKUP(Tableau1[[#This Row],[Catégorie]],Tableau3[],5,0)</f>
        <v>Volailles</v>
      </c>
    </row>
    <row r="1124" spans="1:6" x14ac:dyDescent="0.35">
      <c r="A1124" s="1" t="s">
        <v>1511</v>
      </c>
      <c r="B1124" s="3">
        <v>5.6272291399184278</v>
      </c>
      <c r="C1124" s="1" t="s">
        <v>1583</v>
      </c>
      <c r="D1124" s="1" t="str">
        <f>VLOOKUP(Tableau1[[#This Row],[Catégorie]],Tableau3[],4,0)</f>
        <v>Viandes blanches</v>
      </c>
      <c r="E1124" s="1" t="str">
        <f>VLOOKUP(Tableau1[[#This Row],[Catégorie]],Tableau3[],3,0)</f>
        <v>Volaille</v>
      </c>
      <c r="F1124" s="1" t="str">
        <f>VLOOKUP(Tableau1[[#This Row],[Catégorie]],Tableau3[],5,0)</f>
        <v>Volailles</v>
      </c>
    </row>
    <row r="1125" spans="1:6" x14ac:dyDescent="0.35">
      <c r="A1125" s="1" t="s">
        <v>1512</v>
      </c>
      <c r="B1125" s="3">
        <v>16.797698925129634</v>
      </c>
      <c r="C1125" s="1" t="s">
        <v>1583</v>
      </c>
      <c r="D1125" s="1" t="str">
        <f>VLOOKUP(Tableau1[[#This Row],[Catégorie]],Tableau3[],4,0)</f>
        <v>Viandes blanches</v>
      </c>
      <c r="E1125" s="1" t="str">
        <f>VLOOKUP(Tableau1[[#This Row],[Catégorie]],Tableau3[],3,0)</f>
        <v>Volaille</v>
      </c>
      <c r="F1125" s="1" t="str">
        <f>VLOOKUP(Tableau1[[#This Row],[Catégorie]],Tableau3[],5,0)</f>
        <v>Volailles</v>
      </c>
    </row>
    <row r="1126" spans="1:6" x14ac:dyDescent="0.35">
      <c r="A1126" s="1" t="s">
        <v>1513</v>
      </c>
      <c r="B1126" s="3">
        <v>16.797698925129634</v>
      </c>
      <c r="C1126" s="1" t="s">
        <v>1583</v>
      </c>
      <c r="D1126" s="1" t="str">
        <f>VLOOKUP(Tableau1[[#This Row],[Catégorie]],Tableau3[],4,0)</f>
        <v>Viandes blanches</v>
      </c>
      <c r="E1126" s="1" t="str">
        <f>VLOOKUP(Tableau1[[#This Row],[Catégorie]],Tableau3[],3,0)</f>
        <v>Volaille</v>
      </c>
      <c r="F1126" s="1" t="str">
        <f>VLOOKUP(Tableau1[[#This Row],[Catégorie]],Tableau3[],5,0)</f>
        <v>Volailles</v>
      </c>
    </row>
    <row r="1127" spans="1:6" x14ac:dyDescent="0.35">
      <c r="A1127" s="1" t="s">
        <v>891</v>
      </c>
      <c r="B1127" s="3">
        <v>0.50929826296100755</v>
      </c>
      <c r="C1127" s="1" t="s">
        <v>1654</v>
      </c>
      <c r="D1127" s="1" t="str">
        <f>VLOOKUP(Tableau1[[#This Row],[Catégorie]],Tableau3[],4,0)</f>
        <v>Légumes</v>
      </c>
      <c r="E1127" s="1" t="str">
        <f>VLOOKUP(Tableau1[[#This Row],[Catégorie]],Tableau3[],3,0)</f>
        <v>Pousses et germes</v>
      </c>
      <c r="F1127" s="1" t="str">
        <f>VLOOKUP(Tableau1[[#This Row],[Catégorie]],Tableau3[],5,0)</f>
        <v>Fruits et légumes</v>
      </c>
    </row>
    <row r="1128" spans="1:6" x14ac:dyDescent="0.35">
      <c r="A1128" s="1" t="s">
        <v>893</v>
      </c>
      <c r="B1128" s="3">
        <v>0.50929826296100755</v>
      </c>
      <c r="C1128" s="1" t="s">
        <v>1654</v>
      </c>
      <c r="D1128" s="1" t="str">
        <f>VLOOKUP(Tableau1[[#This Row],[Catégorie]],Tableau3[],4,0)</f>
        <v>Légumes</v>
      </c>
      <c r="E1128" s="1" t="str">
        <f>VLOOKUP(Tableau1[[#This Row],[Catégorie]],Tableau3[],3,0)</f>
        <v>Pousses et germes</v>
      </c>
      <c r="F1128" s="1" t="str">
        <f>VLOOKUP(Tableau1[[#This Row],[Catégorie]],Tableau3[],5,0)</f>
        <v>Fruits et légumes</v>
      </c>
    </row>
    <row r="1129" spans="1:6" x14ac:dyDescent="0.35">
      <c r="A1129" s="1" t="s">
        <v>894</v>
      </c>
      <c r="B1129" s="3">
        <v>0.50929826296100755</v>
      </c>
      <c r="C1129" s="1" t="s">
        <v>1654</v>
      </c>
      <c r="D1129" s="1" t="str">
        <f>VLOOKUP(Tableau1[[#This Row],[Catégorie]],Tableau3[],4,0)</f>
        <v>Légumes</v>
      </c>
      <c r="E1129" s="1" t="str">
        <f>VLOOKUP(Tableau1[[#This Row],[Catégorie]],Tableau3[],3,0)</f>
        <v>Pousses et germes</v>
      </c>
      <c r="F1129" s="1" t="str">
        <f>VLOOKUP(Tableau1[[#This Row],[Catégorie]],Tableau3[],5,0)</f>
        <v>Fruits et légumes</v>
      </c>
    </row>
    <row r="1130" spans="1:6" x14ac:dyDescent="0.35">
      <c r="A1130" s="1" t="s">
        <v>895</v>
      </c>
      <c r="B1130" s="3">
        <v>0.50929826296100755</v>
      </c>
      <c r="C1130" s="1" t="s">
        <v>1654</v>
      </c>
      <c r="D1130" s="1" t="str">
        <f>VLOOKUP(Tableau1[[#This Row],[Catégorie]],Tableau3[],4,0)</f>
        <v>Légumes</v>
      </c>
      <c r="E1130" s="1" t="str">
        <f>VLOOKUP(Tableau1[[#This Row],[Catégorie]],Tableau3[],3,0)</f>
        <v>Pousses et germes</v>
      </c>
      <c r="F1130" s="1" t="str">
        <f>VLOOKUP(Tableau1[[#This Row],[Catégorie]],Tableau3[],5,0)</f>
        <v>Fruits et légumes</v>
      </c>
    </row>
    <row r="1131" spans="1:6" x14ac:dyDescent="0.35">
      <c r="A1131" s="1" t="s">
        <v>892</v>
      </c>
      <c r="B1131" s="3">
        <v>0.50929826296100755</v>
      </c>
      <c r="C1131" s="1" t="s">
        <v>1654</v>
      </c>
      <c r="D1131" s="1" t="str">
        <f>VLOOKUP(Tableau1[[#This Row],[Catégorie]],Tableau3[],4,0)</f>
        <v>Légumes</v>
      </c>
      <c r="E1131" s="1" t="str">
        <f>VLOOKUP(Tableau1[[#This Row],[Catégorie]],Tableau3[],3,0)</f>
        <v>Pousses et germes</v>
      </c>
      <c r="F1131" s="1" t="str">
        <f>VLOOKUP(Tableau1[[#This Row],[Catégorie]],Tableau3[],5,0)</f>
        <v>Fruits et légumes</v>
      </c>
    </row>
    <row r="1132" spans="1:6" x14ac:dyDescent="0.35">
      <c r="A1132" s="1" t="s">
        <v>896</v>
      </c>
      <c r="B1132" s="3">
        <v>0.50929826296100755</v>
      </c>
      <c r="C1132" s="1" t="s">
        <v>1654</v>
      </c>
      <c r="D1132" s="1" t="str">
        <f>VLOOKUP(Tableau1[[#This Row],[Catégorie]],Tableau3[],4,0)</f>
        <v>Légumes</v>
      </c>
      <c r="E1132" s="1" t="str">
        <f>VLOOKUP(Tableau1[[#This Row],[Catégorie]],Tableau3[],3,0)</f>
        <v>Pousses et germes</v>
      </c>
      <c r="F1132" s="1" t="str">
        <f>VLOOKUP(Tableau1[[#This Row],[Catégorie]],Tableau3[],5,0)</f>
        <v>Fruits et légumes</v>
      </c>
    </row>
    <row r="1133" spans="1:6" x14ac:dyDescent="0.35">
      <c r="A1133" s="1" t="s">
        <v>127</v>
      </c>
      <c r="B1133" s="3">
        <v>0.11379147137932405</v>
      </c>
      <c r="C1133" s="1"/>
      <c r="D1133" s="1" t="e">
        <f>VLOOKUP(Tableau1[[#This Row],[Catégorie]],Tableau3[],4,0)</f>
        <v>#N/A</v>
      </c>
      <c r="E1133" s="1" t="e">
        <f>VLOOKUP(Tableau1[[#This Row],[Catégorie]],Tableau3[],3,0)</f>
        <v>#N/A</v>
      </c>
      <c r="F1133" s="1" t="e">
        <f>VLOOKUP(Tableau1[[#This Row],[Catégorie]],Tableau3[],5,0)</f>
        <v>#N/A</v>
      </c>
    </row>
    <row r="1134" spans="1:6" x14ac:dyDescent="0.35">
      <c r="A1134" s="1" t="s">
        <v>508</v>
      </c>
      <c r="B1134" s="3">
        <v>0</v>
      </c>
      <c r="C1134" s="1" t="s">
        <v>1620</v>
      </c>
      <c r="D1134" s="1" t="str">
        <f>VLOOKUP(Tableau1[[#This Row],[Catégorie]],Tableau3[],4,0)</f>
        <v>Poissons</v>
      </c>
      <c r="E1134" s="1" t="str">
        <f>VLOOKUP(Tableau1[[#This Row],[Catégorie]],Tableau3[],3,0)</f>
        <v>Fruits de mer et crustacés</v>
      </c>
      <c r="F1134" s="1" t="str">
        <f>VLOOKUP(Tableau1[[#This Row],[Catégorie]],Tableau3[],5,0)</f>
        <v>Poissons</v>
      </c>
    </row>
    <row r="1135" spans="1:6" x14ac:dyDescent="0.35">
      <c r="A1135" s="1" t="s">
        <v>747</v>
      </c>
      <c r="B1135" s="3">
        <v>7.5055540629082111</v>
      </c>
      <c r="C1135" s="1"/>
      <c r="D1135" s="1" t="e">
        <f>VLOOKUP(Tableau1[[#This Row],[Catégorie]],Tableau3[],4,0)</f>
        <v>#N/A</v>
      </c>
      <c r="E1135" s="1" t="e">
        <f>VLOOKUP(Tableau1[[#This Row],[Catégorie]],Tableau3[],3,0)</f>
        <v>#N/A</v>
      </c>
      <c r="F1135" s="1" t="e">
        <f>VLOOKUP(Tableau1[[#This Row],[Catégorie]],Tableau3[],5,0)</f>
        <v>#N/A</v>
      </c>
    </row>
    <row r="1136" spans="1:6" x14ac:dyDescent="0.35">
      <c r="A1136" s="1" t="s">
        <v>1428</v>
      </c>
      <c r="B1136" s="3">
        <v>1.1379147137932404</v>
      </c>
      <c r="C1136" s="1"/>
      <c r="D1136" s="1" t="e">
        <f>VLOOKUP(Tableau1[[#This Row],[Catégorie]],Tableau3[],4,0)</f>
        <v>#N/A</v>
      </c>
      <c r="E1136" s="1" t="e">
        <f>VLOOKUP(Tableau1[[#This Row],[Catégorie]],Tableau3[],3,0)</f>
        <v>#N/A</v>
      </c>
      <c r="F1136" s="1" t="e">
        <f>VLOOKUP(Tableau1[[#This Row],[Catégorie]],Tableau3[],5,0)</f>
        <v>#N/A</v>
      </c>
    </row>
    <row r="1137" spans="1:6" x14ac:dyDescent="0.35">
      <c r="A1137" s="1" t="s">
        <v>1056</v>
      </c>
      <c r="B1137" s="3">
        <v>3.1358906309792505</v>
      </c>
      <c r="C1137" s="1"/>
      <c r="D1137" s="1" t="e">
        <f>VLOOKUP(Tableau1[[#This Row],[Catégorie]],Tableau3[],4,0)</f>
        <v>#N/A</v>
      </c>
      <c r="E1137" s="1" t="e">
        <f>VLOOKUP(Tableau1[[#This Row],[Catégorie]],Tableau3[],3,0)</f>
        <v>#N/A</v>
      </c>
      <c r="F1137" s="1" t="e">
        <f>VLOOKUP(Tableau1[[#This Row],[Catégorie]],Tableau3[],5,0)</f>
        <v>#N/A</v>
      </c>
    </row>
    <row r="1138" spans="1:6" x14ac:dyDescent="0.35">
      <c r="A1138" s="1" t="s">
        <v>1169</v>
      </c>
      <c r="B1138" s="3">
        <v>3.2635934664473378</v>
      </c>
      <c r="C1138" s="1"/>
      <c r="D1138" s="1" t="e">
        <f>VLOOKUP(Tableau1[[#This Row],[Catégorie]],Tableau3[],4,0)</f>
        <v>#N/A</v>
      </c>
      <c r="E1138" s="1" t="e">
        <f>VLOOKUP(Tableau1[[#This Row],[Catégorie]],Tableau3[],3,0)</f>
        <v>#N/A</v>
      </c>
      <c r="F1138" s="1" t="e">
        <f>VLOOKUP(Tableau1[[#This Row],[Catégorie]],Tableau3[],5,0)</f>
        <v>#N/A</v>
      </c>
    </row>
    <row r="1139" spans="1:6" x14ac:dyDescent="0.35">
      <c r="A1139" s="1" t="s">
        <v>1415</v>
      </c>
      <c r="B1139" s="3">
        <v>6.0821105066574814</v>
      </c>
      <c r="C1139" s="1" t="s">
        <v>1686</v>
      </c>
      <c r="D1139" s="1" t="str">
        <f>VLOOKUP(Tableau1[[#This Row],[Catégorie]],Tableau3[],4,0)</f>
        <v>Légumes</v>
      </c>
      <c r="E1139" s="1" t="str">
        <f>VLOOKUP(Tableau1[[#This Row],[Catégorie]],Tableau3[],3,0)</f>
        <v>Légumes cuits (conserves comprises)</v>
      </c>
      <c r="F1139" s="1" t="str">
        <f>VLOOKUP(Tableau1[[#This Row],[Catégorie]],Tableau3[],5,0)</f>
        <v>Fruits et légumes</v>
      </c>
    </row>
    <row r="1140" spans="1:6" x14ac:dyDescent="0.35">
      <c r="A1140" s="1" t="s">
        <v>295</v>
      </c>
      <c r="B1140" s="3">
        <v>3.2635934664473378</v>
      </c>
      <c r="C1140" s="1"/>
      <c r="D1140" s="1" t="e">
        <f>VLOOKUP(Tableau1[[#This Row],[Catégorie]],Tableau3[],4,0)</f>
        <v>#N/A</v>
      </c>
      <c r="E1140" s="1" t="e">
        <f>VLOOKUP(Tableau1[[#This Row],[Catégorie]],Tableau3[],3,0)</f>
        <v>#N/A</v>
      </c>
      <c r="F1140" s="1" t="e">
        <f>VLOOKUP(Tableau1[[#This Row],[Catégorie]],Tableau3[],5,0)</f>
        <v>#N/A</v>
      </c>
    </row>
    <row r="1141" spans="1:6" x14ac:dyDescent="0.35">
      <c r="A1141" s="1" t="s">
        <v>1485</v>
      </c>
      <c r="B1141" s="3">
        <v>2.9031878737161301</v>
      </c>
      <c r="C1141" s="1"/>
      <c r="D1141" s="1" t="e">
        <f>VLOOKUP(Tableau1[[#This Row],[Catégorie]],Tableau3[],4,0)</f>
        <v>#N/A</v>
      </c>
      <c r="E1141" s="1" t="e">
        <f>VLOOKUP(Tableau1[[#This Row],[Catégorie]],Tableau3[],3,0)</f>
        <v>#N/A</v>
      </c>
      <c r="F1141" s="1" t="e">
        <f>VLOOKUP(Tableau1[[#This Row],[Catégorie]],Tableau3[],5,0)</f>
        <v>#N/A</v>
      </c>
    </row>
    <row r="1142" spans="1:6" x14ac:dyDescent="0.35">
      <c r="A1142" s="1" t="s">
        <v>632</v>
      </c>
      <c r="B1142" s="3">
        <v>11.655498231543413</v>
      </c>
      <c r="C1142" s="1" t="s">
        <v>1581</v>
      </c>
      <c r="D1142" s="1" t="str">
        <f>VLOOKUP(Tableau1[[#This Row],[Catégorie]],Tableau3[],4,0)</f>
        <v>Produits laitiers</v>
      </c>
      <c r="E1142" s="1" t="str">
        <f>VLOOKUP(Tableau1[[#This Row],[Catégorie]],Tableau3[],3,0)</f>
        <v>Fromage à pâte molle</v>
      </c>
      <c r="F1142" s="1" t="str">
        <f>VLOOKUP(Tableau1[[#This Row],[Catégorie]],Tableau3[],5,0)</f>
        <v>Produits laitiers</v>
      </c>
    </row>
    <row r="1143" spans="1:6" x14ac:dyDescent="0.35">
      <c r="A1143" s="1" t="s">
        <v>693</v>
      </c>
      <c r="B1143" s="3">
        <v>0.39043976366448291</v>
      </c>
      <c r="C1143" s="1" t="s">
        <v>1518</v>
      </c>
      <c r="D1143" s="1" t="str">
        <f>VLOOKUP(Tableau1[[#This Row],[Catégorie]],Tableau3[],4,0)</f>
        <v>Fruits</v>
      </c>
      <c r="E1143" s="1" t="str">
        <f>VLOOKUP(Tableau1[[#This Row],[Catégorie]],Tableau3[],3,0)</f>
        <v>Fruits frais</v>
      </c>
      <c r="F1143" s="1" t="str">
        <f>VLOOKUP(Tableau1[[#This Row],[Catégorie]],Tableau3[],5,0)</f>
        <v>Fruits et légumes</v>
      </c>
    </row>
    <row r="1144" spans="1:6" x14ac:dyDescent="0.35">
      <c r="A1144" s="1" t="s">
        <v>1170</v>
      </c>
      <c r="B1144" s="3">
        <v>3.2635934664473378</v>
      </c>
      <c r="C1144" s="1"/>
      <c r="D1144" s="1" t="e">
        <f>VLOOKUP(Tableau1[[#This Row],[Catégorie]],Tableau3[],4,0)</f>
        <v>#N/A</v>
      </c>
      <c r="E1144" s="1" t="e">
        <f>VLOOKUP(Tableau1[[#This Row],[Catégorie]],Tableau3[],3,0)</f>
        <v>#N/A</v>
      </c>
      <c r="F1144" s="1" t="e">
        <f>VLOOKUP(Tableau1[[#This Row],[Catégorie]],Tableau3[],5,0)</f>
        <v>#N/A</v>
      </c>
    </row>
    <row r="1145" spans="1:6" x14ac:dyDescent="0.35">
      <c r="A1145" s="1" t="s">
        <v>92</v>
      </c>
      <c r="B1145" s="3">
        <v>2.9031878737161301</v>
      </c>
      <c r="C1145" s="1"/>
      <c r="D1145" s="1" t="e">
        <f>VLOOKUP(Tableau1[[#This Row],[Catégorie]],Tableau3[],4,0)</f>
        <v>#N/A</v>
      </c>
      <c r="E1145" s="1" t="e">
        <f>VLOOKUP(Tableau1[[#This Row],[Catégorie]],Tableau3[],3,0)</f>
        <v>#N/A</v>
      </c>
      <c r="F1145" s="1" t="e">
        <f>VLOOKUP(Tableau1[[#This Row],[Catégorie]],Tableau3[],5,0)</f>
        <v>#N/A</v>
      </c>
    </row>
    <row r="1146" spans="1:6" x14ac:dyDescent="0.35">
      <c r="A1146" s="1" t="s">
        <v>102</v>
      </c>
      <c r="B1146" s="3">
        <v>0.11379147137932405</v>
      </c>
      <c r="C1146" s="1"/>
      <c r="D1146" s="1" t="e">
        <f>VLOOKUP(Tableau1[[#This Row],[Catégorie]],Tableau3[],4,0)</f>
        <v>#N/A</v>
      </c>
      <c r="E1146" s="1" t="e">
        <f>VLOOKUP(Tableau1[[#This Row],[Catégorie]],Tableau3[],3,0)</f>
        <v>#N/A</v>
      </c>
      <c r="F1146" s="1" t="e">
        <f>VLOOKUP(Tableau1[[#This Row],[Catégorie]],Tableau3[],5,0)</f>
        <v>#N/A</v>
      </c>
    </row>
    <row r="1147" spans="1:6" x14ac:dyDescent="0.35">
      <c r="A1147" s="1" t="s">
        <v>93</v>
      </c>
      <c r="B1147" s="3">
        <v>2.9031878737161301</v>
      </c>
      <c r="C1147" s="1"/>
      <c r="D1147" s="1" t="e">
        <f>VLOOKUP(Tableau1[[#This Row],[Catégorie]],Tableau3[],4,0)</f>
        <v>#N/A</v>
      </c>
      <c r="E1147" s="1" t="e">
        <f>VLOOKUP(Tableau1[[#This Row],[Catégorie]],Tableau3[],3,0)</f>
        <v>#N/A</v>
      </c>
      <c r="F1147" s="1" t="e">
        <f>VLOOKUP(Tableau1[[#This Row],[Catégorie]],Tableau3[],5,0)</f>
        <v>#N/A</v>
      </c>
    </row>
    <row r="1148" spans="1:6" x14ac:dyDescent="0.35">
      <c r="A1148" s="1" t="s">
        <v>790</v>
      </c>
      <c r="B1148" s="3">
        <v>0.60327713366339597</v>
      </c>
      <c r="C1148" s="1"/>
      <c r="D1148" s="1" t="e">
        <f>VLOOKUP(Tableau1[[#This Row],[Catégorie]],Tableau3[],4,0)</f>
        <v>#N/A</v>
      </c>
      <c r="E1148" s="1" t="e">
        <f>VLOOKUP(Tableau1[[#This Row],[Catégorie]],Tableau3[],3,0)</f>
        <v>#N/A</v>
      </c>
      <c r="F1148" s="1" t="e">
        <f>VLOOKUP(Tableau1[[#This Row],[Catégorie]],Tableau3[],5,0)</f>
        <v>#N/A</v>
      </c>
    </row>
    <row r="1149" spans="1:6" x14ac:dyDescent="0.35">
      <c r="A1149" s="1" t="s">
        <v>495</v>
      </c>
      <c r="B1149" s="3">
        <v>7.5055540629082111</v>
      </c>
      <c r="C1149" s="1"/>
      <c r="D1149" s="1" t="e">
        <f>VLOOKUP(Tableau1[[#This Row],[Catégorie]],Tableau3[],4,0)</f>
        <v>#N/A</v>
      </c>
      <c r="E1149" s="1" t="e">
        <f>VLOOKUP(Tableau1[[#This Row],[Catégorie]],Tableau3[],3,0)</f>
        <v>#N/A</v>
      </c>
      <c r="F1149" s="1" t="e">
        <f>VLOOKUP(Tableau1[[#This Row],[Catégorie]],Tableau3[],5,0)</f>
        <v>#N/A</v>
      </c>
    </row>
    <row r="1150" spans="1:6" x14ac:dyDescent="0.35">
      <c r="A1150" s="1" t="s">
        <v>296</v>
      </c>
      <c r="B1150" s="3">
        <v>3.2635934664473378</v>
      </c>
      <c r="C1150" s="1"/>
      <c r="D1150" s="1" t="e">
        <f>VLOOKUP(Tableau1[[#This Row],[Catégorie]],Tableau3[],4,0)</f>
        <v>#N/A</v>
      </c>
      <c r="E1150" s="1" t="e">
        <f>VLOOKUP(Tableau1[[#This Row],[Catégorie]],Tableau3[],3,0)</f>
        <v>#N/A</v>
      </c>
      <c r="F1150" s="1" t="e">
        <f>VLOOKUP(Tableau1[[#This Row],[Catégorie]],Tableau3[],5,0)</f>
        <v>#N/A</v>
      </c>
    </row>
    <row r="1151" spans="1:6" x14ac:dyDescent="0.35">
      <c r="A1151" s="1" t="s">
        <v>1275</v>
      </c>
      <c r="B1151" s="3">
        <v>12.65697615587289</v>
      </c>
      <c r="C1151" s="1" t="s">
        <v>1665</v>
      </c>
      <c r="D1151" s="1" t="str">
        <f>VLOOKUP(Tableau1[[#This Row],[Catégorie]],Tableau3[],4,0)</f>
        <v>Viandes blanches</v>
      </c>
      <c r="E1151" s="1" t="str">
        <f>VLOOKUP(Tableau1[[#This Row],[Catégorie]],Tableau3[],3,0)</f>
        <v>Porc</v>
      </c>
      <c r="F1151" s="1" t="str">
        <f>VLOOKUP(Tableau1[[#This Row],[Catégorie]],Tableau3[],5,0)</f>
        <v>Viandes autres, charcuterie et abats</v>
      </c>
    </row>
    <row r="1152" spans="1:6" x14ac:dyDescent="0.35">
      <c r="A1152" s="1" t="s">
        <v>694</v>
      </c>
      <c r="B1152" s="3">
        <v>1.0768346285735211</v>
      </c>
      <c r="C1152" s="1" t="s">
        <v>1518</v>
      </c>
      <c r="D1152" s="1" t="str">
        <f>VLOOKUP(Tableau1[[#This Row],[Catégorie]],Tableau3[],4,0)</f>
        <v>Fruits</v>
      </c>
      <c r="E1152" s="1" t="str">
        <f>VLOOKUP(Tableau1[[#This Row],[Catégorie]],Tableau3[],3,0)</f>
        <v>Fruits frais</v>
      </c>
      <c r="F1152" s="1" t="str">
        <f>VLOOKUP(Tableau1[[#This Row],[Catégorie]],Tableau3[],5,0)</f>
        <v>Fruits et légumes</v>
      </c>
    </row>
    <row r="1153" spans="1:6" x14ac:dyDescent="0.35">
      <c r="A1153" s="1" t="s">
        <v>1107</v>
      </c>
      <c r="B1153" s="3">
        <v>0.77884065281691561</v>
      </c>
      <c r="C1153" s="1" t="s">
        <v>1572</v>
      </c>
      <c r="D1153" s="1" t="str">
        <f>VLOOKUP(Tableau1[[#This Row],[Catégorie]],Tableau3[],4,0)</f>
        <v>Farineux et céréales</v>
      </c>
      <c r="E1153" s="1" t="str">
        <f>VLOOKUP(Tableau1[[#This Row],[Catégorie]],Tableau3[],3,0)</f>
        <v>Flocons, son et germes</v>
      </c>
      <c r="F1153" s="1" t="str">
        <f>VLOOKUP(Tableau1[[#This Row],[Catégorie]],Tableau3[],5,0)</f>
        <v>Pain, farines et céréales</v>
      </c>
    </row>
    <row r="1154" spans="1:6" x14ac:dyDescent="0.35">
      <c r="A1154" s="1" t="s">
        <v>881</v>
      </c>
      <c r="B1154" s="3">
        <v>0.32312203387765104</v>
      </c>
      <c r="C1154" s="1" t="s">
        <v>1534</v>
      </c>
      <c r="D1154" s="1" t="str">
        <f>VLOOKUP(Tableau1[[#This Row],[Catégorie]],Tableau3[],4,0)</f>
        <v>Légumes</v>
      </c>
      <c r="E1154" s="1" t="str">
        <f>VLOOKUP(Tableau1[[#This Row],[Catégorie]],Tableau3[],3,0)</f>
        <v>Légumes frais</v>
      </c>
      <c r="F1154" s="1" t="str">
        <f>VLOOKUP(Tableau1[[#This Row],[Catégorie]],Tableau3[],5,0)</f>
        <v>Fruits et légumes</v>
      </c>
    </row>
    <row r="1155" spans="1:6" x14ac:dyDescent="0.35">
      <c r="A1155" s="1" t="s">
        <v>882</v>
      </c>
      <c r="B1155" s="3">
        <v>0.32312203387765104</v>
      </c>
      <c r="C1155" s="1" t="s">
        <v>1534</v>
      </c>
      <c r="D1155" s="1" t="str">
        <f>VLOOKUP(Tableau1[[#This Row],[Catégorie]],Tableau3[],4,0)</f>
        <v>Légumes</v>
      </c>
      <c r="E1155" s="1" t="str">
        <f>VLOOKUP(Tableau1[[#This Row],[Catégorie]],Tableau3[],3,0)</f>
        <v>Légumes frais</v>
      </c>
      <c r="F1155" s="1" t="str">
        <f>VLOOKUP(Tableau1[[#This Row],[Catégorie]],Tableau3[],5,0)</f>
        <v>Fruits et légumes</v>
      </c>
    </row>
    <row r="1156" spans="1:6" x14ac:dyDescent="0.35">
      <c r="A1156" s="1" t="s">
        <v>50</v>
      </c>
      <c r="B1156" s="3">
        <v>3.5906247351797078</v>
      </c>
      <c r="C1156" s="1"/>
      <c r="D1156" s="1" t="e">
        <f>VLOOKUP(Tableau1[[#This Row],[Catégorie]],Tableau3[],4,0)</f>
        <v>#N/A</v>
      </c>
      <c r="E1156" s="1" t="e">
        <f>VLOOKUP(Tableau1[[#This Row],[Catégorie]],Tableau3[],3,0)</f>
        <v>#N/A</v>
      </c>
      <c r="F1156" s="1" t="e">
        <f>VLOOKUP(Tableau1[[#This Row],[Catégorie]],Tableau3[],5,0)</f>
        <v>#N/A</v>
      </c>
    </row>
    <row r="1157" spans="1:6" x14ac:dyDescent="0.35">
      <c r="A1157" s="1" t="s">
        <v>418</v>
      </c>
      <c r="B1157" s="3">
        <v>14.744651379445772</v>
      </c>
      <c r="C1157" s="1"/>
      <c r="D1157" s="1" t="e">
        <f>VLOOKUP(Tableau1[[#This Row],[Catégorie]],Tableau3[],4,0)</f>
        <v>#N/A</v>
      </c>
      <c r="E1157" s="1" t="e">
        <f>VLOOKUP(Tableau1[[#This Row],[Catégorie]],Tableau3[],3,0)</f>
        <v>#N/A</v>
      </c>
      <c r="F1157" s="1" t="e">
        <f>VLOOKUP(Tableau1[[#This Row],[Catégorie]],Tableau3[],5,0)</f>
        <v>#N/A</v>
      </c>
    </row>
    <row r="1158" spans="1:6" x14ac:dyDescent="0.35">
      <c r="A1158" s="1" t="s">
        <v>883</v>
      </c>
      <c r="B1158" s="3">
        <v>0.32312203387765104</v>
      </c>
      <c r="C1158" s="1" t="s">
        <v>1534</v>
      </c>
      <c r="D1158" s="1" t="str">
        <f>VLOOKUP(Tableau1[[#This Row],[Catégorie]],Tableau3[],4,0)</f>
        <v>Légumes</v>
      </c>
      <c r="E1158" s="1" t="str">
        <f>VLOOKUP(Tableau1[[#This Row],[Catégorie]],Tableau3[],3,0)</f>
        <v>Légumes frais</v>
      </c>
      <c r="F1158" s="1" t="str">
        <f>VLOOKUP(Tableau1[[#This Row],[Catégorie]],Tableau3[],5,0)</f>
        <v>Fruits et légumes</v>
      </c>
    </row>
    <row r="1159" spans="1:6" x14ac:dyDescent="0.35">
      <c r="A1159" s="1" t="s">
        <v>695</v>
      </c>
      <c r="B1159" s="3">
        <v>0.49320172023722669</v>
      </c>
      <c r="C1159" s="1" t="s">
        <v>1518</v>
      </c>
      <c r="D1159" s="1" t="str">
        <f>VLOOKUP(Tableau1[[#This Row],[Catégorie]],Tableau3[],4,0)</f>
        <v>Fruits</v>
      </c>
      <c r="E1159" s="1" t="str">
        <f>VLOOKUP(Tableau1[[#This Row],[Catégorie]],Tableau3[],3,0)</f>
        <v>Fruits frais</v>
      </c>
      <c r="F1159" s="1" t="str">
        <f>VLOOKUP(Tableau1[[#This Row],[Catégorie]],Tableau3[],5,0)</f>
        <v>Fruits et légumes</v>
      </c>
    </row>
    <row r="1160" spans="1:6" x14ac:dyDescent="0.35">
      <c r="A1160" s="1" t="s">
        <v>696</v>
      </c>
      <c r="B1160" s="3">
        <v>0.49320172023722669</v>
      </c>
      <c r="C1160" s="1" t="s">
        <v>1669</v>
      </c>
      <c r="D1160" s="1" t="str">
        <f>VLOOKUP(Tableau1[[#This Row],[Catégorie]],Tableau3[],4,0)</f>
        <v>Fruits</v>
      </c>
      <c r="E1160" s="1" t="str">
        <f>VLOOKUP(Tableau1[[#This Row],[Catégorie]],Tableau3[],3,0)</f>
        <v>Fruits secs</v>
      </c>
      <c r="F1160" s="1" t="str">
        <f>VLOOKUP(Tableau1[[#This Row],[Catégorie]],Tableau3[],5,0)</f>
        <v>Fruits et légumes</v>
      </c>
    </row>
    <row r="1161" spans="1:6" x14ac:dyDescent="0.35">
      <c r="A1161" s="1" t="s">
        <v>963</v>
      </c>
      <c r="B1161" s="3">
        <v>2.3112972721088383</v>
      </c>
      <c r="C1161" s="1"/>
      <c r="D1161" s="1" t="e">
        <f>VLOOKUP(Tableau1[[#This Row],[Catégorie]],Tableau3[],4,0)</f>
        <v>#N/A</v>
      </c>
      <c r="E1161" s="1" t="e">
        <f>VLOOKUP(Tableau1[[#This Row],[Catégorie]],Tableau3[],3,0)</f>
        <v>#N/A</v>
      </c>
      <c r="F1161" s="1" t="e">
        <f>VLOOKUP(Tableau1[[#This Row],[Catégorie]],Tableau3[],5,0)</f>
        <v>#N/A</v>
      </c>
    </row>
    <row r="1162" spans="1:6" x14ac:dyDescent="0.35">
      <c r="A1162" s="1" t="s">
        <v>964</v>
      </c>
      <c r="B1162" s="3">
        <v>3.1733676577234986</v>
      </c>
      <c r="C1162" s="1"/>
      <c r="D1162" s="1" t="e">
        <f>VLOOKUP(Tableau1[[#This Row],[Catégorie]],Tableau3[],4,0)</f>
        <v>#N/A</v>
      </c>
      <c r="E1162" s="1" t="e">
        <f>VLOOKUP(Tableau1[[#This Row],[Catégorie]],Tableau3[],3,0)</f>
        <v>#N/A</v>
      </c>
      <c r="F1162" s="1" t="e">
        <f>VLOOKUP(Tableau1[[#This Row],[Catégorie]],Tableau3[],5,0)</f>
        <v>#N/A</v>
      </c>
    </row>
    <row r="1163" spans="1:6" x14ac:dyDescent="0.35">
      <c r="A1163" s="1" t="s">
        <v>813</v>
      </c>
      <c r="B1163" s="3">
        <v>1.0768346285735211</v>
      </c>
      <c r="C1163" s="1" t="s">
        <v>1686</v>
      </c>
      <c r="D1163" s="1" t="str">
        <f>VLOOKUP(Tableau1[[#This Row],[Catégorie]],Tableau3[],4,0)</f>
        <v>Légumes</v>
      </c>
      <c r="E1163" s="1" t="str">
        <f>VLOOKUP(Tableau1[[#This Row],[Catégorie]],Tableau3[],3,0)</f>
        <v>Légumes cuits (conserves comprises)</v>
      </c>
      <c r="F1163" s="1" t="str">
        <f>VLOOKUP(Tableau1[[#This Row],[Catégorie]],Tableau3[],5,0)</f>
        <v>Fruits et légumes</v>
      </c>
    </row>
    <row r="1164" spans="1:6" x14ac:dyDescent="0.35">
      <c r="A1164" s="1" t="s">
        <v>297</v>
      </c>
      <c r="B1164" s="3">
        <v>3.2635934664473378</v>
      </c>
      <c r="C1164" s="1"/>
      <c r="D1164" s="1" t="e">
        <f>VLOOKUP(Tableau1[[#This Row],[Catégorie]],Tableau3[],4,0)</f>
        <v>#N/A</v>
      </c>
      <c r="E1164" s="1" t="e">
        <f>VLOOKUP(Tableau1[[#This Row],[Catégorie]],Tableau3[],3,0)</f>
        <v>#N/A</v>
      </c>
      <c r="F1164" s="1" t="e">
        <f>VLOOKUP(Tableau1[[#This Row],[Catégorie]],Tableau3[],5,0)</f>
        <v>#N/A</v>
      </c>
    </row>
    <row r="1165" spans="1:6" x14ac:dyDescent="0.35">
      <c r="A1165" s="1" t="s">
        <v>633</v>
      </c>
      <c r="B1165" s="3">
        <v>11.655498231543413</v>
      </c>
      <c r="C1165" s="1" t="s">
        <v>1581</v>
      </c>
      <c r="D1165" s="1" t="str">
        <f>VLOOKUP(Tableau1[[#This Row],[Catégorie]],Tableau3[],4,0)</f>
        <v>Produits laitiers</v>
      </c>
      <c r="E1165" s="1" t="str">
        <f>VLOOKUP(Tableau1[[#This Row],[Catégorie]],Tableau3[],3,0)</f>
        <v>Fromage à pâte molle</v>
      </c>
      <c r="F1165" s="1" t="str">
        <f>VLOOKUP(Tableau1[[#This Row],[Catégorie]],Tableau3[],5,0)</f>
        <v>Produits laitiers</v>
      </c>
    </row>
    <row r="1166" spans="1:6" x14ac:dyDescent="0.35">
      <c r="A1166" s="1" t="s">
        <v>128</v>
      </c>
      <c r="B1166" s="3">
        <v>0.11379147137932405</v>
      </c>
      <c r="C1166" s="1"/>
      <c r="D1166" s="1" t="e">
        <f>VLOOKUP(Tableau1[[#This Row],[Catégorie]],Tableau3[],4,0)</f>
        <v>#N/A</v>
      </c>
      <c r="E1166" s="1" t="e">
        <f>VLOOKUP(Tableau1[[#This Row],[Catégorie]],Tableau3[],3,0)</f>
        <v>#N/A</v>
      </c>
      <c r="F1166" s="1" t="e">
        <f>VLOOKUP(Tableau1[[#This Row],[Catégorie]],Tableau3[],5,0)</f>
        <v>#N/A</v>
      </c>
    </row>
    <row r="1167" spans="1:6" x14ac:dyDescent="0.35">
      <c r="A1167" s="1" t="s">
        <v>353</v>
      </c>
      <c r="B1167" s="3">
        <v>0.81848178045180797</v>
      </c>
      <c r="C1167" s="1"/>
      <c r="D1167" s="1" t="e">
        <f>VLOOKUP(Tableau1[[#This Row],[Catégorie]],Tableau3[],4,0)</f>
        <v>#N/A</v>
      </c>
      <c r="E1167" s="1" t="e">
        <f>VLOOKUP(Tableau1[[#This Row],[Catégorie]],Tableau3[],3,0)</f>
        <v>#N/A</v>
      </c>
      <c r="F1167" s="1" t="e">
        <f>VLOOKUP(Tableau1[[#This Row],[Catégorie]],Tableau3[],5,0)</f>
        <v>#N/A</v>
      </c>
    </row>
    <row r="1168" spans="1:6" x14ac:dyDescent="0.35">
      <c r="A1168" s="1" t="s">
        <v>354</v>
      </c>
      <c r="B1168" s="3">
        <v>0.81848178045180797</v>
      </c>
      <c r="C1168" s="1"/>
      <c r="D1168" s="1" t="e">
        <f>VLOOKUP(Tableau1[[#This Row],[Catégorie]],Tableau3[],4,0)</f>
        <v>#N/A</v>
      </c>
      <c r="E1168" s="1" t="e">
        <f>VLOOKUP(Tableau1[[#This Row],[Catégorie]],Tableau3[],3,0)</f>
        <v>#N/A</v>
      </c>
      <c r="F1168" s="1" t="e">
        <f>VLOOKUP(Tableau1[[#This Row],[Catégorie]],Tableau3[],5,0)</f>
        <v>#N/A</v>
      </c>
    </row>
    <row r="1169" spans="1:6" x14ac:dyDescent="0.35">
      <c r="A1169" s="1" t="s">
        <v>51</v>
      </c>
      <c r="B1169" s="3">
        <v>0</v>
      </c>
      <c r="C1169" s="1"/>
      <c r="D1169" s="1" t="e">
        <f>VLOOKUP(Tableau1[[#This Row],[Catégorie]],Tableau3[],4,0)</f>
        <v>#N/A</v>
      </c>
      <c r="E1169" s="1" t="e">
        <f>VLOOKUP(Tableau1[[#This Row],[Catégorie]],Tableau3[],3,0)</f>
        <v>#N/A</v>
      </c>
      <c r="F1169" s="1" t="e">
        <f>VLOOKUP(Tableau1[[#This Row],[Catégorie]],Tableau3[],5,0)</f>
        <v>#N/A</v>
      </c>
    </row>
    <row r="1170" spans="1:6" x14ac:dyDescent="0.35">
      <c r="A1170" s="1" t="s">
        <v>697</v>
      </c>
      <c r="B1170" s="3">
        <v>0.50929826296100755</v>
      </c>
      <c r="C1170" s="1" t="s">
        <v>1518</v>
      </c>
      <c r="D1170" s="1" t="str">
        <f>VLOOKUP(Tableau1[[#This Row],[Catégorie]],Tableau3[],4,0)</f>
        <v>Fruits</v>
      </c>
      <c r="E1170" s="1" t="str">
        <f>VLOOKUP(Tableau1[[#This Row],[Catégorie]],Tableau3[],3,0)</f>
        <v>Fruits frais</v>
      </c>
      <c r="F1170" s="1" t="str">
        <f>VLOOKUP(Tableau1[[#This Row],[Catégorie]],Tableau3[],5,0)</f>
        <v>Fruits et légumes</v>
      </c>
    </row>
    <row r="1171" spans="1:6" x14ac:dyDescent="0.35">
      <c r="A1171" s="1" t="s">
        <v>1399</v>
      </c>
      <c r="B1171" s="3">
        <v>2.9031878737161301</v>
      </c>
      <c r="C1171" s="1"/>
      <c r="D1171" s="1" t="e">
        <f>VLOOKUP(Tableau1[[#This Row],[Catégorie]],Tableau3[],4,0)</f>
        <v>#N/A</v>
      </c>
      <c r="E1171" s="1" t="e">
        <f>VLOOKUP(Tableau1[[#This Row],[Catégorie]],Tableau3[],3,0)</f>
        <v>#N/A</v>
      </c>
      <c r="F1171" s="1" t="e">
        <f>VLOOKUP(Tableau1[[#This Row],[Catégorie]],Tableau3[],5,0)</f>
        <v>#N/A</v>
      </c>
    </row>
    <row r="1172" spans="1:6" x14ac:dyDescent="0.35">
      <c r="A1172" s="1" t="s">
        <v>482</v>
      </c>
      <c r="B1172" s="3">
        <v>8.6927974189219022</v>
      </c>
      <c r="C1172" s="1" t="s">
        <v>1711</v>
      </c>
      <c r="D1172" s="1" t="str">
        <f>VLOOKUP(Tableau1[[#This Row],[Catégorie]],Tableau3[],4,0)</f>
        <v>Produits laitiers</v>
      </c>
      <c r="E1172" s="1" t="str">
        <f>VLOOKUP(Tableau1[[#This Row],[Catégorie]],Tableau3[],3,0)</f>
        <v>Fromage frais et séré</v>
      </c>
      <c r="F1172" s="1" t="str">
        <f>VLOOKUP(Tableau1[[#This Row],[Catégorie]],Tableau3[],5,0)</f>
        <v>Produits laitiers</v>
      </c>
    </row>
    <row r="1173" spans="1:6" x14ac:dyDescent="0.35">
      <c r="A1173" s="1" t="s">
        <v>2</v>
      </c>
      <c r="B1173" s="3">
        <v>3.259408602150538</v>
      </c>
      <c r="C1173" s="1"/>
      <c r="D1173" s="1" t="e">
        <f>VLOOKUP(Tableau1[[#This Row],[Catégorie]],Tableau3[],4,0)</f>
        <v>#N/A</v>
      </c>
      <c r="E1173" s="1" t="e">
        <f>VLOOKUP(Tableau1[[#This Row],[Catégorie]],Tableau3[],3,0)</f>
        <v>#N/A</v>
      </c>
      <c r="F1173" s="1" t="e">
        <f>VLOOKUP(Tableau1[[#This Row],[Catégorie]],Tableau3[],5,0)</f>
        <v>#N/A</v>
      </c>
    </row>
    <row r="1174" spans="1:6" x14ac:dyDescent="0.35">
      <c r="A1174" s="1" t="s">
        <v>419</v>
      </c>
      <c r="B1174" s="3">
        <v>14.744651379445772</v>
      </c>
      <c r="C1174" s="1"/>
      <c r="D1174" s="1" t="e">
        <f>VLOOKUP(Tableau1[[#This Row],[Catégorie]],Tableau3[],4,0)</f>
        <v>#N/A</v>
      </c>
      <c r="E1174" s="1" t="e">
        <f>VLOOKUP(Tableau1[[#This Row],[Catégorie]],Tableau3[],3,0)</f>
        <v>#N/A</v>
      </c>
      <c r="F1174" s="1" t="e">
        <f>VLOOKUP(Tableau1[[#This Row],[Catégorie]],Tableau3[],5,0)</f>
        <v>#N/A</v>
      </c>
    </row>
    <row r="1175" spans="1:6" x14ac:dyDescent="0.35">
      <c r="A1175" s="1" t="s">
        <v>298</v>
      </c>
      <c r="B1175" s="3">
        <v>3.2635934664473378</v>
      </c>
      <c r="C1175" s="1"/>
      <c r="D1175" s="1" t="e">
        <f>VLOOKUP(Tableau1[[#This Row],[Catégorie]],Tableau3[],4,0)</f>
        <v>#N/A</v>
      </c>
      <c r="E1175" s="1" t="e">
        <f>VLOOKUP(Tableau1[[#This Row],[Catégorie]],Tableau3[],3,0)</f>
        <v>#N/A</v>
      </c>
      <c r="F1175" s="1" t="e">
        <f>VLOOKUP(Tableau1[[#This Row],[Catégorie]],Tableau3[],5,0)</f>
        <v>#N/A</v>
      </c>
    </row>
    <row r="1176" spans="1:6" x14ac:dyDescent="0.35">
      <c r="A1176" s="1" t="s">
        <v>174</v>
      </c>
      <c r="B1176" s="3">
        <v>1.0540358052807164</v>
      </c>
      <c r="C1176" s="1"/>
      <c r="D1176" s="1" t="e">
        <f>VLOOKUP(Tableau1[[#This Row],[Catégorie]],Tableau3[],4,0)</f>
        <v>#N/A</v>
      </c>
      <c r="E1176" s="1" t="e">
        <f>VLOOKUP(Tableau1[[#This Row],[Catégorie]],Tableau3[],3,0)</f>
        <v>#N/A</v>
      </c>
      <c r="F1176" s="1" t="e">
        <f>VLOOKUP(Tableau1[[#This Row],[Catégorie]],Tableau3[],5,0)</f>
        <v>#N/A</v>
      </c>
    </row>
    <row r="1177" spans="1:6" x14ac:dyDescent="0.35">
      <c r="A1177" s="1" t="s">
        <v>175</v>
      </c>
      <c r="B1177" s="3">
        <v>1.0540358052807164</v>
      </c>
      <c r="C1177" s="1"/>
      <c r="D1177" s="1" t="e">
        <f>VLOOKUP(Tableau1[[#This Row],[Catégorie]],Tableau3[],4,0)</f>
        <v>#N/A</v>
      </c>
      <c r="E1177" s="1" t="e">
        <f>VLOOKUP(Tableau1[[#This Row],[Catégorie]],Tableau3[],3,0)</f>
        <v>#N/A</v>
      </c>
      <c r="F1177" s="1" t="e">
        <f>VLOOKUP(Tableau1[[#This Row],[Catégorie]],Tableau3[],5,0)</f>
        <v>#N/A</v>
      </c>
    </row>
    <row r="1178" spans="1:6" x14ac:dyDescent="0.35">
      <c r="A1178" s="1" t="s">
        <v>129</v>
      </c>
      <c r="B1178" s="3">
        <v>0.11379147137932405</v>
      </c>
      <c r="C1178" s="1"/>
      <c r="D1178" s="1" t="e">
        <f>VLOOKUP(Tableau1[[#This Row],[Catégorie]],Tableau3[],4,0)</f>
        <v>#N/A</v>
      </c>
      <c r="E1178" s="1" t="e">
        <f>VLOOKUP(Tableau1[[#This Row],[Catégorie]],Tableau3[],3,0)</f>
        <v>#N/A</v>
      </c>
      <c r="F1178" s="1" t="e">
        <f>VLOOKUP(Tableau1[[#This Row],[Catégorie]],Tableau3[],5,0)</f>
        <v>#N/A</v>
      </c>
    </row>
    <row r="1179" spans="1:6" x14ac:dyDescent="0.35">
      <c r="A1179" s="1" t="s">
        <v>130</v>
      </c>
      <c r="B1179" s="3">
        <v>0.11379147137932405</v>
      </c>
      <c r="C1179" s="1"/>
      <c r="D1179" s="1" t="e">
        <f>VLOOKUP(Tableau1[[#This Row],[Catégorie]],Tableau3[],4,0)</f>
        <v>#N/A</v>
      </c>
      <c r="E1179" s="1" t="e">
        <f>VLOOKUP(Tableau1[[#This Row],[Catégorie]],Tableau3[],3,0)</f>
        <v>#N/A</v>
      </c>
      <c r="F1179" s="1" t="e">
        <f>VLOOKUP(Tableau1[[#This Row],[Catégorie]],Tableau3[],5,0)</f>
        <v>#N/A</v>
      </c>
    </row>
    <row r="1180" spans="1:6" x14ac:dyDescent="0.35">
      <c r="A1180" s="1" t="s">
        <v>131</v>
      </c>
      <c r="B1180" s="3">
        <v>0.11379147137932405</v>
      </c>
      <c r="C1180" s="1"/>
      <c r="D1180" s="1" t="e">
        <f>VLOOKUP(Tableau1[[#This Row],[Catégorie]],Tableau3[],4,0)</f>
        <v>#N/A</v>
      </c>
      <c r="E1180" s="1" t="e">
        <f>VLOOKUP(Tableau1[[#This Row],[Catégorie]],Tableau3[],3,0)</f>
        <v>#N/A</v>
      </c>
      <c r="F1180" s="1" t="e">
        <f>VLOOKUP(Tableau1[[#This Row],[Catégorie]],Tableau3[],5,0)</f>
        <v>#N/A</v>
      </c>
    </row>
    <row r="1181" spans="1:6" x14ac:dyDescent="0.35">
      <c r="A1181" s="1" t="s">
        <v>132</v>
      </c>
      <c r="B1181" s="3">
        <v>0.11379147137932405</v>
      </c>
      <c r="C1181" s="1"/>
      <c r="D1181" s="1" t="e">
        <f>VLOOKUP(Tableau1[[#This Row],[Catégorie]],Tableau3[],4,0)</f>
        <v>#N/A</v>
      </c>
      <c r="E1181" s="1" t="e">
        <f>VLOOKUP(Tableau1[[#This Row],[Catégorie]],Tableau3[],3,0)</f>
        <v>#N/A</v>
      </c>
      <c r="F1181" s="1" t="e">
        <f>VLOOKUP(Tableau1[[#This Row],[Catégorie]],Tableau3[],5,0)</f>
        <v>#N/A</v>
      </c>
    </row>
    <row r="1182" spans="1:6" x14ac:dyDescent="0.35">
      <c r="A1182" s="1" t="s">
        <v>1108</v>
      </c>
      <c r="B1182" s="3">
        <v>0.77884065281691561</v>
      </c>
      <c r="C1182" s="1" t="s">
        <v>1622</v>
      </c>
      <c r="D1182" s="1" t="str">
        <f>VLOOKUP(Tableau1[[#This Row],[Catégorie]],Tableau3[],4,0)</f>
        <v>Farineux et céréales</v>
      </c>
      <c r="E1182" s="1" t="str">
        <f>VLOOKUP(Tableau1[[#This Row],[Catégorie]],Tableau3[],3,0)</f>
        <v>Riz</v>
      </c>
      <c r="F1182" s="1" t="str">
        <f>VLOOKUP(Tableau1[[#This Row],[Catégorie]],Tableau3[],5,0)</f>
        <v>Pain, farines et céréales</v>
      </c>
    </row>
    <row r="1183" spans="1:6" x14ac:dyDescent="0.35">
      <c r="A1183" s="1" t="s">
        <v>1109</v>
      </c>
      <c r="B1183" s="3">
        <v>0.77884065281691561</v>
      </c>
      <c r="C1183" s="1" t="s">
        <v>1622</v>
      </c>
      <c r="D1183" s="1" t="str">
        <f>VLOOKUP(Tableau1[[#This Row],[Catégorie]],Tableau3[],4,0)</f>
        <v>Farineux et céréales</v>
      </c>
      <c r="E1183" s="1" t="str">
        <f>VLOOKUP(Tableau1[[#This Row],[Catégorie]],Tableau3[],3,0)</f>
        <v>Riz</v>
      </c>
      <c r="F1183" s="1" t="str">
        <f>VLOOKUP(Tableau1[[#This Row],[Catégorie]],Tableau3[],5,0)</f>
        <v>Pain, farines et céréales</v>
      </c>
    </row>
    <row r="1184" spans="1:6" x14ac:dyDescent="0.35">
      <c r="A1184" s="1" t="s">
        <v>1110</v>
      </c>
      <c r="B1184" s="3">
        <v>0.77884065281691561</v>
      </c>
      <c r="C1184" s="1" t="s">
        <v>1622</v>
      </c>
      <c r="D1184" s="1" t="str">
        <f>VLOOKUP(Tableau1[[#This Row],[Catégorie]],Tableau3[],4,0)</f>
        <v>Farineux et céréales</v>
      </c>
      <c r="E1184" s="1" t="str">
        <f>VLOOKUP(Tableau1[[#This Row],[Catégorie]],Tableau3[],3,0)</f>
        <v>Riz</v>
      </c>
      <c r="F1184" s="1" t="str">
        <f>VLOOKUP(Tableau1[[#This Row],[Catégorie]],Tableau3[],5,0)</f>
        <v>Pain, farines et céréales</v>
      </c>
    </row>
    <row r="1185" spans="1:6" x14ac:dyDescent="0.35">
      <c r="A1185" s="1" t="s">
        <v>522</v>
      </c>
      <c r="B1185" s="3">
        <v>0.82858748838695817</v>
      </c>
      <c r="C1185" s="1" t="s">
        <v>1622</v>
      </c>
      <c r="D1185" s="1" t="str">
        <f>VLOOKUP(Tableau1[[#This Row],[Catégorie]],Tableau3[],4,0)</f>
        <v>Farineux et céréales</v>
      </c>
      <c r="E1185" s="1" t="str">
        <f>VLOOKUP(Tableau1[[#This Row],[Catégorie]],Tableau3[],3,0)</f>
        <v>Riz</v>
      </c>
      <c r="F1185" s="1" t="str">
        <f>VLOOKUP(Tableau1[[#This Row],[Catégorie]],Tableau3[],5,0)</f>
        <v>Pain, farines et céréales</v>
      </c>
    </row>
    <row r="1186" spans="1:6" x14ac:dyDescent="0.35">
      <c r="A1186" s="1" t="s">
        <v>1111</v>
      </c>
      <c r="B1186" s="3">
        <v>0.77884065281691561</v>
      </c>
      <c r="C1186" s="1" t="s">
        <v>1622</v>
      </c>
      <c r="D1186" s="1" t="str">
        <f>VLOOKUP(Tableau1[[#This Row],[Catégorie]],Tableau3[],4,0)</f>
        <v>Farineux et céréales</v>
      </c>
      <c r="E1186" s="1" t="str">
        <f>VLOOKUP(Tableau1[[#This Row],[Catégorie]],Tableau3[],3,0)</f>
        <v>Riz</v>
      </c>
      <c r="F1186" s="1" t="str">
        <f>VLOOKUP(Tableau1[[#This Row],[Catégorie]],Tableau3[],5,0)</f>
        <v>Pain, farines et céréales</v>
      </c>
    </row>
    <row r="1187" spans="1:6" x14ac:dyDescent="0.35">
      <c r="A1187" s="1" t="s">
        <v>1112</v>
      </c>
      <c r="B1187" s="3">
        <v>0.77884065281691561</v>
      </c>
      <c r="C1187" s="1" t="s">
        <v>1622</v>
      </c>
      <c r="D1187" s="1" t="str">
        <f>VLOOKUP(Tableau1[[#This Row],[Catégorie]],Tableau3[],4,0)</f>
        <v>Farineux et céréales</v>
      </c>
      <c r="E1187" s="1" t="str">
        <f>VLOOKUP(Tableau1[[#This Row],[Catégorie]],Tableau3[],3,0)</f>
        <v>Riz</v>
      </c>
      <c r="F1187" s="1" t="str">
        <f>VLOOKUP(Tableau1[[#This Row],[Catégorie]],Tableau3[],5,0)</f>
        <v>Pain, farines et céréales</v>
      </c>
    </row>
    <row r="1188" spans="1:6" x14ac:dyDescent="0.35">
      <c r="A1188" s="1" t="s">
        <v>1113</v>
      </c>
      <c r="B1188" s="3">
        <v>0.77884065281691561</v>
      </c>
      <c r="C1188" s="1" t="s">
        <v>1622</v>
      </c>
      <c r="D1188" s="1" t="str">
        <f>VLOOKUP(Tableau1[[#This Row],[Catégorie]],Tableau3[],4,0)</f>
        <v>Farineux et céréales</v>
      </c>
      <c r="E1188" s="1" t="str">
        <f>VLOOKUP(Tableau1[[#This Row],[Catégorie]],Tableau3[],3,0)</f>
        <v>Riz</v>
      </c>
      <c r="F1188" s="1" t="str">
        <f>VLOOKUP(Tableau1[[#This Row],[Catégorie]],Tableau3[],5,0)</f>
        <v>Pain, farines et céréales</v>
      </c>
    </row>
    <row r="1189" spans="1:6" x14ac:dyDescent="0.35">
      <c r="A1189" s="1" t="s">
        <v>1114</v>
      </c>
      <c r="B1189" s="3">
        <v>0.77884065281691561</v>
      </c>
      <c r="C1189" s="1" t="s">
        <v>1622</v>
      </c>
      <c r="D1189" s="1" t="str">
        <f>VLOOKUP(Tableau1[[#This Row],[Catégorie]],Tableau3[],4,0)</f>
        <v>Farineux et céréales</v>
      </c>
      <c r="E1189" s="1" t="str">
        <f>VLOOKUP(Tableau1[[#This Row],[Catégorie]],Tableau3[],3,0)</f>
        <v>Riz</v>
      </c>
      <c r="F1189" s="1" t="str">
        <f>VLOOKUP(Tableau1[[#This Row],[Catégorie]],Tableau3[],5,0)</f>
        <v>Pain, farines et céréales</v>
      </c>
    </row>
    <row r="1190" spans="1:6" x14ac:dyDescent="0.35">
      <c r="A1190" s="1" t="s">
        <v>1115</v>
      </c>
      <c r="B1190" s="3">
        <v>0.77884065281691561</v>
      </c>
      <c r="C1190" s="1" t="s">
        <v>1622</v>
      </c>
      <c r="D1190" s="1" t="str">
        <f>VLOOKUP(Tableau1[[#This Row],[Catégorie]],Tableau3[],4,0)</f>
        <v>Farineux et céréales</v>
      </c>
      <c r="E1190" s="1" t="str">
        <f>VLOOKUP(Tableau1[[#This Row],[Catégorie]],Tableau3[],3,0)</f>
        <v>Riz</v>
      </c>
      <c r="F1190" s="1" t="str">
        <f>VLOOKUP(Tableau1[[#This Row],[Catégorie]],Tableau3[],5,0)</f>
        <v>Pain, farines et céréales</v>
      </c>
    </row>
    <row r="1191" spans="1:6" x14ac:dyDescent="0.35">
      <c r="A1191" s="1" t="s">
        <v>1116</v>
      </c>
      <c r="B1191" s="3">
        <v>0.77884065281691561</v>
      </c>
      <c r="C1191" s="1" t="s">
        <v>1622</v>
      </c>
      <c r="D1191" s="1" t="str">
        <f>VLOOKUP(Tableau1[[#This Row],[Catégorie]],Tableau3[],4,0)</f>
        <v>Farineux et céréales</v>
      </c>
      <c r="E1191" s="1" t="str">
        <f>VLOOKUP(Tableau1[[#This Row],[Catégorie]],Tableau3[],3,0)</f>
        <v>Riz</v>
      </c>
      <c r="F1191" s="1" t="str">
        <f>VLOOKUP(Tableau1[[#This Row],[Catégorie]],Tableau3[],5,0)</f>
        <v>Pain, farines et céréales</v>
      </c>
    </row>
    <row r="1192" spans="1:6" x14ac:dyDescent="0.35">
      <c r="A1192" s="1" t="s">
        <v>1117</v>
      </c>
      <c r="B1192" s="3">
        <v>0.77884065281691561</v>
      </c>
      <c r="C1192" s="1" t="s">
        <v>1622</v>
      </c>
      <c r="D1192" s="1" t="str">
        <f>VLOOKUP(Tableau1[[#This Row],[Catégorie]],Tableau3[],4,0)</f>
        <v>Farineux et céréales</v>
      </c>
      <c r="E1192" s="1" t="str">
        <f>VLOOKUP(Tableau1[[#This Row],[Catégorie]],Tableau3[],3,0)</f>
        <v>Riz</v>
      </c>
      <c r="F1192" s="1" t="str">
        <f>VLOOKUP(Tableau1[[#This Row],[Catégorie]],Tableau3[],5,0)</f>
        <v>Pain, farines et céréales</v>
      </c>
    </row>
    <row r="1193" spans="1:6" x14ac:dyDescent="0.35">
      <c r="A1193" s="1" t="s">
        <v>1118</v>
      </c>
      <c r="B1193" s="3">
        <v>0.77884065281691561</v>
      </c>
      <c r="C1193" s="1" t="s">
        <v>1622</v>
      </c>
      <c r="D1193" s="1" t="str">
        <f>VLOOKUP(Tableau1[[#This Row],[Catégorie]],Tableau3[],4,0)</f>
        <v>Farineux et céréales</v>
      </c>
      <c r="E1193" s="1" t="str">
        <f>VLOOKUP(Tableau1[[#This Row],[Catégorie]],Tableau3[],3,0)</f>
        <v>Riz</v>
      </c>
      <c r="F1193" s="1" t="str">
        <f>VLOOKUP(Tableau1[[#This Row],[Catégorie]],Tableau3[],5,0)</f>
        <v>Pain, farines et céréales</v>
      </c>
    </row>
    <row r="1194" spans="1:6" x14ac:dyDescent="0.35">
      <c r="A1194" s="1" t="s">
        <v>1119</v>
      </c>
      <c r="B1194" s="3">
        <v>0.77884065281691561</v>
      </c>
      <c r="C1194" s="1" t="s">
        <v>1622</v>
      </c>
      <c r="D1194" s="1" t="str">
        <f>VLOOKUP(Tableau1[[#This Row],[Catégorie]],Tableau3[],4,0)</f>
        <v>Farineux et céréales</v>
      </c>
      <c r="E1194" s="1" t="str">
        <f>VLOOKUP(Tableau1[[#This Row],[Catégorie]],Tableau3[],3,0)</f>
        <v>Riz</v>
      </c>
      <c r="F1194" s="1" t="str">
        <f>VLOOKUP(Tableau1[[#This Row],[Catégorie]],Tableau3[],5,0)</f>
        <v>Pain, farines et céréales</v>
      </c>
    </row>
    <row r="1195" spans="1:6" x14ac:dyDescent="0.35">
      <c r="A1195" s="1" t="s">
        <v>634</v>
      </c>
      <c r="B1195" s="3">
        <v>8.6927974189219022</v>
      </c>
      <c r="C1195" s="1" t="s">
        <v>1581</v>
      </c>
      <c r="D1195" s="1" t="str">
        <f>VLOOKUP(Tableau1[[#This Row],[Catégorie]],Tableau3[],4,0)</f>
        <v>Produits laitiers</v>
      </c>
      <c r="E1195" s="1" t="str">
        <f>VLOOKUP(Tableau1[[#This Row],[Catégorie]],Tableau3[],3,0)</f>
        <v>Fromage à pâte molle</v>
      </c>
      <c r="F1195" s="1" t="str">
        <f>VLOOKUP(Tableau1[[#This Row],[Catégorie]],Tableau3[],5,0)</f>
        <v>Produits laitiers</v>
      </c>
    </row>
    <row r="1196" spans="1:6" x14ac:dyDescent="0.35">
      <c r="A1196" s="1" t="s">
        <v>1207</v>
      </c>
      <c r="B1196" s="3">
        <v>0.55388308832765065</v>
      </c>
      <c r="C1196" s="1" t="s">
        <v>1571</v>
      </c>
      <c r="D1196" s="1" t="str">
        <f>VLOOKUP(Tableau1[[#This Row],[Catégorie]],Tableau3[],4,0)</f>
        <v>Racine et tubercules</v>
      </c>
      <c r="E1196" s="1" t="str">
        <f>VLOOKUP(Tableau1[[#This Row],[Catégorie]],Tableau3[],3,0)</f>
        <v>Pommes de terre</v>
      </c>
      <c r="F1196" s="1" t="str">
        <f>VLOOKUP(Tableau1[[#This Row],[Catégorie]],Tableau3[],5,0)</f>
        <v>Tubercules et racines</v>
      </c>
    </row>
    <row r="1197" spans="1:6" x14ac:dyDescent="0.35">
      <c r="A1197" s="1" t="s">
        <v>1208</v>
      </c>
      <c r="B1197" s="3">
        <v>0.55388308832765065</v>
      </c>
      <c r="C1197" s="1" t="s">
        <v>1571</v>
      </c>
      <c r="D1197" s="1" t="str">
        <f>VLOOKUP(Tableau1[[#This Row],[Catégorie]],Tableau3[],4,0)</f>
        <v>Racine et tubercules</v>
      </c>
      <c r="E1197" s="1" t="str">
        <f>VLOOKUP(Tableau1[[#This Row],[Catégorie]],Tableau3[],3,0)</f>
        <v>Pommes de terre</v>
      </c>
      <c r="F1197" s="1" t="str">
        <f>VLOOKUP(Tableau1[[#This Row],[Catégorie]],Tableau3[],5,0)</f>
        <v>Tubercules et racines</v>
      </c>
    </row>
    <row r="1198" spans="1:6" x14ac:dyDescent="0.35">
      <c r="A1198" s="1" t="s">
        <v>1209</v>
      </c>
      <c r="B1198" s="3">
        <v>0.55388308832765065</v>
      </c>
      <c r="C1198" s="1" t="s">
        <v>1571</v>
      </c>
      <c r="D1198" s="1" t="str">
        <f>VLOOKUP(Tableau1[[#This Row],[Catégorie]],Tableau3[],4,0)</f>
        <v>Racine et tubercules</v>
      </c>
      <c r="E1198" s="1" t="str">
        <f>VLOOKUP(Tableau1[[#This Row],[Catégorie]],Tableau3[],3,0)</f>
        <v>Pommes de terre</v>
      </c>
      <c r="F1198" s="1" t="str">
        <f>VLOOKUP(Tableau1[[#This Row],[Catégorie]],Tableau3[],5,0)</f>
        <v>Tubercules et racines</v>
      </c>
    </row>
    <row r="1199" spans="1:6" x14ac:dyDescent="0.35">
      <c r="A1199" s="1" t="s">
        <v>1221</v>
      </c>
      <c r="B1199" s="3">
        <v>12.662814347466735</v>
      </c>
      <c r="C1199" s="1" t="s">
        <v>1658</v>
      </c>
      <c r="D1199" s="1" t="str">
        <f>VLOOKUP(Tableau1[[#This Row],[Catégorie]],Tableau3[],4,0)</f>
        <v>Poissons</v>
      </c>
      <c r="E1199" s="1" t="str">
        <f>VLOOKUP(Tableau1[[#This Row],[Catégorie]],Tableau3[],3,0)</f>
        <v>Poissons de mer</v>
      </c>
      <c r="F1199" s="1" t="str">
        <f>VLOOKUP(Tableau1[[#This Row],[Catégorie]],Tableau3[],5,0)</f>
        <v>Poissons</v>
      </c>
    </row>
    <row r="1200" spans="1:6" x14ac:dyDescent="0.35">
      <c r="A1200" s="1" t="s">
        <v>443</v>
      </c>
      <c r="B1200" s="3">
        <v>0.50929826296100755</v>
      </c>
      <c r="C1200" s="1" t="s">
        <v>1534</v>
      </c>
      <c r="D1200" s="1" t="str">
        <f>VLOOKUP(Tableau1[[#This Row],[Catégorie]],Tableau3[],4,0)</f>
        <v>Légumes</v>
      </c>
      <c r="E1200" s="1" t="str">
        <f>VLOOKUP(Tableau1[[#This Row],[Catégorie]],Tableau3[],3,0)</f>
        <v>Légumes frais</v>
      </c>
      <c r="F1200" s="1" t="str">
        <f>VLOOKUP(Tableau1[[#This Row],[Catégorie]],Tableau3[],5,0)</f>
        <v>Fruits et légumes</v>
      </c>
    </row>
    <row r="1201" spans="1:6" x14ac:dyDescent="0.35">
      <c r="A1201" s="1" t="s">
        <v>548</v>
      </c>
      <c r="B1201" s="3">
        <v>0.37028904475089486</v>
      </c>
      <c r="C1201" s="1" t="s">
        <v>1748</v>
      </c>
      <c r="D1201" s="1" t="str">
        <f>VLOOKUP(Tableau1[[#This Row],[Catégorie]],Tableau3[],4,0)</f>
        <v>Herbes aromatiques</v>
      </c>
      <c r="E1201" s="1" t="str">
        <f>VLOOKUP(Tableau1[[#This Row],[Catégorie]],Tableau3[],3,0)</f>
        <v>Herbes aromatiques</v>
      </c>
      <c r="F1201" s="1" t="str">
        <f>VLOOKUP(Tableau1[[#This Row],[Catégorie]],Tableau3[],5,0)</f>
        <v>Herbes aromatiques</v>
      </c>
    </row>
    <row r="1202" spans="1:6" x14ac:dyDescent="0.35">
      <c r="A1202" s="1" t="s">
        <v>635</v>
      </c>
      <c r="B1202" s="3">
        <v>11.655498231543413</v>
      </c>
      <c r="C1202" s="1" t="s">
        <v>1581</v>
      </c>
      <c r="D1202" s="1" t="str">
        <f>VLOOKUP(Tableau1[[#This Row],[Catégorie]],Tableau3[],4,0)</f>
        <v>Produits laitiers</v>
      </c>
      <c r="E1202" s="1" t="str">
        <f>VLOOKUP(Tableau1[[#This Row],[Catégorie]],Tableau3[],3,0)</f>
        <v>Fromage à pâte molle</v>
      </c>
      <c r="F1202" s="1" t="str">
        <f>VLOOKUP(Tableau1[[#This Row],[Catégorie]],Tableau3[],5,0)</f>
        <v>Produits laitiers</v>
      </c>
    </row>
    <row r="1203" spans="1:6" x14ac:dyDescent="0.35">
      <c r="A1203" s="1" t="s">
        <v>853</v>
      </c>
      <c r="B1203" s="3">
        <v>0.50929826296100755</v>
      </c>
      <c r="C1203" s="1" t="s">
        <v>1534</v>
      </c>
      <c r="D1203" s="1" t="str">
        <f>VLOOKUP(Tableau1[[#This Row],[Catégorie]],Tableau3[],4,0)</f>
        <v>Légumes</v>
      </c>
      <c r="E1203" s="1" t="str">
        <f>VLOOKUP(Tableau1[[#This Row],[Catégorie]],Tableau3[],3,0)</f>
        <v>Légumes frais</v>
      </c>
      <c r="F1203" s="1" t="str">
        <f>VLOOKUP(Tableau1[[#This Row],[Catégorie]],Tableau3[],5,0)</f>
        <v>Fruits et légumes</v>
      </c>
    </row>
    <row r="1204" spans="1:6" x14ac:dyDescent="0.35">
      <c r="A1204" s="1" t="s">
        <v>1276</v>
      </c>
      <c r="B1204" s="3">
        <v>12.65697615587289</v>
      </c>
      <c r="C1204" s="1" t="s">
        <v>1646</v>
      </c>
      <c r="D1204" s="1" t="str">
        <f>VLOOKUP(Tableau1[[#This Row],[Catégorie]],Tableau3[],4,0)</f>
        <v>Viandes rouges</v>
      </c>
      <c r="E1204" s="1" t="str">
        <f>VLOOKUP(Tableau1[[#This Row],[Catégorie]],Tableau3[],3,0)</f>
        <v>Bœuf</v>
      </c>
      <c r="F1204" s="1" t="str">
        <f>VLOOKUP(Tableau1[[#This Row],[Catégorie]],Tableau3[],5,0)</f>
        <v>Viandes rouges</v>
      </c>
    </row>
    <row r="1205" spans="1:6" x14ac:dyDescent="0.35">
      <c r="A1205" s="1" t="s">
        <v>1475</v>
      </c>
      <c r="B1205" s="3">
        <v>23.98924731182796</v>
      </c>
      <c r="C1205" s="1" t="s">
        <v>1646</v>
      </c>
      <c r="D1205" s="1" t="str">
        <f>VLOOKUP(Tableau1[[#This Row],[Catégorie]],Tableau3[],4,0)</f>
        <v>Viandes rouges</v>
      </c>
      <c r="E1205" s="1" t="str">
        <f>VLOOKUP(Tableau1[[#This Row],[Catégorie]],Tableau3[],3,0)</f>
        <v>Bœuf</v>
      </c>
      <c r="F1205" s="1" t="str">
        <f>VLOOKUP(Tableau1[[#This Row],[Catégorie]],Tableau3[],5,0)</f>
        <v>Viandes rouges</v>
      </c>
    </row>
    <row r="1206" spans="1:6" x14ac:dyDescent="0.35">
      <c r="A1206" s="1" t="s">
        <v>23</v>
      </c>
      <c r="B1206" s="3">
        <v>0.37995502387409386</v>
      </c>
      <c r="C1206" s="1" t="s">
        <v>1592</v>
      </c>
      <c r="D1206" s="1" t="str">
        <f>VLOOKUP(Tableau1[[#This Row],[Catégorie]],Tableau3[],4,0)</f>
        <v>Produits industrialisés</v>
      </c>
      <c r="E1206" s="1" t="str">
        <f>VLOOKUP(Tableau1[[#This Row],[Catégorie]],Tableau3[],3,0)</f>
        <v>Plats asiatiques</v>
      </c>
      <c r="F1206" s="1" t="str">
        <f>VLOOKUP(Tableau1[[#This Row],[Catégorie]],Tableau3[],5,0)</f>
        <v>Produits industrialisés</v>
      </c>
    </row>
    <row r="1207" spans="1:6" x14ac:dyDescent="0.35">
      <c r="A1207" s="1" t="s">
        <v>24</v>
      </c>
      <c r="B1207" s="3">
        <v>0.37995502387409386</v>
      </c>
      <c r="C1207" s="1" t="s">
        <v>1592</v>
      </c>
      <c r="D1207" s="1" t="str">
        <f>VLOOKUP(Tableau1[[#This Row],[Catégorie]],Tableau3[],4,0)</f>
        <v>Produits industrialisés</v>
      </c>
      <c r="E1207" s="1" t="str">
        <f>VLOOKUP(Tableau1[[#This Row],[Catégorie]],Tableau3[],3,0)</f>
        <v>Plats asiatiques</v>
      </c>
      <c r="F1207" s="1" t="str">
        <f>VLOOKUP(Tableau1[[#This Row],[Catégorie]],Tableau3[],5,0)</f>
        <v>Produits industrialisés</v>
      </c>
    </row>
    <row r="1208" spans="1:6" x14ac:dyDescent="0.35">
      <c r="A1208" s="1" t="s">
        <v>1171</v>
      </c>
      <c r="B1208" s="3">
        <v>3.2635934664473378</v>
      </c>
      <c r="C1208" s="1"/>
      <c r="D1208" s="1" t="e">
        <f>VLOOKUP(Tableau1[[#This Row],[Catégorie]],Tableau3[],4,0)</f>
        <v>#N/A</v>
      </c>
      <c r="E1208" s="1" t="e">
        <f>VLOOKUP(Tableau1[[#This Row],[Catégorie]],Tableau3[],3,0)</f>
        <v>#N/A</v>
      </c>
      <c r="F1208" s="1" t="e">
        <f>VLOOKUP(Tableau1[[#This Row],[Catégorie]],Tableau3[],5,0)</f>
        <v>#N/A</v>
      </c>
    </row>
    <row r="1209" spans="1:6" x14ac:dyDescent="0.35">
      <c r="A1209" s="1" t="s">
        <v>1172</v>
      </c>
      <c r="B1209" s="3">
        <v>3.2635934664473378</v>
      </c>
      <c r="C1209" s="1"/>
      <c r="D1209" s="1" t="e">
        <f>VLOOKUP(Tableau1[[#This Row],[Catégorie]],Tableau3[],4,0)</f>
        <v>#N/A</v>
      </c>
      <c r="E1209" s="1" t="e">
        <f>VLOOKUP(Tableau1[[#This Row],[Catégorie]],Tableau3[],3,0)</f>
        <v>#N/A</v>
      </c>
      <c r="F1209" s="1" t="e">
        <f>VLOOKUP(Tableau1[[#This Row],[Catégorie]],Tableau3[],5,0)</f>
        <v>#N/A</v>
      </c>
    </row>
    <row r="1210" spans="1:6" x14ac:dyDescent="0.35">
      <c r="A1210" s="1" t="s">
        <v>9</v>
      </c>
      <c r="B1210" s="3">
        <v>2.1775396918013294</v>
      </c>
      <c r="C1210" s="1"/>
      <c r="D1210" s="1" t="e">
        <f>VLOOKUP(Tableau1[[#This Row],[Catégorie]],Tableau3[],4,0)</f>
        <v>#N/A</v>
      </c>
      <c r="E1210" s="1" t="e">
        <f>VLOOKUP(Tableau1[[#This Row],[Catégorie]],Tableau3[],3,0)</f>
        <v>#N/A</v>
      </c>
      <c r="F1210" s="1" t="e">
        <f>VLOOKUP(Tableau1[[#This Row],[Catégorie]],Tableau3[],5,0)</f>
        <v>#N/A</v>
      </c>
    </row>
    <row r="1211" spans="1:6" x14ac:dyDescent="0.35">
      <c r="A1211" s="1" t="s">
        <v>94</v>
      </c>
      <c r="B1211" s="3">
        <v>2.9031878737161301</v>
      </c>
      <c r="C1211" s="1"/>
      <c r="D1211" s="1" t="e">
        <f>VLOOKUP(Tableau1[[#This Row],[Catégorie]],Tableau3[],4,0)</f>
        <v>#N/A</v>
      </c>
      <c r="E1211" s="1" t="e">
        <f>VLOOKUP(Tableau1[[#This Row],[Catégorie]],Tableau3[],3,0)</f>
        <v>#N/A</v>
      </c>
      <c r="F1211" s="1" t="e">
        <f>VLOOKUP(Tableau1[[#This Row],[Catégorie]],Tableau3[],5,0)</f>
        <v>#N/A</v>
      </c>
    </row>
    <row r="1212" spans="1:6" x14ac:dyDescent="0.35">
      <c r="A1212" s="1" t="s">
        <v>698</v>
      </c>
      <c r="B1212" s="3">
        <v>0.5013408357289646</v>
      </c>
      <c r="C1212" s="1" t="s">
        <v>1518</v>
      </c>
      <c r="D1212" s="1" t="str">
        <f>VLOOKUP(Tableau1[[#This Row],[Catégorie]],Tableau3[],4,0)</f>
        <v>Fruits</v>
      </c>
      <c r="E1212" s="1" t="str">
        <f>VLOOKUP(Tableau1[[#This Row],[Catégorie]],Tableau3[],3,0)</f>
        <v>Fruits frais</v>
      </c>
      <c r="F1212" s="1" t="str">
        <f>VLOOKUP(Tableau1[[#This Row],[Catégorie]],Tableau3[],5,0)</f>
        <v>Fruits et légumes</v>
      </c>
    </row>
    <row r="1213" spans="1:6" x14ac:dyDescent="0.35">
      <c r="A1213" s="1" t="s">
        <v>814</v>
      </c>
      <c r="B1213" s="3">
        <v>0.50929826296100755</v>
      </c>
      <c r="C1213" s="1" t="s">
        <v>1534</v>
      </c>
      <c r="D1213" s="1" t="str">
        <f>VLOOKUP(Tableau1[[#This Row],[Catégorie]],Tableau3[],4,0)</f>
        <v>Légumes</v>
      </c>
      <c r="E1213" s="1" t="str">
        <f>VLOOKUP(Tableau1[[#This Row],[Catégorie]],Tableau3[],3,0)</f>
        <v>Légumes frais</v>
      </c>
      <c r="F1213" s="1" t="str">
        <f>VLOOKUP(Tableau1[[#This Row],[Catégorie]],Tableau3[],5,0)</f>
        <v>Fruits et légumes</v>
      </c>
    </row>
    <row r="1214" spans="1:6" x14ac:dyDescent="0.35">
      <c r="A1214" s="1" t="s">
        <v>854</v>
      </c>
      <c r="B1214" s="3">
        <v>0.50929826296100755</v>
      </c>
      <c r="C1214" s="1" t="s">
        <v>1534</v>
      </c>
      <c r="D1214" s="1" t="str">
        <f>VLOOKUP(Tableau1[[#This Row],[Catégorie]],Tableau3[],4,0)</f>
        <v>Légumes</v>
      </c>
      <c r="E1214" s="1" t="str">
        <f>VLOOKUP(Tableau1[[#This Row],[Catégorie]],Tableau3[],3,0)</f>
        <v>Légumes frais</v>
      </c>
      <c r="F1214" s="1" t="str">
        <f>VLOOKUP(Tableau1[[#This Row],[Catégorie]],Tableau3[],5,0)</f>
        <v>Fruits et légumes</v>
      </c>
    </row>
    <row r="1215" spans="1:6" x14ac:dyDescent="0.35">
      <c r="A1215" s="1" t="s">
        <v>855</v>
      </c>
      <c r="B1215" s="3">
        <v>0.50929826296100755</v>
      </c>
      <c r="C1215" s="1" t="s">
        <v>1534</v>
      </c>
      <c r="D1215" s="1" t="str">
        <f>VLOOKUP(Tableau1[[#This Row],[Catégorie]],Tableau3[],4,0)</f>
        <v>Légumes</v>
      </c>
      <c r="E1215" s="1" t="str">
        <f>VLOOKUP(Tableau1[[#This Row],[Catégorie]],Tableau3[],3,0)</f>
        <v>Légumes frais</v>
      </c>
      <c r="F1215" s="1" t="str">
        <f>VLOOKUP(Tableau1[[#This Row],[Catégorie]],Tableau3[],5,0)</f>
        <v>Fruits et légumes</v>
      </c>
    </row>
    <row r="1216" spans="1:6" x14ac:dyDescent="0.35">
      <c r="A1216" s="1" t="s">
        <v>856</v>
      </c>
      <c r="B1216" s="3">
        <v>0.50929826296100755</v>
      </c>
      <c r="C1216" s="1" t="s">
        <v>1534</v>
      </c>
      <c r="D1216" s="1" t="str">
        <f>VLOOKUP(Tableau1[[#This Row],[Catégorie]],Tableau3[],4,0)</f>
        <v>Légumes</v>
      </c>
      <c r="E1216" s="1" t="str">
        <f>VLOOKUP(Tableau1[[#This Row],[Catégorie]],Tableau3[],3,0)</f>
        <v>Légumes frais</v>
      </c>
      <c r="F1216" s="1" t="str">
        <f>VLOOKUP(Tableau1[[#This Row],[Catégorie]],Tableau3[],5,0)</f>
        <v>Fruits et légumes</v>
      </c>
    </row>
    <row r="1217" spans="1:6" x14ac:dyDescent="0.35">
      <c r="A1217" s="1" t="s">
        <v>857</v>
      </c>
      <c r="B1217" s="3">
        <v>0.50929826296100755</v>
      </c>
      <c r="C1217" s="1" t="s">
        <v>1534</v>
      </c>
      <c r="D1217" s="1" t="str">
        <f>VLOOKUP(Tableau1[[#This Row],[Catégorie]],Tableau3[],4,0)</f>
        <v>Légumes</v>
      </c>
      <c r="E1217" s="1" t="str">
        <f>VLOOKUP(Tableau1[[#This Row],[Catégorie]],Tableau3[],3,0)</f>
        <v>Légumes frais</v>
      </c>
      <c r="F1217" s="1" t="str">
        <f>VLOOKUP(Tableau1[[#This Row],[Catégorie]],Tableau3[],5,0)</f>
        <v>Fruits et légumes</v>
      </c>
    </row>
    <row r="1218" spans="1:6" x14ac:dyDescent="0.35">
      <c r="A1218" s="1" t="s">
        <v>858</v>
      </c>
      <c r="B1218" s="3">
        <v>0.50929826296100755</v>
      </c>
      <c r="C1218" s="1" t="s">
        <v>1534</v>
      </c>
      <c r="D1218" s="1" t="str">
        <f>VLOOKUP(Tableau1[[#This Row],[Catégorie]],Tableau3[],4,0)</f>
        <v>Légumes</v>
      </c>
      <c r="E1218" s="1" t="str">
        <f>VLOOKUP(Tableau1[[#This Row],[Catégorie]],Tableau3[],3,0)</f>
        <v>Légumes frais</v>
      </c>
      <c r="F1218" s="1" t="str">
        <f>VLOOKUP(Tableau1[[#This Row],[Catégorie]],Tableau3[],5,0)</f>
        <v>Fruits et légumes</v>
      </c>
    </row>
    <row r="1219" spans="1:6" x14ac:dyDescent="0.35">
      <c r="A1219" s="1" t="s">
        <v>815</v>
      </c>
      <c r="B1219" s="3">
        <v>0.50929826296100755</v>
      </c>
      <c r="C1219" s="1" t="s">
        <v>1534</v>
      </c>
      <c r="D1219" s="1" t="str">
        <f>VLOOKUP(Tableau1[[#This Row],[Catégorie]],Tableau3[],4,0)</f>
        <v>Légumes</v>
      </c>
      <c r="E1219" s="1" t="str">
        <f>VLOOKUP(Tableau1[[#This Row],[Catégorie]],Tableau3[],3,0)</f>
        <v>Légumes frais</v>
      </c>
      <c r="F1219" s="1" t="str">
        <f>VLOOKUP(Tableau1[[#This Row],[Catégorie]],Tableau3[],5,0)</f>
        <v>Fruits et légumes</v>
      </c>
    </row>
    <row r="1220" spans="1:6" x14ac:dyDescent="0.35">
      <c r="A1220" s="1" t="s">
        <v>1277</v>
      </c>
      <c r="B1220" s="3">
        <v>15.821220194841112</v>
      </c>
      <c r="C1220" s="1" t="s">
        <v>1576</v>
      </c>
      <c r="D1220" s="1" t="str">
        <f>VLOOKUP(Tableau1[[#This Row],[Catégorie]],Tableau3[],4,0)</f>
        <v>Charcuterie</v>
      </c>
      <c r="E1220" s="1" t="str">
        <f>VLOOKUP(Tableau1[[#This Row],[Catégorie]],Tableau3[],3,0)</f>
        <v>Produits de charcuterie cuits</v>
      </c>
      <c r="F1220" s="1" t="str">
        <f>VLOOKUP(Tableau1[[#This Row],[Catégorie]],Tableau3[],5,0)</f>
        <v>Viandes autres, charcuterie et abats</v>
      </c>
    </row>
    <row r="1221" spans="1:6" x14ac:dyDescent="0.35">
      <c r="A1221" s="1" t="s">
        <v>1278</v>
      </c>
      <c r="B1221" s="3">
        <v>15.821220194841112</v>
      </c>
      <c r="C1221" s="1" t="s">
        <v>1576</v>
      </c>
      <c r="D1221" s="1" t="str">
        <f>VLOOKUP(Tableau1[[#This Row],[Catégorie]],Tableau3[],4,0)</f>
        <v>Charcuterie</v>
      </c>
      <c r="E1221" s="1" t="str">
        <f>VLOOKUP(Tableau1[[#This Row],[Catégorie]],Tableau3[],3,0)</f>
        <v>Produits de charcuterie cuits</v>
      </c>
      <c r="F1221" s="1" t="str">
        <f>VLOOKUP(Tableau1[[#This Row],[Catégorie]],Tableau3[],5,0)</f>
        <v>Viandes autres, charcuterie et abats</v>
      </c>
    </row>
    <row r="1222" spans="1:6" x14ac:dyDescent="0.35">
      <c r="A1222" s="1" t="s">
        <v>299</v>
      </c>
      <c r="B1222" s="3">
        <v>3.2635934664473378</v>
      </c>
      <c r="C1222" s="1"/>
      <c r="D1222" s="1" t="e">
        <f>VLOOKUP(Tableau1[[#This Row],[Catégorie]],Tableau3[],4,0)</f>
        <v>#N/A</v>
      </c>
      <c r="E1222" s="1" t="e">
        <f>VLOOKUP(Tableau1[[#This Row],[Catégorie]],Tableau3[],3,0)</f>
        <v>#N/A</v>
      </c>
      <c r="F1222" s="1" t="e">
        <f>VLOOKUP(Tableau1[[#This Row],[Catégorie]],Tableau3[],5,0)</f>
        <v>#N/A</v>
      </c>
    </row>
    <row r="1223" spans="1:6" x14ac:dyDescent="0.35">
      <c r="A1223" s="1" t="s">
        <v>1326</v>
      </c>
      <c r="B1223" s="3">
        <v>1.092936085666351</v>
      </c>
      <c r="C1223" s="1"/>
      <c r="D1223" s="1" t="e">
        <f>VLOOKUP(Tableau1[[#This Row],[Catégorie]],Tableau3[],4,0)</f>
        <v>#N/A</v>
      </c>
      <c r="E1223" s="1" t="e">
        <f>VLOOKUP(Tableau1[[#This Row],[Catégorie]],Tableau3[],3,0)</f>
        <v>#N/A</v>
      </c>
      <c r="F1223" s="1" t="e">
        <f>VLOOKUP(Tableau1[[#This Row],[Catégorie]],Tableau3[],5,0)</f>
        <v>#N/A</v>
      </c>
    </row>
    <row r="1224" spans="1:6" x14ac:dyDescent="0.35">
      <c r="A1224" s="1" t="s">
        <v>884</v>
      </c>
      <c r="B1224" s="3">
        <v>0.32312203387765104</v>
      </c>
      <c r="C1224" s="1" t="s">
        <v>1534</v>
      </c>
      <c r="D1224" s="1" t="str">
        <f>VLOOKUP(Tableau1[[#This Row],[Catégorie]],Tableau3[],4,0)</f>
        <v>Légumes</v>
      </c>
      <c r="E1224" s="1" t="str">
        <f>VLOOKUP(Tableau1[[#This Row],[Catégorie]],Tableau3[],3,0)</f>
        <v>Légumes frais</v>
      </c>
      <c r="F1224" s="1" t="str">
        <f>VLOOKUP(Tableau1[[#This Row],[Catégorie]],Tableau3[],5,0)</f>
        <v>Fruits et légumes</v>
      </c>
    </row>
    <row r="1225" spans="1:6" x14ac:dyDescent="0.35">
      <c r="A1225" s="1" t="s">
        <v>1279</v>
      </c>
      <c r="B1225" s="3">
        <v>7.9738949781999207</v>
      </c>
      <c r="C1225" s="1" t="s">
        <v>1576</v>
      </c>
      <c r="D1225" s="1" t="str">
        <f>VLOOKUP(Tableau1[[#This Row],[Catégorie]],Tableau3[],4,0)</f>
        <v>Charcuterie</v>
      </c>
      <c r="E1225" s="1" t="str">
        <f>VLOOKUP(Tableau1[[#This Row],[Catégorie]],Tableau3[],3,0)</f>
        <v>Produits de charcuterie cuits</v>
      </c>
      <c r="F1225" s="1" t="str">
        <f>VLOOKUP(Tableau1[[#This Row],[Catégorie]],Tableau3[],5,0)</f>
        <v>Viandes autres, charcuterie et abats</v>
      </c>
    </row>
    <row r="1226" spans="1:6" x14ac:dyDescent="0.35">
      <c r="A1226" s="1" t="s">
        <v>1280</v>
      </c>
      <c r="B1226" s="3">
        <v>16.427419354838712</v>
      </c>
      <c r="C1226" s="1" t="s">
        <v>1613</v>
      </c>
      <c r="D1226" s="1" t="str">
        <f>VLOOKUP(Tableau1[[#This Row],[Catégorie]],Tableau3[],4,0)</f>
        <v>Viandes blanches</v>
      </c>
      <c r="E1226" s="1" t="str">
        <f>VLOOKUP(Tableau1[[#This Row],[Catégorie]],Tableau3[],3,0)</f>
        <v>Veau</v>
      </c>
      <c r="F1226" s="1" t="str">
        <f>VLOOKUP(Tableau1[[#This Row],[Catégorie]],Tableau3[],5,0)</f>
        <v>Viandes autres, charcuterie et abats</v>
      </c>
    </row>
    <row r="1227" spans="1:6" x14ac:dyDescent="0.35">
      <c r="A1227" s="1" t="s">
        <v>1281</v>
      </c>
      <c r="B1227" s="3">
        <v>7.9738949781999207</v>
      </c>
      <c r="C1227" s="1" t="s">
        <v>1576</v>
      </c>
      <c r="D1227" s="1" t="str">
        <f>VLOOKUP(Tableau1[[#This Row],[Catégorie]],Tableau3[],4,0)</f>
        <v>Charcuterie</v>
      </c>
      <c r="E1227" s="1" t="str">
        <f>VLOOKUP(Tableau1[[#This Row],[Catégorie]],Tableau3[],3,0)</f>
        <v>Produits de charcuterie cuits</v>
      </c>
      <c r="F1227" s="1" t="str">
        <f>VLOOKUP(Tableau1[[#This Row],[Catégorie]],Tableau3[],5,0)</f>
        <v>Viandes autres, charcuterie et abats</v>
      </c>
    </row>
    <row r="1228" spans="1:6" x14ac:dyDescent="0.35">
      <c r="A1228" s="1" t="s">
        <v>459</v>
      </c>
      <c r="B1228" s="3">
        <v>1.092936085666351</v>
      </c>
      <c r="C1228" s="1"/>
      <c r="D1228" s="1" t="e">
        <f>VLOOKUP(Tableau1[[#This Row],[Catégorie]],Tableau3[],4,0)</f>
        <v>#N/A</v>
      </c>
      <c r="E1228" s="1" t="e">
        <f>VLOOKUP(Tableau1[[#This Row],[Catégorie]],Tableau3[],3,0)</f>
        <v>#N/A</v>
      </c>
      <c r="F1228" s="1" t="e">
        <f>VLOOKUP(Tableau1[[#This Row],[Catégorie]],Tableau3[],5,0)</f>
        <v>#N/A</v>
      </c>
    </row>
    <row r="1229" spans="1:6" x14ac:dyDescent="0.35">
      <c r="A1229" s="1" t="s">
        <v>106</v>
      </c>
      <c r="B1229" s="3">
        <v>2.9031878737161301</v>
      </c>
      <c r="C1229" s="1"/>
      <c r="D1229" s="1" t="e">
        <f>VLOOKUP(Tableau1[[#This Row],[Catégorie]],Tableau3[],4,0)</f>
        <v>#N/A</v>
      </c>
      <c r="E1229" s="1" t="e">
        <f>VLOOKUP(Tableau1[[#This Row],[Catégorie]],Tableau3[],3,0)</f>
        <v>#N/A</v>
      </c>
      <c r="F1229" s="1" t="e">
        <f>VLOOKUP(Tableau1[[#This Row],[Catégorie]],Tableau3[],5,0)</f>
        <v>#N/A</v>
      </c>
    </row>
    <row r="1230" spans="1:6" x14ac:dyDescent="0.35">
      <c r="A1230" s="1" t="s">
        <v>25</v>
      </c>
      <c r="B1230" s="3">
        <v>0.37995502387409386</v>
      </c>
      <c r="C1230" s="1"/>
      <c r="D1230" s="1" t="e">
        <f>VLOOKUP(Tableau1[[#This Row],[Catégorie]],Tableau3[],4,0)</f>
        <v>#N/A</v>
      </c>
      <c r="E1230" s="1" t="e">
        <f>VLOOKUP(Tableau1[[#This Row],[Catégorie]],Tableau3[],3,0)</f>
        <v>#N/A</v>
      </c>
      <c r="F1230" s="1" t="e">
        <f>VLOOKUP(Tableau1[[#This Row],[Catégorie]],Tableau3[],5,0)</f>
        <v>#N/A</v>
      </c>
    </row>
    <row r="1231" spans="1:6" x14ac:dyDescent="0.35">
      <c r="A1231" s="1" t="s">
        <v>133</v>
      </c>
      <c r="B1231" s="3">
        <v>0.11379147137932405</v>
      </c>
      <c r="C1231" s="1"/>
      <c r="D1231" s="1" t="e">
        <f>VLOOKUP(Tableau1[[#This Row],[Catégorie]],Tableau3[],4,0)</f>
        <v>#N/A</v>
      </c>
      <c r="E1231" s="1" t="e">
        <f>VLOOKUP(Tableau1[[#This Row],[Catégorie]],Tableau3[],3,0)</f>
        <v>#N/A</v>
      </c>
      <c r="F1231" s="1" t="e">
        <f>VLOOKUP(Tableau1[[#This Row],[Catégorie]],Tableau3[],5,0)</f>
        <v>#N/A</v>
      </c>
    </row>
    <row r="1232" spans="1:6" x14ac:dyDescent="0.35">
      <c r="A1232" s="1" t="s">
        <v>1195</v>
      </c>
      <c r="B1232" s="3">
        <v>1.8257019493310429</v>
      </c>
      <c r="C1232" s="1"/>
      <c r="D1232" s="1" t="e">
        <f>VLOOKUP(Tableau1[[#This Row],[Catégorie]],Tableau3[],4,0)</f>
        <v>#N/A</v>
      </c>
      <c r="E1232" s="1" t="e">
        <f>VLOOKUP(Tableau1[[#This Row],[Catégorie]],Tableau3[],3,0)</f>
        <v>#N/A</v>
      </c>
      <c r="F1232" s="1" t="e">
        <f>VLOOKUP(Tableau1[[#This Row],[Catégorie]],Tableau3[],5,0)</f>
        <v>#N/A</v>
      </c>
    </row>
    <row r="1233" spans="1:6" x14ac:dyDescent="0.35">
      <c r="A1233" s="1" t="s">
        <v>731</v>
      </c>
      <c r="B1233" s="3">
        <v>26.075268817204304</v>
      </c>
      <c r="C1233" s="1" t="s">
        <v>1750</v>
      </c>
      <c r="D1233" s="1" t="str">
        <f>VLOOKUP(Tableau1[[#This Row],[Catégorie]],Tableau3[],4,0)</f>
        <v>Viandes noires</v>
      </c>
      <c r="E1233" s="1" t="str">
        <f>VLOOKUP(Tableau1[[#This Row],[Catégorie]],Tableau3[],3,0)</f>
        <v>Gibier sauvage</v>
      </c>
      <c r="F1233" s="1" t="str">
        <f>VLOOKUP(Tableau1[[#This Row],[Catégorie]],Tableau3[],5,0)</f>
        <v>Viandes autres, charcuterie et abats</v>
      </c>
    </row>
    <row r="1234" spans="1:6" x14ac:dyDescent="0.35">
      <c r="A1234" s="1" t="s">
        <v>95</v>
      </c>
      <c r="B1234" s="3">
        <v>2.9031878737161301</v>
      </c>
      <c r="C1234" s="1"/>
      <c r="D1234" s="1" t="e">
        <f>VLOOKUP(Tableau1[[#This Row],[Catégorie]],Tableau3[],4,0)</f>
        <v>#N/A</v>
      </c>
      <c r="E1234" s="1" t="e">
        <f>VLOOKUP(Tableau1[[#This Row],[Catégorie]],Tableau3[],3,0)</f>
        <v>#N/A</v>
      </c>
      <c r="F1234" s="1" t="e">
        <f>VLOOKUP(Tableau1[[#This Row],[Catégorie]],Tableau3[],5,0)</f>
        <v>#N/A</v>
      </c>
    </row>
    <row r="1235" spans="1:6" x14ac:dyDescent="0.35">
      <c r="A1235" s="1" t="s">
        <v>636</v>
      </c>
      <c r="B1235" s="3">
        <v>11.655498231543413</v>
      </c>
      <c r="C1235" s="1"/>
      <c r="D1235" s="1" t="e">
        <f>VLOOKUP(Tableau1[[#This Row],[Catégorie]],Tableau3[],4,0)</f>
        <v>#N/A</v>
      </c>
      <c r="E1235" s="1" t="e">
        <f>VLOOKUP(Tableau1[[#This Row],[Catégorie]],Tableau3[],3,0)</f>
        <v>#N/A</v>
      </c>
      <c r="F1235" s="1" t="e">
        <f>VLOOKUP(Tableau1[[#This Row],[Catégorie]],Tableau3[],5,0)</f>
        <v>#N/A</v>
      </c>
    </row>
    <row r="1236" spans="1:6" x14ac:dyDescent="0.35">
      <c r="A1236" s="1" t="s">
        <v>1196</v>
      </c>
      <c r="B1236" s="3">
        <v>0.13687284259917801</v>
      </c>
      <c r="C1236" s="1" t="s">
        <v>1658</v>
      </c>
      <c r="D1236" s="1" t="str">
        <f>VLOOKUP(Tableau1[[#This Row],[Catégorie]],Tableau3[],4,0)</f>
        <v>Poissons</v>
      </c>
      <c r="E1236" s="1" t="str">
        <f>VLOOKUP(Tableau1[[#This Row],[Catégorie]],Tableau3[],3,0)</f>
        <v>Poissons de mer</v>
      </c>
      <c r="F1236" s="1" t="str">
        <f>VLOOKUP(Tableau1[[#This Row],[Catégorie]],Tableau3[],5,0)</f>
        <v>Poissons</v>
      </c>
    </row>
    <row r="1237" spans="1:6" x14ac:dyDescent="0.35">
      <c r="A1237" s="1" t="s">
        <v>1327</v>
      </c>
      <c r="B1237" s="3">
        <v>1.092936085666351</v>
      </c>
      <c r="C1237" s="1" t="s">
        <v>1702</v>
      </c>
      <c r="D1237" s="1" t="str">
        <f>VLOOKUP(Tableau1[[#This Row],[Catégorie]],Tableau3[],4,0)</f>
        <v>Sauces</v>
      </c>
      <c r="E1237" s="1" t="str">
        <f>VLOOKUP(Tableau1[[#This Row],[Catégorie]],Tableau3[],3,0)</f>
        <v>Sauces</v>
      </c>
      <c r="F1237" s="1" t="str">
        <f>VLOOKUP(Tableau1[[#This Row],[Catégorie]],Tableau3[],5,0)</f>
        <v>Sauces</v>
      </c>
    </row>
    <row r="1238" spans="1:6" x14ac:dyDescent="0.35">
      <c r="A1238" s="1" t="s">
        <v>1329</v>
      </c>
      <c r="B1238" s="3">
        <v>1.092936085666351</v>
      </c>
      <c r="C1238" s="1" t="s">
        <v>1702</v>
      </c>
      <c r="D1238" s="1" t="str">
        <f>VLOOKUP(Tableau1[[#This Row],[Catégorie]],Tableau3[],4,0)</f>
        <v>Sauces</v>
      </c>
      <c r="E1238" s="1" t="str">
        <f>VLOOKUP(Tableau1[[#This Row],[Catégorie]],Tableau3[],3,0)</f>
        <v>Sauces</v>
      </c>
      <c r="F1238" s="1" t="str">
        <f>VLOOKUP(Tableau1[[#This Row],[Catégorie]],Tableau3[],5,0)</f>
        <v>Sauces</v>
      </c>
    </row>
    <row r="1239" spans="1:6" x14ac:dyDescent="0.35">
      <c r="A1239" s="1" t="s">
        <v>1328</v>
      </c>
      <c r="B1239" s="3">
        <v>1.092936085666351</v>
      </c>
      <c r="C1239" s="1" t="s">
        <v>1702</v>
      </c>
      <c r="D1239" s="1" t="str">
        <f>VLOOKUP(Tableau1[[#This Row],[Catégorie]],Tableau3[],4,0)</f>
        <v>Sauces</v>
      </c>
      <c r="E1239" s="1" t="str">
        <f>VLOOKUP(Tableau1[[#This Row],[Catégorie]],Tableau3[],3,0)</f>
        <v>Sauces</v>
      </c>
      <c r="F1239" s="1" t="str">
        <f>VLOOKUP(Tableau1[[#This Row],[Catégorie]],Tableau3[],5,0)</f>
        <v>Sauces</v>
      </c>
    </row>
    <row r="1240" spans="1:6" x14ac:dyDescent="0.35">
      <c r="A1240" s="1" t="s">
        <v>1330</v>
      </c>
      <c r="B1240" s="3">
        <v>1.092936085666351</v>
      </c>
      <c r="C1240" s="1" t="s">
        <v>1702</v>
      </c>
      <c r="D1240" s="1" t="str">
        <f>VLOOKUP(Tableau1[[#This Row],[Catégorie]],Tableau3[],4,0)</f>
        <v>Sauces</v>
      </c>
      <c r="E1240" s="1" t="str">
        <f>VLOOKUP(Tableau1[[#This Row],[Catégorie]],Tableau3[],3,0)</f>
        <v>Sauces</v>
      </c>
      <c r="F1240" s="1" t="str">
        <f>VLOOKUP(Tableau1[[#This Row],[Catégorie]],Tableau3[],5,0)</f>
        <v>Sauces</v>
      </c>
    </row>
    <row r="1241" spans="1:6" x14ac:dyDescent="0.35">
      <c r="A1241" s="1" t="s">
        <v>1331</v>
      </c>
      <c r="B1241" s="3">
        <v>1.092936085666351</v>
      </c>
      <c r="C1241" s="1" t="s">
        <v>1702</v>
      </c>
      <c r="D1241" s="1" t="str">
        <f>VLOOKUP(Tableau1[[#This Row],[Catégorie]],Tableau3[],4,0)</f>
        <v>Sauces</v>
      </c>
      <c r="E1241" s="1" t="str">
        <f>VLOOKUP(Tableau1[[#This Row],[Catégorie]],Tableau3[],3,0)</f>
        <v>Sauces</v>
      </c>
      <c r="F1241" s="1" t="str">
        <f>VLOOKUP(Tableau1[[#This Row],[Catégorie]],Tableau3[],5,0)</f>
        <v>Sauces</v>
      </c>
    </row>
    <row r="1242" spans="1:6" x14ac:dyDescent="0.35">
      <c r="A1242" s="1" t="s">
        <v>1332</v>
      </c>
      <c r="B1242" s="3">
        <v>1.092936085666351</v>
      </c>
      <c r="C1242" s="1" t="s">
        <v>1702</v>
      </c>
      <c r="D1242" s="1" t="str">
        <f>VLOOKUP(Tableau1[[#This Row],[Catégorie]],Tableau3[],4,0)</f>
        <v>Sauces</v>
      </c>
      <c r="E1242" s="1" t="str">
        <f>VLOOKUP(Tableau1[[#This Row],[Catégorie]],Tableau3[],3,0)</f>
        <v>Sauces</v>
      </c>
      <c r="F1242" s="1" t="str">
        <f>VLOOKUP(Tableau1[[#This Row],[Catégorie]],Tableau3[],5,0)</f>
        <v>Sauces</v>
      </c>
    </row>
    <row r="1243" spans="1:6" x14ac:dyDescent="0.35">
      <c r="A1243" s="1" t="s">
        <v>1333</v>
      </c>
      <c r="B1243" s="3">
        <v>1.092936085666351</v>
      </c>
      <c r="C1243" s="1" t="s">
        <v>1702</v>
      </c>
      <c r="D1243" s="1" t="str">
        <f>VLOOKUP(Tableau1[[#This Row],[Catégorie]],Tableau3[],4,0)</f>
        <v>Sauces</v>
      </c>
      <c r="E1243" s="1" t="str">
        <f>VLOOKUP(Tableau1[[#This Row],[Catégorie]],Tableau3[],3,0)</f>
        <v>Sauces</v>
      </c>
      <c r="F1243" s="1" t="str">
        <f>VLOOKUP(Tableau1[[#This Row],[Catégorie]],Tableau3[],5,0)</f>
        <v>Sauces</v>
      </c>
    </row>
    <row r="1244" spans="1:6" x14ac:dyDescent="0.35">
      <c r="A1244" s="1" t="s">
        <v>1334</v>
      </c>
      <c r="B1244" s="3">
        <v>1.092936085666351</v>
      </c>
      <c r="C1244" s="1" t="s">
        <v>1702</v>
      </c>
      <c r="D1244" s="1" t="str">
        <f>VLOOKUP(Tableau1[[#This Row],[Catégorie]],Tableau3[],4,0)</f>
        <v>Sauces</v>
      </c>
      <c r="E1244" s="1" t="str">
        <f>VLOOKUP(Tableau1[[#This Row],[Catégorie]],Tableau3[],3,0)</f>
        <v>Sauces</v>
      </c>
      <c r="F1244" s="1" t="str">
        <f>VLOOKUP(Tableau1[[#This Row],[Catégorie]],Tableau3[],5,0)</f>
        <v>Sauces</v>
      </c>
    </row>
    <row r="1245" spans="1:6" x14ac:dyDescent="0.35">
      <c r="A1245" s="1" t="s">
        <v>1335</v>
      </c>
      <c r="B1245" s="3">
        <v>1.092936085666351</v>
      </c>
      <c r="C1245" s="1" t="s">
        <v>1702</v>
      </c>
      <c r="D1245" s="1" t="str">
        <f>VLOOKUP(Tableau1[[#This Row],[Catégorie]],Tableau3[],4,0)</f>
        <v>Sauces</v>
      </c>
      <c r="E1245" s="1" t="str">
        <f>VLOOKUP(Tableau1[[#This Row],[Catégorie]],Tableau3[],3,0)</f>
        <v>Sauces</v>
      </c>
      <c r="F1245" s="1" t="str">
        <f>VLOOKUP(Tableau1[[#This Row],[Catégorie]],Tableau3[],5,0)</f>
        <v>Sauces</v>
      </c>
    </row>
    <row r="1246" spans="1:6" x14ac:dyDescent="0.35">
      <c r="A1246" s="1" t="s">
        <v>1336</v>
      </c>
      <c r="B1246" s="3">
        <v>1.092936085666351</v>
      </c>
      <c r="C1246" s="1" t="s">
        <v>1702</v>
      </c>
      <c r="D1246" s="1" t="str">
        <f>VLOOKUP(Tableau1[[#This Row],[Catégorie]],Tableau3[],4,0)</f>
        <v>Sauces</v>
      </c>
      <c r="E1246" s="1" t="str">
        <f>VLOOKUP(Tableau1[[#This Row],[Catégorie]],Tableau3[],3,0)</f>
        <v>Sauces</v>
      </c>
      <c r="F1246" s="1" t="str">
        <f>VLOOKUP(Tableau1[[#This Row],[Catégorie]],Tableau3[],5,0)</f>
        <v>Sauces</v>
      </c>
    </row>
    <row r="1247" spans="1:6" x14ac:dyDescent="0.35">
      <c r="A1247" s="1" t="s">
        <v>1337</v>
      </c>
      <c r="B1247" s="3">
        <v>1.092936085666351</v>
      </c>
      <c r="C1247" s="1" t="s">
        <v>1702</v>
      </c>
      <c r="D1247" s="1" t="str">
        <f>VLOOKUP(Tableau1[[#This Row],[Catégorie]],Tableau3[],4,0)</f>
        <v>Sauces</v>
      </c>
      <c r="E1247" s="1" t="str">
        <f>VLOOKUP(Tableau1[[#This Row],[Catégorie]],Tableau3[],3,0)</f>
        <v>Sauces</v>
      </c>
      <c r="F1247" s="1" t="str">
        <f>VLOOKUP(Tableau1[[#This Row],[Catégorie]],Tableau3[],5,0)</f>
        <v>Sauces</v>
      </c>
    </row>
    <row r="1248" spans="1:6" x14ac:dyDescent="0.35">
      <c r="A1248" s="1" t="s">
        <v>1338</v>
      </c>
      <c r="B1248" s="3">
        <v>1.092936085666351</v>
      </c>
      <c r="C1248" s="1" t="s">
        <v>1702</v>
      </c>
      <c r="D1248" s="1" t="str">
        <f>VLOOKUP(Tableau1[[#This Row],[Catégorie]],Tableau3[],4,0)</f>
        <v>Sauces</v>
      </c>
      <c r="E1248" s="1" t="str">
        <f>VLOOKUP(Tableau1[[#This Row],[Catégorie]],Tableau3[],3,0)</f>
        <v>Sauces</v>
      </c>
      <c r="F1248" s="1" t="str">
        <f>VLOOKUP(Tableau1[[#This Row],[Catégorie]],Tableau3[],5,0)</f>
        <v>Sauces</v>
      </c>
    </row>
    <row r="1249" spans="1:6" x14ac:dyDescent="0.35">
      <c r="A1249" s="1" t="s">
        <v>1339</v>
      </c>
      <c r="B1249" s="3">
        <v>1.092936085666351</v>
      </c>
      <c r="C1249" s="1" t="s">
        <v>1702</v>
      </c>
      <c r="D1249" s="1" t="str">
        <f>VLOOKUP(Tableau1[[#This Row],[Catégorie]],Tableau3[],4,0)</f>
        <v>Sauces</v>
      </c>
      <c r="E1249" s="1" t="str">
        <f>VLOOKUP(Tableau1[[#This Row],[Catégorie]],Tableau3[],3,0)</f>
        <v>Sauces</v>
      </c>
      <c r="F1249" s="1" t="str">
        <f>VLOOKUP(Tableau1[[#This Row],[Catégorie]],Tableau3[],5,0)</f>
        <v>Sauces</v>
      </c>
    </row>
    <row r="1250" spans="1:6" x14ac:dyDescent="0.35">
      <c r="A1250" s="1" t="s">
        <v>1340</v>
      </c>
      <c r="B1250" s="3">
        <v>1.092936085666351</v>
      </c>
      <c r="C1250" s="1" t="s">
        <v>1702</v>
      </c>
      <c r="D1250" s="1" t="str">
        <f>VLOOKUP(Tableau1[[#This Row],[Catégorie]],Tableau3[],4,0)</f>
        <v>Sauces</v>
      </c>
      <c r="E1250" s="1" t="str">
        <f>VLOOKUP(Tableau1[[#This Row],[Catégorie]],Tableau3[],3,0)</f>
        <v>Sauces</v>
      </c>
      <c r="F1250" s="1" t="str">
        <f>VLOOKUP(Tableau1[[#This Row],[Catégorie]],Tableau3[],5,0)</f>
        <v>Sauces</v>
      </c>
    </row>
    <row r="1251" spans="1:6" x14ac:dyDescent="0.35">
      <c r="A1251" s="1" t="s">
        <v>1341</v>
      </c>
      <c r="B1251" s="3">
        <v>1.092936085666351</v>
      </c>
      <c r="C1251" s="1" t="s">
        <v>1702</v>
      </c>
      <c r="D1251" s="1" t="str">
        <f>VLOOKUP(Tableau1[[#This Row],[Catégorie]],Tableau3[],4,0)</f>
        <v>Sauces</v>
      </c>
      <c r="E1251" s="1" t="str">
        <f>VLOOKUP(Tableau1[[#This Row],[Catégorie]],Tableau3[],3,0)</f>
        <v>Sauces</v>
      </c>
      <c r="F1251" s="1" t="str">
        <f>VLOOKUP(Tableau1[[#This Row],[Catégorie]],Tableau3[],5,0)</f>
        <v>Sauces</v>
      </c>
    </row>
    <row r="1252" spans="1:6" x14ac:dyDescent="0.35">
      <c r="A1252" s="1" t="s">
        <v>1342</v>
      </c>
      <c r="B1252" s="3">
        <v>1.092936085666351</v>
      </c>
      <c r="C1252" s="1" t="s">
        <v>1702</v>
      </c>
      <c r="D1252" s="1" t="str">
        <f>VLOOKUP(Tableau1[[#This Row],[Catégorie]],Tableau3[],4,0)</f>
        <v>Sauces</v>
      </c>
      <c r="E1252" s="1" t="str">
        <f>VLOOKUP(Tableau1[[#This Row],[Catégorie]],Tableau3[],3,0)</f>
        <v>Sauces</v>
      </c>
      <c r="F1252" s="1" t="str">
        <f>VLOOKUP(Tableau1[[#This Row],[Catégorie]],Tableau3[],5,0)</f>
        <v>Sauces</v>
      </c>
    </row>
    <row r="1253" spans="1:6" x14ac:dyDescent="0.35">
      <c r="A1253" s="1" t="s">
        <v>1441</v>
      </c>
      <c r="B1253" s="3">
        <v>1.1379147137932404</v>
      </c>
      <c r="C1253" s="1" t="s">
        <v>1702</v>
      </c>
      <c r="D1253" s="1" t="str">
        <f>VLOOKUP(Tableau1[[#This Row],[Catégorie]],Tableau3[],4,0)</f>
        <v>Sauces</v>
      </c>
      <c r="E1253" s="1" t="str">
        <f>VLOOKUP(Tableau1[[#This Row],[Catégorie]],Tableau3[],3,0)</f>
        <v>Sauces</v>
      </c>
      <c r="F1253" s="1" t="str">
        <f>VLOOKUP(Tableau1[[#This Row],[Catégorie]],Tableau3[],5,0)</f>
        <v>Sauces</v>
      </c>
    </row>
    <row r="1254" spans="1:6" x14ac:dyDescent="0.35">
      <c r="A1254" s="1" t="s">
        <v>1343</v>
      </c>
      <c r="B1254" s="3">
        <v>1.092936085666351</v>
      </c>
      <c r="C1254" s="1" t="s">
        <v>1702</v>
      </c>
      <c r="D1254" s="1" t="str">
        <f>VLOOKUP(Tableau1[[#This Row],[Catégorie]],Tableau3[],4,0)</f>
        <v>Sauces</v>
      </c>
      <c r="E1254" s="1" t="str">
        <f>VLOOKUP(Tableau1[[#This Row],[Catégorie]],Tableau3[],3,0)</f>
        <v>Sauces</v>
      </c>
      <c r="F1254" s="1" t="str">
        <f>VLOOKUP(Tableau1[[#This Row],[Catégorie]],Tableau3[],5,0)</f>
        <v>Sauces</v>
      </c>
    </row>
    <row r="1255" spans="1:6" x14ac:dyDescent="0.35">
      <c r="A1255" s="1" t="s">
        <v>1344</v>
      </c>
      <c r="B1255" s="3">
        <v>1.092936085666351</v>
      </c>
      <c r="C1255" s="1" t="s">
        <v>1702</v>
      </c>
      <c r="D1255" s="1" t="str">
        <f>VLOOKUP(Tableau1[[#This Row],[Catégorie]],Tableau3[],4,0)</f>
        <v>Sauces</v>
      </c>
      <c r="E1255" s="1" t="str">
        <f>VLOOKUP(Tableau1[[#This Row],[Catégorie]],Tableau3[],3,0)</f>
        <v>Sauces</v>
      </c>
      <c r="F1255" s="1" t="str">
        <f>VLOOKUP(Tableau1[[#This Row],[Catégorie]],Tableau3[],5,0)</f>
        <v>Sauces</v>
      </c>
    </row>
    <row r="1256" spans="1:6" x14ac:dyDescent="0.35">
      <c r="A1256" s="1" t="s">
        <v>1345</v>
      </c>
      <c r="B1256" s="3">
        <v>1.092936085666351</v>
      </c>
      <c r="C1256" s="1" t="s">
        <v>1702</v>
      </c>
      <c r="D1256" s="1" t="str">
        <f>VLOOKUP(Tableau1[[#This Row],[Catégorie]],Tableau3[],4,0)</f>
        <v>Sauces</v>
      </c>
      <c r="E1256" s="1" t="str">
        <f>VLOOKUP(Tableau1[[#This Row],[Catégorie]],Tableau3[],3,0)</f>
        <v>Sauces</v>
      </c>
      <c r="F1256" s="1" t="str">
        <f>VLOOKUP(Tableau1[[#This Row],[Catégorie]],Tableau3[],5,0)</f>
        <v>Sauces</v>
      </c>
    </row>
    <row r="1257" spans="1:6" x14ac:dyDescent="0.35">
      <c r="A1257" s="1" t="s">
        <v>1346</v>
      </c>
      <c r="B1257" s="3">
        <v>1.092936085666351</v>
      </c>
      <c r="C1257" s="1" t="s">
        <v>1702</v>
      </c>
      <c r="D1257" s="1" t="str">
        <f>VLOOKUP(Tableau1[[#This Row],[Catégorie]],Tableau3[],4,0)</f>
        <v>Sauces</v>
      </c>
      <c r="E1257" s="1" t="str">
        <f>VLOOKUP(Tableau1[[#This Row],[Catégorie]],Tableau3[],3,0)</f>
        <v>Sauces</v>
      </c>
      <c r="F1257" s="1" t="str">
        <f>VLOOKUP(Tableau1[[#This Row],[Catégorie]],Tableau3[],5,0)</f>
        <v>Sauces</v>
      </c>
    </row>
    <row r="1258" spans="1:6" x14ac:dyDescent="0.35">
      <c r="A1258" s="1" t="s">
        <v>1347</v>
      </c>
      <c r="B1258" s="3">
        <v>1.092936085666351</v>
      </c>
      <c r="C1258" s="1" t="s">
        <v>1702</v>
      </c>
      <c r="D1258" s="1" t="str">
        <f>VLOOKUP(Tableau1[[#This Row],[Catégorie]],Tableau3[],4,0)</f>
        <v>Sauces</v>
      </c>
      <c r="E1258" s="1" t="str">
        <f>VLOOKUP(Tableau1[[#This Row],[Catégorie]],Tableau3[],3,0)</f>
        <v>Sauces</v>
      </c>
      <c r="F1258" s="1" t="str">
        <f>VLOOKUP(Tableau1[[#This Row],[Catégorie]],Tableau3[],5,0)</f>
        <v>Sauces</v>
      </c>
    </row>
    <row r="1259" spans="1:6" x14ac:dyDescent="0.35">
      <c r="A1259" s="1" t="s">
        <v>1348</v>
      </c>
      <c r="B1259" s="3">
        <v>1.092936085666351</v>
      </c>
      <c r="C1259" s="1" t="s">
        <v>1702</v>
      </c>
      <c r="D1259" s="1" t="str">
        <f>VLOOKUP(Tableau1[[#This Row],[Catégorie]],Tableau3[],4,0)</f>
        <v>Sauces</v>
      </c>
      <c r="E1259" s="1" t="str">
        <f>VLOOKUP(Tableau1[[#This Row],[Catégorie]],Tableau3[],3,0)</f>
        <v>Sauces</v>
      </c>
      <c r="F1259" s="1" t="str">
        <f>VLOOKUP(Tableau1[[#This Row],[Catégorie]],Tableau3[],5,0)</f>
        <v>Sauces</v>
      </c>
    </row>
    <row r="1260" spans="1:6" x14ac:dyDescent="0.35">
      <c r="A1260" s="1" t="s">
        <v>1349</v>
      </c>
      <c r="B1260" s="3">
        <v>1.092936085666351</v>
      </c>
      <c r="C1260" s="1" t="s">
        <v>1702</v>
      </c>
      <c r="D1260" s="1" t="str">
        <f>VLOOKUP(Tableau1[[#This Row],[Catégorie]],Tableau3[],4,0)</f>
        <v>Sauces</v>
      </c>
      <c r="E1260" s="1" t="str">
        <f>VLOOKUP(Tableau1[[#This Row],[Catégorie]],Tableau3[],3,0)</f>
        <v>Sauces</v>
      </c>
      <c r="F1260" s="1" t="str">
        <f>VLOOKUP(Tableau1[[#This Row],[Catégorie]],Tableau3[],5,0)</f>
        <v>Sauces</v>
      </c>
    </row>
    <row r="1261" spans="1:6" x14ac:dyDescent="0.35">
      <c r="A1261" s="1" t="s">
        <v>1350</v>
      </c>
      <c r="B1261" s="3">
        <v>1.092936085666351</v>
      </c>
      <c r="C1261" s="1" t="s">
        <v>1702</v>
      </c>
      <c r="D1261" s="1" t="str">
        <f>VLOOKUP(Tableau1[[#This Row],[Catégorie]],Tableau3[],4,0)</f>
        <v>Sauces</v>
      </c>
      <c r="E1261" s="1" t="str">
        <f>VLOOKUP(Tableau1[[#This Row],[Catégorie]],Tableau3[],3,0)</f>
        <v>Sauces</v>
      </c>
      <c r="F1261" s="1" t="str">
        <f>VLOOKUP(Tableau1[[#This Row],[Catégorie]],Tableau3[],5,0)</f>
        <v>Sauces</v>
      </c>
    </row>
    <row r="1262" spans="1:6" x14ac:dyDescent="0.35">
      <c r="A1262" s="1" t="s">
        <v>1442</v>
      </c>
      <c r="B1262" s="3">
        <v>1.1379147137932404</v>
      </c>
      <c r="C1262" s="1" t="s">
        <v>1702</v>
      </c>
      <c r="D1262" s="1" t="str">
        <f>VLOOKUP(Tableau1[[#This Row],[Catégorie]],Tableau3[],4,0)</f>
        <v>Sauces</v>
      </c>
      <c r="E1262" s="1" t="str">
        <f>VLOOKUP(Tableau1[[#This Row],[Catégorie]],Tableau3[],3,0)</f>
        <v>Sauces</v>
      </c>
      <c r="F1262" s="1" t="str">
        <f>VLOOKUP(Tableau1[[#This Row],[Catégorie]],Tableau3[],5,0)</f>
        <v>Sauces</v>
      </c>
    </row>
    <row r="1263" spans="1:6" x14ac:dyDescent="0.35">
      <c r="A1263" s="1" t="s">
        <v>1351</v>
      </c>
      <c r="B1263" s="3">
        <v>1.092936085666351</v>
      </c>
      <c r="C1263" s="1" t="s">
        <v>1702</v>
      </c>
      <c r="D1263" s="1" t="str">
        <f>VLOOKUP(Tableau1[[#This Row],[Catégorie]],Tableau3[],4,0)</f>
        <v>Sauces</v>
      </c>
      <c r="E1263" s="1" t="str">
        <f>VLOOKUP(Tableau1[[#This Row],[Catégorie]],Tableau3[],3,0)</f>
        <v>Sauces</v>
      </c>
      <c r="F1263" s="1" t="str">
        <f>VLOOKUP(Tableau1[[#This Row],[Catégorie]],Tableau3[],5,0)</f>
        <v>Sauces</v>
      </c>
    </row>
    <row r="1264" spans="1:6" x14ac:dyDescent="0.35">
      <c r="A1264" s="1" t="s">
        <v>1352</v>
      </c>
      <c r="B1264" s="3">
        <v>1.092936085666351</v>
      </c>
      <c r="C1264" s="1" t="s">
        <v>1702</v>
      </c>
      <c r="D1264" s="1" t="str">
        <f>VLOOKUP(Tableau1[[#This Row],[Catégorie]],Tableau3[],4,0)</f>
        <v>Sauces</v>
      </c>
      <c r="E1264" s="1" t="str">
        <f>VLOOKUP(Tableau1[[#This Row],[Catégorie]],Tableau3[],3,0)</f>
        <v>Sauces</v>
      </c>
      <c r="F1264" s="1" t="str">
        <f>VLOOKUP(Tableau1[[#This Row],[Catégorie]],Tableau3[],5,0)</f>
        <v>Sauces</v>
      </c>
    </row>
    <row r="1265" spans="1:6" x14ac:dyDescent="0.35">
      <c r="A1265" s="1" t="s">
        <v>1353</v>
      </c>
      <c r="B1265" s="3">
        <v>1.092936085666351</v>
      </c>
      <c r="C1265" s="1" t="s">
        <v>1702</v>
      </c>
      <c r="D1265" s="1" t="str">
        <f>VLOOKUP(Tableau1[[#This Row],[Catégorie]],Tableau3[],4,0)</f>
        <v>Sauces</v>
      </c>
      <c r="E1265" s="1" t="str">
        <f>VLOOKUP(Tableau1[[#This Row],[Catégorie]],Tableau3[],3,0)</f>
        <v>Sauces</v>
      </c>
      <c r="F1265" s="1" t="str">
        <f>VLOOKUP(Tableau1[[#This Row],[Catégorie]],Tableau3[],5,0)</f>
        <v>Sauces</v>
      </c>
    </row>
    <row r="1266" spans="1:6" x14ac:dyDescent="0.35">
      <c r="A1266" s="1" t="s">
        <v>420</v>
      </c>
      <c r="B1266" s="3">
        <v>14.744651379445772</v>
      </c>
      <c r="C1266" s="1"/>
      <c r="D1266" s="1" t="e">
        <f>VLOOKUP(Tableau1[[#This Row],[Catégorie]],Tableau3[],4,0)</f>
        <v>#N/A</v>
      </c>
      <c r="E1266" s="1" t="e">
        <f>VLOOKUP(Tableau1[[#This Row],[Catégorie]],Tableau3[],3,0)</f>
        <v>#N/A</v>
      </c>
      <c r="F1266" s="1" t="e">
        <f>VLOOKUP(Tableau1[[#This Row],[Catégorie]],Tableau3[],5,0)</f>
        <v>#N/A</v>
      </c>
    </row>
    <row r="1267" spans="1:6" x14ac:dyDescent="0.35">
      <c r="A1267" s="1" t="s">
        <v>1354</v>
      </c>
      <c r="B1267" s="3">
        <v>1.092936085666351</v>
      </c>
      <c r="C1267" s="1" t="s">
        <v>1702</v>
      </c>
      <c r="D1267" s="1" t="str">
        <f>VLOOKUP(Tableau1[[#This Row],[Catégorie]],Tableau3[],4,0)</f>
        <v>Sauces</v>
      </c>
      <c r="E1267" s="1" t="str">
        <f>VLOOKUP(Tableau1[[#This Row],[Catégorie]],Tableau3[],3,0)</f>
        <v>Sauces</v>
      </c>
      <c r="F1267" s="1" t="str">
        <f>VLOOKUP(Tableau1[[#This Row],[Catégorie]],Tableau3[],5,0)</f>
        <v>Sauces</v>
      </c>
    </row>
    <row r="1268" spans="1:6" x14ac:dyDescent="0.35">
      <c r="A1268" s="1" t="s">
        <v>1355</v>
      </c>
      <c r="B1268" s="3">
        <v>1.092936085666351</v>
      </c>
      <c r="C1268" s="1" t="s">
        <v>1702</v>
      </c>
      <c r="D1268" s="1" t="str">
        <f>VLOOKUP(Tableau1[[#This Row],[Catégorie]],Tableau3[],4,0)</f>
        <v>Sauces</v>
      </c>
      <c r="E1268" s="1" t="str">
        <f>VLOOKUP(Tableau1[[#This Row],[Catégorie]],Tableau3[],3,0)</f>
        <v>Sauces</v>
      </c>
      <c r="F1268" s="1" t="str">
        <f>VLOOKUP(Tableau1[[#This Row],[Catégorie]],Tableau3[],5,0)</f>
        <v>Sauces</v>
      </c>
    </row>
    <row r="1269" spans="1:6" x14ac:dyDescent="0.35">
      <c r="A1269" s="1" t="s">
        <v>1356</v>
      </c>
      <c r="B1269" s="3">
        <v>1.092936085666351</v>
      </c>
      <c r="C1269" s="1" t="s">
        <v>1702</v>
      </c>
      <c r="D1269" s="1" t="str">
        <f>VLOOKUP(Tableau1[[#This Row],[Catégorie]],Tableau3[],4,0)</f>
        <v>Sauces</v>
      </c>
      <c r="E1269" s="1" t="str">
        <f>VLOOKUP(Tableau1[[#This Row],[Catégorie]],Tableau3[],3,0)</f>
        <v>Sauces</v>
      </c>
      <c r="F1269" s="1" t="str">
        <f>VLOOKUP(Tableau1[[#This Row],[Catégorie]],Tableau3[],5,0)</f>
        <v>Sauces</v>
      </c>
    </row>
    <row r="1270" spans="1:6" x14ac:dyDescent="0.35">
      <c r="A1270" s="1" t="s">
        <v>460</v>
      </c>
      <c r="B1270" s="3">
        <v>1.092936085666351</v>
      </c>
      <c r="C1270" s="1" t="s">
        <v>1702</v>
      </c>
      <c r="D1270" s="1" t="str">
        <f>VLOOKUP(Tableau1[[#This Row],[Catégorie]],Tableau3[],4,0)</f>
        <v>Sauces</v>
      </c>
      <c r="E1270" s="1" t="str">
        <f>VLOOKUP(Tableau1[[#This Row],[Catégorie]],Tableau3[],3,0)</f>
        <v>Sauces</v>
      </c>
      <c r="F1270" s="1" t="str">
        <f>VLOOKUP(Tableau1[[#This Row],[Catégorie]],Tableau3[],5,0)</f>
        <v>Sauces</v>
      </c>
    </row>
    <row r="1271" spans="1:6" x14ac:dyDescent="0.35">
      <c r="A1271" s="1" t="s">
        <v>1357</v>
      </c>
      <c r="B1271" s="3">
        <v>1.092936085666351</v>
      </c>
      <c r="C1271" s="1" t="s">
        <v>1702</v>
      </c>
      <c r="D1271" s="1" t="str">
        <f>VLOOKUP(Tableau1[[#This Row],[Catégorie]],Tableau3[],4,0)</f>
        <v>Sauces</v>
      </c>
      <c r="E1271" s="1" t="str">
        <f>VLOOKUP(Tableau1[[#This Row],[Catégorie]],Tableau3[],3,0)</f>
        <v>Sauces</v>
      </c>
      <c r="F1271" s="1" t="str">
        <f>VLOOKUP(Tableau1[[#This Row],[Catégorie]],Tableau3[],5,0)</f>
        <v>Sauces</v>
      </c>
    </row>
    <row r="1272" spans="1:6" x14ac:dyDescent="0.35">
      <c r="A1272" s="1" t="s">
        <v>1358</v>
      </c>
      <c r="B1272" s="3">
        <v>1.092936085666351</v>
      </c>
      <c r="C1272" s="1" t="s">
        <v>1702</v>
      </c>
      <c r="D1272" s="1" t="str">
        <f>VLOOKUP(Tableau1[[#This Row],[Catégorie]],Tableau3[],4,0)</f>
        <v>Sauces</v>
      </c>
      <c r="E1272" s="1" t="str">
        <f>VLOOKUP(Tableau1[[#This Row],[Catégorie]],Tableau3[],3,0)</f>
        <v>Sauces</v>
      </c>
      <c r="F1272" s="1" t="str">
        <f>VLOOKUP(Tableau1[[#This Row],[Catégorie]],Tableau3[],5,0)</f>
        <v>Sauces</v>
      </c>
    </row>
    <row r="1273" spans="1:6" x14ac:dyDescent="0.35">
      <c r="A1273" s="1" t="s">
        <v>1359</v>
      </c>
      <c r="B1273" s="3">
        <v>1.092936085666351</v>
      </c>
      <c r="C1273" s="1" t="s">
        <v>1702</v>
      </c>
      <c r="D1273" s="1" t="str">
        <f>VLOOKUP(Tableau1[[#This Row],[Catégorie]],Tableau3[],4,0)</f>
        <v>Sauces</v>
      </c>
      <c r="E1273" s="1" t="str">
        <f>VLOOKUP(Tableau1[[#This Row],[Catégorie]],Tableau3[],3,0)</f>
        <v>Sauces</v>
      </c>
      <c r="F1273" s="1" t="str">
        <f>VLOOKUP(Tableau1[[#This Row],[Catégorie]],Tableau3[],5,0)</f>
        <v>Sauces</v>
      </c>
    </row>
    <row r="1274" spans="1:6" x14ac:dyDescent="0.35">
      <c r="A1274" s="1" t="s">
        <v>1360</v>
      </c>
      <c r="B1274" s="3">
        <v>1.092936085666351</v>
      </c>
      <c r="C1274" s="1" t="s">
        <v>1702</v>
      </c>
      <c r="D1274" s="1" t="str">
        <f>VLOOKUP(Tableau1[[#This Row],[Catégorie]],Tableau3[],4,0)</f>
        <v>Sauces</v>
      </c>
      <c r="E1274" s="1" t="str">
        <f>VLOOKUP(Tableau1[[#This Row],[Catégorie]],Tableau3[],3,0)</f>
        <v>Sauces</v>
      </c>
      <c r="F1274" s="1" t="str">
        <f>VLOOKUP(Tableau1[[#This Row],[Catégorie]],Tableau3[],5,0)</f>
        <v>Sauces</v>
      </c>
    </row>
    <row r="1275" spans="1:6" x14ac:dyDescent="0.35">
      <c r="A1275" s="1" t="s">
        <v>461</v>
      </c>
      <c r="B1275" s="3">
        <v>6.0821105066574814</v>
      </c>
      <c r="C1275" s="1" t="s">
        <v>1702</v>
      </c>
      <c r="D1275" s="1" t="str">
        <f>VLOOKUP(Tableau1[[#This Row],[Catégorie]],Tableau3[],4,0)</f>
        <v>Sauces</v>
      </c>
      <c r="E1275" s="1" t="str">
        <f>VLOOKUP(Tableau1[[#This Row],[Catégorie]],Tableau3[],3,0)</f>
        <v>Sauces</v>
      </c>
      <c r="F1275" s="1" t="str">
        <f>VLOOKUP(Tableau1[[#This Row],[Catégorie]],Tableau3[],5,0)</f>
        <v>Sauces</v>
      </c>
    </row>
    <row r="1276" spans="1:6" x14ac:dyDescent="0.35">
      <c r="A1276" s="1" t="s">
        <v>1361</v>
      </c>
      <c r="B1276" s="3">
        <v>1.092936085666351</v>
      </c>
      <c r="C1276" s="1" t="s">
        <v>1702</v>
      </c>
      <c r="D1276" s="1" t="str">
        <f>VLOOKUP(Tableau1[[#This Row],[Catégorie]],Tableau3[],4,0)</f>
        <v>Sauces</v>
      </c>
      <c r="E1276" s="1" t="str">
        <f>VLOOKUP(Tableau1[[#This Row],[Catégorie]],Tableau3[],3,0)</f>
        <v>Sauces</v>
      </c>
      <c r="F1276" s="1" t="str">
        <f>VLOOKUP(Tableau1[[#This Row],[Catégorie]],Tableau3[],5,0)</f>
        <v>Sauces</v>
      </c>
    </row>
    <row r="1277" spans="1:6" x14ac:dyDescent="0.35">
      <c r="A1277" s="1" t="s">
        <v>1362</v>
      </c>
      <c r="B1277" s="3">
        <v>1.092936085666351</v>
      </c>
      <c r="C1277" s="1" t="s">
        <v>1702</v>
      </c>
      <c r="D1277" s="1" t="str">
        <f>VLOOKUP(Tableau1[[#This Row],[Catégorie]],Tableau3[],4,0)</f>
        <v>Sauces</v>
      </c>
      <c r="E1277" s="1" t="str">
        <f>VLOOKUP(Tableau1[[#This Row],[Catégorie]],Tableau3[],3,0)</f>
        <v>Sauces</v>
      </c>
      <c r="F1277" s="1" t="str">
        <f>VLOOKUP(Tableau1[[#This Row],[Catégorie]],Tableau3[],5,0)</f>
        <v>Sauces</v>
      </c>
    </row>
    <row r="1278" spans="1:6" x14ac:dyDescent="0.35">
      <c r="A1278" s="1" t="s">
        <v>462</v>
      </c>
      <c r="B1278" s="3">
        <v>1.092936085666351</v>
      </c>
      <c r="C1278" s="1" t="s">
        <v>1702</v>
      </c>
      <c r="D1278" s="1" t="str">
        <f>VLOOKUP(Tableau1[[#This Row],[Catégorie]],Tableau3[],4,0)</f>
        <v>Sauces</v>
      </c>
      <c r="E1278" s="1" t="str">
        <f>VLOOKUP(Tableau1[[#This Row],[Catégorie]],Tableau3[],3,0)</f>
        <v>Sauces</v>
      </c>
      <c r="F1278" s="1" t="str">
        <f>VLOOKUP(Tableau1[[#This Row],[Catégorie]],Tableau3[],5,0)</f>
        <v>Sauces</v>
      </c>
    </row>
    <row r="1279" spans="1:6" x14ac:dyDescent="0.35">
      <c r="A1279" s="1" t="s">
        <v>1363</v>
      </c>
      <c r="B1279" s="3">
        <v>1.092936085666351</v>
      </c>
      <c r="C1279" s="1" t="s">
        <v>1702</v>
      </c>
      <c r="D1279" s="1" t="str">
        <f>VLOOKUP(Tableau1[[#This Row],[Catégorie]],Tableau3[],4,0)</f>
        <v>Sauces</v>
      </c>
      <c r="E1279" s="1" t="str">
        <f>VLOOKUP(Tableau1[[#This Row],[Catégorie]],Tableau3[],3,0)</f>
        <v>Sauces</v>
      </c>
      <c r="F1279" s="1" t="str">
        <f>VLOOKUP(Tableau1[[#This Row],[Catégorie]],Tableau3[],5,0)</f>
        <v>Sauces</v>
      </c>
    </row>
    <row r="1280" spans="1:6" x14ac:dyDescent="0.35">
      <c r="A1280" s="1" t="s">
        <v>8</v>
      </c>
      <c r="B1280" s="3">
        <v>1.092936085666351</v>
      </c>
      <c r="C1280" s="1" t="s">
        <v>1702</v>
      </c>
      <c r="D1280" s="1" t="str">
        <f>VLOOKUP(Tableau1[[#This Row],[Catégorie]],Tableau3[],4,0)</f>
        <v>Sauces</v>
      </c>
      <c r="E1280" s="1" t="str">
        <f>VLOOKUP(Tableau1[[#This Row],[Catégorie]],Tableau3[],3,0)</f>
        <v>Sauces</v>
      </c>
      <c r="F1280" s="1" t="str">
        <f>VLOOKUP(Tableau1[[#This Row],[Catégorie]],Tableau3[],5,0)</f>
        <v>Sauces</v>
      </c>
    </row>
    <row r="1281" spans="1:6" x14ac:dyDescent="0.35">
      <c r="A1281" s="1" t="s">
        <v>1282</v>
      </c>
      <c r="B1281" s="3">
        <v>7.9738949781999207</v>
      </c>
      <c r="C1281" s="1" t="s">
        <v>1706</v>
      </c>
      <c r="D1281" s="1" t="str">
        <f>VLOOKUP(Tableau1[[#This Row],[Catégorie]],Tableau3[],4,0)</f>
        <v>Charcuterie</v>
      </c>
      <c r="E1281" s="1" t="str">
        <f>VLOOKUP(Tableau1[[#This Row],[Catégorie]],Tableau3[],3,0)</f>
        <v>Produits de charcuterie crus</v>
      </c>
      <c r="F1281" s="1" t="str">
        <f>VLOOKUP(Tableau1[[#This Row],[Catégorie]],Tableau3[],5,0)</f>
        <v>Viandes autres, charcuterie et abats</v>
      </c>
    </row>
    <row r="1282" spans="1:6" x14ac:dyDescent="0.35">
      <c r="A1282" s="1" t="s">
        <v>1283</v>
      </c>
      <c r="B1282" s="3">
        <v>7.9738949781999207</v>
      </c>
      <c r="C1282" s="1" t="s">
        <v>1706</v>
      </c>
      <c r="D1282" s="1" t="str">
        <f>VLOOKUP(Tableau1[[#This Row],[Catégorie]],Tableau3[],4,0)</f>
        <v>Charcuterie</v>
      </c>
      <c r="E1282" s="1" t="str">
        <f>VLOOKUP(Tableau1[[#This Row],[Catégorie]],Tableau3[],3,0)</f>
        <v>Produits de charcuterie crus</v>
      </c>
      <c r="F1282" s="1" t="str">
        <f>VLOOKUP(Tableau1[[#This Row],[Catégorie]],Tableau3[],5,0)</f>
        <v>Viandes autres, charcuterie et abats</v>
      </c>
    </row>
    <row r="1283" spans="1:6" x14ac:dyDescent="0.35">
      <c r="A1283" s="1" t="s">
        <v>1284</v>
      </c>
      <c r="B1283" s="3">
        <v>7.9738949781999207</v>
      </c>
      <c r="C1283" s="1" t="s">
        <v>1706</v>
      </c>
      <c r="D1283" s="1" t="str">
        <f>VLOOKUP(Tableau1[[#This Row],[Catégorie]],Tableau3[],4,0)</f>
        <v>Charcuterie</v>
      </c>
      <c r="E1283" s="1" t="str">
        <f>VLOOKUP(Tableau1[[#This Row],[Catégorie]],Tableau3[],3,0)</f>
        <v>Produits de charcuterie crus</v>
      </c>
      <c r="F1283" s="1" t="str">
        <f>VLOOKUP(Tableau1[[#This Row],[Catégorie]],Tableau3[],5,0)</f>
        <v>Viandes autres, charcuterie et abats</v>
      </c>
    </row>
    <row r="1284" spans="1:6" x14ac:dyDescent="0.35">
      <c r="A1284" s="1" t="s">
        <v>1285</v>
      </c>
      <c r="B1284" s="3">
        <v>7.9738949781999207</v>
      </c>
      <c r="C1284" s="1" t="s">
        <v>1706</v>
      </c>
      <c r="D1284" s="1" t="str">
        <f>VLOOKUP(Tableau1[[#This Row],[Catégorie]],Tableau3[],4,0)</f>
        <v>Charcuterie</v>
      </c>
      <c r="E1284" s="1" t="str">
        <f>VLOOKUP(Tableau1[[#This Row],[Catégorie]],Tableau3[],3,0)</f>
        <v>Produits de charcuterie crus</v>
      </c>
      <c r="F1284" s="1" t="str">
        <f>VLOOKUP(Tableau1[[#This Row],[Catégorie]],Tableau3[],5,0)</f>
        <v>Viandes autres, charcuterie et abats</v>
      </c>
    </row>
    <row r="1285" spans="1:6" x14ac:dyDescent="0.35">
      <c r="A1285" s="1" t="s">
        <v>1416</v>
      </c>
      <c r="B1285" s="3">
        <v>6.0821105066574814</v>
      </c>
      <c r="C1285" s="1" t="s">
        <v>1706</v>
      </c>
      <c r="D1285" s="1" t="str">
        <f>VLOOKUP(Tableau1[[#This Row],[Catégorie]],Tableau3[],4,0)</f>
        <v>Charcuterie</v>
      </c>
      <c r="E1285" s="1" t="str">
        <f>VLOOKUP(Tableau1[[#This Row],[Catégorie]],Tableau3[],3,0)</f>
        <v>Produits de charcuterie crus</v>
      </c>
      <c r="F1285" s="1" t="str">
        <f>VLOOKUP(Tableau1[[#This Row],[Catégorie]],Tableau3[],5,0)</f>
        <v>Viandes autres, charcuterie et abats</v>
      </c>
    </row>
    <row r="1286" spans="1:6" x14ac:dyDescent="0.35">
      <c r="A1286" s="1" t="s">
        <v>1286</v>
      </c>
      <c r="B1286" s="3">
        <v>7.9738949781999207</v>
      </c>
      <c r="C1286" s="1" t="s">
        <v>1576</v>
      </c>
      <c r="D1286" s="1" t="str">
        <f>VLOOKUP(Tableau1[[#This Row],[Catégorie]],Tableau3[],4,0)</f>
        <v>Charcuterie</v>
      </c>
      <c r="E1286" s="1" t="str">
        <f>VLOOKUP(Tableau1[[#This Row],[Catégorie]],Tableau3[],3,0)</f>
        <v>Produits de charcuterie cuits</v>
      </c>
      <c r="F1286" s="1" t="str">
        <f>VLOOKUP(Tableau1[[#This Row],[Catégorie]],Tableau3[],5,0)</f>
        <v>Viandes autres, charcuterie et abats</v>
      </c>
    </row>
    <row r="1287" spans="1:6" x14ac:dyDescent="0.35">
      <c r="A1287" s="1" t="s">
        <v>1287</v>
      </c>
      <c r="B1287" s="3">
        <v>7.9738949781999207</v>
      </c>
      <c r="C1287" s="1" t="s">
        <v>1706</v>
      </c>
      <c r="D1287" s="1" t="str">
        <f>VLOOKUP(Tableau1[[#This Row],[Catégorie]],Tableau3[],4,0)</f>
        <v>Charcuterie</v>
      </c>
      <c r="E1287" s="1" t="str">
        <f>VLOOKUP(Tableau1[[#This Row],[Catégorie]],Tableau3[],3,0)</f>
        <v>Produits de charcuterie crus</v>
      </c>
      <c r="F1287" s="1" t="str">
        <f>VLOOKUP(Tableau1[[#This Row],[Catégorie]],Tableau3[],5,0)</f>
        <v>Viandes autres, charcuterie et abats</v>
      </c>
    </row>
    <row r="1288" spans="1:6" x14ac:dyDescent="0.35">
      <c r="A1288" s="1" t="s">
        <v>1288</v>
      </c>
      <c r="B1288" s="3">
        <v>7.9738949781999207</v>
      </c>
      <c r="C1288" s="1" t="s">
        <v>1576</v>
      </c>
      <c r="D1288" s="1" t="str">
        <f>VLOOKUP(Tableau1[[#This Row],[Catégorie]],Tableau3[],4,0)</f>
        <v>Charcuterie</v>
      </c>
      <c r="E1288" s="1" t="str">
        <f>VLOOKUP(Tableau1[[#This Row],[Catégorie]],Tableau3[],3,0)</f>
        <v>Produits de charcuterie cuits</v>
      </c>
      <c r="F1288" s="1" t="str">
        <f>VLOOKUP(Tableau1[[#This Row],[Catégorie]],Tableau3[],5,0)</f>
        <v>Viandes autres, charcuterie et abats</v>
      </c>
    </row>
    <row r="1289" spans="1:6" x14ac:dyDescent="0.35">
      <c r="A1289" s="1" t="s">
        <v>1289</v>
      </c>
      <c r="B1289" s="3">
        <v>7.9738949781999207</v>
      </c>
      <c r="C1289" s="1" t="s">
        <v>1706</v>
      </c>
      <c r="D1289" s="1" t="str">
        <f>VLOOKUP(Tableau1[[#This Row],[Catégorie]],Tableau3[],4,0)</f>
        <v>Charcuterie</v>
      </c>
      <c r="E1289" s="1" t="str">
        <f>VLOOKUP(Tableau1[[#This Row],[Catégorie]],Tableau3[],3,0)</f>
        <v>Produits de charcuterie crus</v>
      </c>
      <c r="F1289" s="1" t="str">
        <f>VLOOKUP(Tableau1[[#This Row],[Catégorie]],Tableau3[],5,0)</f>
        <v>Viandes autres, charcuterie et abats</v>
      </c>
    </row>
    <row r="1290" spans="1:6" x14ac:dyDescent="0.35">
      <c r="A1290" s="1" t="s">
        <v>1290</v>
      </c>
      <c r="B1290" s="3">
        <v>7.9738949781999207</v>
      </c>
      <c r="C1290" s="1" t="s">
        <v>1706</v>
      </c>
      <c r="D1290" s="1" t="str">
        <f>VLOOKUP(Tableau1[[#This Row],[Catégorie]],Tableau3[],4,0)</f>
        <v>Charcuterie</v>
      </c>
      <c r="E1290" s="1" t="str">
        <f>VLOOKUP(Tableau1[[#This Row],[Catégorie]],Tableau3[],3,0)</f>
        <v>Produits de charcuterie crus</v>
      </c>
      <c r="F1290" s="1" t="str">
        <f>VLOOKUP(Tableau1[[#This Row],[Catégorie]],Tableau3[],5,0)</f>
        <v>Viandes autres, charcuterie et abats</v>
      </c>
    </row>
    <row r="1291" spans="1:6" x14ac:dyDescent="0.35">
      <c r="A1291" s="1" t="s">
        <v>1291</v>
      </c>
      <c r="B1291" s="3">
        <v>7.9738949781999207</v>
      </c>
      <c r="C1291" s="1" t="s">
        <v>1706</v>
      </c>
      <c r="D1291" s="1" t="str">
        <f>VLOOKUP(Tableau1[[#This Row],[Catégorie]],Tableau3[],4,0)</f>
        <v>Charcuterie</v>
      </c>
      <c r="E1291" s="1" t="str">
        <f>VLOOKUP(Tableau1[[#This Row],[Catégorie]],Tableau3[],3,0)</f>
        <v>Produits de charcuterie crus</v>
      </c>
      <c r="F1291" s="1" t="str">
        <f>VLOOKUP(Tableau1[[#This Row],[Catégorie]],Tableau3[],5,0)</f>
        <v>Viandes autres, charcuterie et abats</v>
      </c>
    </row>
    <row r="1292" spans="1:6" x14ac:dyDescent="0.35">
      <c r="A1292" s="1" t="s">
        <v>1292</v>
      </c>
      <c r="B1292" s="3">
        <v>7.9738949781999207</v>
      </c>
      <c r="C1292" s="1" t="s">
        <v>1706</v>
      </c>
      <c r="D1292" s="1" t="str">
        <f>VLOOKUP(Tableau1[[#This Row],[Catégorie]],Tableau3[],4,0)</f>
        <v>Charcuterie</v>
      </c>
      <c r="E1292" s="1" t="str">
        <f>VLOOKUP(Tableau1[[#This Row],[Catégorie]],Tableau3[],3,0)</f>
        <v>Produits de charcuterie crus</v>
      </c>
      <c r="F1292" s="1" t="str">
        <f>VLOOKUP(Tableau1[[#This Row],[Catégorie]],Tableau3[],5,0)</f>
        <v>Viandes autres, charcuterie et abats</v>
      </c>
    </row>
    <row r="1293" spans="1:6" x14ac:dyDescent="0.35">
      <c r="A1293" s="1" t="s">
        <v>1417</v>
      </c>
      <c r="B1293" s="3">
        <v>6.0821105066574814</v>
      </c>
      <c r="C1293" s="1" t="s">
        <v>1686</v>
      </c>
      <c r="D1293" s="1" t="str">
        <f>VLOOKUP(Tableau1[[#This Row],[Catégorie]],Tableau3[],4,0)</f>
        <v>Légumes</v>
      </c>
      <c r="E1293" s="1" t="str">
        <f>VLOOKUP(Tableau1[[#This Row],[Catégorie]],Tableau3[],3,0)</f>
        <v>Légumes cuits (conserves comprises)</v>
      </c>
      <c r="F1293" s="1" t="str">
        <f>VLOOKUP(Tableau1[[#This Row],[Catégorie]],Tableau3[],5,0)</f>
        <v>Fruits et légumes</v>
      </c>
    </row>
    <row r="1294" spans="1:6" x14ac:dyDescent="0.35">
      <c r="A1294" s="1" t="s">
        <v>1293</v>
      </c>
      <c r="B1294" s="3">
        <v>16.427419354838712</v>
      </c>
      <c r="C1294" s="1" t="s">
        <v>1706</v>
      </c>
      <c r="D1294" s="1" t="str">
        <f>VLOOKUP(Tableau1[[#This Row],[Catégorie]],Tableau3[],4,0)</f>
        <v>Charcuterie</v>
      </c>
      <c r="E1294" s="1" t="str">
        <f>VLOOKUP(Tableau1[[#This Row],[Catégorie]],Tableau3[],3,0)</f>
        <v>Produits de charcuterie crus</v>
      </c>
      <c r="F1294" s="1" t="str">
        <f>VLOOKUP(Tableau1[[#This Row],[Catégorie]],Tableau3[],5,0)</f>
        <v>Viandes autres, charcuterie et abats</v>
      </c>
    </row>
    <row r="1295" spans="1:6" x14ac:dyDescent="0.35">
      <c r="A1295" s="1" t="s">
        <v>1294</v>
      </c>
      <c r="B1295" s="3">
        <v>16.427419354838712</v>
      </c>
      <c r="C1295" s="1" t="s">
        <v>1706</v>
      </c>
      <c r="D1295" s="1" t="str">
        <f>VLOOKUP(Tableau1[[#This Row],[Catégorie]],Tableau3[],4,0)</f>
        <v>Charcuterie</v>
      </c>
      <c r="E1295" s="1" t="str">
        <f>VLOOKUP(Tableau1[[#This Row],[Catégorie]],Tableau3[],3,0)</f>
        <v>Produits de charcuterie crus</v>
      </c>
      <c r="F1295" s="1" t="str">
        <f>VLOOKUP(Tableau1[[#This Row],[Catégorie]],Tableau3[],5,0)</f>
        <v>Viandes autres, charcuterie et abats</v>
      </c>
    </row>
    <row r="1296" spans="1:6" x14ac:dyDescent="0.35">
      <c r="A1296" s="1" t="s">
        <v>1295</v>
      </c>
      <c r="B1296" s="3">
        <v>7.9738949781999207</v>
      </c>
      <c r="C1296" s="1" t="s">
        <v>1706</v>
      </c>
      <c r="D1296" s="1" t="str">
        <f>VLOOKUP(Tableau1[[#This Row],[Catégorie]],Tableau3[],4,0)</f>
        <v>Charcuterie</v>
      </c>
      <c r="E1296" s="1" t="str">
        <f>VLOOKUP(Tableau1[[#This Row],[Catégorie]],Tableau3[],3,0)</f>
        <v>Produits de charcuterie crus</v>
      </c>
      <c r="F1296" s="1" t="str">
        <f>VLOOKUP(Tableau1[[#This Row],[Catégorie]],Tableau3[],5,0)</f>
        <v>Viandes autres, charcuterie et abats</v>
      </c>
    </row>
    <row r="1297" spans="1:6" x14ac:dyDescent="0.35">
      <c r="A1297" s="1" t="s">
        <v>26</v>
      </c>
      <c r="B1297" s="3">
        <v>3.435132832560766</v>
      </c>
      <c r="C1297" s="1" t="s">
        <v>1576</v>
      </c>
      <c r="D1297" s="1" t="str">
        <f>VLOOKUP(Tableau1[[#This Row],[Catégorie]],Tableau3[],4,0)</f>
        <v>Charcuterie</v>
      </c>
      <c r="E1297" s="1" t="str">
        <f>VLOOKUP(Tableau1[[#This Row],[Catégorie]],Tableau3[],3,0)</f>
        <v>Produits de charcuterie cuits</v>
      </c>
      <c r="F1297" s="1" t="str">
        <f>VLOOKUP(Tableau1[[#This Row],[Catégorie]],Tableau3[],5,0)</f>
        <v>Viandes autres, charcuterie et abats</v>
      </c>
    </row>
    <row r="1298" spans="1:6" x14ac:dyDescent="0.35">
      <c r="A1298" s="1" t="s">
        <v>1296</v>
      </c>
      <c r="B1298" s="3">
        <v>7.9738949781999207</v>
      </c>
      <c r="C1298" s="1" t="s">
        <v>1706</v>
      </c>
      <c r="D1298" s="1" t="str">
        <f>VLOOKUP(Tableau1[[#This Row],[Catégorie]],Tableau3[],4,0)</f>
        <v>Charcuterie</v>
      </c>
      <c r="E1298" s="1" t="str">
        <f>VLOOKUP(Tableau1[[#This Row],[Catégorie]],Tableau3[],3,0)</f>
        <v>Produits de charcuterie crus</v>
      </c>
      <c r="F1298" s="1" t="str">
        <f>VLOOKUP(Tableau1[[#This Row],[Catégorie]],Tableau3[],5,0)</f>
        <v>Viandes autres, charcuterie et abats</v>
      </c>
    </row>
    <row r="1299" spans="1:6" x14ac:dyDescent="0.35">
      <c r="A1299" s="1" t="s">
        <v>1297</v>
      </c>
      <c r="B1299" s="3">
        <v>7.9738949781999207</v>
      </c>
      <c r="C1299" s="1" t="s">
        <v>1706</v>
      </c>
      <c r="D1299" s="1" t="str">
        <f>VLOOKUP(Tableau1[[#This Row],[Catégorie]],Tableau3[],4,0)</f>
        <v>Charcuterie</v>
      </c>
      <c r="E1299" s="1" t="str">
        <f>VLOOKUP(Tableau1[[#This Row],[Catégorie]],Tableau3[],3,0)</f>
        <v>Produits de charcuterie crus</v>
      </c>
      <c r="F1299" s="1" t="str">
        <f>VLOOKUP(Tableau1[[#This Row],[Catégorie]],Tableau3[],5,0)</f>
        <v>Viandes autres, charcuterie et abats</v>
      </c>
    </row>
    <row r="1300" spans="1:6" x14ac:dyDescent="0.35">
      <c r="A1300" s="1" t="s">
        <v>1298</v>
      </c>
      <c r="B1300" s="3">
        <v>7.9738949781999207</v>
      </c>
      <c r="C1300" s="1" t="s">
        <v>1706</v>
      </c>
      <c r="D1300" s="1" t="str">
        <f>VLOOKUP(Tableau1[[#This Row],[Catégorie]],Tableau3[],4,0)</f>
        <v>Charcuterie</v>
      </c>
      <c r="E1300" s="1" t="str">
        <f>VLOOKUP(Tableau1[[#This Row],[Catégorie]],Tableau3[],3,0)</f>
        <v>Produits de charcuterie crus</v>
      </c>
      <c r="F1300" s="1" t="str">
        <f>VLOOKUP(Tableau1[[#This Row],[Catégorie]],Tableau3[],5,0)</f>
        <v>Viandes autres, charcuterie et abats</v>
      </c>
    </row>
    <row r="1301" spans="1:6" x14ac:dyDescent="0.35">
      <c r="A1301" s="1" t="s">
        <v>1299</v>
      </c>
      <c r="B1301" s="3">
        <v>7.9738949781999207</v>
      </c>
      <c r="C1301" s="1" t="s">
        <v>1706</v>
      </c>
      <c r="D1301" s="1" t="str">
        <f>VLOOKUP(Tableau1[[#This Row],[Catégorie]],Tableau3[],4,0)</f>
        <v>Charcuterie</v>
      </c>
      <c r="E1301" s="1" t="str">
        <f>VLOOKUP(Tableau1[[#This Row],[Catégorie]],Tableau3[],3,0)</f>
        <v>Produits de charcuterie crus</v>
      </c>
      <c r="F1301" s="1" t="str">
        <f>VLOOKUP(Tableau1[[#This Row],[Catégorie]],Tableau3[],5,0)</f>
        <v>Viandes autres, charcuterie et abats</v>
      </c>
    </row>
    <row r="1302" spans="1:6" x14ac:dyDescent="0.35">
      <c r="A1302" s="1" t="s">
        <v>549</v>
      </c>
      <c r="B1302" s="3">
        <v>0.37028904475089486</v>
      </c>
      <c r="C1302" s="1" t="s">
        <v>1688</v>
      </c>
      <c r="D1302" s="1" t="str">
        <f>VLOOKUP(Tableau1[[#This Row],[Catégorie]],Tableau3[],4,0)</f>
        <v>Légumes</v>
      </c>
      <c r="E1302" s="1" t="str">
        <f>VLOOKUP(Tableau1[[#This Row],[Catégorie]],Tableau3[],3,0)</f>
        <v>Herbes aromatiques</v>
      </c>
      <c r="F1302" s="1" t="str">
        <f>VLOOKUP(Tableau1[[#This Row],[Catégorie]],Tableau3[],5,0)</f>
        <v>Fruits et légumes</v>
      </c>
    </row>
    <row r="1303" spans="1:6" x14ac:dyDescent="0.35">
      <c r="A1303" s="1" t="s">
        <v>1197</v>
      </c>
      <c r="B1303" s="3">
        <v>6.6976650400505511</v>
      </c>
      <c r="C1303" s="1" t="s">
        <v>1658</v>
      </c>
      <c r="D1303" s="1" t="str">
        <f>VLOOKUP(Tableau1[[#This Row],[Catégorie]],Tableau3[],4,0)</f>
        <v>Poissons</v>
      </c>
      <c r="E1303" s="1" t="str">
        <f>VLOOKUP(Tableau1[[#This Row],[Catégorie]],Tableau3[],3,0)</f>
        <v>Poissons de mer</v>
      </c>
      <c r="F1303" s="1" t="str">
        <f>VLOOKUP(Tableau1[[#This Row],[Catégorie]],Tableau3[],5,0)</f>
        <v>Poissons</v>
      </c>
    </row>
    <row r="1304" spans="1:6" x14ac:dyDescent="0.35">
      <c r="A1304" s="1" t="s">
        <v>1222</v>
      </c>
      <c r="B1304" s="3">
        <v>6.6976650400505511</v>
      </c>
      <c r="C1304" s="1" t="s">
        <v>1658</v>
      </c>
      <c r="D1304" s="1" t="str">
        <f>VLOOKUP(Tableau1[[#This Row],[Catégorie]],Tableau3[],4,0)</f>
        <v>Poissons</v>
      </c>
      <c r="E1304" s="1" t="str">
        <f>VLOOKUP(Tableau1[[#This Row],[Catégorie]],Tableau3[],3,0)</f>
        <v>Poissons de mer</v>
      </c>
      <c r="F1304" s="1" t="str">
        <f>VLOOKUP(Tableau1[[#This Row],[Catégorie]],Tableau3[],5,0)</f>
        <v>Poissons</v>
      </c>
    </row>
    <row r="1305" spans="1:6" x14ac:dyDescent="0.35">
      <c r="A1305" s="1" t="s">
        <v>1223</v>
      </c>
      <c r="B1305" s="3">
        <v>6.6976650400505511</v>
      </c>
      <c r="C1305" s="1" t="s">
        <v>1658</v>
      </c>
      <c r="D1305" s="1" t="str">
        <f>VLOOKUP(Tableau1[[#This Row],[Catégorie]],Tableau3[],4,0)</f>
        <v>Poissons</v>
      </c>
      <c r="E1305" s="1" t="str">
        <f>VLOOKUP(Tableau1[[#This Row],[Catégorie]],Tableau3[],3,0)</f>
        <v>Poissons de mer</v>
      </c>
      <c r="F1305" s="1" t="str">
        <f>VLOOKUP(Tableau1[[#This Row],[Catégorie]],Tableau3[],5,0)</f>
        <v>Poissons</v>
      </c>
    </row>
    <row r="1306" spans="1:6" x14ac:dyDescent="0.35">
      <c r="A1306" s="1" t="s">
        <v>1224</v>
      </c>
      <c r="B1306" s="3">
        <v>6.6976650400505511</v>
      </c>
      <c r="C1306" s="1" t="s">
        <v>1658</v>
      </c>
      <c r="D1306" s="1" t="str">
        <f>VLOOKUP(Tableau1[[#This Row],[Catégorie]],Tableau3[],4,0)</f>
        <v>Poissons</v>
      </c>
      <c r="E1306" s="1" t="str">
        <f>VLOOKUP(Tableau1[[#This Row],[Catégorie]],Tableau3[],3,0)</f>
        <v>Poissons de mer</v>
      </c>
      <c r="F1306" s="1" t="str">
        <f>VLOOKUP(Tableau1[[#This Row],[Catégorie]],Tableau3[],5,0)</f>
        <v>Poissons</v>
      </c>
    </row>
    <row r="1307" spans="1:6" x14ac:dyDescent="0.35">
      <c r="A1307" s="1" t="s">
        <v>637</v>
      </c>
      <c r="B1307" s="3">
        <v>11.655498231543413</v>
      </c>
      <c r="C1307" s="1"/>
      <c r="D1307" s="1" t="e">
        <f>VLOOKUP(Tableau1[[#This Row],[Catégorie]],Tableau3[],4,0)</f>
        <v>#N/A</v>
      </c>
      <c r="E1307" s="1" t="e">
        <f>VLOOKUP(Tableau1[[#This Row],[Catégorie]],Tableau3[],3,0)</f>
        <v>#N/A</v>
      </c>
      <c r="F1307" s="1" t="e">
        <f>VLOOKUP(Tableau1[[#This Row],[Catégorie]],Tableau3[],5,0)</f>
        <v>#N/A</v>
      </c>
    </row>
    <row r="1308" spans="1:6" x14ac:dyDescent="0.35">
      <c r="A1308" s="1" t="s">
        <v>638</v>
      </c>
      <c r="B1308" s="3">
        <v>11.655498231543413</v>
      </c>
      <c r="C1308" s="1" t="s">
        <v>1581</v>
      </c>
      <c r="D1308" s="1" t="str">
        <f>VLOOKUP(Tableau1[[#This Row],[Catégorie]],Tableau3[],4,0)</f>
        <v>Produits laitiers</v>
      </c>
      <c r="E1308" s="1" t="str">
        <f>VLOOKUP(Tableau1[[#This Row],[Catégorie]],Tableau3[],3,0)</f>
        <v>Fromage à pâte molle</v>
      </c>
      <c r="F1308" s="1" t="str">
        <f>VLOOKUP(Tableau1[[#This Row],[Catégorie]],Tableau3[],5,0)</f>
        <v>Produits laitiers</v>
      </c>
    </row>
    <row r="1309" spans="1:6" x14ac:dyDescent="0.35">
      <c r="A1309" s="1" t="s">
        <v>1300</v>
      </c>
      <c r="B1309" s="3">
        <v>12.65697615587289</v>
      </c>
      <c r="C1309" s="1"/>
      <c r="D1309" s="1" t="e">
        <f>VLOOKUP(Tableau1[[#This Row],[Catégorie]],Tableau3[],4,0)</f>
        <v>#N/A</v>
      </c>
      <c r="E1309" s="1" t="e">
        <f>VLOOKUP(Tableau1[[#This Row],[Catégorie]],Tableau3[],3,0)</f>
        <v>#N/A</v>
      </c>
      <c r="F1309" s="1" t="e">
        <f>VLOOKUP(Tableau1[[#This Row],[Catégorie]],Tableau3[],5,0)</f>
        <v>#N/A</v>
      </c>
    </row>
    <row r="1310" spans="1:6" x14ac:dyDescent="0.35">
      <c r="A1310" s="1" t="s">
        <v>1301</v>
      </c>
      <c r="B1310" s="3">
        <v>12.65697615587289</v>
      </c>
      <c r="C1310" s="1"/>
      <c r="D1310" s="1" t="e">
        <f>VLOOKUP(Tableau1[[#This Row],[Catégorie]],Tableau3[],4,0)</f>
        <v>#N/A</v>
      </c>
      <c r="E1310" s="1" t="e">
        <f>VLOOKUP(Tableau1[[#This Row],[Catégorie]],Tableau3[],3,0)</f>
        <v>#N/A</v>
      </c>
      <c r="F1310" s="1" t="e">
        <f>VLOOKUP(Tableau1[[#This Row],[Catégorie]],Tableau3[],5,0)</f>
        <v>#N/A</v>
      </c>
    </row>
    <row r="1311" spans="1:6" x14ac:dyDescent="0.35">
      <c r="A1311" s="1" t="s">
        <v>1302</v>
      </c>
      <c r="B1311" s="3">
        <v>12.65697615587289</v>
      </c>
      <c r="C1311" s="1"/>
      <c r="D1311" s="1" t="e">
        <f>VLOOKUP(Tableau1[[#This Row],[Catégorie]],Tableau3[],4,0)</f>
        <v>#N/A</v>
      </c>
      <c r="E1311" s="1" t="e">
        <f>VLOOKUP(Tableau1[[#This Row],[Catégorie]],Tableau3[],3,0)</f>
        <v>#N/A</v>
      </c>
      <c r="F1311" s="1" t="e">
        <f>VLOOKUP(Tableau1[[#This Row],[Catégorie]],Tableau3[],5,0)</f>
        <v>#N/A</v>
      </c>
    </row>
    <row r="1312" spans="1:6" x14ac:dyDescent="0.35">
      <c r="A1312" s="1" t="s">
        <v>1120</v>
      </c>
      <c r="B1312" s="3">
        <v>0.30942857440450422</v>
      </c>
      <c r="C1312" s="1"/>
      <c r="D1312" s="1" t="e">
        <f>VLOOKUP(Tableau1[[#This Row],[Catégorie]],Tableau3[],4,0)</f>
        <v>#N/A</v>
      </c>
      <c r="E1312" s="1" t="e">
        <f>VLOOKUP(Tableau1[[#This Row],[Catégorie]],Tableau3[],3,0)</f>
        <v>#N/A</v>
      </c>
      <c r="F1312" s="1" t="e">
        <f>VLOOKUP(Tableau1[[#This Row],[Catégorie]],Tableau3[],5,0)</f>
        <v>#N/A</v>
      </c>
    </row>
    <row r="1313" spans="1:6" x14ac:dyDescent="0.35">
      <c r="A1313" s="1" t="s">
        <v>509</v>
      </c>
      <c r="B1313" s="3">
        <v>0</v>
      </c>
      <c r="C1313" s="1" t="s">
        <v>1658</v>
      </c>
      <c r="D1313" s="1" t="str">
        <f>VLOOKUP(Tableau1[[#This Row],[Catégorie]],Tableau3[],4,0)</f>
        <v>Poissons</v>
      </c>
      <c r="E1313" s="1" t="str">
        <f>VLOOKUP(Tableau1[[#This Row],[Catégorie]],Tableau3[],3,0)</f>
        <v>Poissons de mer</v>
      </c>
      <c r="F1313" s="1" t="str">
        <f>VLOOKUP(Tableau1[[#This Row],[Catégorie]],Tableau3[],5,0)</f>
        <v>Poissons</v>
      </c>
    </row>
    <row r="1314" spans="1:6" x14ac:dyDescent="0.35">
      <c r="A1314" s="1" t="s">
        <v>1418</v>
      </c>
      <c r="B1314" s="3">
        <v>6.0821105066574814</v>
      </c>
      <c r="C1314" s="1" t="s">
        <v>1632</v>
      </c>
      <c r="D1314" s="1" t="str">
        <f>VLOOKUP(Tableau1[[#This Row],[Catégorie]],Tableau3[],4,0)</f>
        <v>Farineux et céréales</v>
      </c>
      <c r="E1314" s="1" t="str">
        <f>VLOOKUP(Tableau1[[#This Row],[Catégorie]],Tableau3[],3,0)</f>
        <v>Farines et amidon</v>
      </c>
      <c r="F1314" s="1" t="str">
        <f>VLOOKUP(Tableau1[[#This Row],[Catégorie]],Tableau3[],5,0)</f>
        <v>Pain, farines et céréales</v>
      </c>
    </row>
    <row r="1315" spans="1:6" x14ac:dyDescent="0.35">
      <c r="A1315" s="1" t="s">
        <v>463</v>
      </c>
      <c r="B1315" s="3">
        <v>0</v>
      </c>
      <c r="C1315" s="1" t="s">
        <v>1745</v>
      </c>
      <c r="D1315" s="1" t="str">
        <f>VLOOKUP(Tableau1[[#This Row],[Catégorie]],Tableau3[],4,0)</f>
        <v>Sel</v>
      </c>
      <c r="E1315" s="1" t="str">
        <f>VLOOKUP(Tableau1[[#This Row],[Catégorie]],Tableau3[],3,0)</f>
        <v>Sel</v>
      </c>
      <c r="F1315" s="1" t="str">
        <f>VLOOKUP(Tableau1[[#This Row],[Catégorie]],Tableau3[],5,0)</f>
        <v>Sel</v>
      </c>
    </row>
    <row r="1316" spans="1:6" x14ac:dyDescent="0.35">
      <c r="A1316" s="1" t="s">
        <v>464</v>
      </c>
      <c r="B1316" s="3">
        <v>0</v>
      </c>
      <c r="C1316" s="1" t="s">
        <v>1745</v>
      </c>
      <c r="D1316" s="1" t="str">
        <f>VLOOKUP(Tableau1[[#This Row],[Catégorie]],Tableau3[],4,0)</f>
        <v>Sel</v>
      </c>
      <c r="E1316" s="1" t="str">
        <f>VLOOKUP(Tableau1[[#This Row],[Catégorie]],Tableau3[],3,0)</f>
        <v>Sel</v>
      </c>
      <c r="F1316" s="1" t="str">
        <f>VLOOKUP(Tableau1[[#This Row],[Catégorie]],Tableau3[],5,0)</f>
        <v>Sel</v>
      </c>
    </row>
    <row r="1317" spans="1:6" x14ac:dyDescent="0.35">
      <c r="A1317" s="1" t="s">
        <v>465</v>
      </c>
      <c r="B1317" s="3">
        <v>0</v>
      </c>
      <c r="C1317" s="1" t="s">
        <v>1745</v>
      </c>
      <c r="D1317" s="1" t="str">
        <f>VLOOKUP(Tableau1[[#This Row],[Catégorie]],Tableau3[],4,0)</f>
        <v>Sel</v>
      </c>
      <c r="E1317" s="1" t="str">
        <f>VLOOKUP(Tableau1[[#This Row],[Catégorie]],Tableau3[],3,0)</f>
        <v>Sel</v>
      </c>
      <c r="F1317" s="1" t="str">
        <f>VLOOKUP(Tableau1[[#This Row],[Catégorie]],Tableau3[],5,0)</f>
        <v>Sel</v>
      </c>
    </row>
    <row r="1318" spans="1:6" x14ac:dyDescent="0.35">
      <c r="A1318" s="1" t="s">
        <v>466</v>
      </c>
      <c r="B1318" s="3">
        <v>0</v>
      </c>
      <c r="C1318" s="1" t="s">
        <v>1745</v>
      </c>
      <c r="D1318" s="1" t="str">
        <f>VLOOKUP(Tableau1[[#This Row],[Catégorie]],Tableau3[],4,0)</f>
        <v>Sel</v>
      </c>
      <c r="E1318" s="1" t="str">
        <f>VLOOKUP(Tableau1[[#This Row],[Catégorie]],Tableau3[],3,0)</f>
        <v>Sel</v>
      </c>
      <c r="F1318" s="1" t="str">
        <f>VLOOKUP(Tableau1[[#This Row],[Catégorie]],Tableau3[],5,0)</f>
        <v>Sel</v>
      </c>
    </row>
    <row r="1319" spans="1:6" x14ac:dyDescent="0.35">
      <c r="A1319" s="1" t="s">
        <v>467</v>
      </c>
      <c r="B1319" s="3">
        <v>0</v>
      </c>
      <c r="C1319" s="1" t="s">
        <v>1745</v>
      </c>
      <c r="D1319" s="1" t="str">
        <f>VLOOKUP(Tableau1[[#This Row],[Catégorie]],Tableau3[],4,0)</f>
        <v>Sel</v>
      </c>
      <c r="E1319" s="1" t="str">
        <f>VLOOKUP(Tableau1[[#This Row],[Catégorie]],Tableau3[],3,0)</f>
        <v>Sel</v>
      </c>
      <c r="F1319" s="1" t="str">
        <f>VLOOKUP(Tableau1[[#This Row],[Catégorie]],Tableau3[],5,0)</f>
        <v>Sel</v>
      </c>
    </row>
    <row r="1320" spans="1:6" x14ac:dyDescent="0.35">
      <c r="A1320" s="1" t="s">
        <v>523</v>
      </c>
      <c r="B1320" s="3">
        <v>0.84126015254265618</v>
      </c>
      <c r="C1320" s="1"/>
      <c r="D1320" s="1" t="e">
        <f>VLOOKUP(Tableau1[[#This Row],[Catégorie]],Tableau3[],4,0)</f>
        <v>#N/A</v>
      </c>
      <c r="E1320" s="1" t="e">
        <f>VLOOKUP(Tableau1[[#This Row],[Catégorie]],Tableau3[],3,0)</f>
        <v>#N/A</v>
      </c>
      <c r="F1320" s="1" t="e">
        <f>VLOOKUP(Tableau1[[#This Row],[Catégorie]],Tableau3[],5,0)</f>
        <v>#N/A</v>
      </c>
    </row>
    <row r="1321" spans="1:6" x14ac:dyDescent="0.35">
      <c r="A1321" s="1" t="s">
        <v>1121</v>
      </c>
      <c r="B1321" s="3">
        <v>1.6623593872407163</v>
      </c>
      <c r="C1321" s="1" t="s">
        <v>1572</v>
      </c>
      <c r="D1321" s="1" t="str">
        <f>VLOOKUP(Tableau1[[#This Row],[Catégorie]],Tableau3[],4,0)</f>
        <v>Farineux et céréales</v>
      </c>
      <c r="E1321" s="1" t="str">
        <f>VLOOKUP(Tableau1[[#This Row],[Catégorie]],Tableau3[],3,0)</f>
        <v>Flocons, son et germes</v>
      </c>
      <c r="F1321" s="1" t="str">
        <f>VLOOKUP(Tableau1[[#This Row],[Catégorie]],Tableau3[],5,0)</f>
        <v>Pain, farines et céréales</v>
      </c>
    </row>
    <row r="1322" spans="1:6" x14ac:dyDescent="0.35">
      <c r="A1322" s="1" t="s">
        <v>1122</v>
      </c>
      <c r="B1322" s="3">
        <v>4.3445203511753636</v>
      </c>
      <c r="C1322" s="1" t="s">
        <v>1572</v>
      </c>
      <c r="D1322" s="1" t="str">
        <f>VLOOKUP(Tableau1[[#This Row],[Catégorie]],Tableau3[],4,0)</f>
        <v>Farineux et céréales</v>
      </c>
      <c r="E1322" s="1" t="str">
        <f>VLOOKUP(Tableau1[[#This Row],[Catégorie]],Tableau3[],3,0)</f>
        <v>Flocons, son et germes</v>
      </c>
      <c r="F1322" s="1" t="str">
        <f>VLOOKUP(Tableau1[[#This Row],[Catégorie]],Tableau3[],5,0)</f>
        <v>Pain, farines et céréales</v>
      </c>
    </row>
    <row r="1323" spans="1:6" x14ac:dyDescent="0.35">
      <c r="A1323" s="1" t="s">
        <v>639</v>
      </c>
      <c r="B1323" s="3">
        <v>11.655498231543413</v>
      </c>
      <c r="C1323" s="1"/>
      <c r="D1323" s="1" t="e">
        <f>VLOOKUP(Tableau1[[#This Row],[Catégorie]],Tableau3[],4,0)</f>
        <v>#N/A</v>
      </c>
      <c r="E1323" s="1" t="e">
        <f>VLOOKUP(Tableau1[[#This Row],[Catégorie]],Tableau3[],3,0)</f>
        <v>#N/A</v>
      </c>
      <c r="F1323" s="1" t="e">
        <f>VLOOKUP(Tableau1[[#This Row],[Catégorie]],Tableau3[],5,0)</f>
        <v>#N/A</v>
      </c>
    </row>
    <row r="1324" spans="1:6" x14ac:dyDescent="0.35">
      <c r="A1324" s="1" t="s">
        <v>483</v>
      </c>
      <c r="B1324" s="3">
        <v>8.6927974189219022</v>
      </c>
      <c r="C1324" s="1"/>
      <c r="D1324" s="1" t="e">
        <f>VLOOKUP(Tableau1[[#This Row],[Catégorie]],Tableau3[],4,0)</f>
        <v>#N/A</v>
      </c>
      <c r="E1324" s="1" t="e">
        <f>VLOOKUP(Tableau1[[#This Row],[Catégorie]],Tableau3[],3,0)</f>
        <v>#N/A</v>
      </c>
      <c r="F1324" s="1" t="e">
        <f>VLOOKUP(Tableau1[[#This Row],[Catégorie]],Tableau3[],5,0)</f>
        <v>#N/A</v>
      </c>
    </row>
    <row r="1325" spans="1:6" x14ac:dyDescent="0.35">
      <c r="A1325" s="1" t="s">
        <v>1123</v>
      </c>
      <c r="B1325" s="3">
        <v>1.6623593872407163</v>
      </c>
      <c r="C1325" s="1"/>
      <c r="D1325" s="1" t="e">
        <f>VLOOKUP(Tableau1[[#This Row],[Catégorie]],Tableau3[],4,0)</f>
        <v>#N/A</v>
      </c>
      <c r="E1325" s="1" t="e">
        <f>VLOOKUP(Tableau1[[#This Row],[Catégorie]],Tableau3[],3,0)</f>
        <v>#N/A</v>
      </c>
      <c r="F1325" s="1" t="e">
        <f>VLOOKUP(Tableau1[[#This Row],[Catégorie]],Tableau3[],5,0)</f>
        <v>#N/A</v>
      </c>
    </row>
    <row r="1326" spans="1:6" x14ac:dyDescent="0.35">
      <c r="A1326" s="1" t="s">
        <v>1313</v>
      </c>
      <c r="B1326" s="3">
        <v>0.11946003312087355</v>
      </c>
      <c r="C1326" s="1"/>
      <c r="D1326" s="1" t="e">
        <f>VLOOKUP(Tableau1[[#This Row],[Catégorie]],Tableau3[],4,0)</f>
        <v>#N/A</v>
      </c>
      <c r="E1326" s="1" t="e">
        <f>VLOOKUP(Tableau1[[#This Row],[Catégorie]],Tableau3[],3,0)</f>
        <v>#N/A</v>
      </c>
      <c r="F1326" s="1" t="e">
        <f>VLOOKUP(Tableau1[[#This Row],[Catégorie]],Tableau3[],5,0)</f>
        <v>#N/A</v>
      </c>
    </row>
    <row r="1327" spans="1:6" x14ac:dyDescent="0.35">
      <c r="A1327" s="1" t="s">
        <v>1215</v>
      </c>
      <c r="B1327" s="3">
        <v>2.9031878737161301</v>
      </c>
      <c r="C1327" s="1"/>
      <c r="D1327" s="1" t="e">
        <f>VLOOKUP(Tableau1[[#This Row],[Catégorie]],Tableau3[],4,0)</f>
        <v>#N/A</v>
      </c>
      <c r="E1327" s="1" t="e">
        <f>VLOOKUP(Tableau1[[#This Row],[Catégorie]],Tableau3[],3,0)</f>
        <v>#N/A</v>
      </c>
      <c r="F1327" s="1" t="e">
        <f>VLOOKUP(Tableau1[[#This Row],[Catégorie]],Tableau3[],5,0)</f>
        <v>#N/A</v>
      </c>
    </row>
    <row r="1328" spans="1:6" x14ac:dyDescent="0.35">
      <c r="A1328" s="1" t="s">
        <v>134</v>
      </c>
      <c r="B1328" s="3">
        <v>0.11379147137932405</v>
      </c>
      <c r="C1328" s="1"/>
      <c r="D1328" s="1" t="e">
        <f>VLOOKUP(Tableau1[[#This Row],[Catégorie]],Tableau3[],4,0)</f>
        <v>#N/A</v>
      </c>
      <c r="E1328" s="1" t="e">
        <f>VLOOKUP(Tableau1[[#This Row],[Catégorie]],Tableau3[],3,0)</f>
        <v>#N/A</v>
      </c>
      <c r="F1328" s="1" t="e">
        <f>VLOOKUP(Tableau1[[#This Row],[Catégorie]],Tableau3[],5,0)</f>
        <v>#N/A</v>
      </c>
    </row>
    <row r="1329" spans="1:6" x14ac:dyDescent="0.35">
      <c r="A1329" s="1" t="s">
        <v>1443</v>
      </c>
      <c r="B1329" s="3">
        <v>1.1379147137932404</v>
      </c>
      <c r="C1329" s="1"/>
      <c r="D1329" s="1" t="e">
        <f>VLOOKUP(Tableau1[[#This Row],[Catégorie]],Tableau3[],4,0)</f>
        <v>#N/A</v>
      </c>
      <c r="E1329" s="1" t="e">
        <f>VLOOKUP(Tableau1[[#This Row],[Catégorie]],Tableau3[],3,0)</f>
        <v>#N/A</v>
      </c>
      <c r="F1329" s="1" t="e">
        <f>VLOOKUP(Tableau1[[#This Row],[Catégorie]],Tableau3[],5,0)</f>
        <v>#N/A</v>
      </c>
    </row>
    <row r="1330" spans="1:6" x14ac:dyDescent="0.35">
      <c r="A1330" s="1" t="s">
        <v>135</v>
      </c>
      <c r="B1330" s="3">
        <v>0.11379147137932405</v>
      </c>
      <c r="C1330" s="1"/>
      <c r="D1330" s="1" t="e">
        <f>VLOOKUP(Tableau1[[#This Row],[Catégorie]],Tableau3[],4,0)</f>
        <v>#N/A</v>
      </c>
      <c r="E1330" s="1" t="e">
        <f>VLOOKUP(Tableau1[[#This Row],[Catégorie]],Tableau3[],3,0)</f>
        <v>#N/A</v>
      </c>
      <c r="F1330" s="1" t="e">
        <f>VLOOKUP(Tableau1[[#This Row],[Catégorie]],Tableau3[],5,0)</f>
        <v>#N/A</v>
      </c>
    </row>
    <row r="1331" spans="1:6" x14ac:dyDescent="0.35">
      <c r="A1331" s="1" t="s">
        <v>1444</v>
      </c>
      <c r="B1331" s="3">
        <v>1.1379147137932404</v>
      </c>
      <c r="C1331" s="1"/>
      <c r="D1331" s="1" t="e">
        <f>VLOOKUP(Tableau1[[#This Row],[Catégorie]],Tableau3[],4,0)</f>
        <v>#N/A</v>
      </c>
      <c r="E1331" s="1" t="e">
        <f>VLOOKUP(Tableau1[[#This Row],[Catégorie]],Tableau3[],3,0)</f>
        <v>#N/A</v>
      </c>
      <c r="F1331" s="1" t="e">
        <f>VLOOKUP(Tableau1[[#This Row],[Catégorie]],Tableau3[],5,0)</f>
        <v>#N/A</v>
      </c>
    </row>
    <row r="1332" spans="1:6" x14ac:dyDescent="0.35">
      <c r="A1332" s="1" t="s">
        <v>1445</v>
      </c>
      <c r="B1332" s="3">
        <v>1.1379147137932404</v>
      </c>
      <c r="C1332" s="1"/>
      <c r="D1332" s="1" t="e">
        <f>VLOOKUP(Tableau1[[#This Row],[Catégorie]],Tableau3[],4,0)</f>
        <v>#N/A</v>
      </c>
      <c r="E1332" s="1" t="e">
        <f>VLOOKUP(Tableau1[[#This Row],[Catégorie]],Tableau3[],3,0)</f>
        <v>#N/A</v>
      </c>
      <c r="F1332" s="1" t="e">
        <f>VLOOKUP(Tableau1[[#This Row],[Catégorie]],Tableau3[],5,0)</f>
        <v>#N/A</v>
      </c>
    </row>
    <row r="1333" spans="1:6" x14ac:dyDescent="0.35">
      <c r="A1333" s="1" t="s">
        <v>421</v>
      </c>
      <c r="B1333" s="3">
        <v>14.744651379445772</v>
      </c>
      <c r="C1333" s="1"/>
      <c r="D1333" s="1" t="e">
        <f>VLOOKUP(Tableau1[[#This Row],[Catégorie]],Tableau3[],4,0)</f>
        <v>#N/A</v>
      </c>
      <c r="E1333" s="1" t="e">
        <f>VLOOKUP(Tableau1[[#This Row],[Catégorie]],Tableau3[],3,0)</f>
        <v>#N/A</v>
      </c>
      <c r="F1333" s="1" t="e">
        <f>VLOOKUP(Tableau1[[#This Row],[Catégorie]],Tableau3[],5,0)</f>
        <v>#N/A</v>
      </c>
    </row>
    <row r="1334" spans="1:6" x14ac:dyDescent="0.35">
      <c r="A1334" s="1" t="s">
        <v>791</v>
      </c>
      <c r="B1334" s="3">
        <v>0.30163856683169799</v>
      </c>
      <c r="C1334" s="1"/>
      <c r="D1334" s="1" t="e">
        <f>VLOOKUP(Tableau1[[#This Row],[Catégorie]],Tableau3[],4,0)</f>
        <v>#N/A</v>
      </c>
      <c r="E1334" s="1" t="e">
        <f>VLOOKUP(Tableau1[[#This Row],[Catégorie]],Tableau3[],3,0)</f>
        <v>#N/A</v>
      </c>
      <c r="F1334" s="1" t="e">
        <f>VLOOKUP(Tableau1[[#This Row],[Catégorie]],Tableau3[],5,0)</f>
        <v>#N/A</v>
      </c>
    </row>
    <row r="1335" spans="1:6" x14ac:dyDescent="0.35">
      <c r="A1335" s="1" t="s">
        <v>422</v>
      </c>
      <c r="B1335" s="3">
        <v>14.744651379445772</v>
      </c>
      <c r="C1335" s="1"/>
      <c r="D1335" s="1" t="e">
        <f>VLOOKUP(Tableau1[[#This Row],[Catégorie]],Tableau3[],4,0)</f>
        <v>#N/A</v>
      </c>
      <c r="E1335" s="1" t="e">
        <f>VLOOKUP(Tableau1[[#This Row],[Catégorie]],Tableau3[],3,0)</f>
        <v>#N/A</v>
      </c>
      <c r="F1335" s="1" t="e">
        <f>VLOOKUP(Tableau1[[#This Row],[Catégorie]],Tableau3[],5,0)</f>
        <v>#N/A</v>
      </c>
    </row>
    <row r="1336" spans="1:6" x14ac:dyDescent="0.35">
      <c r="A1336" s="1" t="s">
        <v>748</v>
      </c>
      <c r="B1336" s="3">
        <v>7.5055540629082111</v>
      </c>
      <c r="C1336" s="1"/>
      <c r="D1336" s="1" t="e">
        <f>VLOOKUP(Tableau1[[#This Row],[Catégorie]],Tableau3[],4,0)</f>
        <v>#N/A</v>
      </c>
      <c r="E1336" s="1" t="e">
        <f>VLOOKUP(Tableau1[[#This Row],[Catégorie]],Tableau3[],3,0)</f>
        <v>#N/A</v>
      </c>
      <c r="F1336" s="1" t="e">
        <f>VLOOKUP(Tableau1[[#This Row],[Catégorie]],Tableau3[],5,0)</f>
        <v>#N/A</v>
      </c>
    </row>
    <row r="1337" spans="1:6" x14ac:dyDescent="0.35">
      <c r="A1337" s="1" t="s">
        <v>1407</v>
      </c>
      <c r="B1337" s="3">
        <v>2.2637451661550267</v>
      </c>
      <c r="C1337" s="1"/>
      <c r="D1337" s="1" t="e">
        <f>VLOOKUP(Tableau1[[#This Row],[Catégorie]],Tableau3[],4,0)</f>
        <v>#N/A</v>
      </c>
      <c r="E1337" s="1" t="e">
        <f>VLOOKUP(Tableau1[[#This Row],[Catégorie]],Tableau3[],3,0)</f>
        <v>#N/A</v>
      </c>
      <c r="F1337" s="1" t="e">
        <f>VLOOKUP(Tableau1[[#This Row],[Catégorie]],Tableau3[],5,0)</f>
        <v>#N/A</v>
      </c>
    </row>
    <row r="1338" spans="1:6" x14ac:dyDescent="0.35">
      <c r="A1338" s="1" t="s">
        <v>749</v>
      </c>
      <c r="B1338" s="3">
        <v>0</v>
      </c>
      <c r="C1338" s="1"/>
      <c r="D1338" s="1" t="e">
        <f>VLOOKUP(Tableau1[[#This Row],[Catégorie]],Tableau3[],4,0)</f>
        <v>#N/A</v>
      </c>
      <c r="E1338" s="1" t="e">
        <f>VLOOKUP(Tableau1[[#This Row],[Catégorie]],Tableau3[],3,0)</f>
        <v>#N/A</v>
      </c>
      <c r="F1338" s="1" t="e">
        <f>VLOOKUP(Tableau1[[#This Row],[Catégorie]],Tableau3[],5,0)</f>
        <v>#N/A</v>
      </c>
    </row>
    <row r="1339" spans="1:6" x14ac:dyDescent="0.35">
      <c r="A1339" s="1" t="s">
        <v>574</v>
      </c>
      <c r="B1339" s="3">
        <v>0.94823889468994316</v>
      </c>
      <c r="C1339" s="1" t="s">
        <v>1572</v>
      </c>
      <c r="D1339" s="1" t="str">
        <f>VLOOKUP(Tableau1[[#This Row],[Catégorie]],Tableau3[],4,0)</f>
        <v>Farineux et céréales</v>
      </c>
      <c r="E1339" s="1" t="str">
        <f>VLOOKUP(Tableau1[[#This Row],[Catégorie]],Tableau3[],3,0)</f>
        <v>Flocons, son et germes</v>
      </c>
      <c r="F1339" s="1" t="str">
        <f>VLOOKUP(Tableau1[[#This Row],[Catégorie]],Tableau3[],5,0)</f>
        <v>Pain, farines et céréales</v>
      </c>
    </row>
    <row r="1340" spans="1:6" x14ac:dyDescent="0.35">
      <c r="A1340" s="1" t="s">
        <v>750</v>
      </c>
      <c r="B1340" s="3">
        <v>0</v>
      </c>
      <c r="C1340" s="1"/>
      <c r="D1340" s="1" t="e">
        <f>VLOOKUP(Tableau1[[#This Row],[Catégorie]],Tableau3[],4,0)</f>
        <v>#N/A</v>
      </c>
      <c r="E1340" s="1" t="e">
        <f>VLOOKUP(Tableau1[[#This Row],[Catégorie]],Tableau3[],3,0)</f>
        <v>#N/A</v>
      </c>
      <c r="F1340" s="1" t="e">
        <f>VLOOKUP(Tableau1[[#This Row],[Catégorie]],Tableau3[],5,0)</f>
        <v>#N/A</v>
      </c>
    </row>
    <row r="1341" spans="1:6" x14ac:dyDescent="0.35">
      <c r="A1341" s="1" t="s">
        <v>1210</v>
      </c>
      <c r="B1341" s="3">
        <v>0.55388308832765065</v>
      </c>
      <c r="C1341" s="1" t="s">
        <v>1571</v>
      </c>
      <c r="D1341" s="1" t="str">
        <f>VLOOKUP(Tableau1[[#This Row],[Catégorie]],Tableau3[],4,0)</f>
        <v>Racine et tubercules</v>
      </c>
      <c r="E1341" s="1" t="str">
        <f>VLOOKUP(Tableau1[[#This Row],[Catégorie]],Tableau3[],3,0)</f>
        <v>Pommes de terre</v>
      </c>
      <c r="F1341" s="1" t="str">
        <f>VLOOKUP(Tableau1[[#This Row],[Catégorie]],Tableau3[],5,0)</f>
        <v>Tubercules et racines</v>
      </c>
    </row>
    <row r="1342" spans="1:6" x14ac:dyDescent="0.35">
      <c r="A1342" s="1" t="s">
        <v>1389</v>
      </c>
      <c r="B1342" s="3">
        <v>0.26562802957346732</v>
      </c>
      <c r="C1342" s="1" t="s">
        <v>1719</v>
      </c>
      <c r="D1342" s="1" t="str">
        <f>VLOOKUP(Tableau1[[#This Row],[Catégorie]],Tableau3[],4,0)</f>
        <v>Légumes</v>
      </c>
      <c r="E1342" s="1" t="str">
        <f>VLOOKUP(Tableau1[[#This Row],[Catégorie]],Tableau3[],3,0)</f>
        <v>Potages et soupes</v>
      </c>
      <c r="F1342" s="1" t="str">
        <f>VLOOKUP(Tableau1[[#This Row],[Catégorie]],Tableau3[],5,0)</f>
        <v>Fruits et légumes</v>
      </c>
    </row>
    <row r="1343" spans="1:6" x14ac:dyDescent="0.35">
      <c r="A1343" s="1" t="s">
        <v>423</v>
      </c>
      <c r="B1343" s="3">
        <v>14.744651379445772</v>
      </c>
      <c r="C1343" s="1"/>
      <c r="D1343" s="1" t="e">
        <f>VLOOKUP(Tableau1[[#This Row],[Catégorie]],Tableau3[],4,0)</f>
        <v>#N/A</v>
      </c>
      <c r="E1343" s="1" t="e">
        <f>VLOOKUP(Tableau1[[#This Row],[Catégorie]],Tableau3[],3,0)</f>
        <v>#N/A</v>
      </c>
      <c r="F1343" s="1" t="e">
        <f>VLOOKUP(Tableau1[[#This Row],[Catégorie]],Tableau3[],5,0)</f>
        <v>#N/A</v>
      </c>
    </row>
    <row r="1344" spans="1:6" x14ac:dyDescent="0.35">
      <c r="A1344" s="1" t="s">
        <v>300</v>
      </c>
      <c r="B1344" s="3">
        <v>3.2635934664473378</v>
      </c>
      <c r="C1344" s="1"/>
      <c r="D1344" s="1" t="e">
        <f>VLOOKUP(Tableau1[[#This Row],[Catégorie]],Tableau3[],4,0)</f>
        <v>#N/A</v>
      </c>
      <c r="E1344" s="1" t="e">
        <f>VLOOKUP(Tableau1[[#This Row],[Catégorie]],Tableau3[],3,0)</f>
        <v>#N/A</v>
      </c>
      <c r="F1344" s="1" t="e">
        <f>VLOOKUP(Tableau1[[#This Row],[Catégorie]],Tableau3[],5,0)</f>
        <v>#N/A</v>
      </c>
    </row>
    <row r="1345" spans="1:6" x14ac:dyDescent="0.35">
      <c r="A1345" s="1" t="s">
        <v>1124</v>
      </c>
      <c r="B1345" s="3">
        <v>1.4688086752974903</v>
      </c>
      <c r="C1345" s="1" t="s">
        <v>1552</v>
      </c>
      <c r="D1345" s="1" t="str">
        <f>VLOOKUP(Tableau1[[#This Row],[Catégorie]],Tableau3[],4,0)</f>
        <v>Farineux et céréales</v>
      </c>
      <c r="E1345" s="1" t="str">
        <f>VLOOKUP(Tableau1[[#This Row],[Catégorie]],Tableau3[],3,0)</f>
        <v>Pâtes alimentaires</v>
      </c>
      <c r="F1345" s="1" t="str">
        <f>VLOOKUP(Tableau1[[#This Row],[Catégorie]],Tableau3[],5,0)</f>
        <v>Pain, farines et céréales</v>
      </c>
    </row>
    <row r="1346" spans="1:6" x14ac:dyDescent="0.35">
      <c r="A1346" s="1" t="s">
        <v>136</v>
      </c>
      <c r="B1346" s="3">
        <v>0.11379147137932405</v>
      </c>
      <c r="C1346" s="1"/>
      <c r="D1346" s="1" t="e">
        <f>VLOOKUP(Tableau1[[#This Row],[Catégorie]],Tableau3[],4,0)</f>
        <v>#N/A</v>
      </c>
      <c r="E1346" s="1" t="e">
        <f>VLOOKUP(Tableau1[[#This Row],[Catégorie]],Tableau3[],3,0)</f>
        <v>#N/A</v>
      </c>
      <c r="F1346" s="1" t="e">
        <f>VLOOKUP(Tableau1[[#This Row],[Catégorie]],Tableau3[],5,0)</f>
        <v>#N/A</v>
      </c>
    </row>
    <row r="1347" spans="1:6" x14ac:dyDescent="0.35">
      <c r="A1347" s="1" t="s">
        <v>640</v>
      </c>
      <c r="B1347" s="3">
        <v>11.655498231543413</v>
      </c>
      <c r="C1347" s="1" t="s">
        <v>1711</v>
      </c>
      <c r="D1347" s="1" t="str">
        <f>VLOOKUP(Tableau1[[#This Row],[Catégorie]],Tableau3[],4,0)</f>
        <v>Produits laitiers</v>
      </c>
      <c r="E1347" s="1" t="str">
        <f>VLOOKUP(Tableau1[[#This Row],[Catégorie]],Tableau3[],3,0)</f>
        <v>Fromage frais et séré</v>
      </c>
      <c r="F1347" s="1" t="str">
        <f>VLOOKUP(Tableau1[[#This Row],[Catégorie]],Tableau3[],5,0)</f>
        <v>Produits laitiers</v>
      </c>
    </row>
    <row r="1348" spans="1:6" x14ac:dyDescent="0.35">
      <c r="A1348" s="1" t="s">
        <v>641</v>
      </c>
      <c r="B1348" s="3">
        <v>11.655498231543413</v>
      </c>
      <c r="C1348" s="1"/>
      <c r="D1348" s="1" t="e">
        <f>VLOOKUP(Tableau1[[#This Row],[Catégorie]],Tableau3[],4,0)</f>
        <v>#N/A</v>
      </c>
      <c r="E1348" s="1" t="e">
        <f>VLOOKUP(Tableau1[[#This Row],[Catégorie]],Tableau3[],3,0)</f>
        <v>#N/A</v>
      </c>
      <c r="F1348" s="1" t="e">
        <f>VLOOKUP(Tableau1[[#This Row],[Catégorie]],Tableau3[],5,0)</f>
        <v>#N/A</v>
      </c>
    </row>
    <row r="1349" spans="1:6" x14ac:dyDescent="0.35">
      <c r="A1349" s="1" t="s">
        <v>1419</v>
      </c>
      <c r="B1349" s="3">
        <v>6.0821105066574814</v>
      </c>
      <c r="C1349" s="1" t="s">
        <v>1686</v>
      </c>
      <c r="D1349" s="1" t="str">
        <f>VLOOKUP(Tableau1[[#This Row],[Catégorie]],Tableau3[],4,0)</f>
        <v>Légumes</v>
      </c>
      <c r="E1349" s="1" t="str">
        <f>VLOOKUP(Tableau1[[#This Row],[Catégorie]],Tableau3[],3,0)</f>
        <v>Légumes cuits (conserves comprises)</v>
      </c>
      <c r="F1349" s="1" t="str">
        <f>VLOOKUP(Tableau1[[#This Row],[Catégorie]],Tableau3[],5,0)</f>
        <v>Fruits et légumes</v>
      </c>
    </row>
    <row r="1350" spans="1:6" x14ac:dyDescent="0.35">
      <c r="A1350" s="1" t="s">
        <v>1476</v>
      </c>
      <c r="B1350" s="3">
        <v>42.559784946236569</v>
      </c>
      <c r="C1350" s="1" t="s">
        <v>1646</v>
      </c>
      <c r="D1350" s="1" t="str">
        <f>VLOOKUP(Tableau1[[#This Row],[Catégorie]],Tableau3[],4,0)</f>
        <v>Viandes rouges</v>
      </c>
      <c r="E1350" s="1" t="str">
        <f>VLOOKUP(Tableau1[[#This Row],[Catégorie]],Tableau3[],3,0)</f>
        <v>Bœuf</v>
      </c>
      <c r="F1350" s="1" t="str">
        <f>VLOOKUP(Tableau1[[#This Row],[Catégorie]],Tableau3[],5,0)</f>
        <v>Viandes rouges</v>
      </c>
    </row>
    <row r="1351" spans="1:6" x14ac:dyDescent="0.35">
      <c r="A1351" s="1" t="s">
        <v>1420</v>
      </c>
      <c r="B1351" s="3">
        <v>6.0821105066574814</v>
      </c>
      <c r="C1351" s="1" t="s">
        <v>1686</v>
      </c>
      <c r="D1351" s="1" t="str">
        <f>VLOOKUP(Tableau1[[#This Row],[Catégorie]],Tableau3[],4,0)</f>
        <v>Légumes</v>
      </c>
      <c r="E1351" s="1" t="str">
        <f>VLOOKUP(Tableau1[[#This Row],[Catégorie]],Tableau3[],3,0)</f>
        <v>Légumes cuits (conserves comprises)</v>
      </c>
      <c r="F1351" s="1" t="str">
        <f>VLOOKUP(Tableau1[[#This Row],[Catégorie]],Tableau3[],5,0)</f>
        <v>Fruits et légumes</v>
      </c>
    </row>
    <row r="1352" spans="1:6" x14ac:dyDescent="0.35">
      <c r="A1352" s="1" t="s">
        <v>1446</v>
      </c>
      <c r="B1352" s="3">
        <v>1.1379147137932404</v>
      </c>
      <c r="C1352" s="1"/>
      <c r="D1352" s="1" t="e">
        <f>VLOOKUP(Tableau1[[#This Row],[Catégorie]],Tableau3[],4,0)</f>
        <v>#N/A</v>
      </c>
      <c r="E1352" s="1" t="e">
        <f>VLOOKUP(Tableau1[[#This Row],[Catégorie]],Tableau3[],3,0)</f>
        <v>#N/A</v>
      </c>
      <c r="F1352" s="1" t="e">
        <f>VLOOKUP(Tableau1[[#This Row],[Catégorie]],Tableau3[],5,0)</f>
        <v>#N/A</v>
      </c>
    </row>
    <row r="1353" spans="1:6" x14ac:dyDescent="0.35">
      <c r="A1353" s="1" t="s">
        <v>83</v>
      </c>
      <c r="B1353" s="3">
        <v>3.1358906309792505</v>
      </c>
      <c r="C1353" s="1"/>
      <c r="D1353" s="1" t="e">
        <f>VLOOKUP(Tableau1[[#This Row],[Catégorie]],Tableau3[],4,0)</f>
        <v>#N/A</v>
      </c>
      <c r="E1353" s="1" t="e">
        <f>VLOOKUP(Tableau1[[#This Row],[Catégorie]],Tableau3[],3,0)</f>
        <v>#N/A</v>
      </c>
      <c r="F1353" s="1" t="e">
        <f>VLOOKUP(Tableau1[[#This Row],[Catégorie]],Tableau3[],5,0)</f>
        <v>#N/A</v>
      </c>
    </row>
    <row r="1354" spans="1:6" x14ac:dyDescent="0.35">
      <c r="A1354" s="1" t="s">
        <v>301</v>
      </c>
      <c r="B1354" s="3">
        <v>3.2635934664473378</v>
      </c>
      <c r="C1354" s="1"/>
      <c r="D1354" s="1" t="e">
        <f>VLOOKUP(Tableau1[[#This Row],[Catégorie]],Tableau3[],4,0)</f>
        <v>#N/A</v>
      </c>
      <c r="E1354" s="1" t="e">
        <f>VLOOKUP(Tableau1[[#This Row],[Catégorie]],Tableau3[],3,0)</f>
        <v>#N/A</v>
      </c>
      <c r="F1354" s="1" t="e">
        <f>VLOOKUP(Tableau1[[#This Row],[Catégorie]],Tableau3[],5,0)</f>
        <v>#N/A</v>
      </c>
    </row>
    <row r="1355" spans="1:6" x14ac:dyDescent="0.35">
      <c r="A1355" s="1" t="s">
        <v>27</v>
      </c>
      <c r="B1355" s="3">
        <v>3.435132832560766</v>
      </c>
      <c r="C1355" s="1"/>
      <c r="D1355" s="1" t="e">
        <f>VLOOKUP(Tableau1[[#This Row],[Catégorie]],Tableau3[],4,0)</f>
        <v>#N/A</v>
      </c>
      <c r="E1355" s="1" t="e">
        <f>VLOOKUP(Tableau1[[#This Row],[Catégorie]],Tableau3[],3,0)</f>
        <v>#N/A</v>
      </c>
      <c r="F1355" s="1" t="e">
        <f>VLOOKUP(Tableau1[[#This Row],[Catégorie]],Tableau3[],5,0)</f>
        <v>#N/A</v>
      </c>
    </row>
    <row r="1356" spans="1:6" x14ac:dyDescent="0.35">
      <c r="A1356" s="1" t="s">
        <v>1314</v>
      </c>
      <c r="B1356" s="3">
        <v>0</v>
      </c>
      <c r="C1356" s="1"/>
      <c r="D1356" s="1" t="e">
        <f>VLOOKUP(Tableau1[[#This Row],[Catégorie]],Tableau3[],4,0)</f>
        <v>#N/A</v>
      </c>
      <c r="E1356" s="1" t="e">
        <f>VLOOKUP(Tableau1[[#This Row],[Catégorie]],Tableau3[],3,0)</f>
        <v>#N/A</v>
      </c>
      <c r="F1356" s="1" t="e">
        <f>VLOOKUP(Tableau1[[#This Row],[Catégorie]],Tableau3[],5,0)</f>
        <v>#N/A</v>
      </c>
    </row>
    <row r="1357" spans="1:6" x14ac:dyDescent="0.35">
      <c r="A1357" s="1" t="s">
        <v>1447</v>
      </c>
      <c r="B1357" s="3">
        <v>1.1379147137932404</v>
      </c>
      <c r="C1357" s="1"/>
      <c r="D1357" s="1" t="e">
        <f>VLOOKUP(Tableau1[[#This Row],[Catégorie]],Tableau3[],4,0)</f>
        <v>#N/A</v>
      </c>
      <c r="E1357" s="1" t="e">
        <f>VLOOKUP(Tableau1[[#This Row],[Catégorie]],Tableau3[],3,0)</f>
        <v>#N/A</v>
      </c>
      <c r="F1357" s="1" t="e">
        <f>VLOOKUP(Tableau1[[#This Row],[Catégorie]],Tableau3[],5,0)</f>
        <v>#N/A</v>
      </c>
    </row>
    <row r="1358" spans="1:6" x14ac:dyDescent="0.35">
      <c r="A1358" s="1" t="s">
        <v>1448</v>
      </c>
      <c r="B1358" s="3">
        <v>1.1379147137932404</v>
      </c>
      <c r="C1358" s="1"/>
      <c r="D1358" s="1" t="e">
        <f>VLOOKUP(Tableau1[[#This Row],[Catégorie]],Tableau3[],4,0)</f>
        <v>#N/A</v>
      </c>
      <c r="E1358" s="1" t="e">
        <f>VLOOKUP(Tableau1[[#This Row],[Catégorie]],Tableau3[],3,0)</f>
        <v>#N/A</v>
      </c>
      <c r="F1358" s="1" t="e">
        <f>VLOOKUP(Tableau1[[#This Row],[Catégorie]],Tableau3[],5,0)</f>
        <v>#N/A</v>
      </c>
    </row>
    <row r="1359" spans="1:6" x14ac:dyDescent="0.35">
      <c r="A1359" s="1" t="s">
        <v>1449</v>
      </c>
      <c r="B1359" s="3">
        <v>1.1379147137932404</v>
      </c>
      <c r="C1359" s="1"/>
      <c r="D1359" s="1" t="e">
        <f>VLOOKUP(Tableau1[[#This Row],[Catégorie]],Tableau3[],4,0)</f>
        <v>#N/A</v>
      </c>
      <c r="E1359" s="1" t="e">
        <f>VLOOKUP(Tableau1[[#This Row],[Catégorie]],Tableau3[],3,0)</f>
        <v>#N/A</v>
      </c>
      <c r="F1359" s="1" t="e">
        <f>VLOOKUP(Tableau1[[#This Row],[Catégorie]],Tableau3[],5,0)</f>
        <v>#N/A</v>
      </c>
    </row>
    <row r="1360" spans="1:6" x14ac:dyDescent="0.35">
      <c r="A1360" s="1" t="s">
        <v>1450</v>
      </c>
      <c r="B1360" s="3">
        <v>1.1379147137932404</v>
      </c>
      <c r="C1360" s="1"/>
      <c r="D1360" s="1" t="e">
        <f>VLOOKUP(Tableau1[[#This Row],[Catégorie]],Tableau3[],4,0)</f>
        <v>#N/A</v>
      </c>
      <c r="E1360" s="1" t="e">
        <f>VLOOKUP(Tableau1[[#This Row],[Catégorie]],Tableau3[],3,0)</f>
        <v>#N/A</v>
      </c>
      <c r="F1360" s="1" t="e">
        <f>VLOOKUP(Tableau1[[#This Row],[Catégorie]],Tableau3[],5,0)</f>
        <v>#N/A</v>
      </c>
    </row>
    <row r="1361" spans="1:6" x14ac:dyDescent="0.35">
      <c r="A1361" s="1" t="s">
        <v>1451</v>
      </c>
      <c r="B1361" s="3">
        <v>1.1379147137932404</v>
      </c>
      <c r="C1361" s="1"/>
      <c r="D1361" s="1" t="e">
        <f>VLOOKUP(Tableau1[[#This Row],[Catégorie]],Tableau3[],4,0)</f>
        <v>#N/A</v>
      </c>
      <c r="E1361" s="1" t="e">
        <f>VLOOKUP(Tableau1[[#This Row],[Catégorie]],Tableau3[],3,0)</f>
        <v>#N/A</v>
      </c>
      <c r="F1361" s="1" t="e">
        <f>VLOOKUP(Tableau1[[#This Row],[Catégorie]],Tableau3[],5,0)</f>
        <v>#N/A</v>
      </c>
    </row>
    <row r="1362" spans="1:6" x14ac:dyDescent="0.35">
      <c r="A1362" s="1" t="s">
        <v>1452</v>
      </c>
      <c r="B1362" s="3">
        <v>1.1379147137932404</v>
      </c>
      <c r="C1362" s="1"/>
      <c r="D1362" s="1" t="e">
        <f>VLOOKUP(Tableau1[[#This Row],[Catégorie]],Tableau3[],4,0)</f>
        <v>#N/A</v>
      </c>
      <c r="E1362" s="1" t="e">
        <f>VLOOKUP(Tableau1[[#This Row],[Catégorie]],Tableau3[],3,0)</f>
        <v>#N/A</v>
      </c>
      <c r="F1362" s="1" t="e">
        <f>VLOOKUP(Tableau1[[#This Row],[Catégorie]],Tableau3[],5,0)</f>
        <v>#N/A</v>
      </c>
    </row>
    <row r="1363" spans="1:6" x14ac:dyDescent="0.35">
      <c r="A1363" s="1" t="s">
        <v>1453</v>
      </c>
      <c r="B1363" s="3">
        <v>1.1379147137932404</v>
      </c>
      <c r="C1363" s="1"/>
      <c r="D1363" s="1" t="e">
        <f>VLOOKUP(Tableau1[[#This Row],[Catégorie]],Tableau3[],4,0)</f>
        <v>#N/A</v>
      </c>
      <c r="E1363" s="1" t="e">
        <f>VLOOKUP(Tableau1[[#This Row],[Catégorie]],Tableau3[],3,0)</f>
        <v>#N/A</v>
      </c>
      <c r="F1363" s="1" t="e">
        <f>VLOOKUP(Tableau1[[#This Row],[Catégorie]],Tableau3[],5,0)</f>
        <v>#N/A</v>
      </c>
    </row>
    <row r="1364" spans="1:6" x14ac:dyDescent="0.35">
      <c r="A1364" s="1" t="s">
        <v>1454</v>
      </c>
      <c r="B1364" s="3">
        <v>1.1379147137932404</v>
      </c>
      <c r="C1364" s="1"/>
      <c r="D1364" s="1" t="e">
        <f>VLOOKUP(Tableau1[[#This Row],[Catégorie]],Tableau3[],4,0)</f>
        <v>#N/A</v>
      </c>
      <c r="E1364" s="1" t="e">
        <f>VLOOKUP(Tableau1[[#This Row],[Catégorie]],Tableau3[],3,0)</f>
        <v>#N/A</v>
      </c>
      <c r="F1364" s="1" t="e">
        <f>VLOOKUP(Tableau1[[#This Row],[Catégorie]],Tableau3[],5,0)</f>
        <v>#N/A</v>
      </c>
    </row>
    <row r="1365" spans="1:6" x14ac:dyDescent="0.35">
      <c r="A1365" s="1" t="s">
        <v>1455</v>
      </c>
      <c r="B1365" s="3">
        <v>1.1379147137932404</v>
      </c>
      <c r="C1365" s="1"/>
      <c r="D1365" s="1" t="e">
        <f>VLOOKUP(Tableau1[[#This Row],[Catégorie]],Tableau3[],4,0)</f>
        <v>#N/A</v>
      </c>
      <c r="E1365" s="1" t="e">
        <f>VLOOKUP(Tableau1[[#This Row],[Catégorie]],Tableau3[],3,0)</f>
        <v>#N/A</v>
      </c>
      <c r="F1365" s="1" t="e">
        <f>VLOOKUP(Tableau1[[#This Row],[Catégorie]],Tableau3[],5,0)</f>
        <v>#N/A</v>
      </c>
    </row>
    <row r="1366" spans="1:6" x14ac:dyDescent="0.35">
      <c r="A1366" s="1" t="s">
        <v>1456</v>
      </c>
      <c r="B1366" s="3">
        <v>1.1379147137932404</v>
      </c>
      <c r="C1366" s="1"/>
      <c r="D1366" s="1" t="e">
        <f>VLOOKUP(Tableau1[[#This Row],[Catégorie]],Tableau3[],4,0)</f>
        <v>#N/A</v>
      </c>
      <c r="E1366" s="1" t="e">
        <f>VLOOKUP(Tableau1[[#This Row],[Catégorie]],Tableau3[],3,0)</f>
        <v>#N/A</v>
      </c>
      <c r="F1366" s="1" t="e">
        <f>VLOOKUP(Tableau1[[#This Row],[Catégorie]],Tableau3[],5,0)</f>
        <v>#N/A</v>
      </c>
    </row>
    <row r="1367" spans="1:6" x14ac:dyDescent="0.35">
      <c r="A1367" s="1" t="s">
        <v>1457</v>
      </c>
      <c r="B1367" s="3">
        <v>1.1379147137932404</v>
      </c>
      <c r="C1367" s="1"/>
      <c r="D1367" s="1" t="e">
        <f>VLOOKUP(Tableau1[[#This Row],[Catégorie]],Tableau3[],4,0)</f>
        <v>#N/A</v>
      </c>
      <c r="E1367" s="1" t="e">
        <f>VLOOKUP(Tableau1[[#This Row],[Catégorie]],Tableau3[],3,0)</f>
        <v>#N/A</v>
      </c>
      <c r="F1367" s="1" t="e">
        <f>VLOOKUP(Tableau1[[#This Row],[Catégorie]],Tableau3[],5,0)</f>
        <v>#N/A</v>
      </c>
    </row>
    <row r="1368" spans="1:6" x14ac:dyDescent="0.35">
      <c r="A1368" s="1" t="s">
        <v>1458</v>
      </c>
      <c r="B1368" s="3">
        <v>1.1379147137932404</v>
      </c>
      <c r="C1368" s="1"/>
      <c r="D1368" s="1" t="e">
        <f>VLOOKUP(Tableau1[[#This Row],[Catégorie]],Tableau3[],4,0)</f>
        <v>#N/A</v>
      </c>
      <c r="E1368" s="1" t="e">
        <f>VLOOKUP(Tableau1[[#This Row],[Catégorie]],Tableau3[],3,0)</f>
        <v>#N/A</v>
      </c>
      <c r="F1368" s="1" t="e">
        <f>VLOOKUP(Tableau1[[#This Row],[Catégorie]],Tableau3[],5,0)</f>
        <v>#N/A</v>
      </c>
    </row>
    <row r="1369" spans="1:6" x14ac:dyDescent="0.35">
      <c r="A1369" s="1" t="s">
        <v>355</v>
      </c>
      <c r="B1369" s="3">
        <v>2.6803612846527254</v>
      </c>
      <c r="C1369" s="1"/>
      <c r="D1369" s="1" t="e">
        <f>VLOOKUP(Tableau1[[#This Row],[Catégorie]],Tableau3[],4,0)</f>
        <v>#N/A</v>
      </c>
      <c r="E1369" s="1" t="e">
        <f>VLOOKUP(Tableau1[[#This Row],[Catégorie]],Tableau3[],3,0)</f>
        <v>#N/A</v>
      </c>
      <c r="F1369" s="1" t="e">
        <f>VLOOKUP(Tableau1[[#This Row],[Catégorie]],Tableau3[],5,0)</f>
        <v>#N/A</v>
      </c>
    </row>
    <row r="1370" spans="1:6" x14ac:dyDescent="0.35">
      <c r="A1370" s="1" t="s">
        <v>52</v>
      </c>
      <c r="B1370" s="3">
        <v>1.1379147137932404</v>
      </c>
      <c r="C1370" s="1"/>
      <c r="D1370" s="1" t="e">
        <f>VLOOKUP(Tableau1[[#This Row],[Catégorie]],Tableau3[],4,0)</f>
        <v>#N/A</v>
      </c>
      <c r="E1370" s="1" t="e">
        <f>VLOOKUP(Tableau1[[#This Row],[Catégorie]],Tableau3[],3,0)</f>
        <v>#N/A</v>
      </c>
      <c r="F1370" s="1" t="e">
        <f>VLOOKUP(Tableau1[[#This Row],[Catégorie]],Tableau3[],5,0)</f>
        <v>#N/A</v>
      </c>
    </row>
    <row r="1371" spans="1:6" x14ac:dyDescent="0.35">
      <c r="A1371" s="1" t="s">
        <v>1477</v>
      </c>
      <c r="B1371" s="3">
        <v>47.002757701598014</v>
      </c>
      <c r="C1371" s="1" t="s">
        <v>1583</v>
      </c>
      <c r="D1371" s="1" t="str">
        <f>VLOOKUP(Tableau1[[#This Row],[Catégorie]],Tableau3[],4,0)</f>
        <v>Viandes blanches</v>
      </c>
      <c r="E1371" s="1" t="str">
        <f>VLOOKUP(Tableau1[[#This Row],[Catégorie]],Tableau3[],3,0)</f>
        <v>Volaille</v>
      </c>
      <c r="F1371" s="1" t="str">
        <f>VLOOKUP(Tableau1[[#This Row],[Catégorie]],Tableau3[],5,0)</f>
        <v>Volailles</v>
      </c>
    </row>
    <row r="1372" spans="1:6" x14ac:dyDescent="0.35">
      <c r="A1372" s="1" t="s">
        <v>1225</v>
      </c>
      <c r="B1372" s="3">
        <v>12.662814347466735</v>
      </c>
      <c r="C1372" s="1" t="s">
        <v>1544</v>
      </c>
      <c r="D1372" s="1" t="str">
        <f>VLOOKUP(Tableau1[[#This Row],[Catégorie]],Tableau3[],4,0)</f>
        <v>Poissons</v>
      </c>
      <c r="E1372" s="1" t="str">
        <f>VLOOKUP(Tableau1[[#This Row],[Catégorie]],Tableau3[],3,0)</f>
        <v>Produits à base de poisson</v>
      </c>
      <c r="F1372" s="1" t="str">
        <f>VLOOKUP(Tableau1[[#This Row],[Catégorie]],Tableau3[],5,0)</f>
        <v>Poissons</v>
      </c>
    </row>
    <row r="1373" spans="1:6" x14ac:dyDescent="0.35">
      <c r="A1373" s="1" t="s">
        <v>468</v>
      </c>
      <c r="B1373" s="3">
        <v>1.092936085666351</v>
      </c>
      <c r="C1373" s="1"/>
      <c r="D1373" s="1" t="e">
        <f>VLOOKUP(Tableau1[[#This Row],[Catégorie]],Tableau3[],4,0)</f>
        <v>#N/A</v>
      </c>
      <c r="E1373" s="1" t="e">
        <f>VLOOKUP(Tableau1[[#This Row],[Catégorie]],Tableau3[],3,0)</f>
        <v>#N/A</v>
      </c>
      <c r="F1373" s="1" t="e">
        <f>VLOOKUP(Tableau1[[#This Row],[Catégorie]],Tableau3[],5,0)</f>
        <v>#N/A</v>
      </c>
    </row>
    <row r="1374" spans="1:6" x14ac:dyDescent="0.35">
      <c r="A1374" s="1" t="s">
        <v>642</v>
      </c>
      <c r="B1374" s="3">
        <v>8.6927974189219022</v>
      </c>
      <c r="C1374" s="1" t="s">
        <v>1581</v>
      </c>
      <c r="D1374" s="1" t="str">
        <f>VLOOKUP(Tableau1[[#This Row],[Catégorie]],Tableau3[],4,0)</f>
        <v>Produits laitiers</v>
      </c>
      <c r="E1374" s="1" t="str">
        <f>VLOOKUP(Tableau1[[#This Row],[Catégorie]],Tableau3[],3,0)</f>
        <v>Fromage à pâte molle</v>
      </c>
      <c r="F1374" s="1" t="str">
        <f>VLOOKUP(Tableau1[[#This Row],[Catégorie]],Tableau3[],5,0)</f>
        <v>Produits laitiers</v>
      </c>
    </row>
    <row r="1375" spans="1:6" x14ac:dyDescent="0.35">
      <c r="A1375" s="1" t="s">
        <v>524</v>
      </c>
      <c r="B1375" s="3">
        <v>5.5782657233723434</v>
      </c>
      <c r="C1375" s="1"/>
      <c r="D1375" s="1" t="e">
        <f>VLOOKUP(Tableau1[[#This Row],[Catégorie]],Tableau3[],4,0)</f>
        <v>#N/A</v>
      </c>
      <c r="E1375" s="1" t="e">
        <f>VLOOKUP(Tableau1[[#This Row],[Catégorie]],Tableau3[],3,0)</f>
        <v>#N/A</v>
      </c>
      <c r="F1375" s="1" t="e">
        <f>VLOOKUP(Tableau1[[#This Row],[Catégorie]],Tableau3[],5,0)</f>
        <v>#N/A</v>
      </c>
    </row>
    <row r="1376" spans="1:6" x14ac:dyDescent="0.35">
      <c r="A1376" s="1" t="s">
        <v>469</v>
      </c>
      <c r="B1376" s="3">
        <v>0.77312008253396236</v>
      </c>
      <c r="C1376" s="1"/>
      <c r="D1376" s="1" t="e">
        <f>VLOOKUP(Tableau1[[#This Row],[Catégorie]],Tableau3[],4,0)</f>
        <v>#N/A</v>
      </c>
      <c r="E1376" s="1" t="e">
        <f>VLOOKUP(Tableau1[[#This Row],[Catégorie]],Tableau3[],3,0)</f>
        <v>#N/A</v>
      </c>
      <c r="F1376" s="1" t="e">
        <f>VLOOKUP(Tableau1[[#This Row],[Catégorie]],Tableau3[],5,0)</f>
        <v>#N/A</v>
      </c>
    </row>
    <row r="1377" spans="1:6" x14ac:dyDescent="0.35">
      <c r="A1377" s="1" t="s">
        <v>470</v>
      </c>
      <c r="B1377" s="3">
        <v>1.092936085666351</v>
      </c>
      <c r="C1377" s="1"/>
      <c r="D1377" s="1" t="e">
        <f>VLOOKUP(Tableau1[[#This Row],[Catégorie]],Tableau3[],4,0)</f>
        <v>#N/A</v>
      </c>
      <c r="E1377" s="1" t="e">
        <f>VLOOKUP(Tableau1[[#This Row],[Catégorie]],Tableau3[],3,0)</f>
        <v>#N/A</v>
      </c>
      <c r="F1377" s="1" t="e">
        <f>VLOOKUP(Tableau1[[#This Row],[Catégorie]],Tableau3[],5,0)</f>
        <v>#N/A</v>
      </c>
    </row>
    <row r="1378" spans="1:6" x14ac:dyDescent="0.35">
      <c r="A1378" s="1" t="s">
        <v>643</v>
      </c>
      <c r="B1378" s="3">
        <v>8.6927974189219022</v>
      </c>
      <c r="C1378" s="1" t="s">
        <v>1711</v>
      </c>
      <c r="D1378" s="1" t="str">
        <f>VLOOKUP(Tableau1[[#This Row],[Catégorie]],Tableau3[],4,0)</f>
        <v>Produits laitiers</v>
      </c>
      <c r="E1378" s="1" t="str">
        <f>VLOOKUP(Tableau1[[#This Row],[Catégorie]],Tableau3[],3,0)</f>
        <v>Fromage frais et séré</v>
      </c>
      <c r="F1378" s="1" t="str">
        <f>VLOOKUP(Tableau1[[#This Row],[Catégorie]],Tableau3[],5,0)</f>
        <v>Produits laitiers</v>
      </c>
    </row>
    <row r="1379" spans="1:6" x14ac:dyDescent="0.35">
      <c r="A1379" s="1" t="s">
        <v>302</v>
      </c>
      <c r="B1379" s="3">
        <v>3.2635934664473378</v>
      </c>
      <c r="C1379" s="1"/>
      <c r="D1379" s="1" t="e">
        <f>VLOOKUP(Tableau1[[#This Row],[Catégorie]],Tableau3[],4,0)</f>
        <v>#N/A</v>
      </c>
      <c r="E1379" s="1" t="e">
        <f>VLOOKUP(Tableau1[[#This Row],[Catégorie]],Tableau3[],3,0)</f>
        <v>#N/A</v>
      </c>
      <c r="F1379" s="1" t="e">
        <f>VLOOKUP(Tableau1[[#This Row],[Catégorie]],Tableau3[],5,0)</f>
        <v>#N/A</v>
      </c>
    </row>
    <row r="1380" spans="1:6" x14ac:dyDescent="0.35">
      <c r="A1380" s="1" t="s">
        <v>303</v>
      </c>
      <c r="B1380" s="3">
        <v>3.2635934664473378</v>
      </c>
      <c r="C1380" s="1"/>
      <c r="D1380" s="1" t="e">
        <f>VLOOKUP(Tableau1[[#This Row],[Catégorie]],Tableau3[],4,0)</f>
        <v>#N/A</v>
      </c>
      <c r="E1380" s="1" t="e">
        <f>VLOOKUP(Tableau1[[#This Row],[Catégorie]],Tableau3[],3,0)</f>
        <v>#N/A</v>
      </c>
      <c r="F1380" s="1" t="e">
        <f>VLOOKUP(Tableau1[[#This Row],[Catégorie]],Tableau3[],5,0)</f>
        <v>#N/A</v>
      </c>
    </row>
    <row r="1381" spans="1:6" x14ac:dyDescent="0.35">
      <c r="A1381" s="1" t="s">
        <v>304</v>
      </c>
      <c r="B1381" s="3">
        <v>3.2635934664473378</v>
      </c>
      <c r="C1381" s="1"/>
      <c r="D1381" s="1" t="e">
        <f>VLOOKUP(Tableau1[[#This Row],[Catégorie]],Tableau3[],4,0)</f>
        <v>#N/A</v>
      </c>
      <c r="E1381" s="1" t="e">
        <f>VLOOKUP(Tableau1[[#This Row],[Catégorie]],Tableau3[],3,0)</f>
        <v>#N/A</v>
      </c>
      <c r="F1381" s="1" t="e">
        <f>VLOOKUP(Tableau1[[#This Row],[Catégorie]],Tableau3[],5,0)</f>
        <v>#N/A</v>
      </c>
    </row>
    <row r="1382" spans="1:6" x14ac:dyDescent="0.35">
      <c r="A1382" s="1" t="s">
        <v>305</v>
      </c>
      <c r="B1382" s="3">
        <v>3.2635934664473378</v>
      </c>
      <c r="C1382" s="1"/>
      <c r="D1382" s="1" t="e">
        <f>VLOOKUP(Tableau1[[#This Row],[Catégorie]],Tableau3[],4,0)</f>
        <v>#N/A</v>
      </c>
      <c r="E1382" s="1" t="e">
        <f>VLOOKUP(Tableau1[[#This Row],[Catégorie]],Tableau3[],3,0)</f>
        <v>#N/A</v>
      </c>
      <c r="F1382" s="1" t="e">
        <f>VLOOKUP(Tableau1[[#This Row],[Catégorie]],Tableau3[],5,0)</f>
        <v>#N/A</v>
      </c>
    </row>
    <row r="1383" spans="1:6" x14ac:dyDescent="0.35">
      <c r="A1383" s="1" t="s">
        <v>84</v>
      </c>
      <c r="B1383" s="3">
        <v>3.1358906309792505</v>
      </c>
      <c r="C1383" s="1"/>
      <c r="D1383" s="1" t="e">
        <f>VLOOKUP(Tableau1[[#This Row],[Catégorie]],Tableau3[],4,0)</f>
        <v>#N/A</v>
      </c>
      <c r="E1383" s="1" t="e">
        <f>VLOOKUP(Tableau1[[#This Row],[Catégorie]],Tableau3[],3,0)</f>
        <v>#N/A</v>
      </c>
      <c r="F1383" s="1" t="e">
        <f>VLOOKUP(Tableau1[[#This Row],[Catégorie]],Tableau3[],5,0)</f>
        <v>#N/A</v>
      </c>
    </row>
    <row r="1384" spans="1:6" x14ac:dyDescent="0.35">
      <c r="A1384" s="1" t="s">
        <v>306</v>
      </c>
      <c r="B1384" s="3">
        <v>3.2635934664473378</v>
      </c>
      <c r="C1384" s="1"/>
      <c r="D1384" s="1" t="e">
        <f>VLOOKUP(Tableau1[[#This Row],[Catégorie]],Tableau3[],4,0)</f>
        <v>#N/A</v>
      </c>
      <c r="E1384" s="1" t="e">
        <f>VLOOKUP(Tableau1[[#This Row],[Catégorie]],Tableau3[],3,0)</f>
        <v>#N/A</v>
      </c>
      <c r="F1384" s="1" t="e">
        <f>VLOOKUP(Tableau1[[#This Row],[Catégorie]],Tableau3[],5,0)</f>
        <v>#N/A</v>
      </c>
    </row>
    <row r="1385" spans="1:6" x14ac:dyDescent="0.35">
      <c r="A1385" s="1" t="s">
        <v>28</v>
      </c>
      <c r="B1385" s="3">
        <v>1.8604147497972432</v>
      </c>
      <c r="C1385" s="1"/>
      <c r="D1385" s="1" t="e">
        <f>VLOOKUP(Tableau1[[#This Row],[Catégorie]],Tableau3[],4,0)</f>
        <v>#N/A</v>
      </c>
      <c r="E1385" s="1" t="e">
        <f>VLOOKUP(Tableau1[[#This Row],[Catégorie]],Tableau3[],3,0)</f>
        <v>#N/A</v>
      </c>
      <c r="F1385" s="1" t="e">
        <f>VLOOKUP(Tableau1[[#This Row],[Catégorie]],Tableau3[],5,0)</f>
        <v>#N/A</v>
      </c>
    </row>
    <row r="1386" spans="1:6" x14ac:dyDescent="0.35">
      <c r="A1386" s="1" t="s">
        <v>1400</v>
      </c>
      <c r="B1386" s="3">
        <v>2.9031878737161301</v>
      </c>
      <c r="C1386" s="1"/>
      <c r="D1386" s="1" t="e">
        <f>VLOOKUP(Tableau1[[#This Row],[Catégorie]],Tableau3[],4,0)</f>
        <v>#N/A</v>
      </c>
      <c r="E1386" s="1" t="e">
        <f>VLOOKUP(Tableau1[[#This Row],[Catégorie]],Tableau3[],3,0)</f>
        <v>#N/A</v>
      </c>
      <c r="F1386" s="1" t="e">
        <f>VLOOKUP(Tableau1[[#This Row],[Catégorie]],Tableau3[],5,0)</f>
        <v>#N/A</v>
      </c>
    </row>
    <row r="1387" spans="1:6" x14ac:dyDescent="0.35">
      <c r="A1387" s="1" t="s">
        <v>1226</v>
      </c>
      <c r="B1387" s="3">
        <v>12.662814347466735</v>
      </c>
      <c r="C1387" s="1" t="s">
        <v>1544</v>
      </c>
      <c r="D1387" s="1" t="str">
        <f>VLOOKUP(Tableau1[[#This Row],[Catégorie]],Tableau3[],4,0)</f>
        <v>Poissons</v>
      </c>
      <c r="E1387" s="1" t="str">
        <f>VLOOKUP(Tableau1[[#This Row],[Catégorie]],Tableau3[],3,0)</f>
        <v>Produits à base de poisson</v>
      </c>
      <c r="F1387" s="1" t="str">
        <f>VLOOKUP(Tableau1[[#This Row],[Catégorie]],Tableau3[],5,0)</f>
        <v>Poissons</v>
      </c>
    </row>
    <row r="1388" spans="1:6" x14ac:dyDescent="0.35">
      <c r="A1388" s="1" t="s">
        <v>1303</v>
      </c>
      <c r="B1388" s="3">
        <v>26.075268817204304</v>
      </c>
      <c r="C1388" s="1" t="s">
        <v>1576</v>
      </c>
      <c r="D1388" s="1" t="str">
        <f>VLOOKUP(Tableau1[[#This Row],[Catégorie]],Tableau3[],4,0)</f>
        <v>Charcuterie</v>
      </c>
      <c r="E1388" s="1" t="str">
        <f>VLOOKUP(Tableau1[[#This Row],[Catégorie]],Tableau3[],3,0)</f>
        <v>Produits de charcuterie cuits</v>
      </c>
      <c r="F1388" s="1" t="str">
        <f>VLOOKUP(Tableau1[[#This Row],[Catégorie]],Tableau3[],5,0)</f>
        <v>Viandes autres, charcuterie et abats</v>
      </c>
    </row>
    <row r="1389" spans="1:6" x14ac:dyDescent="0.35">
      <c r="A1389" s="1" t="s">
        <v>644</v>
      </c>
      <c r="B1389" s="3">
        <v>11.655498231543413</v>
      </c>
      <c r="C1389" s="1" t="s">
        <v>1581</v>
      </c>
      <c r="D1389" s="1" t="str">
        <f>VLOOKUP(Tableau1[[#This Row],[Catégorie]],Tableau3[],4,0)</f>
        <v>Produits laitiers</v>
      </c>
      <c r="E1389" s="1" t="str">
        <f>VLOOKUP(Tableau1[[#This Row],[Catégorie]],Tableau3[],3,0)</f>
        <v>Fromage à pâte molle</v>
      </c>
      <c r="F1389" s="1" t="str">
        <f>VLOOKUP(Tableau1[[#This Row],[Catégorie]],Tableau3[],5,0)</f>
        <v>Produits laitiers</v>
      </c>
    </row>
    <row r="1390" spans="1:6" x14ac:dyDescent="0.35">
      <c r="A1390" s="1" t="s">
        <v>424</v>
      </c>
      <c r="B1390" s="3">
        <v>14.744651379445772</v>
      </c>
      <c r="C1390" s="1"/>
      <c r="D1390" s="1" t="e">
        <f>VLOOKUP(Tableau1[[#This Row],[Catégorie]],Tableau3[],4,0)</f>
        <v>#N/A</v>
      </c>
      <c r="E1390" s="1" t="e">
        <f>VLOOKUP(Tableau1[[#This Row],[Catégorie]],Tableau3[],3,0)</f>
        <v>#N/A</v>
      </c>
      <c r="F1390" s="1" t="e">
        <f>VLOOKUP(Tableau1[[#This Row],[Catégorie]],Tableau3[],5,0)</f>
        <v>#N/A</v>
      </c>
    </row>
    <row r="1391" spans="1:6" x14ac:dyDescent="0.35">
      <c r="A1391" s="1" t="s">
        <v>178</v>
      </c>
      <c r="B1391" s="3">
        <v>0.53127454732110746</v>
      </c>
      <c r="C1391" s="1"/>
      <c r="D1391" s="1" t="e">
        <f>VLOOKUP(Tableau1[[#This Row],[Catégorie]],Tableau3[],4,0)</f>
        <v>#N/A</v>
      </c>
      <c r="E1391" s="1" t="e">
        <f>VLOOKUP(Tableau1[[#This Row],[Catégorie]],Tableau3[],3,0)</f>
        <v>#N/A</v>
      </c>
      <c r="F1391" s="1" t="e">
        <f>VLOOKUP(Tableau1[[#This Row],[Catégorie]],Tableau3[],5,0)</f>
        <v>#N/A</v>
      </c>
    </row>
    <row r="1392" spans="1:6" x14ac:dyDescent="0.35">
      <c r="A1392" s="1" t="s">
        <v>179</v>
      </c>
      <c r="B1392" s="3">
        <v>0.53127454732110746</v>
      </c>
      <c r="C1392" s="1"/>
      <c r="D1392" s="1" t="e">
        <f>VLOOKUP(Tableau1[[#This Row],[Catégorie]],Tableau3[],4,0)</f>
        <v>#N/A</v>
      </c>
      <c r="E1392" s="1" t="e">
        <f>VLOOKUP(Tableau1[[#This Row],[Catégorie]],Tableau3[],3,0)</f>
        <v>#N/A</v>
      </c>
      <c r="F1392" s="1" t="e">
        <f>VLOOKUP(Tableau1[[#This Row],[Catégorie]],Tableau3[],5,0)</f>
        <v>#N/A</v>
      </c>
    </row>
    <row r="1393" spans="1:6" x14ac:dyDescent="0.35">
      <c r="A1393" s="1" t="s">
        <v>177</v>
      </c>
      <c r="B1393" s="3">
        <v>0.53127454732110746</v>
      </c>
      <c r="C1393" s="1"/>
      <c r="D1393" s="1" t="e">
        <f>VLOOKUP(Tableau1[[#This Row],[Catégorie]],Tableau3[],4,0)</f>
        <v>#N/A</v>
      </c>
      <c r="E1393" s="1" t="e">
        <f>VLOOKUP(Tableau1[[#This Row],[Catégorie]],Tableau3[],3,0)</f>
        <v>#N/A</v>
      </c>
      <c r="F1393" s="1" t="e">
        <f>VLOOKUP(Tableau1[[#This Row],[Catégorie]],Tableau3[],5,0)</f>
        <v>#N/A</v>
      </c>
    </row>
    <row r="1394" spans="1:6" x14ac:dyDescent="0.35">
      <c r="A1394" s="1" t="s">
        <v>176</v>
      </c>
      <c r="B1394" s="3">
        <v>0.53127454732110746</v>
      </c>
      <c r="C1394" s="1"/>
      <c r="D1394" s="1" t="e">
        <f>VLOOKUP(Tableau1[[#This Row],[Catégorie]],Tableau3[],4,0)</f>
        <v>#N/A</v>
      </c>
      <c r="E1394" s="1" t="e">
        <f>VLOOKUP(Tableau1[[#This Row],[Catégorie]],Tableau3[],3,0)</f>
        <v>#N/A</v>
      </c>
      <c r="F1394" s="1" t="e">
        <f>VLOOKUP(Tableau1[[#This Row],[Catégorie]],Tableau3[],5,0)</f>
        <v>#N/A</v>
      </c>
    </row>
    <row r="1395" spans="1:6" x14ac:dyDescent="0.35">
      <c r="A1395" s="1" t="s">
        <v>180</v>
      </c>
      <c r="B1395" s="3">
        <v>0.53127454732110746</v>
      </c>
      <c r="C1395" s="1"/>
      <c r="D1395" s="1" t="e">
        <f>VLOOKUP(Tableau1[[#This Row],[Catégorie]],Tableau3[],4,0)</f>
        <v>#N/A</v>
      </c>
      <c r="E1395" s="1" t="e">
        <f>VLOOKUP(Tableau1[[#This Row],[Catégorie]],Tableau3[],3,0)</f>
        <v>#N/A</v>
      </c>
      <c r="F1395" s="1" t="e">
        <f>VLOOKUP(Tableau1[[#This Row],[Catégorie]],Tableau3[],5,0)</f>
        <v>#N/A</v>
      </c>
    </row>
    <row r="1396" spans="1:6" x14ac:dyDescent="0.35">
      <c r="A1396" s="1" t="s">
        <v>181</v>
      </c>
      <c r="B1396" s="3">
        <v>0.53127454732110746</v>
      </c>
      <c r="C1396" s="1"/>
      <c r="D1396" s="1" t="e">
        <f>VLOOKUP(Tableau1[[#This Row],[Catégorie]],Tableau3[],4,0)</f>
        <v>#N/A</v>
      </c>
      <c r="E1396" s="1" t="e">
        <f>VLOOKUP(Tableau1[[#This Row],[Catégorie]],Tableau3[],3,0)</f>
        <v>#N/A</v>
      </c>
      <c r="F1396" s="1" t="e">
        <f>VLOOKUP(Tableau1[[#This Row],[Catégorie]],Tableau3[],5,0)</f>
        <v>#N/A</v>
      </c>
    </row>
    <row r="1397" spans="1:6" x14ac:dyDescent="0.35">
      <c r="A1397" s="1" t="s">
        <v>182</v>
      </c>
      <c r="B1397" s="3">
        <v>0.53127454732110746</v>
      </c>
      <c r="C1397" s="1"/>
      <c r="D1397" s="1" t="e">
        <f>VLOOKUP(Tableau1[[#This Row],[Catégorie]],Tableau3[],4,0)</f>
        <v>#N/A</v>
      </c>
      <c r="E1397" s="1" t="e">
        <f>VLOOKUP(Tableau1[[#This Row],[Catégorie]],Tableau3[],3,0)</f>
        <v>#N/A</v>
      </c>
      <c r="F1397" s="1" t="e">
        <f>VLOOKUP(Tableau1[[#This Row],[Catégorie]],Tableau3[],5,0)</f>
        <v>#N/A</v>
      </c>
    </row>
    <row r="1398" spans="1:6" x14ac:dyDescent="0.35">
      <c r="A1398" s="1" t="s">
        <v>183</v>
      </c>
      <c r="B1398" s="3">
        <v>0.53127454732110746</v>
      </c>
      <c r="C1398" s="1"/>
      <c r="D1398" s="1" t="e">
        <f>VLOOKUP(Tableau1[[#This Row],[Catégorie]],Tableau3[],4,0)</f>
        <v>#N/A</v>
      </c>
      <c r="E1398" s="1" t="e">
        <f>VLOOKUP(Tableau1[[#This Row],[Catégorie]],Tableau3[],3,0)</f>
        <v>#N/A</v>
      </c>
      <c r="F1398" s="1" t="e">
        <f>VLOOKUP(Tableau1[[#This Row],[Catégorie]],Tableau3[],5,0)</f>
        <v>#N/A</v>
      </c>
    </row>
    <row r="1399" spans="1:6" x14ac:dyDescent="0.35">
      <c r="A1399" s="1" t="s">
        <v>184</v>
      </c>
      <c r="B1399" s="3">
        <v>0.53127454732110746</v>
      </c>
      <c r="C1399" s="1"/>
      <c r="D1399" s="1" t="e">
        <f>VLOOKUP(Tableau1[[#This Row],[Catégorie]],Tableau3[],4,0)</f>
        <v>#N/A</v>
      </c>
      <c r="E1399" s="1" t="e">
        <f>VLOOKUP(Tableau1[[#This Row],[Catégorie]],Tableau3[],3,0)</f>
        <v>#N/A</v>
      </c>
      <c r="F1399" s="1" t="e">
        <f>VLOOKUP(Tableau1[[#This Row],[Catégorie]],Tableau3[],5,0)</f>
        <v>#N/A</v>
      </c>
    </row>
    <row r="1400" spans="1:6" x14ac:dyDescent="0.35">
      <c r="A1400" s="1" t="s">
        <v>137</v>
      </c>
      <c r="B1400" s="3">
        <v>0.53127454732110746</v>
      </c>
      <c r="C1400" s="1"/>
      <c r="D1400" s="1" t="e">
        <f>VLOOKUP(Tableau1[[#This Row],[Catégorie]],Tableau3[],4,0)</f>
        <v>#N/A</v>
      </c>
      <c r="E1400" s="1" t="e">
        <f>VLOOKUP(Tableau1[[#This Row],[Catégorie]],Tableau3[],3,0)</f>
        <v>#N/A</v>
      </c>
      <c r="F1400" s="1" t="e">
        <f>VLOOKUP(Tableau1[[#This Row],[Catégorie]],Tableau3[],5,0)</f>
        <v>#N/A</v>
      </c>
    </row>
    <row r="1401" spans="1:6" x14ac:dyDescent="0.35">
      <c r="A1401" s="1" t="s">
        <v>185</v>
      </c>
      <c r="B1401" s="3">
        <v>0.53127454732110746</v>
      </c>
      <c r="C1401" s="1"/>
      <c r="D1401" s="1" t="e">
        <f>VLOOKUP(Tableau1[[#This Row],[Catégorie]],Tableau3[],4,0)</f>
        <v>#N/A</v>
      </c>
      <c r="E1401" s="1" t="e">
        <f>VLOOKUP(Tableau1[[#This Row],[Catégorie]],Tableau3[],3,0)</f>
        <v>#N/A</v>
      </c>
      <c r="F1401" s="1" t="e">
        <f>VLOOKUP(Tableau1[[#This Row],[Catégorie]],Tableau3[],5,0)</f>
        <v>#N/A</v>
      </c>
    </row>
    <row r="1402" spans="1:6" x14ac:dyDescent="0.35">
      <c r="A1402" s="1" t="s">
        <v>186</v>
      </c>
      <c r="B1402" s="3">
        <v>0.53127454732110746</v>
      </c>
      <c r="C1402" s="1"/>
      <c r="D1402" s="1" t="e">
        <f>VLOOKUP(Tableau1[[#This Row],[Catégorie]],Tableau3[],4,0)</f>
        <v>#N/A</v>
      </c>
      <c r="E1402" s="1" t="e">
        <f>VLOOKUP(Tableau1[[#This Row],[Catégorie]],Tableau3[],3,0)</f>
        <v>#N/A</v>
      </c>
      <c r="F1402" s="1" t="e">
        <f>VLOOKUP(Tableau1[[#This Row],[Catégorie]],Tableau3[],5,0)</f>
        <v>#N/A</v>
      </c>
    </row>
    <row r="1403" spans="1:6" x14ac:dyDescent="0.35">
      <c r="A1403" s="1" t="s">
        <v>187</v>
      </c>
      <c r="B1403" s="3">
        <v>0.53127454732110746</v>
      </c>
      <c r="C1403" s="1"/>
      <c r="D1403" s="1" t="e">
        <f>VLOOKUP(Tableau1[[#This Row],[Catégorie]],Tableau3[],4,0)</f>
        <v>#N/A</v>
      </c>
      <c r="E1403" s="1" t="e">
        <f>VLOOKUP(Tableau1[[#This Row],[Catégorie]],Tableau3[],3,0)</f>
        <v>#N/A</v>
      </c>
      <c r="F1403" s="1" t="e">
        <f>VLOOKUP(Tableau1[[#This Row],[Catégorie]],Tableau3[],5,0)</f>
        <v>#N/A</v>
      </c>
    </row>
    <row r="1404" spans="1:6" x14ac:dyDescent="0.35">
      <c r="A1404" s="1" t="s">
        <v>188</v>
      </c>
      <c r="B1404" s="3">
        <v>0.53127454732110746</v>
      </c>
      <c r="C1404" s="1"/>
      <c r="D1404" s="1" t="e">
        <f>VLOOKUP(Tableau1[[#This Row],[Catégorie]],Tableau3[],4,0)</f>
        <v>#N/A</v>
      </c>
      <c r="E1404" s="1" t="e">
        <f>VLOOKUP(Tableau1[[#This Row],[Catégorie]],Tableau3[],3,0)</f>
        <v>#N/A</v>
      </c>
      <c r="F1404" s="1" t="e">
        <f>VLOOKUP(Tableau1[[#This Row],[Catégorie]],Tableau3[],5,0)</f>
        <v>#N/A</v>
      </c>
    </row>
    <row r="1405" spans="1:6" x14ac:dyDescent="0.35">
      <c r="A1405" s="1" t="s">
        <v>1198</v>
      </c>
      <c r="B1405" s="3">
        <v>6.6976650400505511</v>
      </c>
      <c r="C1405" s="1" t="s">
        <v>1658</v>
      </c>
      <c r="D1405" s="1" t="str">
        <f>VLOOKUP(Tableau1[[#This Row],[Catégorie]],Tableau3[],4,0)</f>
        <v>Poissons</v>
      </c>
      <c r="E1405" s="1" t="str">
        <f>VLOOKUP(Tableau1[[#This Row],[Catégorie]],Tableau3[],3,0)</f>
        <v>Poissons de mer</v>
      </c>
      <c r="F1405" s="1" t="str">
        <f>VLOOKUP(Tableau1[[#This Row],[Catégorie]],Tableau3[],5,0)</f>
        <v>Poissons</v>
      </c>
    </row>
    <row r="1406" spans="1:6" x14ac:dyDescent="0.35">
      <c r="A1406" s="1" t="s">
        <v>1227</v>
      </c>
      <c r="B1406" s="3">
        <v>6.6976650400505511</v>
      </c>
      <c r="C1406" s="1" t="s">
        <v>1658</v>
      </c>
      <c r="D1406" s="1" t="str">
        <f>VLOOKUP(Tableau1[[#This Row],[Catégorie]],Tableau3[],4,0)</f>
        <v>Poissons</v>
      </c>
      <c r="E1406" s="1" t="str">
        <f>VLOOKUP(Tableau1[[#This Row],[Catégorie]],Tableau3[],3,0)</f>
        <v>Poissons de mer</v>
      </c>
      <c r="F1406" s="1" t="str">
        <f>VLOOKUP(Tableau1[[#This Row],[Catégorie]],Tableau3[],5,0)</f>
        <v>Poissons</v>
      </c>
    </row>
    <row r="1407" spans="1:6" x14ac:dyDescent="0.35">
      <c r="A1407" s="1" t="s">
        <v>1228</v>
      </c>
      <c r="B1407" s="3">
        <v>6.6976650400505511</v>
      </c>
      <c r="C1407" s="1" t="s">
        <v>1658</v>
      </c>
      <c r="D1407" s="1" t="str">
        <f>VLOOKUP(Tableau1[[#This Row],[Catégorie]],Tableau3[],4,0)</f>
        <v>Poissons</v>
      </c>
      <c r="E1407" s="1" t="str">
        <f>VLOOKUP(Tableau1[[#This Row],[Catégorie]],Tableau3[],3,0)</f>
        <v>Poissons de mer</v>
      </c>
      <c r="F1407" s="1" t="str">
        <f>VLOOKUP(Tableau1[[#This Row],[Catégorie]],Tableau3[],5,0)</f>
        <v>Poissons</v>
      </c>
    </row>
    <row r="1408" spans="1:6" x14ac:dyDescent="0.35">
      <c r="A1408" s="1" t="s">
        <v>550</v>
      </c>
      <c r="B1408" s="3">
        <v>0.37028904475089486</v>
      </c>
      <c r="C1408" s="1" t="s">
        <v>1748</v>
      </c>
      <c r="D1408" s="1" t="str">
        <f>VLOOKUP(Tableau1[[#This Row],[Catégorie]],Tableau3[],4,0)</f>
        <v>Herbes aromatiques</v>
      </c>
      <c r="E1408" s="1" t="str">
        <f>VLOOKUP(Tableau1[[#This Row],[Catégorie]],Tableau3[],3,0)</f>
        <v>Herbes aromatiques</v>
      </c>
      <c r="F1408" s="1" t="str">
        <f>VLOOKUP(Tableau1[[#This Row],[Catégorie]],Tableau3[],5,0)</f>
        <v>Herbes aromatiques</v>
      </c>
    </row>
    <row r="1409" spans="1:6" x14ac:dyDescent="0.35">
      <c r="A1409" s="1" t="s">
        <v>645</v>
      </c>
      <c r="B1409" s="3">
        <v>11.655498231543413</v>
      </c>
      <c r="C1409" s="1" t="s">
        <v>1581</v>
      </c>
      <c r="D1409" s="1" t="str">
        <f>VLOOKUP(Tableau1[[#This Row],[Catégorie]],Tableau3[],4,0)</f>
        <v>Produits laitiers</v>
      </c>
      <c r="E1409" s="1" t="str">
        <f>VLOOKUP(Tableau1[[#This Row],[Catégorie]],Tableau3[],3,0)</f>
        <v>Fromage à pâte molle</v>
      </c>
      <c r="F1409" s="1" t="str">
        <f>VLOOKUP(Tableau1[[#This Row],[Catégorie]],Tableau3[],5,0)</f>
        <v>Produits laitiers</v>
      </c>
    </row>
    <row r="1410" spans="1:6" x14ac:dyDescent="0.35">
      <c r="A1410" s="1" t="s">
        <v>525</v>
      </c>
      <c r="B1410" s="3">
        <v>3.2635934664473378</v>
      </c>
      <c r="C1410" s="1"/>
      <c r="D1410" s="1" t="e">
        <f>VLOOKUP(Tableau1[[#This Row],[Catégorie]],Tableau3[],4,0)</f>
        <v>#N/A</v>
      </c>
      <c r="E1410" s="1" t="e">
        <f>VLOOKUP(Tableau1[[#This Row],[Catégorie]],Tableau3[],3,0)</f>
        <v>#N/A</v>
      </c>
      <c r="F1410" s="1" t="e">
        <f>VLOOKUP(Tableau1[[#This Row],[Catégorie]],Tableau3[],5,0)</f>
        <v>#N/A</v>
      </c>
    </row>
    <row r="1411" spans="1:6" x14ac:dyDescent="0.35">
      <c r="A1411" s="1" t="s">
        <v>1173</v>
      </c>
      <c r="B1411" s="3">
        <v>3.2635934664473378</v>
      </c>
      <c r="C1411" s="1"/>
      <c r="D1411" s="1" t="e">
        <f>VLOOKUP(Tableau1[[#This Row],[Catégorie]],Tableau3[],4,0)</f>
        <v>#N/A</v>
      </c>
      <c r="E1411" s="1" t="e">
        <f>VLOOKUP(Tableau1[[#This Row],[Catégorie]],Tableau3[],3,0)</f>
        <v>#N/A</v>
      </c>
      <c r="F1411" s="1" t="e">
        <f>VLOOKUP(Tableau1[[#This Row],[Catégorie]],Tableau3[],5,0)</f>
        <v>#N/A</v>
      </c>
    </row>
    <row r="1412" spans="1:6" x14ac:dyDescent="0.35">
      <c r="A1412" s="1" t="s">
        <v>194</v>
      </c>
      <c r="B1412" s="3">
        <v>3.702890447508949E-2</v>
      </c>
      <c r="C1412" s="1"/>
      <c r="D1412" s="1" t="e">
        <f>VLOOKUP(Tableau1[[#This Row],[Catégorie]],Tableau3[],4,0)</f>
        <v>#N/A</v>
      </c>
      <c r="E1412" s="1" t="e">
        <f>VLOOKUP(Tableau1[[#This Row],[Catégorie]],Tableau3[],3,0)</f>
        <v>#N/A</v>
      </c>
      <c r="F1412" s="1" t="e">
        <f>VLOOKUP(Tableau1[[#This Row],[Catégorie]],Tableau3[],5,0)</f>
        <v>#N/A</v>
      </c>
    </row>
    <row r="1413" spans="1:6" x14ac:dyDescent="0.35">
      <c r="A1413" s="1" t="s">
        <v>195</v>
      </c>
      <c r="B1413" s="3">
        <v>3.702890447508949E-2</v>
      </c>
      <c r="C1413" s="1"/>
      <c r="D1413" s="1" t="e">
        <f>VLOOKUP(Tableau1[[#This Row],[Catégorie]],Tableau3[],4,0)</f>
        <v>#N/A</v>
      </c>
      <c r="E1413" s="1" t="e">
        <f>VLOOKUP(Tableau1[[#This Row],[Catégorie]],Tableau3[],3,0)</f>
        <v>#N/A</v>
      </c>
      <c r="F1413" s="1" t="e">
        <f>VLOOKUP(Tableau1[[#This Row],[Catégorie]],Tableau3[],5,0)</f>
        <v>#N/A</v>
      </c>
    </row>
    <row r="1414" spans="1:6" x14ac:dyDescent="0.35">
      <c r="A1414" s="1" t="s">
        <v>196</v>
      </c>
      <c r="B1414" s="3">
        <v>3.702890447508949E-2</v>
      </c>
      <c r="C1414" s="1"/>
      <c r="D1414" s="1" t="e">
        <f>VLOOKUP(Tableau1[[#This Row],[Catégorie]],Tableau3[],4,0)</f>
        <v>#N/A</v>
      </c>
      <c r="E1414" s="1" t="e">
        <f>VLOOKUP(Tableau1[[#This Row],[Catégorie]],Tableau3[],3,0)</f>
        <v>#N/A</v>
      </c>
      <c r="F1414" s="1" t="e">
        <f>VLOOKUP(Tableau1[[#This Row],[Catégorie]],Tableau3[],5,0)</f>
        <v>#N/A</v>
      </c>
    </row>
    <row r="1415" spans="1:6" x14ac:dyDescent="0.35">
      <c r="A1415" s="1" t="s">
        <v>197</v>
      </c>
      <c r="B1415" s="3">
        <v>3.702890447508949E-2</v>
      </c>
      <c r="C1415" s="1"/>
      <c r="D1415" s="1" t="e">
        <f>VLOOKUP(Tableau1[[#This Row],[Catégorie]],Tableau3[],4,0)</f>
        <v>#N/A</v>
      </c>
      <c r="E1415" s="1" t="e">
        <f>VLOOKUP(Tableau1[[#This Row],[Catégorie]],Tableau3[],3,0)</f>
        <v>#N/A</v>
      </c>
      <c r="F1415" s="1" t="e">
        <f>VLOOKUP(Tableau1[[#This Row],[Catégorie]],Tableau3[],5,0)</f>
        <v>#N/A</v>
      </c>
    </row>
    <row r="1416" spans="1:6" x14ac:dyDescent="0.35">
      <c r="A1416" s="1" t="s">
        <v>198</v>
      </c>
      <c r="B1416" s="3">
        <v>3.702890447508949E-2</v>
      </c>
      <c r="C1416" s="1"/>
      <c r="D1416" s="1" t="e">
        <f>VLOOKUP(Tableau1[[#This Row],[Catégorie]],Tableau3[],4,0)</f>
        <v>#N/A</v>
      </c>
      <c r="E1416" s="1" t="e">
        <f>VLOOKUP(Tableau1[[#This Row],[Catégorie]],Tableau3[],3,0)</f>
        <v>#N/A</v>
      </c>
      <c r="F1416" s="1" t="e">
        <f>VLOOKUP(Tableau1[[#This Row],[Catégorie]],Tableau3[],5,0)</f>
        <v>#N/A</v>
      </c>
    </row>
    <row r="1417" spans="1:6" x14ac:dyDescent="0.35">
      <c r="A1417" s="1" t="s">
        <v>199</v>
      </c>
      <c r="B1417" s="3">
        <v>3.702890447508949E-2</v>
      </c>
      <c r="C1417" s="1"/>
      <c r="D1417" s="1" t="e">
        <f>VLOOKUP(Tableau1[[#This Row],[Catégorie]],Tableau3[],4,0)</f>
        <v>#N/A</v>
      </c>
      <c r="E1417" s="1" t="e">
        <f>VLOOKUP(Tableau1[[#This Row],[Catégorie]],Tableau3[],3,0)</f>
        <v>#N/A</v>
      </c>
      <c r="F1417" s="1" t="e">
        <f>VLOOKUP(Tableau1[[#This Row],[Catégorie]],Tableau3[],5,0)</f>
        <v>#N/A</v>
      </c>
    </row>
    <row r="1418" spans="1:6" x14ac:dyDescent="0.35">
      <c r="A1418" s="1" t="s">
        <v>200</v>
      </c>
      <c r="B1418" s="3">
        <v>3.702890447508949E-2</v>
      </c>
      <c r="C1418" s="1"/>
      <c r="D1418" s="1" t="e">
        <f>VLOOKUP(Tableau1[[#This Row],[Catégorie]],Tableau3[],4,0)</f>
        <v>#N/A</v>
      </c>
      <c r="E1418" s="1" t="e">
        <f>VLOOKUP(Tableau1[[#This Row],[Catégorie]],Tableau3[],3,0)</f>
        <v>#N/A</v>
      </c>
      <c r="F1418" s="1" t="e">
        <f>VLOOKUP(Tableau1[[#This Row],[Catégorie]],Tableau3[],5,0)</f>
        <v>#N/A</v>
      </c>
    </row>
    <row r="1419" spans="1:6" x14ac:dyDescent="0.35">
      <c r="A1419" s="1" t="s">
        <v>201</v>
      </c>
      <c r="B1419" s="3">
        <v>3.702890447508949E-2</v>
      </c>
      <c r="C1419" s="1"/>
      <c r="D1419" s="1" t="e">
        <f>VLOOKUP(Tableau1[[#This Row],[Catégorie]],Tableau3[],4,0)</f>
        <v>#N/A</v>
      </c>
      <c r="E1419" s="1" t="e">
        <f>VLOOKUP(Tableau1[[#This Row],[Catégorie]],Tableau3[],3,0)</f>
        <v>#N/A</v>
      </c>
      <c r="F1419" s="1" t="e">
        <f>VLOOKUP(Tableau1[[#This Row],[Catégorie]],Tableau3[],5,0)</f>
        <v>#N/A</v>
      </c>
    </row>
    <row r="1420" spans="1:6" x14ac:dyDescent="0.35">
      <c r="A1420" s="1" t="s">
        <v>202</v>
      </c>
      <c r="B1420" s="3">
        <v>3.702890447508949E-2</v>
      </c>
      <c r="C1420" s="1"/>
      <c r="D1420" s="1" t="e">
        <f>VLOOKUP(Tableau1[[#This Row],[Catégorie]],Tableau3[],4,0)</f>
        <v>#N/A</v>
      </c>
      <c r="E1420" s="1" t="e">
        <f>VLOOKUP(Tableau1[[#This Row],[Catégorie]],Tableau3[],3,0)</f>
        <v>#N/A</v>
      </c>
      <c r="F1420" s="1" t="e">
        <f>VLOOKUP(Tableau1[[#This Row],[Catégorie]],Tableau3[],5,0)</f>
        <v>#N/A</v>
      </c>
    </row>
    <row r="1421" spans="1:6" x14ac:dyDescent="0.35">
      <c r="A1421" s="1" t="s">
        <v>203</v>
      </c>
      <c r="B1421" s="3">
        <v>3.702890447508949E-2</v>
      </c>
      <c r="C1421" s="1"/>
      <c r="D1421" s="1" t="e">
        <f>VLOOKUP(Tableau1[[#This Row],[Catégorie]],Tableau3[],4,0)</f>
        <v>#N/A</v>
      </c>
      <c r="E1421" s="1" t="e">
        <f>VLOOKUP(Tableau1[[#This Row],[Catégorie]],Tableau3[],3,0)</f>
        <v>#N/A</v>
      </c>
      <c r="F1421" s="1" t="e">
        <f>VLOOKUP(Tableau1[[#This Row],[Catégorie]],Tableau3[],5,0)</f>
        <v>#N/A</v>
      </c>
    </row>
    <row r="1422" spans="1:6" x14ac:dyDescent="0.35">
      <c r="A1422" s="1" t="s">
        <v>204</v>
      </c>
      <c r="B1422" s="3">
        <v>3.702890447508949E-2</v>
      </c>
      <c r="C1422" s="1"/>
      <c r="D1422" s="1" t="e">
        <f>VLOOKUP(Tableau1[[#This Row],[Catégorie]],Tableau3[],4,0)</f>
        <v>#N/A</v>
      </c>
      <c r="E1422" s="1" t="e">
        <f>VLOOKUP(Tableau1[[#This Row],[Catégorie]],Tableau3[],3,0)</f>
        <v>#N/A</v>
      </c>
      <c r="F1422" s="1" t="e">
        <f>VLOOKUP(Tableau1[[#This Row],[Catégorie]],Tableau3[],5,0)</f>
        <v>#N/A</v>
      </c>
    </row>
    <row r="1423" spans="1:6" x14ac:dyDescent="0.35">
      <c r="A1423" s="1" t="s">
        <v>205</v>
      </c>
      <c r="B1423" s="3">
        <v>3.702890447508949E-2</v>
      </c>
      <c r="C1423" s="1"/>
      <c r="D1423" s="1" t="e">
        <f>VLOOKUP(Tableau1[[#This Row],[Catégorie]],Tableau3[],4,0)</f>
        <v>#N/A</v>
      </c>
      <c r="E1423" s="1" t="e">
        <f>VLOOKUP(Tableau1[[#This Row],[Catégorie]],Tableau3[],3,0)</f>
        <v>#N/A</v>
      </c>
      <c r="F1423" s="1" t="e">
        <f>VLOOKUP(Tableau1[[#This Row],[Catégorie]],Tableau3[],5,0)</f>
        <v>#N/A</v>
      </c>
    </row>
    <row r="1424" spans="1:6" x14ac:dyDescent="0.35">
      <c r="A1424" s="1" t="s">
        <v>189</v>
      </c>
      <c r="B1424" s="3">
        <v>3.702890447508949E-2</v>
      </c>
      <c r="C1424" s="1"/>
      <c r="D1424" s="1" t="e">
        <f>VLOOKUP(Tableau1[[#This Row],[Catégorie]],Tableau3[],4,0)</f>
        <v>#N/A</v>
      </c>
      <c r="E1424" s="1" t="e">
        <f>VLOOKUP(Tableau1[[#This Row],[Catégorie]],Tableau3[],3,0)</f>
        <v>#N/A</v>
      </c>
      <c r="F1424" s="1" t="e">
        <f>VLOOKUP(Tableau1[[#This Row],[Catégorie]],Tableau3[],5,0)</f>
        <v>#N/A</v>
      </c>
    </row>
    <row r="1425" spans="1:6" x14ac:dyDescent="0.35">
      <c r="A1425" s="1" t="s">
        <v>190</v>
      </c>
      <c r="B1425" s="3">
        <v>3.702890447508949E-2</v>
      </c>
      <c r="C1425" s="1"/>
      <c r="D1425" s="1" t="e">
        <f>VLOOKUP(Tableau1[[#This Row],[Catégorie]],Tableau3[],4,0)</f>
        <v>#N/A</v>
      </c>
      <c r="E1425" s="1" t="e">
        <f>VLOOKUP(Tableau1[[#This Row],[Catégorie]],Tableau3[],3,0)</f>
        <v>#N/A</v>
      </c>
      <c r="F1425" s="1" t="e">
        <f>VLOOKUP(Tableau1[[#This Row],[Catégorie]],Tableau3[],5,0)</f>
        <v>#N/A</v>
      </c>
    </row>
    <row r="1426" spans="1:6" x14ac:dyDescent="0.35">
      <c r="A1426" s="1" t="s">
        <v>191</v>
      </c>
      <c r="B1426" s="3">
        <v>3.702890447508949E-2</v>
      </c>
      <c r="C1426" s="1"/>
      <c r="D1426" s="1" t="e">
        <f>VLOOKUP(Tableau1[[#This Row],[Catégorie]],Tableau3[],4,0)</f>
        <v>#N/A</v>
      </c>
      <c r="E1426" s="1" t="e">
        <f>VLOOKUP(Tableau1[[#This Row],[Catégorie]],Tableau3[],3,0)</f>
        <v>#N/A</v>
      </c>
      <c r="F1426" s="1" t="e">
        <f>VLOOKUP(Tableau1[[#This Row],[Catégorie]],Tableau3[],5,0)</f>
        <v>#N/A</v>
      </c>
    </row>
    <row r="1427" spans="1:6" x14ac:dyDescent="0.35">
      <c r="A1427" s="1" t="s">
        <v>192</v>
      </c>
      <c r="B1427" s="3">
        <v>3.702890447508949E-2</v>
      </c>
      <c r="C1427" s="1"/>
      <c r="D1427" s="1" t="e">
        <f>VLOOKUP(Tableau1[[#This Row],[Catégorie]],Tableau3[],4,0)</f>
        <v>#N/A</v>
      </c>
      <c r="E1427" s="1" t="e">
        <f>VLOOKUP(Tableau1[[#This Row],[Catégorie]],Tableau3[],3,0)</f>
        <v>#N/A</v>
      </c>
      <c r="F1427" s="1" t="e">
        <f>VLOOKUP(Tableau1[[#This Row],[Catégorie]],Tableau3[],5,0)</f>
        <v>#N/A</v>
      </c>
    </row>
    <row r="1428" spans="1:6" x14ac:dyDescent="0.35">
      <c r="A1428" s="1" t="s">
        <v>206</v>
      </c>
      <c r="B1428" s="3">
        <v>3.702890447508949E-2</v>
      </c>
      <c r="C1428" s="1"/>
      <c r="D1428" s="1" t="e">
        <f>VLOOKUP(Tableau1[[#This Row],[Catégorie]],Tableau3[],4,0)</f>
        <v>#N/A</v>
      </c>
      <c r="E1428" s="1" t="e">
        <f>VLOOKUP(Tableau1[[#This Row],[Catégorie]],Tableau3[],3,0)</f>
        <v>#N/A</v>
      </c>
      <c r="F1428" s="1" t="e">
        <f>VLOOKUP(Tableau1[[#This Row],[Catégorie]],Tableau3[],5,0)</f>
        <v>#N/A</v>
      </c>
    </row>
    <row r="1429" spans="1:6" x14ac:dyDescent="0.35">
      <c r="A1429" s="1" t="s">
        <v>193</v>
      </c>
      <c r="B1429" s="3">
        <v>3.702890447508949E-2</v>
      </c>
      <c r="C1429" s="1"/>
      <c r="D1429" s="1" t="e">
        <f>VLOOKUP(Tableau1[[#This Row],[Catégorie]],Tableau3[],4,0)</f>
        <v>#N/A</v>
      </c>
      <c r="E1429" s="1" t="e">
        <f>VLOOKUP(Tableau1[[#This Row],[Catégorie]],Tableau3[],3,0)</f>
        <v>#N/A</v>
      </c>
      <c r="F1429" s="1" t="e">
        <f>VLOOKUP(Tableau1[[#This Row],[Catégorie]],Tableau3[],5,0)</f>
        <v>#N/A</v>
      </c>
    </row>
    <row r="1430" spans="1:6" x14ac:dyDescent="0.35">
      <c r="A1430" s="1" t="s">
        <v>207</v>
      </c>
      <c r="B1430" s="3">
        <v>3.702890447508949E-2</v>
      </c>
      <c r="C1430" s="1"/>
      <c r="D1430" s="1" t="e">
        <f>VLOOKUP(Tableau1[[#This Row],[Catégorie]],Tableau3[],4,0)</f>
        <v>#N/A</v>
      </c>
      <c r="E1430" s="1" t="e">
        <f>VLOOKUP(Tableau1[[#This Row],[Catégorie]],Tableau3[],3,0)</f>
        <v>#N/A</v>
      </c>
      <c r="F1430" s="1" t="e">
        <f>VLOOKUP(Tableau1[[#This Row],[Catégorie]],Tableau3[],5,0)</f>
        <v>#N/A</v>
      </c>
    </row>
    <row r="1431" spans="1:6" x14ac:dyDescent="0.35">
      <c r="A1431" s="1" t="s">
        <v>208</v>
      </c>
      <c r="B1431" s="3">
        <v>3.702890447508949E-2</v>
      </c>
      <c r="C1431" s="1"/>
      <c r="D1431" s="1" t="e">
        <f>VLOOKUP(Tableau1[[#This Row],[Catégorie]],Tableau3[],4,0)</f>
        <v>#N/A</v>
      </c>
      <c r="E1431" s="1" t="e">
        <f>VLOOKUP(Tableau1[[#This Row],[Catégorie]],Tableau3[],3,0)</f>
        <v>#N/A</v>
      </c>
      <c r="F1431" s="1" t="e">
        <f>VLOOKUP(Tableau1[[#This Row],[Catégorie]],Tableau3[],5,0)</f>
        <v>#N/A</v>
      </c>
    </row>
    <row r="1432" spans="1:6" x14ac:dyDescent="0.35">
      <c r="A1432" s="1" t="s">
        <v>209</v>
      </c>
      <c r="B1432" s="3">
        <v>3.702890447508949E-2</v>
      </c>
      <c r="C1432" s="1"/>
      <c r="D1432" s="1" t="e">
        <f>VLOOKUP(Tableau1[[#This Row],[Catégorie]],Tableau3[],4,0)</f>
        <v>#N/A</v>
      </c>
      <c r="E1432" s="1" t="e">
        <f>VLOOKUP(Tableau1[[#This Row],[Catégorie]],Tableau3[],3,0)</f>
        <v>#N/A</v>
      </c>
      <c r="F1432" s="1" t="e">
        <f>VLOOKUP(Tableau1[[#This Row],[Catégorie]],Tableau3[],5,0)</f>
        <v>#N/A</v>
      </c>
    </row>
    <row r="1433" spans="1:6" x14ac:dyDescent="0.35">
      <c r="A1433" s="1" t="s">
        <v>210</v>
      </c>
      <c r="B1433" s="3">
        <v>0.37028904475089486</v>
      </c>
      <c r="C1433" s="1"/>
      <c r="D1433" s="1" t="e">
        <f>VLOOKUP(Tableau1[[#This Row],[Catégorie]],Tableau3[],4,0)</f>
        <v>#N/A</v>
      </c>
      <c r="E1433" s="1" t="e">
        <f>VLOOKUP(Tableau1[[#This Row],[Catégorie]],Tableau3[],3,0)</f>
        <v>#N/A</v>
      </c>
      <c r="F1433" s="1" t="e">
        <f>VLOOKUP(Tableau1[[#This Row],[Catégorie]],Tableau3[],5,0)</f>
        <v>#N/A</v>
      </c>
    </row>
    <row r="1434" spans="1:6" x14ac:dyDescent="0.35">
      <c r="A1434" s="1" t="s">
        <v>211</v>
      </c>
      <c r="B1434" s="3">
        <v>0.37028904475089486</v>
      </c>
      <c r="C1434" s="1"/>
      <c r="D1434" s="1" t="e">
        <f>VLOOKUP(Tableau1[[#This Row],[Catégorie]],Tableau3[],4,0)</f>
        <v>#N/A</v>
      </c>
      <c r="E1434" s="1" t="e">
        <f>VLOOKUP(Tableau1[[#This Row],[Catégorie]],Tableau3[],3,0)</f>
        <v>#N/A</v>
      </c>
      <c r="F1434" s="1" t="e">
        <f>VLOOKUP(Tableau1[[#This Row],[Catégorie]],Tableau3[],5,0)</f>
        <v>#N/A</v>
      </c>
    </row>
    <row r="1435" spans="1:6" x14ac:dyDescent="0.35">
      <c r="A1435" s="1" t="s">
        <v>425</v>
      </c>
      <c r="B1435" s="3">
        <v>14.744651379445772</v>
      </c>
      <c r="C1435" s="1"/>
      <c r="D1435" s="1" t="e">
        <f>VLOOKUP(Tableau1[[#This Row],[Catégorie]],Tableau3[],4,0)</f>
        <v>#N/A</v>
      </c>
      <c r="E1435" s="1" t="e">
        <f>VLOOKUP(Tableau1[[#This Row],[Catégorie]],Tableau3[],3,0)</f>
        <v>#N/A</v>
      </c>
      <c r="F1435" s="1" t="e">
        <f>VLOOKUP(Tableau1[[#This Row],[Catégorie]],Tableau3[],5,0)</f>
        <v>#N/A</v>
      </c>
    </row>
    <row r="1436" spans="1:6" x14ac:dyDescent="0.35">
      <c r="A1436" s="1" t="s">
        <v>426</v>
      </c>
      <c r="B1436" s="3">
        <v>14.744651379445772</v>
      </c>
      <c r="C1436" s="1"/>
      <c r="D1436" s="1" t="e">
        <f>VLOOKUP(Tableau1[[#This Row],[Catégorie]],Tableau3[],4,0)</f>
        <v>#N/A</v>
      </c>
      <c r="E1436" s="1" t="e">
        <f>VLOOKUP(Tableau1[[#This Row],[Catégorie]],Tableau3[],3,0)</f>
        <v>#N/A</v>
      </c>
      <c r="F1436" s="1" t="e">
        <f>VLOOKUP(Tableau1[[#This Row],[Catégorie]],Tableau3[],5,0)</f>
        <v>#N/A</v>
      </c>
    </row>
    <row r="1437" spans="1:6" x14ac:dyDescent="0.35">
      <c r="A1437" s="1" t="s">
        <v>1421</v>
      </c>
      <c r="B1437" s="3">
        <v>6.0821105066574814</v>
      </c>
      <c r="C1437" s="1" t="s">
        <v>1556</v>
      </c>
      <c r="D1437" s="1" t="str">
        <f>VLOOKUP(Tableau1[[#This Row],[Catégorie]],Tableau3[],4,0)</f>
        <v>Légumineuses</v>
      </c>
      <c r="E1437" s="1" t="str">
        <f>VLOOKUP(Tableau1[[#This Row],[Catégorie]],Tableau3[],3,0)</f>
        <v>Légumineuses</v>
      </c>
      <c r="F1437" s="1" t="str">
        <f>VLOOKUP(Tableau1[[#This Row],[Catégorie]],Tableau3[],5,0)</f>
        <v>Légumineuses, graines et oléagineux</v>
      </c>
    </row>
    <row r="1438" spans="1:6" x14ac:dyDescent="0.35">
      <c r="A1438" s="1" t="s">
        <v>873</v>
      </c>
      <c r="B1438" s="3">
        <v>1.0768346285735211</v>
      </c>
      <c r="C1438" s="1" t="s">
        <v>1534</v>
      </c>
      <c r="D1438" s="1" t="str">
        <f>VLOOKUP(Tableau1[[#This Row],[Catégorie]],Tableau3[],4,0)</f>
        <v>Légumes</v>
      </c>
      <c r="E1438" s="1" t="str">
        <f>VLOOKUP(Tableau1[[#This Row],[Catégorie]],Tableau3[],3,0)</f>
        <v>Légumes frais</v>
      </c>
      <c r="F1438" s="1" t="str">
        <f>VLOOKUP(Tableau1[[#This Row],[Catégorie]],Tableau3[],5,0)</f>
        <v>Fruits et légumes</v>
      </c>
    </row>
    <row r="1439" spans="1:6" x14ac:dyDescent="0.35">
      <c r="A1439" s="1" t="s">
        <v>646</v>
      </c>
      <c r="B1439" s="3">
        <v>8.6927974189219022</v>
      </c>
      <c r="C1439" s="1" t="s">
        <v>1599</v>
      </c>
      <c r="D1439" s="1" t="str">
        <f>VLOOKUP(Tableau1[[#This Row],[Catégorie]],Tableau3[],4,0)</f>
        <v>Produits laitiers</v>
      </c>
      <c r="E1439" s="1" t="str">
        <f>VLOOKUP(Tableau1[[#This Row],[Catégorie]],Tableau3[],3,0)</f>
        <v>Fromage à pâte dure</v>
      </c>
      <c r="F1439" s="1" t="str">
        <f>VLOOKUP(Tableau1[[#This Row],[Catégorie]],Tableau3[],5,0)</f>
        <v>Produits laitiers</v>
      </c>
    </row>
    <row r="1440" spans="1:6" x14ac:dyDescent="0.35">
      <c r="A1440" s="1" t="s">
        <v>647</v>
      </c>
      <c r="B1440" s="3">
        <v>8.6927974189219022</v>
      </c>
      <c r="C1440" s="1" t="s">
        <v>1599</v>
      </c>
      <c r="D1440" s="1" t="str">
        <f>VLOOKUP(Tableau1[[#This Row],[Catégorie]],Tableau3[],4,0)</f>
        <v>Produits laitiers</v>
      </c>
      <c r="E1440" s="1" t="str">
        <f>VLOOKUP(Tableau1[[#This Row],[Catégorie]],Tableau3[],3,0)</f>
        <v>Fromage à pâte dure</v>
      </c>
      <c r="F1440" s="1" t="str">
        <f>VLOOKUP(Tableau1[[#This Row],[Catégorie]],Tableau3[],5,0)</f>
        <v>Produits laitiers</v>
      </c>
    </row>
    <row r="1441" spans="1:6" x14ac:dyDescent="0.35">
      <c r="A1441" s="1" t="s">
        <v>138</v>
      </c>
      <c r="B1441" s="3">
        <v>0.11379147137932405</v>
      </c>
      <c r="C1441" s="1"/>
      <c r="D1441" s="1" t="e">
        <f>VLOOKUP(Tableau1[[#This Row],[Catégorie]],Tableau3[],4,0)</f>
        <v>#N/A</v>
      </c>
      <c r="E1441" s="1" t="e">
        <f>VLOOKUP(Tableau1[[#This Row],[Catégorie]],Tableau3[],3,0)</f>
        <v>#N/A</v>
      </c>
      <c r="F1441" s="1" t="e">
        <f>VLOOKUP(Tableau1[[#This Row],[Catégorie]],Tableau3[],5,0)</f>
        <v>#N/A</v>
      </c>
    </row>
    <row r="1442" spans="1:6" x14ac:dyDescent="0.35">
      <c r="A1442" s="1" t="s">
        <v>1464</v>
      </c>
      <c r="B1442" s="3">
        <v>0.55388308832765065</v>
      </c>
      <c r="C1442" s="1" t="s">
        <v>1571</v>
      </c>
      <c r="D1442" s="1" t="str">
        <f>VLOOKUP(Tableau1[[#This Row],[Catégorie]],Tableau3[],4,0)</f>
        <v>Racine et tubercules</v>
      </c>
      <c r="E1442" s="1" t="str">
        <f>VLOOKUP(Tableau1[[#This Row],[Catégorie]],Tableau3[],3,0)</f>
        <v>Pommes de terre</v>
      </c>
      <c r="F1442" s="1" t="str">
        <f>VLOOKUP(Tableau1[[#This Row],[Catégorie]],Tableau3[],5,0)</f>
        <v>Tubercules et racines</v>
      </c>
    </row>
    <row r="1443" spans="1:6" x14ac:dyDescent="0.35">
      <c r="A1443" s="1" t="s">
        <v>427</v>
      </c>
      <c r="B1443" s="3">
        <v>14.744651379445772</v>
      </c>
      <c r="C1443" s="1"/>
      <c r="D1443" s="1" t="e">
        <f>VLOOKUP(Tableau1[[#This Row],[Catégorie]],Tableau3[],4,0)</f>
        <v>#N/A</v>
      </c>
      <c r="E1443" s="1" t="e">
        <f>VLOOKUP(Tableau1[[#This Row],[Catégorie]],Tableau3[],3,0)</f>
        <v>#N/A</v>
      </c>
      <c r="F1443" s="1" t="e">
        <f>VLOOKUP(Tableau1[[#This Row],[Catégorie]],Tableau3[],5,0)</f>
        <v>#N/A</v>
      </c>
    </row>
    <row r="1444" spans="1:6" x14ac:dyDescent="0.35">
      <c r="A1444" s="1" t="s">
        <v>307</v>
      </c>
      <c r="B1444" s="3">
        <v>3.2635934664473378</v>
      </c>
      <c r="C1444" s="1"/>
      <c r="D1444" s="1" t="e">
        <f>VLOOKUP(Tableau1[[#This Row],[Catégorie]],Tableau3[],4,0)</f>
        <v>#N/A</v>
      </c>
      <c r="E1444" s="1" t="e">
        <f>VLOOKUP(Tableau1[[#This Row],[Catégorie]],Tableau3[],3,0)</f>
        <v>#N/A</v>
      </c>
      <c r="F1444" s="1" t="e">
        <f>VLOOKUP(Tableau1[[#This Row],[Catégorie]],Tableau3[],5,0)</f>
        <v>#N/A</v>
      </c>
    </row>
    <row r="1445" spans="1:6" x14ac:dyDescent="0.35">
      <c r="A1445" s="1" t="s">
        <v>1057</v>
      </c>
      <c r="B1445" s="3">
        <v>3.1358906309792505</v>
      </c>
      <c r="C1445" s="1"/>
      <c r="D1445" s="1" t="e">
        <f>VLOOKUP(Tableau1[[#This Row],[Catégorie]],Tableau3[],4,0)</f>
        <v>#N/A</v>
      </c>
      <c r="E1445" s="1" t="e">
        <f>VLOOKUP(Tableau1[[#This Row],[Catégorie]],Tableau3[],3,0)</f>
        <v>#N/A</v>
      </c>
      <c r="F1445" s="1" t="e">
        <f>VLOOKUP(Tableau1[[#This Row],[Catégorie]],Tableau3[],5,0)</f>
        <v>#N/A</v>
      </c>
    </row>
    <row r="1446" spans="1:6" x14ac:dyDescent="0.35">
      <c r="A1446" s="1" t="s">
        <v>29</v>
      </c>
      <c r="B1446" s="3">
        <v>2.2765281101601538</v>
      </c>
      <c r="C1446" s="1"/>
      <c r="D1446" s="1" t="e">
        <f>VLOOKUP(Tableau1[[#This Row],[Catégorie]],Tableau3[],4,0)</f>
        <v>#N/A</v>
      </c>
      <c r="E1446" s="1" t="e">
        <f>VLOOKUP(Tableau1[[#This Row],[Catégorie]],Tableau3[],3,0)</f>
        <v>#N/A</v>
      </c>
      <c r="F1446" s="1" t="e">
        <f>VLOOKUP(Tableau1[[#This Row],[Catégorie]],Tableau3[],5,0)</f>
        <v>#N/A</v>
      </c>
    </row>
    <row r="1447" spans="1:6" x14ac:dyDescent="0.35">
      <c r="A1447" s="1" t="s">
        <v>1174</v>
      </c>
      <c r="B1447" s="3">
        <v>3.2635934664473378</v>
      </c>
      <c r="C1447" s="1"/>
      <c r="D1447" s="1" t="e">
        <f>VLOOKUP(Tableau1[[#This Row],[Catégorie]],Tableau3[],4,0)</f>
        <v>#N/A</v>
      </c>
      <c r="E1447" s="1" t="e">
        <f>VLOOKUP(Tableau1[[#This Row],[Catégorie]],Tableau3[],3,0)</f>
        <v>#N/A</v>
      </c>
      <c r="F1447" s="1" t="e">
        <f>VLOOKUP(Tableau1[[#This Row],[Catégorie]],Tableau3[],5,0)</f>
        <v>#N/A</v>
      </c>
    </row>
    <row r="1448" spans="1:6" x14ac:dyDescent="0.35">
      <c r="A1448" s="1" t="s">
        <v>308</v>
      </c>
      <c r="B1448" s="3">
        <v>3.2635934664473378</v>
      </c>
      <c r="C1448" s="1"/>
      <c r="D1448" s="1" t="e">
        <f>VLOOKUP(Tableau1[[#This Row],[Catégorie]],Tableau3[],4,0)</f>
        <v>#N/A</v>
      </c>
      <c r="E1448" s="1" t="e">
        <f>VLOOKUP(Tableau1[[#This Row],[Catégorie]],Tableau3[],3,0)</f>
        <v>#N/A</v>
      </c>
      <c r="F1448" s="1" t="e">
        <f>VLOOKUP(Tableau1[[#This Row],[Catégorie]],Tableau3[],5,0)</f>
        <v>#N/A</v>
      </c>
    </row>
    <row r="1449" spans="1:6" x14ac:dyDescent="0.35">
      <c r="A1449" s="1" t="s">
        <v>1175</v>
      </c>
      <c r="B1449" s="3">
        <v>3.2635934664473378</v>
      </c>
      <c r="C1449" s="1"/>
      <c r="D1449" s="1" t="e">
        <f>VLOOKUP(Tableau1[[#This Row],[Catégorie]],Tableau3[],4,0)</f>
        <v>#N/A</v>
      </c>
      <c r="E1449" s="1" t="e">
        <f>VLOOKUP(Tableau1[[#This Row],[Catégorie]],Tableau3[],3,0)</f>
        <v>#N/A</v>
      </c>
      <c r="F1449" s="1" t="e">
        <f>VLOOKUP(Tableau1[[#This Row],[Catégorie]],Tableau3[],5,0)</f>
        <v>#N/A</v>
      </c>
    </row>
    <row r="1450" spans="1:6" x14ac:dyDescent="0.35">
      <c r="A1450" s="1" t="s">
        <v>1058</v>
      </c>
      <c r="B1450" s="3">
        <v>3.1358906309792505</v>
      </c>
      <c r="C1450" s="1"/>
      <c r="D1450" s="1" t="e">
        <f>VLOOKUP(Tableau1[[#This Row],[Catégorie]],Tableau3[],4,0)</f>
        <v>#N/A</v>
      </c>
      <c r="E1450" s="1" t="e">
        <f>VLOOKUP(Tableau1[[#This Row],[Catégorie]],Tableau3[],3,0)</f>
        <v>#N/A</v>
      </c>
      <c r="F1450" s="1" t="e">
        <f>VLOOKUP(Tableau1[[#This Row],[Catégorie]],Tableau3[],5,0)</f>
        <v>#N/A</v>
      </c>
    </row>
    <row r="1451" spans="1:6" x14ac:dyDescent="0.35">
      <c r="A1451" s="1" t="s">
        <v>309</v>
      </c>
      <c r="B1451" s="3">
        <v>3.2635934664473378</v>
      </c>
      <c r="C1451" s="1"/>
      <c r="D1451" s="1" t="e">
        <f>VLOOKUP(Tableau1[[#This Row],[Catégorie]],Tableau3[],4,0)</f>
        <v>#N/A</v>
      </c>
      <c r="E1451" s="1" t="e">
        <f>VLOOKUP(Tableau1[[#This Row],[Catégorie]],Tableau3[],3,0)</f>
        <v>#N/A</v>
      </c>
      <c r="F1451" s="1" t="e">
        <f>VLOOKUP(Tableau1[[#This Row],[Catégorie]],Tableau3[],5,0)</f>
        <v>#N/A</v>
      </c>
    </row>
    <row r="1452" spans="1:6" x14ac:dyDescent="0.35">
      <c r="A1452" s="1" t="s">
        <v>3</v>
      </c>
      <c r="B1452" s="3">
        <v>3.259408602150538</v>
      </c>
      <c r="C1452" s="1" t="s">
        <v>1561</v>
      </c>
      <c r="D1452" s="1" t="str">
        <f>VLOOKUP(Tableau1[[#This Row],[Catégorie]],Tableau3[],4,0)</f>
        <v>Abats</v>
      </c>
      <c r="E1452" s="1" t="str">
        <f>VLOOKUP(Tableau1[[#This Row],[Catégorie]],Tableau3[],3,0)</f>
        <v>Viande et abats</v>
      </c>
      <c r="F1452" s="1" t="str">
        <f>VLOOKUP(Tableau1[[#This Row],[Catégorie]],Tableau3[],5,0)</f>
        <v>Viandes autres, charcuterie et abats</v>
      </c>
    </row>
    <row r="1453" spans="1:6" x14ac:dyDescent="0.35">
      <c r="A1453" s="1" t="s">
        <v>428</v>
      </c>
      <c r="B1453" s="3">
        <v>14.744651379445772</v>
      </c>
      <c r="C1453" s="1" t="s">
        <v>1607</v>
      </c>
      <c r="D1453" s="1" t="str">
        <f>VLOOKUP(Tableau1[[#This Row],[Catégorie]],Tableau3[],4,0)</f>
        <v>Légumes</v>
      </c>
      <c r="E1453" s="1" t="str">
        <f>VLOOKUP(Tableau1[[#This Row],[Catégorie]],Tableau3[],3,0)</f>
        <v>Champignons</v>
      </c>
      <c r="F1453" s="1" t="str">
        <f>VLOOKUP(Tableau1[[#This Row],[Catégorie]],Tableau3[],5,0)</f>
        <v>Fruits et légumes</v>
      </c>
    </row>
    <row r="1454" spans="1:6" x14ac:dyDescent="0.35">
      <c r="A1454" s="1" t="s">
        <v>1199</v>
      </c>
      <c r="B1454" s="3">
        <v>4.4418477909567553</v>
      </c>
      <c r="C1454" s="1" t="s">
        <v>1636</v>
      </c>
      <c r="D1454" s="1" t="str">
        <f>VLOOKUP(Tableau1[[#This Row],[Catégorie]],Tableau3[],4,0)</f>
        <v>Poissons</v>
      </c>
      <c r="E1454" s="1" t="str">
        <f>VLOOKUP(Tableau1[[#This Row],[Catégorie]],Tableau3[],3,0)</f>
        <v>Poissons d'eau douce</v>
      </c>
      <c r="F1454" s="1" t="str">
        <f>VLOOKUP(Tableau1[[#This Row],[Catégorie]],Tableau3[],5,0)</f>
        <v>Poissons</v>
      </c>
    </row>
    <row r="1455" spans="1:6" x14ac:dyDescent="0.35">
      <c r="A1455" s="1" t="s">
        <v>1200</v>
      </c>
      <c r="B1455" s="3">
        <v>4.4418477909567553</v>
      </c>
      <c r="C1455" s="1" t="s">
        <v>1636</v>
      </c>
      <c r="D1455" s="1" t="str">
        <f>VLOOKUP(Tableau1[[#This Row],[Catégorie]],Tableau3[],4,0)</f>
        <v>Poissons</v>
      </c>
      <c r="E1455" s="1" t="str">
        <f>VLOOKUP(Tableau1[[#This Row],[Catégorie]],Tableau3[],3,0)</f>
        <v>Poissons d'eau douce</v>
      </c>
      <c r="F1455" s="1" t="str">
        <f>VLOOKUP(Tableau1[[#This Row],[Catégorie]],Tableau3[],5,0)</f>
        <v>Poissons</v>
      </c>
    </row>
    <row r="1456" spans="1:6" x14ac:dyDescent="0.35">
      <c r="A1456" s="1" t="s">
        <v>1176</v>
      </c>
      <c r="B1456" s="3">
        <v>3.2635934664473378</v>
      </c>
      <c r="C1456" s="1"/>
      <c r="D1456" s="1" t="e">
        <f>VLOOKUP(Tableau1[[#This Row],[Catégorie]],Tableau3[],4,0)</f>
        <v>#N/A</v>
      </c>
      <c r="E1456" s="1" t="e">
        <f>VLOOKUP(Tableau1[[#This Row],[Catégorie]],Tableau3[],3,0)</f>
        <v>#N/A</v>
      </c>
      <c r="F1456" s="1" t="e">
        <f>VLOOKUP(Tableau1[[#This Row],[Catégorie]],Tableau3[],5,0)</f>
        <v>#N/A</v>
      </c>
    </row>
    <row r="1457" spans="1:6" x14ac:dyDescent="0.35">
      <c r="A1457" s="1" t="s">
        <v>429</v>
      </c>
      <c r="B1457" s="3">
        <v>14.744651379445772</v>
      </c>
      <c r="C1457" s="1"/>
      <c r="D1457" s="1" t="e">
        <f>VLOOKUP(Tableau1[[#This Row],[Catégorie]],Tableau3[],4,0)</f>
        <v>#N/A</v>
      </c>
      <c r="E1457" s="1" t="e">
        <f>VLOOKUP(Tableau1[[#This Row],[Catégorie]],Tableau3[],3,0)</f>
        <v>#N/A</v>
      </c>
      <c r="F1457" s="1" t="e">
        <f>VLOOKUP(Tableau1[[#This Row],[Catégorie]],Tableau3[],5,0)</f>
        <v>#N/A</v>
      </c>
    </row>
    <row r="1458" spans="1:6" x14ac:dyDescent="0.35">
      <c r="A1458" s="1" t="s">
        <v>1364</v>
      </c>
      <c r="B1458" s="3">
        <v>1.092936085666351</v>
      </c>
      <c r="C1458" s="1"/>
      <c r="D1458" s="1" t="e">
        <f>VLOOKUP(Tableau1[[#This Row],[Catégorie]],Tableau3[],4,0)</f>
        <v>#N/A</v>
      </c>
      <c r="E1458" s="1" t="e">
        <f>VLOOKUP(Tableau1[[#This Row],[Catégorie]],Tableau3[],3,0)</f>
        <v>#N/A</v>
      </c>
      <c r="F1458" s="1" t="e">
        <f>VLOOKUP(Tableau1[[#This Row],[Catégorie]],Tableau3[],5,0)</f>
        <v>#N/A</v>
      </c>
    </row>
    <row r="1459" spans="1:6" x14ac:dyDescent="0.35">
      <c r="A1459" s="1" t="s">
        <v>648</v>
      </c>
      <c r="B1459" s="3">
        <v>11.655498231543413</v>
      </c>
      <c r="C1459" s="1" t="s">
        <v>1599</v>
      </c>
      <c r="D1459" s="1" t="str">
        <f>VLOOKUP(Tableau1[[#This Row],[Catégorie]],Tableau3[],4,0)</f>
        <v>Produits laitiers</v>
      </c>
      <c r="E1459" s="1" t="str">
        <f>VLOOKUP(Tableau1[[#This Row],[Catégorie]],Tableau3[],3,0)</f>
        <v>Fromage à pâte dure</v>
      </c>
      <c r="F1459" s="1" t="str">
        <f>VLOOKUP(Tableau1[[#This Row],[Catégorie]],Tableau3[],5,0)</f>
        <v>Produits laitiers</v>
      </c>
    </row>
    <row r="1460" spans="1:6" x14ac:dyDescent="0.35">
      <c r="A1460" s="1" t="s">
        <v>649</v>
      </c>
      <c r="B1460" s="3">
        <v>11.655498231543413</v>
      </c>
      <c r="C1460" s="1" t="s">
        <v>1599</v>
      </c>
      <c r="D1460" s="1" t="str">
        <f>VLOOKUP(Tableau1[[#This Row],[Catégorie]],Tableau3[],4,0)</f>
        <v>Produits laitiers</v>
      </c>
      <c r="E1460" s="1" t="str">
        <f>VLOOKUP(Tableau1[[#This Row],[Catégorie]],Tableau3[],3,0)</f>
        <v>Fromage à pâte dure</v>
      </c>
      <c r="F1460" s="1" t="str">
        <f>VLOOKUP(Tableau1[[#This Row],[Catégorie]],Tableau3[],5,0)</f>
        <v>Produits laitiers</v>
      </c>
    </row>
    <row r="1461" spans="1:6" x14ac:dyDescent="0.35">
      <c r="A1461" s="1" t="s">
        <v>551</v>
      </c>
      <c r="B1461" s="3">
        <v>0.37028904475089486</v>
      </c>
      <c r="C1461" s="1"/>
      <c r="D1461" s="1" t="e">
        <f>VLOOKUP(Tableau1[[#This Row],[Catégorie]],Tableau3[],4,0)</f>
        <v>#N/A</v>
      </c>
      <c r="E1461" s="1" t="e">
        <f>VLOOKUP(Tableau1[[#This Row],[Catégorie]],Tableau3[],3,0)</f>
        <v>#N/A</v>
      </c>
      <c r="F1461" s="1" t="e">
        <f>VLOOKUP(Tableau1[[#This Row],[Catégorie]],Tableau3[],5,0)</f>
        <v>#N/A</v>
      </c>
    </row>
    <row r="1462" spans="1:6" x14ac:dyDescent="0.35">
      <c r="A1462" s="1" t="s">
        <v>948</v>
      </c>
      <c r="B1462" s="3">
        <v>26.075268817204304</v>
      </c>
      <c r="C1462" s="1" t="s">
        <v>1613</v>
      </c>
      <c r="D1462" s="1" t="str">
        <f>VLOOKUP(Tableau1[[#This Row],[Catégorie]],Tableau3[],4,0)</f>
        <v>Viandes blanches</v>
      </c>
      <c r="E1462" s="1" t="str">
        <f>VLOOKUP(Tableau1[[#This Row],[Catégorie]],Tableau3[],3,0)</f>
        <v>Veau</v>
      </c>
      <c r="F1462" s="1" t="str">
        <f>VLOOKUP(Tableau1[[#This Row],[Catégorie]],Tableau3[],5,0)</f>
        <v>Viandes autres, charcuterie et abats</v>
      </c>
    </row>
    <row r="1463" spans="1:6" x14ac:dyDescent="0.35">
      <c r="A1463" s="1" t="s">
        <v>949</v>
      </c>
      <c r="B1463" s="3">
        <v>40.227741935483877</v>
      </c>
      <c r="C1463" s="1" t="s">
        <v>1613</v>
      </c>
      <c r="D1463" s="1" t="str">
        <f>VLOOKUP(Tableau1[[#This Row],[Catégorie]],Tableau3[],4,0)</f>
        <v>Viandes blanches</v>
      </c>
      <c r="E1463" s="1" t="str">
        <f>VLOOKUP(Tableau1[[#This Row],[Catégorie]],Tableau3[],3,0)</f>
        <v>Veau</v>
      </c>
      <c r="F1463" s="1" t="str">
        <f>VLOOKUP(Tableau1[[#This Row],[Catégorie]],Tableau3[],5,0)</f>
        <v>Viandes autres, charcuterie et abats</v>
      </c>
    </row>
    <row r="1464" spans="1:6" x14ac:dyDescent="0.35">
      <c r="A1464" s="1" t="s">
        <v>950</v>
      </c>
      <c r="B1464" s="3">
        <v>26.075268817204304</v>
      </c>
      <c r="C1464" s="1" t="s">
        <v>1613</v>
      </c>
      <c r="D1464" s="1" t="str">
        <f>VLOOKUP(Tableau1[[#This Row],[Catégorie]],Tableau3[],4,0)</f>
        <v>Viandes blanches</v>
      </c>
      <c r="E1464" s="1" t="str">
        <f>VLOOKUP(Tableau1[[#This Row],[Catégorie]],Tableau3[],3,0)</f>
        <v>Veau</v>
      </c>
      <c r="F1464" s="1" t="str">
        <f>VLOOKUP(Tableau1[[#This Row],[Catégorie]],Tableau3[],5,0)</f>
        <v>Viandes autres, charcuterie et abats</v>
      </c>
    </row>
    <row r="1465" spans="1:6" x14ac:dyDescent="0.35">
      <c r="A1465" s="1" t="s">
        <v>951</v>
      </c>
      <c r="B1465" s="3">
        <v>26.075268817204304</v>
      </c>
      <c r="C1465" s="1" t="s">
        <v>1613</v>
      </c>
      <c r="D1465" s="1" t="str">
        <f>VLOOKUP(Tableau1[[#This Row],[Catégorie]],Tableau3[],4,0)</f>
        <v>Viandes blanches</v>
      </c>
      <c r="E1465" s="1" t="str">
        <f>VLOOKUP(Tableau1[[#This Row],[Catégorie]],Tableau3[],3,0)</f>
        <v>Veau</v>
      </c>
      <c r="F1465" s="1" t="str">
        <f>VLOOKUP(Tableau1[[#This Row],[Catégorie]],Tableau3[],5,0)</f>
        <v>Viandes autres, charcuterie et abats</v>
      </c>
    </row>
    <row r="1466" spans="1:6" x14ac:dyDescent="0.35">
      <c r="A1466" s="1" t="s">
        <v>952</v>
      </c>
      <c r="B1466" s="3">
        <v>26.075268817204304</v>
      </c>
      <c r="C1466" s="1" t="s">
        <v>1613</v>
      </c>
      <c r="D1466" s="1" t="str">
        <f>VLOOKUP(Tableau1[[#This Row],[Catégorie]],Tableau3[],4,0)</f>
        <v>Viandes blanches</v>
      </c>
      <c r="E1466" s="1" t="str">
        <f>VLOOKUP(Tableau1[[#This Row],[Catégorie]],Tableau3[],3,0)</f>
        <v>Veau</v>
      </c>
      <c r="F1466" s="1" t="str">
        <f>VLOOKUP(Tableau1[[#This Row],[Catégorie]],Tableau3[],5,0)</f>
        <v>Viandes autres, charcuterie et abats</v>
      </c>
    </row>
    <row r="1467" spans="1:6" x14ac:dyDescent="0.35">
      <c r="A1467" s="1" t="s">
        <v>953</v>
      </c>
      <c r="B1467" s="3">
        <v>72.876344086021518</v>
      </c>
      <c r="C1467" s="1" t="s">
        <v>1613</v>
      </c>
      <c r="D1467" s="1" t="str">
        <f>VLOOKUP(Tableau1[[#This Row],[Catégorie]],Tableau3[],4,0)</f>
        <v>Viandes blanches</v>
      </c>
      <c r="E1467" s="1" t="str">
        <f>VLOOKUP(Tableau1[[#This Row],[Catégorie]],Tableau3[],3,0)</f>
        <v>Veau</v>
      </c>
      <c r="F1467" s="1" t="str">
        <f>VLOOKUP(Tableau1[[#This Row],[Catégorie]],Tableau3[],5,0)</f>
        <v>Viandes autres, charcuterie et abats</v>
      </c>
    </row>
    <row r="1468" spans="1:6" x14ac:dyDescent="0.35">
      <c r="A1468" s="1" t="s">
        <v>954</v>
      </c>
      <c r="B1468" s="3">
        <v>17.470430107526884</v>
      </c>
      <c r="C1468" s="1" t="s">
        <v>1613</v>
      </c>
      <c r="D1468" s="1" t="str">
        <f>VLOOKUP(Tableau1[[#This Row],[Catégorie]],Tableau3[],4,0)</f>
        <v>Viandes blanches</v>
      </c>
      <c r="E1468" s="1" t="str">
        <f>VLOOKUP(Tableau1[[#This Row],[Catégorie]],Tableau3[],3,0)</f>
        <v>Veau</v>
      </c>
      <c r="F1468" s="1" t="str">
        <f>VLOOKUP(Tableau1[[#This Row],[Catégorie]],Tableau3[],5,0)</f>
        <v>Viandes autres, charcuterie et abats</v>
      </c>
    </row>
    <row r="1469" spans="1:6" x14ac:dyDescent="0.35">
      <c r="A1469" s="1" t="s">
        <v>955</v>
      </c>
      <c r="B1469" s="3">
        <v>26.075268817204304</v>
      </c>
      <c r="C1469" s="1" t="s">
        <v>1613</v>
      </c>
      <c r="D1469" s="1" t="str">
        <f>VLOOKUP(Tableau1[[#This Row],[Catégorie]],Tableau3[],4,0)</f>
        <v>Viandes blanches</v>
      </c>
      <c r="E1469" s="1" t="str">
        <f>VLOOKUP(Tableau1[[#This Row],[Catégorie]],Tableau3[],3,0)</f>
        <v>Veau</v>
      </c>
      <c r="F1469" s="1" t="str">
        <f>VLOOKUP(Tableau1[[#This Row],[Catégorie]],Tableau3[],5,0)</f>
        <v>Viandes autres, charcuterie et abats</v>
      </c>
    </row>
    <row r="1470" spans="1:6" x14ac:dyDescent="0.35">
      <c r="A1470" s="1" t="s">
        <v>956</v>
      </c>
      <c r="B1470" s="3">
        <v>48.681397849462371</v>
      </c>
      <c r="C1470" s="1" t="s">
        <v>1613</v>
      </c>
      <c r="D1470" s="1" t="str">
        <f>VLOOKUP(Tableau1[[#This Row],[Catégorie]],Tableau3[],4,0)</f>
        <v>Viandes blanches</v>
      </c>
      <c r="E1470" s="1" t="str">
        <f>VLOOKUP(Tableau1[[#This Row],[Catégorie]],Tableau3[],3,0)</f>
        <v>Veau</v>
      </c>
      <c r="F1470" s="1" t="str">
        <f>VLOOKUP(Tableau1[[#This Row],[Catégorie]],Tableau3[],5,0)</f>
        <v>Viandes autres, charcuterie et abats</v>
      </c>
    </row>
    <row r="1471" spans="1:6" x14ac:dyDescent="0.35">
      <c r="A1471" s="1" t="s">
        <v>957</v>
      </c>
      <c r="B1471" s="3">
        <v>23.98924731182796</v>
      </c>
      <c r="C1471" s="1" t="s">
        <v>1613</v>
      </c>
      <c r="D1471" s="1" t="str">
        <f>VLOOKUP(Tableau1[[#This Row],[Catégorie]],Tableau3[],4,0)</f>
        <v>Viandes blanches</v>
      </c>
      <c r="E1471" s="1" t="str">
        <f>VLOOKUP(Tableau1[[#This Row],[Catégorie]],Tableau3[],3,0)</f>
        <v>Veau</v>
      </c>
      <c r="F1471" s="1" t="str">
        <f>VLOOKUP(Tableau1[[#This Row],[Catégorie]],Tableau3[],5,0)</f>
        <v>Viandes autres, charcuterie et abats</v>
      </c>
    </row>
    <row r="1472" spans="1:6" x14ac:dyDescent="0.35">
      <c r="A1472" s="1" t="s">
        <v>958</v>
      </c>
      <c r="B1472" s="3">
        <v>42.559784946236569</v>
      </c>
      <c r="C1472" s="1" t="s">
        <v>1613</v>
      </c>
      <c r="D1472" s="1" t="str">
        <f>VLOOKUP(Tableau1[[#This Row],[Catégorie]],Tableau3[],4,0)</f>
        <v>Viandes blanches</v>
      </c>
      <c r="E1472" s="1" t="str">
        <f>VLOOKUP(Tableau1[[#This Row],[Catégorie]],Tableau3[],3,0)</f>
        <v>Veau</v>
      </c>
      <c r="F1472" s="1" t="str">
        <f>VLOOKUP(Tableau1[[#This Row],[Catégorie]],Tableau3[],5,0)</f>
        <v>Viandes autres, charcuterie et abats</v>
      </c>
    </row>
    <row r="1473" spans="1:6" x14ac:dyDescent="0.35">
      <c r="A1473" s="1" t="s">
        <v>53</v>
      </c>
      <c r="B1473" s="3">
        <v>6.7349669506451377</v>
      </c>
      <c r="C1473" s="1"/>
      <c r="D1473" s="1" t="e">
        <f>VLOOKUP(Tableau1[[#This Row],[Catégorie]],Tableau3[],4,0)</f>
        <v>#N/A</v>
      </c>
      <c r="E1473" s="1" t="e">
        <f>VLOOKUP(Tableau1[[#This Row],[Catégorie]],Tableau3[],3,0)</f>
        <v>#N/A</v>
      </c>
      <c r="F1473" s="1" t="e">
        <f>VLOOKUP(Tableau1[[#This Row],[Catégorie]],Tableau3[],5,0)</f>
        <v>#N/A</v>
      </c>
    </row>
    <row r="1474" spans="1:6" x14ac:dyDescent="0.35">
      <c r="A1474" s="1" t="s">
        <v>430</v>
      </c>
      <c r="B1474" s="3">
        <v>14.744651379445772</v>
      </c>
      <c r="C1474" s="1"/>
      <c r="D1474" s="1" t="e">
        <f>VLOOKUP(Tableau1[[#This Row],[Catégorie]],Tableau3[],4,0)</f>
        <v>#N/A</v>
      </c>
      <c r="E1474" s="1" t="e">
        <f>VLOOKUP(Tableau1[[#This Row],[Catégorie]],Tableau3[],3,0)</f>
        <v>#N/A</v>
      </c>
      <c r="F1474" s="1" t="e">
        <f>VLOOKUP(Tableau1[[#This Row],[Catégorie]],Tableau3[],5,0)</f>
        <v>#N/A</v>
      </c>
    </row>
    <row r="1475" spans="1:6" x14ac:dyDescent="0.35">
      <c r="A1475" s="1" t="s">
        <v>1216</v>
      </c>
      <c r="B1475" s="3">
        <v>2.9031878737161301</v>
      </c>
      <c r="C1475" s="1"/>
      <c r="D1475" s="1" t="e">
        <f>VLOOKUP(Tableau1[[#This Row],[Catégorie]],Tableau3[],4,0)</f>
        <v>#N/A</v>
      </c>
      <c r="E1475" s="1" t="e">
        <f>VLOOKUP(Tableau1[[#This Row],[Catégorie]],Tableau3[],3,0)</f>
        <v>#N/A</v>
      </c>
      <c r="F1475" s="1" t="e">
        <f>VLOOKUP(Tableau1[[#This Row],[Catégorie]],Tableau3[],5,0)</f>
        <v>#N/A</v>
      </c>
    </row>
    <row r="1476" spans="1:6" x14ac:dyDescent="0.35">
      <c r="A1476" s="1" t="s">
        <v>1478</v>
      </c>
      <c r="B1476" s="3">
        <v>32.648602150537641</v>
      </c>
      <c r="C1476" s="1" t="s">
        <v>1561</v>
      </c>
      <c r="D1476" s="1" t="str">
        <f>VLOOKUP(Tableau1[[#This Row],[Catégorie]],Tableau3[],4,0)</f>
        <v>Abats</v>
      </c>
      <c r="E1476" s="1" t="str">
        <f>VLOOKUP(Tableau1[[#This Row],[Catégorie]],Tableau3[],3,0)</f>
        <v>Viande et abats</v>
      </c>
      <c r="F1476" s="1" t="str">
        <f>VLOOKUP(Tableau1[[#This Row],[Catégorie]],Tableau3[],5,0)</f>
        <v>Viandes autres, charcuterie et abats</v>
      </c>
    </row>
    <row r="1477" spans="1:6" x14ac:dyDescent="0.35">
      <c r="A1477" s="1" t="s">
        <v>1304</v>
      </c>
      <c r="B1477" s="3">
        <v>26.075268817204304</v>
      </c>
      <c r="C1477" s="1" t="s">
        <v>1706</v>
      </c>
      <c r="D1477" s="1" t="str">
        <f>VLOOKUP(Tableau1[[#This Row],[Catégorie]],Tableau3[],4,0)</f>
        <v>Charcuterie</v>
      </c>
      <c r="E1477" s="1" t="str">
        <f>VLOOKUP(Tableau1[[#This Row],[Catégorie]],Tableau3[],3,0)</f>
        <v>Produits de charcuterie crus</v>
      </c>
      <c r="F1477" s="1" t="str">
        <f>VLOOKUP(Tableau1[[#This Row],[Catégorie]],Tableau3[],5,0)</f>
        <v>Viandes autres, charcuterie et abats</v>
      </c>
    </row>
    <row r="1478" spans="1:6" x14ac:dyDescent="0.35">
      <c r="A1478" s="1" t="s">
        <v>1479</v>
      </c>
      <c r="B1478" s="3">
        <v>17.470430107526884</v>
      </c>
      <c r="C1478" s="1" t="s">
        <v>1561</v>
      </c>
      <c r="D1478" s="1" t="str">
        <f>VLOOKUP(Tableau1[[#This Row],[Catégorie]],Tableau3[],4,0)</f>
        <v>Abats</v>
      </c>
      <c r="E1478" s="1" t="str">
        <f>VLOOKUP(Tableau1[[#This Row],[Catégorie]],Tableau3[],3,0)</f>
        <v>Viande et abats</v>
      </c>
      <c r="F1478" s="1" t="str">
        <f>VLOOKUP(Tableau1[[#This Row],[Catégorie]],Tableau3[],5,0)</f>
        <v>Viandes autres, charcuterie et abats</v>
      </c>
    </row>
    <row r="1479" spans="1:6" x14ac:dyDescent="0.35">
      <c r="A1479" s="1" t="s">
        <v>1480</v>
      </c>
      <c r="B1479" s="3">
        <v>26.075268817204304</v>
      </c>
      <c r="C1479" s="1" t="s">
        <v>1561</v>
      </c>
      <c r="D1479" s="1" t="str">
        <f>VLOOKUP(Tableau1[[#This Row],[Catégorie]],Tableau3[],4,0)</f>
        <v>Abats</v>
      </c>
      <c r="E1479" s="1" t="str">
        <f>VLOOKUP(Tableau1[[#This Row],[Catégorie]],Tableau3[],3,0)</f>
        <v>Viande et abats</v>
      </c>
      <c r="F1479" s="1" t="str">
        <f>VLOOKUP(Tableau1[[#This Row],[Catégorie]],Tableau3[],5,0)</f>
        <v>Viandes autres, charcuterie et abats</v>
      </c>
    </row>
    <row r="1480" spans="1:6" x14ac:dyDescent="0.35">
      <c r="A1480" s="1" t="s">
        <v>1305</v>
      </c>
      <c r="B1480" s="3">
        <v>91.241182795698933</v>
      </c>
      <c r="C1480" s="1" t="s">
        <v>1706</v>
      </c>
      <c r="D1480" s="1" t="str">
        <f>VLOOKUP(Tableau1[[#This Row],[Catégorie]],Tableau3[],4,0)</f>
        <v>Charcuterie</v>
      </c>
      <c r="E1480" s="1" t="str">
        <f>VLOOKUP(Tableau1[[#This Row],[Catégorie]],Tableau3[],3,0)</f>
        <v>Produits de charcuterie crus</v>
      </c>
      <c r="F1480" s="1" t="str">
        <f>VLOOKUP(Tableau1[[#This Row],[Catégorie]],Tableau3[],5,0)</f>
        <v>Viandes autres, charcuterie et abats</v>
      </c>
    </row>
    <row r="1481" spans="1:6" x14ac:dyDescent="0.35">
      <c r="A1481" s="1" t="s">
        <v>96</v>
      </c>
      <c r="B1481" s="3">
        <v>2.9031878737161301</v>
      </c>
      <c r="C1481" s="1"/>
      <c r="D1481" s="1" t="e">
        <f>VLOOKUP(Tableau1[[#This Row],[Catégorie]],Tableau3[],4,0)</f>
        <v>#N/A</v>
      </c>
      <c r="E1481" s="1" t="e">
        <f>VLOOKUP(Tableau1[[#This Row],[Catégorie]],Tableau3[],3,0)</f>
        <v>#N/A</v>
      </c>
      <c r="F1481" s="1" t="e">
        <f>VLOOKUP(Tableau1[[#This Row],[Catégorie]],Tableau3[],5,0)</f>
        <v>#N/A</v>
      </c>
    </row>
    <row r="1482" spans="1:6" x14ac:dyDescent="0.35">
      <c r="A1482" s="1" t="s">
        <v>1459</v>
      </c>
      <c r="B1482" s="3">
        <v>1.1379147137932404</v>
      </c>
      <c r="C1482" s="1"/>
      <c r="D1482" s="1" t="e">
        <f>VLOOKUP(Tableau1[[#This Row],[Catégorie]],Tableau3[],4,0)</f>
        <v>#N/A</v>
      </c>
      <c r="E1482" s="1" t="e">
        <f>VLOOKUP(Tableau1[[#This Row],[Catégorie]],Tableau3[],3,0)</f>
        <v>#N/A</v>
      </c>
      <c r="F1482" s="1" t="e">
        <f>VLOOKUP(Tableau1[[#This Row],[Catégorie]],Tableau3[],5,0)</f>
        <v>#N/A</v>
      </c>
    </row>
    <row r="1483" spans="1:6" x14ac:dyDescent="0.35">
      <c r="A1483" s="1" t="s">
        <v>1460</v>
      </c>
      <c r="B1483" s="3">
        <v>1.1379147137932404</v>
      </c>
      <c r="C1483" s="1"/>
      <c r="D1483" s="1" t="e">
        <f>VLOOKUP(Tableau1[[#This Row],[Catégorie]],Tableau3[],4,0)</f>
        <v>#N/A</v>
      </c>
      <c r="E1483" s="1" t="e">
        <f>VLOOKUP(Tableau1[[#This Row],[Catégorie]],Tableau3[],3,0)</f>
        <v>#N/A</v>
      </c>
      <c r="F1483" s="1" t="e">
        <f>VLOOKUP(Tableau1[[#This Row],[Catégorie]],Tableau3[],5,0)</f>
        <v>#N/A</v>
      </c>
    </row>
    <row r="1484" spans="1:6" x14ac:dyDescent="0.35">
      <c r="A1484" s="1" t="s">
        <v>1486</v>
      </c>
      <c r="B1484" s="3">
        <v>2.9031878737161301</v>
      </c>
      <c r="C1484" s="1"/>
      <c r="D1484" s="1" t="e">
        <f>VLOOKUP(Tableau1[[#This Row],[Catégorie]],Tableau3[],4,0)</f>
        <v>#N/A</v>
      </c>
      <c r="E1484" s="1" t="e">
        <f>VLOOKUP(Tableau1[[#This Row],[Catégorie]],Tableau3[],3,0)</f>
        <v>#N/A</v>
      </c>
      <c r="F1484" s="1" t="e">
        <f>VLOOKUP(Tableau1[[#This Row],[Catégorie]],Tableau3[],5,0)</f>
        <v>#N/A</v>
      </c>
    </row>
    <row r="1485" spans="1:6" x14ac:dyDescent="0.35">
      <c r="A1485" s="1" t="s">
        <v>1217</v>
      </c>
      <c r="B1485" s="3">
        <v>2.9031878737161301</v>
      </c>
      <c r="C1485" s="1"/>
      <c r="D1485" s="1" t="e">
        <f>VLOOKUP(Tableau1[[#This Row],[Catégorie]],Tableau3[],4,0)</f>
        <v>#N/A</v>
      </c>
      <c r="E1485" s="1" t="e">
        <f>VLOOKUP(Tableau1[[#This Row],[Catégorie]],Tableau3[],3,0)</f>
        <v>#N/A</v>
      </c>
      <c r="F1485" s="1" t="e">
        <f>VLOOKUP(Tableau1[[#This Row],[Catégorie]],Tableau3[],5,0)</f>
        <v>#N/A</v>
      </c>
    </row>
    <row r="1486" spans="1:6" x14ac:dyDescent="0.35">
      <c r="A1486" s="1" t="s">
        <v>1487</v>
      </c>
      <c r="B1486" s="3">
        <v>2.9031878737161301</v>
      </c>
      <c r="C1486" s="1"/>
      <c r="D1486" s="1" t="e">
        <f>VLOOKUP(Tableau1[[#This Row],[Catégorie]],Tableau3[],4,0)</f>
        <v>#N/A</v>
      </c>
      <c r="E1486" s="1" t="e">
        <f>VLOOKUP(Tableau1[[#This Row],[Catégorie]],Tableau3[],3,0)</f>
        <v>#N/A</v>
      </c>
      <c r="F1486" s="1" t="e">
        <f>VLOOKUP(Tableau1[[#This Row],[Catégorie]],Tableau3[],5,0)</f>
        <v>#N/A</v>
      </c>
    </row>
    <row r="1487" spans="1:6" x14ac:dyDescent="0.35">
      <c r="A1487" s="1" t="s">
        <v>103</v>
      </c>
      <c r="B1487" s="3">
        <v>0.29031878737161304</v>
      </c>
      <c r="C1487" s="1"/>
      <c r="D1487" s="1" t="e">
        <f>VLOOKUP(Tableau1[[#This Row],[Catégorie]],Tableau3[],4,0)</f>
        <v>#N/A</v>
      </c>
      <c r="E1487" s="1" t="e">
        <f>VLOOKUP(Tableau1[[#This Row],[Catégorie]],Tableau3[],3,0)</f>
        <v>#N/A</v>
      </c>
      <c r="F1487" s="1" t="e">
        <f>VLOOKUP(Tableau1[[#This Row],[Catégorie]],Tableau3[],5,0)</f>
        <v>#N/A</v>
      </c>
    </row>
    <row r="1488" spans="1:6" x14ac:dyDescent="0.35">
      <c r="A1488" s="1" t="s">
        <v>1488</v>
      </c>
      <c r="B1488" s="3">
        <v>2.9031878737161301</v>
      </c>
      <c r="C1488" s="1"/>
      <c r="D1488" s="1" t="e">
        <f>VLOOKUP(Tableau1[[#This Row],[Catégorie]],Tableau3[],4,0)</f>
        <v>#N/A</v>
      </c>
      <c r="E1488" s="1" t="e">
        <f>VLOOKUP(Tableau1[[#This Row],[Catégorie]],Tableau3[],3,0)</f>
        <v>#N/A</v>
      </c>
      <c r="F1488" s="1" t="e">
        <f>VLOOKUP(Tableau1[[#This Row],[Catégorie]],Tableau3[],5,0)</f>
        <v>#N/A</v>
      </c>
    </row>
    <row r="1489" spans="1:6" x14ac:dyDescent="0.35">
      <c r="A1489" s="1" t="s">
        <v>1489</v>
      </c>
      <c r="B1489" s="3">
        <v>2.9031878737161301</v>
      </c>
      <c r="C1489" s="1"/>
      <c r="D1489" s="1" t="e">
        <f>VLOOKUP(Tableau1[[#This Row],[Catégorie]],Tableau3[],4,0)</f>
        <v>#N/A</v>
      </c>
      <c r="E1489" s="1" t="e">
        <f>VLOOKUP(Tableau1[[#This Row],[Catégorie]],Tableau3[],3,0)</f>
        <v>#N/A</v>
      </c>
      <c r="F1489" s="1" t="e">
        <f>VLOOKUP(Tableau1[[#This Row],[Catégorie]],Tableau3[],5,0)</f>
        <v>#N/A</v>
      </c>
    </row>
    <row r="1490" spans="1:6" x14ac:dyDescent="0.35">
      <c r="A1490" s="1" t="s">
        <v>1491</v>
      </c>
      <c r="B1490" s="3">
        <v>2.9031878737161301</v>
      </c>
      <c r="C1490" s="1"/>
      <c r="D1490" s="1" t="e">
        <f>VLOOKUP(Tableau1[[#This Row],[Catégorie]],Tableau3[],4,0)</f>
        <v>#N/A</v>
      </c>
      <c r="E1490" s="1" t="e">
        <f>VLOOKUP(Tableau1[[#This Row],[Catégorie]],Tableau3[],3,0)</f>
        <v>#N/A</v>
      </c>
      <c r="F1490" s="1" t="e">
        <f>VLOOKUP(Tableau1[[#This Row],[Catégorie]],Tableau3[],5,0)</f>
        <v>#N/A</v>
      </c>
    </row>
    <row r="1491" spans="1:6" x14ac:dyDescent="0.35">
      <c r="A1491" s="1" t="s">
        <v>1490</v>
      </c>
      <c r="B1491" s="3">
        <v>2.9031878737161301</v>
      </c>
      <c r="C1491" s="1"/>
      <c r="D1491" s="1" t="e">
        <f>VLOOKUP(Tableau1[[#This Row],[Catégorie]],Tableau3[],4,0)</f>
        <v>#N/A</v>
      </c>
      <c r="E1491" s="1" t="e">
        <f>VLOOKUP(Tableau1[[#This Row],[Catégorie]],Tableau3[],3,0)</f>
        <v>#N/A</v>
      </c>
      <c r="F1491" s="1" t="e">
        <f>VLOOKUP(Tableau1[[#This Row],[Catégorie]],Tableau3[],5,0)</f>
        <v>#N/A</v>
      </c>
    </row>
    <row r="1492" spans="1:6" x14ac:dyDescent="0.35">
      <c r="A1492" s="1" t="s">
        <v>1492</v>
      </c>
      <c r="B1492" s="3">
        <v>2.9031878737161301</v>
      </c>
      <c r="C1492" s="1"/>
      <c r="D1492" s="1" t="e">
        <f>VLOOKUP(Tableau1[[#This Row],[Catégorie]],Tableau3[],4,0)</f>
        <v>#N/A</v>
      </c>
      <c r="E1492" s="1" t="e">
        <f>VLOOKUP(Tableau1[[#This Row],[Catégorie]],Tableau3[],3,0)</f>
        <v>#N/A</v>
      </c>
      <c r="F1492" s="1" t="e">
        <f>VLOOKUP(Tableau1[[#This Row],[Catégorie]],Tableau3[],5,0)</f>
        <v>#N/A</v>
      </c>
    </row>
    <row r="1493" spans="1:6" x14ac:dyDescent="0.35">
      <c r="A1493" s="1" t="s">
        <v>1493</v>
      </c>
      <c r="B1493" s="3">
        <v>2.9031878737161301</v>
      </c>
      <c r="C1493" s="1"/>
      <c r="D1493" s="1" t="e">
        <f>VLOOKUP(Tableau1[[#This Row],[Catégorie]],Tableau3[],4,0)</f>
        <v>#N/A</v>
      </c>
      <c r="E1493" s="1" t="e">
        <f>VLOOKUP(Tableau1[[#This Row],[Catégorie]],Tableau3[],3,0)</f>
        <v>#N/A</v>
      </c>
      <c r="F1493" s="1" t="e">
        <f>VLOOKUP(Tableau1[[#This Row],[Catégorie]],Tableau3[],5,0)</f>
        <v>#N/A</v>
      </c>
    </row>
    <row r="1494" spans="1:6" x14ac:dyDescent="0.35">
      <c r="A1494" s="1" t="s">
        <v>1494</v>
      </c>
      <c r="B1494" s="3">
        <v>2.9031878737161301</v>
      </c>
      <c r="C1494" s="1"/>
      <c r="D1494" s="1" t="e">
        <f>VLOOKUP(Tableau1[[#This Row],[Catégorie]],Tableau3[],4,0)</f>
        <v>#N/A</v>
      </c>
      <c r="E1494" s="1" t="e">
        <f>VLOOKUP(Tableau1[[#This Row],[Catégorie]],Tableau3[],3,0)</f>
        <v>#N/A</v>
      </c>
      <c r="F1494" s="1" t="e">
        <f>VLOOKUP(Tableau1[[#This Row],[Catégorie]],Tableau3[],5,0)</f>
        <v>#N/A</v>
      </c>
    </row>
    <row r="1495" spans="1:6" x14ac:dyDescent="0.35">
      <c r="A1495" s="1" t="s">
        <v>104</v>
      </c>
      <c r="B1495" s="3">
        <v>0.29031878737161304</v>
      </c>
      <c r="C1495" s="1"/>
      <c r="D1495" s="1" t="e">
        <f>VLOOKUP(Tableau1[[#This Row],[Catégorie]],Tableau3[],4,0)</f>
        <v>#N/A</v>
      </c>
      <c r="E1495" s="1" t="e">
        <f>VLOOKUP(Tableau1[[#This Row],[Catégorie]],Tableau3[],3,0)</f>
        <v>#N/A</v>
      </c>
      <c r="F1495" s="1" t="e">
        <f>VLOOKUP(Tableau1[[#This Row],[Catégorie]],Tableau3[],5,0)</f>
        <v>#N/A</v>
      </c>
    </row>
    <row r="1496" spans="1:6" x14ac:dyDescent="0.35">
      <c r="A1496" s="1" t="s">
        <v>471</v>
      </c>
      <c r="B1496" s="3">
        <v>2.9031878737161301</v>
      </c>
      <c r="C1496" s="1"/>
      <c r="D1496" s="1" t="e">
        <f>VLOOKUP(Tableau1[[#This Row],[Catégorie]],Tableau3[],4,0)</f>
        <v>#N/A</v>
      </c>
      <c r="E1496" s="1" t="e">
        <f>VLOOKUP(Tableau1[[#This Row],[Catégorie]],Tableau3[],3,0)</f>
        <v>#N/A</v>
      </c>
      <c r="F1496" s="1" t="e">
        <f>VLOOKUP(Tableau1[[#This Row],[Catégorie]],Tableau3[],5,0)</f>
        <v>#N/A</v>
      </c>
    </row>
    <row r="1497" spans="1:6" x14ac:dyDescent="0.35">
      <c r="A1497" s="1" t="s">
        <v>472</v>
      </c>
      <c r="B1497" s="3">
        <v>2.9031878737161301</v>
      </c>
      <c r="C1497" s="1"/>
      <c r="D1497" s="1" t="e">
        <f>VLOOKUP(Tableau1[[#This Row],[Catégorie]],Tableau3[],4,0)</f>
        <v>#N/A</v>
      </c>
      <c r="E1497" s="1" t="e">
        <f>VLOOKUP(Tableau1[[#This Row],[Catégorie]],Tableau3[],3,0)</f>
        <v>#N/A</v>
      </c>
      <c r="F1497" s="1" t="e">
        <f>VLOOKUP(Tableau1[[#This Row],[Catégorie]],Tableau3[],5,0)</f>
        <v>#N/A</v>
      </c>
    </row>
    <row r="1498" spans="1:6" x14ac:dyDescent="0.35">
      <c r="A1498" s="1" t="s">
        <v>473</v>
      </c>
      <c r="B1498" s="3">
        <v>2.9031878737161301</v>
      </c>
      <c r="C1498" s="1"/>
      <c r="D1498" s="1" t="e">
        <f>VLOOKUP(Tableau1[[#This Row],[Catégorie]],Tableau3[],4,0)</f>
        <v>#N/A</v>
      </c>
      <c r="E1498" s="1" t="e">
        <f>VLOOKUP(Tableau1[[#This Row],[Catégorie]],Tableau3[],3,0)</f>
        <v>#N/A</v>
      </c>
      <c r="F1498" s="1" t="e">
        <f>VLOOKUP(Tableau1[[#This Row],[Catégorie]],Tableau3[],5,0)</f>
        <v>#N/A</v>
      </c>
    </row>
    <row r="1499" spans="1:6" x14ac:dyDescent="0.35">
      <c r="A1499" s="1" t="s">
        <v>474</v>
      </c>
      <c r="B1499" s="3">
        <v>2.9031878737161301</v>
      </c>
      <c r="C1499" s="1"/>
      <c r="D1499" s="1" t="e">
        <f>VLOOKUP(Tableau1[[#This Row],[Catégorie]],Tableau3[],4,0)</f>
        <v>#N/A</v>
      </c>
      <c r="E1499" s="1" t="e">
        <f>VLOOKUP(Tableau1[[#This Row],[Catégorie]],Tableau3[],3,0)</f>
        <v>#N/A</v>
      </c>
      <c r="F1499" s="1" t="e">
        <f>VLOOKUP(Tableau1[[#This Row],[Catégorie]],Tableau3[],5,0)</f>
        <v>#N/A</v>
      </c>
    </row>
    <row r="1500" spans="1:6" x14ac:dyDescent="0.35">
      <c r="A1500" s="1" t="s">
        <v>475</v>
      </c>
      <c r="B1500" s="3">
        <v>2.9031878737161301</v>
      </c>
      <c r="C1500" s="1"/>
      <c r="D1500" s="1" t="e">
        <f>VLOOKUP(Tableau1[[#This Row],[Catégorie]],Tableau3[],4,0)</f>
        <v>#N/A</v>
      </c>
      <c r="E1500" s="1" t="e">
        <f>VLOOKUP(Tableau1[[#This Row],[Catégorie]],Tableau3[],3,0)</f>
        <v>#N/A</v>
      </c>
      <c r="F1500" s="1" t="e">
        <f>VLOOKUP(Tableau1[[#This Row],[Catégorie]],Tableau3[],5,0)</f>
        <v>#N/A</v>
      </c>
    </row>
    <row r="1501" spans="1:6" x14ac:dyDescent="0.35">
      <c r="A1501" s="1" t="s">
        <v>476</v>
      </c>
      <c r="B1501" s="3">
        <v>2.9031878737161301</v>
      </c>
      <c r="C1501" s="1"/>
      <c r="D1501" s="1" t="e">
        <f>VLOOKUP(Tableau1[[#This Row],[Catégorie]],Tableau3[],4,0)</f>
        <v>#N/A</v>
      </c>
      <c r="E1501" s="1" t="e">
        <f>VLOOKUP(Tableau1[[#This Row],[Catégorie]],Tableau3[],3,0)</f>
        <v>#N/A</v>
      </c>
      <c r="F1501" s="1" t="e">
        <f>VLOOKUP(Tableau1[[#This Row],[Catégorie]],Tableau3[],5,0)</f>
        <v>#N/A</v>
      </c>
    </row>
    <row r="1502" spans="1:6" x14ac:dyDescent="0.35">
      <c r="A1502" s="1" t="s">
        <v>477</v>
      </c>
      <c r="B1502" s="3">
        <v>2.9031878737161301</v>
      </c>
      <c r="C1502" s="1"/>
      <c r="D1502" s="1" t="e">
        <f>VLOOKUP(Tableau1[[#This Row],[Catégorie]],Tableau3[],4,0)</f>
        <v>#N/A</v>
      </c>
      <c r="E1502" s="1" t="e">
        <f>VLOOKUP(Tableau1[[#This Row],[Catégorie]],Tableau3[],3,0)</f>
        <v>#N/A</v>
      </c>
      <c r="F1502" s="1" t="e">
        <f>VLOOKUP(Tableau1[[#This Row],[Catégorie]],Tableau3[],5,0)</f>
        <v>#N/A</v>
      </c>
    </row>
    <row r="1503" spans="1:6" x14ac:dyDescent="0.35">
      <c r="A1503" s="1" t="s">
        <v>478</v>
      </c>
      <c r="B1503" s="3">
        <v>2.9031878737161301</v>
      </c>
      <c r="C1503" s="1"/>
      <c r="D1503" s="1" t="e">
        <f>VLOOKUP(Tableau1[[#This Row],[Catégorie]],Tableau3[],4,0)</f>
        <v>#N/A</v>
      </c>
      <c r="E1503" s="1" t="e">
        <f>VLOOKUP(Tableau1[[#This Row],[Catégorie]],Tableau3[],3,0)</f>
        <v>#N/A</v>
      </c>
      <c r="F1503" s="1" t="e">
        <f>VLOOKUP(Tableau1[[#This Row],[Catégorie]],Tableau3[],5,0)</f>
        <v>#N/A</v>
      </c>
    </row>
    <row r="1504" spans="1:6" x14ac:dyDescent="0.35">
      <c r="A1504" s="1" t="s">
        <v>479</v>
      </c>
      <c r="B1504" s="3">
        <v>2.9031878737161301</v>
      </c>
      <c r="C1504" s="1"/>
      <c r="D1504" s="1" t="e">
        <f>VLOOKUP(Tableau1[[#This Row],[Catégorie]],Tableau3[],4,0)</f>
        <v>#N/A</v>
      </c>
      <c r="E1504" s="1" t="e">
        <f>VLOOKUP(Tableau1[[#This Row],[Catégorie]],Tableau3[],3,0)</f>
        <v>#N/A</v>
      </c>
      <c r="F1504" s="1" t="e">
        <f>VLOOKUP(Tableau1[[#This Row],[Catégorie]],Tableau3[],5,0)</f>
        <v>#N/A</v>
      </c>
    </row>
    <row r="1505" spans="1:6" x14ac:dyDescent="0.35">
      <c r="A1505" s="1" t="s">
        <v>1401</v>
      </c>
      <c r="B1505" s="3">
        <v>2.9031878737161301</v>
      </c>
      <c r="C1505" s="1"/>
      <c r="D1505" s="1" t="e">
        <f>VLOOKUP(Tableau1[[#This Row],[Catégorie]],Tableau3[],4,0)</f>
        <v>#N/A</v>
      </c>
      <c r="E1505" s="1" t="e">
        <f>VLOOKUP(Tableau1[[#This Row],[Catégorie]],Tableau3[],3,0)</f>
        <v>#N/A</v>
      </c>
      <c r="F1505" s="1" t="e">
        <f>VLOOKUP(Tableau1[[#This Row],[Catégorie]],Tableau3[],5,0)</f>
        <v>#N/A</v>
      </c>
    </row>
    <row r="1506" spans="1:6" x14ac:dyDescent="0.35">
      <c r="A1506" s="1" t="s">
        <v>30</v>
      </c>
      <c r="B1506" s="3">
        <v>3.1358906309792505</v>
      </c>
      <c r="C1506" s="1"/>
      <c r="D1506" s="1" t="e">
        <f>VLOOKUP(Tableau1[[#This Row],[Catégorie]],Tableau3[],4,0)</f>
        <v>#N/A</v>
      </c>
      <c r="E1506" s="1" t="e">
        <f>VLOOKUP(Tableau1[[#This Row],[Catégorie]],Tableau3[],3,0)</f>
        <v>#N/A</v>
      </c>
      <c r="F1506" s="1" t="e">
        <f>VLOOKUP(Tableau1[[#This Row],[Catégorie]],Tableau3[],5,0)</f>
        <v>#N/A</v>
      </c>
    </row>
    <row r="1507" spans="1:6" x14ac:dyDescent="0.35">
      <c r="A1507" s="1" t="s">
        <v>356</v>
      </c>
      <c r="B1507" s="3">
        <v>2.6803612846527254</v>
      </c>
      <c r="C1507" s="1"/>
      <c r="D1507" s="1" t="e">
        <f>VLOOKUP(Tableau1[[#This Row],[Catégorie]],Tableau3[],4,0)</f>
        <v>#N/A</v>
      </c>
      <c r="E1507" s="1" t="e">
        <f>VLOOKUP(Tableau1[[#This Row],[Catégorie]],Tableau3[],3,0)</f>
        <v>#N/A</v>
      </c>
      <c r="F1507" s="1" t="e">
        <f>VLOOKUP(Tableau1[[#This Row],[Catégorie]],Tableau3[],5,0)</f>
        <v>#N/A</v>
      </c>
    </row>
    <row r="1508" spans="1:6" x14ac:dyDescent="0.35">
      <c r="A1508" s="1" t="s">
        <v>1402</v>
      </c>
      <c r="B1508" s="3">
        <v>2.9031878737161301</v>
      </c>
      <c r="C1508" s="1"/>
      <c r="D1508" s="1" t="e">
        <f>VLOOKUP(Tableau1[[#This Row],[Catégorie]],Tableau3[],4,0)</f>
        <v>#N/A</v>
      </c>
      <c r="E1508" s="1" t="e">
        <f>VLOOKUP(Tableau1[[#This Row],[Catégorie]],Tableau3[],3,0)</f>
        <v>#N/A</v>
      </c>
      <c r="F1508" s="1" t="e">
        <f>VLOOKUP(Tableau1[[#This Row],[Catégorie]],Tableau3[],5,0)</f>
        <v>#N/A</v>
      </c>
    </row>
    <row r="1509" spans="1:6" x14ac:dyDescent="0.35">
      <c r="A1509" s="1" t="s">
        <v>97</v>
      </c>
      <c r="B1509" s="3">
        <v>2.9031878737161301</v>
      </c>
      <c r="C1509" s="1"/>
      <c r="D1509" s="1" t="e">
        <f>VLOOKUP(Tableau1[[#This Row],[Catégorie]],Tableau3[],4,0)</f>
        <v>#N/A</v>
      </c>
      <c r="E1509" s="1" t="e">
        <f>VLOOKUP(Tableau1[[#This Row],[Catégorie]],Tableau3[],3,0)</f>
        <v>#N/A</v>
      </c>
      <c r="F1509" s="1" t="e">
        <f>VLOOKUP(Tableau1[[#This Row],[Catégorie]],Tableau3[],5,0)</f>
        <v>#N/A</v>
      </c>
    </row>
    <row r="1510" spans="1:6" x14ac:dyDescent="0.35">
      <c r="A1510" s="1" t="s">
        <v>1306</v>
      </c>
      <c r="B1510" s="3">
        <v>26.075268817204304</v>
      </c>
      <c r="C1510" s="1"/>
      <c r="D1510" s="1" t="e">
        <f>VLOOKUP(Tableau1[[#This Row],[Catégorie]],Tableau3[],4,0)</f>
        <v>#N/A</v>
      </c>
      <c r="E1510" s="1" t="e">
        <f>VLOOKUP(Tableau1[[#This Row],[Catégorie]],Tableau3[],3,0)</f>
        <v>#N/A</v>
      </c>
      <c r="F1510" s="1" t="e">
        <f>VLOOKUP(Tableau1[[#This Row],[Catégorie]],Tableau3[],5,0)</f>
        <v>#N/A</v>
      </c>
    </row>
    <row r="1511" spans="1:6" x14ac:dyDescent="0.35">
      <c r="A1511" s="1" t="s">
        <v>1403</v>
      </c>
      <c r="B1511" s="3">
        <v>2.9031878737161301</v>
      </c>
      <c r="C1511" s="1"/>
      <c r="D1511" s="1" t="e">
        <f>VLOOKUP(Tableau1[[#This Row],[Catégorie]],Tableau3[],4,0)</f>
        <v>#N/A</v>
      </c>
      <c r="E1511" s="1" t="e">
        <f>VLOOKUP(Tableau1[[#This Row],[Catégorie]],Tableau3[],3,0)</f>
        <v>#N/A</v>
      </c>
      <c r="F1511" s="1" t="e">
        <f>VLOOKUP(Tableau1[[#This Row],[Catégorie]],Tableau3[],5,0)</f>
        <v>#N/A</v>
      </c>
    </row>
    <row r="1512" spans="1:6" x14ac:dyDescent="0.35">
      <c r="A1512" s="1" t="s">
        <v>1461</v>
      </c>
      <c r="B1512" s="3">
        <v>1.1379147137932404</v>
      </c>
      <c r="C1512" s="1"/>
      <c r="D1512" s="1" t="e">
        <f>VLOOKUP(Tableau1[[#This Row],[Catégorie]],Tableau3[],4,0)</f>
        <v>#N/A</v>
      </c>
      <c r="E1512" s="1" t="e">
        <f>VLOOKUP(Tableau1[[#This Row],[Catégorie]],Tableau3[],3,0)</f>
        <v>#N/A</v>
      </c>
      <c r="F1512" s="1" t="e">
        <f>VLOOKUP(Tableau1[[#This Row],[Catégorie]],Tableau3[],5,0)</f>
        <v>#N/A</v>
      </c>
    </row>
    <row r="1513" spans="1:6" x14ac:dyDescent="0.35">
      <c r="A1513" s="1" t="s">
        <v>1422</v>
      </c>
      <c r="B1513" s="3">
        <v>6.0821105066574814</v>
      </c>
      <c r="C1513" s="1"/>
      <c r="D1513" s="1" t="e">
        <f>VLOOKUP(Tableau1[[#This Row],[Catégorie]],Tableau3[],4,0)</f>
        <v>#N/A</v>
      </c>
      <c r="E1513" s="1" t="e">
        <f>VLOOKUP(Tableau1[[#This Row],[Catégorie]],Tableau3[],3,0)</f>
        <v>#N/A</v>
      </c>
      <c r="F1513" s="1" t="e">
        <f>VLOOKUP(Tableau1[[#This Row],[Catégorie]],Tableau3[],5,0)</f>
        <v>#N/A</v>
      </c>
    </row>
    <row r="1514" spans="1:6" x14ac:dyDescent="0.35">
      <c r="A1514" s="1" t="s">
        <v>1516</v>
      </c>
      <c r="B1514" s="3">
        <v>2.0608075389946126</v>
      </c>
      <c r="C1514" s="1" t="s">
        <v>1667</v>
      </c>
      <c r="D1514" s="1" t="str">
        <f>VLOOKUP(Tableau1[[#This Row],[Catégorie]],Tableau3[],4,0)</f>
        <v>Produits laitiers</v>
      </c>
      <c r="E1514" s="1" t="str">
        <f>VLOOKUP(Tableau1[[#This Row],[Catégorie]],Tableau3[],3,0)</f>
        <v>Yogourt et lait acidulé</v>
      </c>
      <c r="F1514" s="1" t="str">
        <f>VLOOKUP(Tableau1[[#This Row],[Catégorie]],Tableau3[],5,0)</f>
        <v>Produits laitiers</v>
      </c>
    </row>
    <row r="1515" spans="1:6" x14ac:dyDescent="0.35">
      <c r="A1515" s="1" t="s">
        <v>1517</v>
      </c>
      <c r="B1515" s="3">
        <v>2.0608075389946126</v>
      </c>
      <c r="C1515" s="1" t="s">
        <v>1667</v>
      </c>
      <c r="D1515" s="1" t="str">
        <f>VLOOKUP(Tableau1[[#This Row],[Catégorie]],Tableau3[],4,0)</f>
        <v>Produits laitiers</v>
      </c>
      <c r="E1515" s="1" t="str">
        <f>VLOOKUP(Tableau1[[#This Row],[Catégorie]],Tableau3[],3,0)</f>
        <v>Yogourt et lait acidulé</v>
      </c>
      <c r="F1515" s="1" t="str">
        <f>VLOOKUP(Tableau1[[#This Row],[Catégorie]],Tableau3[],5,0)</f>
        <v>Produits laitiers</v>
      </c>
    </row>
    <row r="1516" spans="1:6" x14ac:dyDescent="0.35">
      <c r="A1516" s="1" t="s">
        <v>1408</v>
      </c>
      <c r="B1516" s="3">
        <v>2.2637451661550267</v>
      </c>
      <c r="C1516" s="1" t="s">
        <v>1556</v>
      </c>
      <c r="D1516" s="1" t="str">
        <f>VLOOKUP(Tableau1[[#This Row],[Catégorie]],Tableau3[],4,0)</f>
        <v>Légumineuses</v>
      </c>
      <c r="E1516" s="1" t="str">
        <f>VLOOKUP(Tableau1[[#This Row],[Catégorie]],Tableau3[],3,0)</f>
        <v>Légumineuses</v>
      </c>
      <c r="F1516" s="1" t="str">
        <f>VLOOKUP(Tableau1[[#This Row],[Catégorie]],Tableau3[],5,0)</f>
        <v>Légumineuses, graines et oléagineux</v>
      </c>
    </row>
    <row r="1517" spans="1:6" x14ac:dyDescent="0.35">
      <c r="A1517" s="1" t="s">
        <v>431</v>
      </c>
      <c r="B1517" s="3">
        <v>14.744651379445772</v>
      </c>
      <c r="C1517" s="1"/>
      <c r="D1517" s="1" t="e">
        <f>VLOOKUP(Tableau1[[#This Row],[Catégorie]],Tableau3[],4,0)</f>
        <v>#N/A</v>
      </c>
      <c r="E1517" s="1" t="e">
        <f>VLOOKUP(Tableau1[[#This Row],[Catégorie]],Tableau3[],3,0)</f>
        <v>#N/A</v>
      </c>
      <c r="F1517" s="1" t="e">
        <f>VLOOKUP(Tableau1[[#This Row],[Catégorie]],Tableau3[],5,0)</f>
        <v>#N/A</v>
      </c>
    </row>
    <row r="1518" spans="1:6" x14ac:dyDescent="0.35">
      <c r="A1518" s="1" t="s">
        <v>1315</v>
      </c>
      <c r="B1518" s="3">
        <v>0</v>
      </c>
      <c r="C1518" s="1"/>
      <c r="D1518" s="1" t="e">
        <f>VLOOKUP(Tableau1[[#This Row],[Catégorie]],Tableau3[],4,0)</f>
        <v>#N/A</v>
      </c>
      <c r="E1518" s="1" t="e">
        <f>VLOOKUP(Tableau1[[#This Row],[Catégorie]],Tableau3[],3,0)</f>
        <v>#N/A</v>
      </c>
      <c r="F1518" s="1" t="e">
        <f>VLOOKUP(Tableau1[[#This Row],[Catégorie]],Tableau3[],5,0)</f>
        <v>#N/A</v>
      </c>
    </row>
    <row r="1519" spans="1:6" x14ac:dyDescent="0.35">
      <c r="A1519" s="1" t="s">
        <v>1316</v>
      </c>
      <c r="B1519" s="3">
        <v>0</v>
      </c>
      <c r="C1519" s="1"/>
      <c r="D1519" s="1" t="e">
        <f>VLOOKUP(Tableau1[[#This Row],[Catégorie]],Tableau3[],4,0)</f>
        <v>#N/A</v>
      </c>
      <c r="E1519" s="1" t="e">
        <f>VLOOKUP(Tableau1[[#This Row],[Catégorie]],Tableau3[],3,0)</f>
        <v>#N/A</v>
      </c>
      <c r="F1519" s="1" t="e">
        <f>VLOOKUP(Tableau1[[#This Row],[Catégorie]],Tableau3[],5,0)</f>
        <v>#N/A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CBC6-2DB1-43B9-8D74-063F3E8ED398}">
  <sheetPr>
    <tabColor theme="6" tint="0.59999389629810485"/>
  </sheetPr>
  <dimension ref="A1:E130"/>
  <sheetViews>
    <sheetView zoomScale="85" zoomScaleNormal="85" workbookViewId="0">
      <selection activeCell="A4" sqref="A4"/>
    </sheetView>
  </sheetViews>
  <sheetFormatPr baseColWidth="10" defaultRowHeight="15.5" x14ac:dyDescent="0.35"/>
  <cols>
    <col min="1" max="1" width="63.5" customWidth="1"/>
    <col min="2" max="2" width="47.08203125" hidden="1" customWidth="1"/>
    <col min="3" max="3" width="49.58203125" hidden="1" customWidth="1"/>
    <col min="4" max="4" width="29.33203125" hidden="1" customWidth="1"/>
    <col min="5" max="5" width="31.83203125" bestFit="1" customWidth="1"/>
  </cols>
  <sheetData>
    <row r="1" spans="1:5" x14ac:dyDescent="0.35">
      <c r="A1" s="1" t="s">
        <v>1520</v>
      </c>
      <c r="B1" s="1" t="s">
        <v>1522</v>
      </c>
      <c r="C1" s="1" t="s">
        <v>1523</v>
      </c>
      <c r="D1" s="1" t="s">
        <v>1743</v>
      </c>
      <c r="E1" s="1" t="s">
        <v>1759</v>
      </c>
    </row>
    <row r="2" spans="1:5" x14ac:dyDescent="0.35">
      <c r="A2" s="1" t="s">
        <v>1674</v>
      </c>
      <c r="B2" s="1" t="s">
        <v>1542</v>
      </c>
      <c r="C2" s="1" t="s">
        <v>1675</v>
      </c>
      <c r="D2" s="1"/>
      <c r="E2" s="1"/>
    </row>
    <row r="3" spans="1:5" x14ac:dyDescent="0.35">
      <c r="A3" s="1" t="s">
        <v>1615</v>
      </c>
      <c r="B3" s="1" t="s">
        <v>1542</v>
      </c>
      <c r="C3" s="1" t="s">
        <v>1616</v>
      </c>
      <c r="D3" s="1"/>
      <c r="E3" s="1"/>
    </row>
    <row r="4" spans="1:5" x14ac:dyDescent="0.35">
      <c r="A4" s="1" t="s">
        <v>1628</v>
      </c>
      <c r="B4" s="1" t="s">
        <v>1542</v>
      </c>
      <c r="C4" s="1" t="s">
        <v>1629</v>
      </c>
      <c r="D4" s="1"/>
      <c r="E4" s="1"/>
    </row>
    <row r="5" spans="1:5" x14ac:dyDescent="0.35">
      <c r="A5" s="1" t="s">
        <v>1541</v>
      </c>
      <c r="B5" s="1" t="s">
        <v>1542</v>
      </c>
      <c r="C5" s="1" t="s">
        <v>1543</v>
      </c>
      <c r="D5" s="1"/>
      <c r="E5" s="1"/>
    </row>
    <row r="6" spans="1:5" x14ac:dyDescent="0.35">
      <c r="A6" s="1" t="s">
        <v>1660</v>
      </c>
      <c r="B6" s="1" t="s">
        <v>1537</v>
      </c>
      <c r="C6" s="1" t="s">
        <v>1661</v>
      </c>
      <c r="D6" s="1"/>
      <c r="E6" s="1"/>
    </row>
    <row r="7" spans="1:5" x14ac:dyDescent="0.35">
      <c r="A7" s="1" t="s">
        <v>1539</v>
      </c>
      <c r="B7" s="1" t="s">
        <v>1537</v>
      </c>
      <c r="C7" s="1" t="s">
        <v>1540</v>
      </c>
      <c r="D7" s="1"/>
      <c r="E7" s="1"/>
    </row>
    <row r="8" spans="1:5" x14ac:dyDescent="0.35">
      <c r="A8" s="1" t="s">
        <v>1644</v>
      </c>
      <c r="B8" s="1" t="s">
        <v>1537</v>
      </c>
      <c r="C8" s="1" t="s">
        <v>1645</v>
      </c>
      <c r="D8" s="1"/>
      <c r="E8" s="1"/>
    </row>
    <row r="9" spans="1:5" x14ac:dyDescent="0.35">
      <c r="A9" s="1" t="s">
        <v>1694</v>
      </c>
      <c r="B9" s="1" t="s">
        <v>1537</v>
      </c>
      <c r="C9" s="1" t="s">
        <v>1695</v>
      </c>
      <c r="D9" s="1"/>
      <c r="E9" s="1"/>
    </row>
    <row r="10" spans="1:5" x14ac:dyDescent="0.35">
      <c r="A10" s="1" t="s">
        <v>1684</v>
      </c>
      <c r="B10" s="1" t="s">
        <v>1537</v>
      </c>
      <c r="C10" s="1" t="s">
        <v>1685</v>
      </c>
      <c r="D10" s="1"/>
      <c r="E10" s="1"/>
    </row>
    <row r="11" spans="1:5" x14ac:dyDescent="0.35">
      <c r="A11" s="1" t="s">
        <v>1715</v>
      </c>
      <c r="B11" s="1" t="s">
        <v>1537</v>
      </c>
      <c r="C11" s="1" t="s">
        <v>1716</v>
      </c>
      <c r="D11" s="1" t="s">
        <v>1524</v>
      </c>
      <c r="E11" s="1" t="s">
        <v>1766</v>
      </c>
    </row>
    <row r="12" spans="1:5" x14ac:dyDescent="0.35">
      <c r="A12" s="1" t="s">
        <v>1536</v>
      </c>
      <c r="B12" s="1" t="s">
        <v>1537</v>
      </c>
      <c r="C12" s="1" t="s">
        <v>1538</v>
      </c>
      <c r="D12" s="1"/>
      <c r="E12" s="1"/>
    </row>
    <row r="13" spans="1:5" x14ac:dyDescent="0.35">
      <c r="A13" s="1" t="s">
        <v>1700</v>
      </c>
      <c r="B13" s="1" t="s">
        <v>1537</v>
      </c>
      <c r="C13" s="1" t="s">
        <v>1701</v>
      </c>
      <c r="D13" s="1"/>
      <c r="E13" s="1"/>
    </row>
    <row r="14" spans="1:5" x14ac:dyDescent="0.35">
      <c r="A14" s="1" t="s">
        <v>1557</v>
      </c>
      <c r="B14" s="1" t="s">
        <v>1558</v>
      </c>
      <c r="C14" s="1" t="s">
        <v>1559</v>
      </c>
      <c r="D14" s="1"/>
      <c r="E14" s="1"/>
    </row>
    <row r="15" spans="1:5" x14ac:dyDescent="0.35">
      <c r="A15" s="1" t="s">
        <v>1563</v>
      </c>
      <c r="B15" s="1" t="s">
        <v>1558</v>
      </c>
      <c r="C15" s="1" t="s">
        <v>1564</v>
      </c>
      <c r="D15" s="1" t="s">
        <v>1731</v>
      </c>
      <c r="E15" s="1" t="s">
        <v>1731</v>
      </c>
    </row>
    <row r="16" spans="1:5" x14ac:dyDescent="0.35">
      <c r="A16" s="1" t="s">
        <v>1702</v>
      </c>
      <c r="B16" s="1" t="s">
        <v>1558</v>
      </c>
      <c r="C16" s="1" t="s">
        <v>1703</v>
      </c>
      <c r="D16" s="1" t="s">
        <v>1703</v>
      </c>
      <c r="E16" s="1" t="s">
        <v>1703</v>
      </c>
    </row>
    <row r="17" spans="1:5" x14ac:dyDescent="0.35">
      <c r="A17" s="1" t="s">
        <v>1746</v>
      </c>
      <c r="B17" s="1" t="s">
        <v>1558</v>
      </c>
      <c r="C17" s="1" t="s">
        <v>1747</v>
      </c>
      <c r="D17" s="1" t="s">
        <v>1747</v>
      </c>
      <c r="E17" s="1" t="s">
        <v>1747</v>
      </c>
    </row>
    <row r="18" spans="1:5" x14ac:dyDescent="0.35">
      <c r="A18" s="1" t="s">
        <v>1745</v>
      </c>
      <c r="B18" s="1" t="s">
        <v>1558</v>
      </c>
      <c r="C18" s="1" t="s">
        <v>1744</v>
      </c>
      <c r="D18" s="1" t="s">
        <v>1744</v>
      </c>
      <c r="E18" s="1" t="s">
        <v>1744</v>
      </c>
    </row>
    <row r="19" spans="1:5" x14ac:dyDescent="0.35">
      <c r="A19" s="1" t="s">
        <v>1748</v>
      </c>
      <c r="B19" s="1" t="s">
        <v>1558</v>
      </c>
      <c r="C19" s="1" t="s">
        <v>1689</v>
      </c>
      <c r="D19" s="1" t="s">
        <v>1689</v>
      </c>
      <c r="E19" s="1" t="s">
        <v>1689</v>
      </c>
    </row>
    <row r="20" spans="1:5" x14ac:dyDescent="0.35">
      <c r="A20" s="1" t="s">
        <v>1634</v>
      </c>
      <c r="B20" s="1" t="s">
        <v>1524</v>
      </c>
      <c r="C20" s="1" t="s">
        <v>1635</v>
      </c>
      <c r="D20" s="1" t="s">
        <v>1524</v>
      </c>
      <c r="E20" s="1" t="s">
        <v>1766</v>
      </c>
    </row>
    <row r="21" spans="1:5" x14ac:dyDescent="0.35">
      <c r="A21" s="1" t="s">
        <v>1518</v>
      </c>
      <c r="B21" s="1" t="s">
        <v>1524</v>
      </c>
      <c r="C21" s="1" t="s">
        <v>1708</v>
      </c>
      <c r="D21" s="1" t="s">
        <v>1524</v>
      </c>
      <c r="E21" s="1" t="s">
        <v>1766</v>
      </c>
    </row>
    <row r="22" spans="1:5" x14ac:dyDescent="0.35">
      <c r="A22" s="1" t="s">
        <v>1669</v>
      </c>
      <c r="B22" s="1" t="s">
        <v>1524</v>
      </c>
      <c r="C22" s="1" t="s">
        <v>1670</v>
      </c>
      <c r="D22" s="1" t="s">
        <v>1524</v>
      </c>
      <c r="E22" s="1" t="s">
        <v>1766</v>
      </c>
    </row>
    <row r="23" spans="1:5" x14ac:dyDescent="0.35">
      <c r="A23" s="1" t="s">
        <v>1724</v>
      </c>
      <c r="B23" s="1" t="s">
        <v>1524</v>
      </c>
      <c r="C23" s="1" t="s">
        <v>778</v>
      </c>
      <c r="D23" s="1" t="s">
        <v>1524</v>
      </c>
      <c r="E23" s="1" t="s">
        <v>1766</v>
      </c>
    </row>
    <row r="24" spans="1:5" x14ac:dyDescent="0.35">
      <c r="A24" s="1" t="s">
        <v>1612</v>
      </c>
      <c r="B24" s="1" t="s">
        <v>1588</v>
      </c>
      <c r="C24" s="1" t="s">
        <v>1588</v>
      </c>
      <c r="D24" s="1" t="s">
        <v>1588</v>
      </c>
      <c r="E24" s="1" t="s">
        <v>1588</v>
      </c>
    </row>
    <row r="25" spans="1:5" x14ac:dyDescent="0.35">
      <c r="A25" s="1" t="s">
        <v>1767</v>
      </c>
      <c r="B25" s="1" t="s">
        <v>1588</v>
      </c>
      <c r="C25" s="1" t="s">
        <v>1734</v>
      </c>
      <c r="D25" s="1" t="s">
        <v>1734</v>
      </c>
      <c r="E25" s="1" t="s">
        <v>1529</v>
      </c>
    </row>
    <row r="26" spans="1:5" x14ac:dyDescent="0.35">
      <c r="A26" s="1" t="s">
        <v>1594</v>
      </c>
      <c r="B26" s="1" t="s">
        <v>1588</v>
      </c>
      <c r="C26" s="1" t="s">
        <v>1595</v>
      </c>
      <c r="D26" s="1" t="s">
        <v>1703</v>
      </c>
      <c r="E26" s="1" t="s">
        <v>1703</v>
      </c>
    </row>
    <row r="27" spans="1:5" x14ac:dyDescent="0.35">
      <c r="A27" s="1" t="s">
        <v>1587</v>
      </c>
      <c r="B27" s="1" t="s">
        <v>1588</v>
      </c>
      <c r="C27" s="1" t="s">
        <v>1589</v>
      </c>
      <c r="D27" s="1" t="s">
        <v>1703</v>
      </c>
      <c r="E27" s="1" t="s">
        <v>1703</v>
      </c>
    </row>
    <row r="28" spans="1:5" x14ac:dyDescent="0.35">
      <c r="A28" s="1" t="s">
        <v>1519</v>
      </c>
      <c r="B28" s="1" t="s">
        <v>1550</v>
      </c>
      <c r="C28" s="1" t="s">
        <v>1611</v>
      </c>
      <c r="D28" s="1" t="s">
        <v>1529</v>
      </c>
      <c r="E28" s="1" t="s">
        <v>1529</v>
      </c>
    </row>
    <row r="29" spans="1:5" x14ac:dyDescent="0.35">
      <c r="A29" s="1" t="s">
        <v>1599</v>
      </c>
      <c r="B29" s="1" t="s">
        <v>1550</v>
      </c>
      <c r="C29" s="1" t="s">
        <v>1600</v>
      </c>
      <c r="D29" s="1" t="s">
        <v>1529</v>
      </c>
      <c r="E29" s="1" t="s">
        <v>1529</v>
      </c>
    </row>
    <row r="30" spans="1:5" x14ac:dyDescent="0.35">
      <c r="A30" s="1" t="s">
        <v>1581</v>
      </c>
      <c r="B30" s="1" t="s">
        <v>1550</v>
      </c>
      <c r="C30" s="1" t="s">
        <v>1582</v>
      </c>
      <c r="D30" s="1" t="s">
        <v>1529</v>
      </c>
      <c r="E30" s="1" t="s">
        <v>1529</v>
      </c>
    </row>
    <row r="31" spans="1:5" x14ac:dyDescent="0.35">
      <c r="A31" s="1" t="s">
        <v>1711</v>
      </c>
      <c r="B31" s="1" t="s">
        <v>1550</v>
      </c>
      <c r="C31" s="1" t="s">
        <v>1712</v>
      </c>
      <c r="D31" s="1" t="s">
        <v>1529</v>
      </c>
      <c r="E31" s="1" t="s">
        <v>1529</v>
      </c>
    </row>
    <row r="32" spans="1:5" x14ac:dyDescent="0.35">
      <c r="A32" s="1" t="s">
        <v>1680</v>
      </c>
      <c r="B32" s="1" t="s">
        <v>1550</v>
      </c>
      <c r="C32" s="1" t="s">
        <v>1681</v>
      </c>
      <c r="D32" s="1" t="s">
        <v>1529</v>
      </c>
      <c r="E32" s="1" t="s">
        <v>1529</v>
      </c>
    </row>
    <row r="33" spans="1:5" x14ac:dyDescent="0.35">
      <c r="A33" s="1" t="s">
        <v>1630</v>
      </c>
      <c r="B33" s="1" t="s">
        <v>1550</v>
      </c>
      <c r="C33" s="1" t="s">
        <v>1631</v>
      </c>
      <c r="D33" s="1" t="s">
        <v>1529</v>
      </c>
      <c r="E33" s="1" t="s">
        <v>1529</v>
      </c>
    </row>
    <row r="34" spans="1:5" x14ac:dyDescent="0.35">
      <c r="A34" s="1" t="s">
        <v>1549</v>
      </c>
      <c r="B34" s="1" t="s">
        <v>1550</v>
      </c>
      <c r="C34" s="1" t="s">
        <v>1551</v>
      </c>
      <c r="D34" s="1" t="s">
        <v>1529</v>
      </c>
      <c r="E34" s="1" t="s">
        <v>1529</v>
      </c>
    </row>
    <row r="35" spans="1:5" x14ac:dyDescent="0.35">
      <c r="A35" s="1" t="s">
        <v>1667</v>
      </c>
      <c r="B35" s="1" t="s">
        <v>1550</v>
      </c>
      <c r="C35" s="1" t="s">
        <v>1668</v>
      </c>
      <c r="D35" s="1" t="s">
        <v>1529</v>
      </c>
      <c r="E35" s="1" t="s">
        <v>1529</v>
      </c>
    </row>
    <row r="36" spans="1:5" x14ac:dyDescent="0.35">
      <c r="A36" s="1" t="s">
        <v>1607</v>
      </c>
      <c r="B36" s="1" t="s">
        <v>1525</v>
      </c>
      <c r="C36" s="1" t="s">
        <v>1608</v>
      </c>
      <c r="D36" s="1" t="s">
        <v>1525</v>
      </c>
      <c r="E36" s="1" t="s">
        <v>1766</v>
      </c>
    </row>
    <row r="37" spans="1:5" x14ac:dyDescent="0.35">
      <c r="A37" s="1" t="s">
        <v>1688</v>
      </c>
      <c r="B37" s="1" t="s">
        <v>1525</v>
      </c>
      <c r="C37" s="1" t="s">
        <v>1689</v>
      </c>
      <c r="D37" s="1" t="s">
        <v>1525</v>
      </c>
      <c r="E37" s="1" t="s">
        <v>1766</v>
      </c>
    </row>
    <row r="38" spans="1:5" x14ac:dyDescent="0.35">
      <c r="A38" s="1" t="s">
        <v>1723</v>
      </c>
      <c r="B38" s="1" t="s">
        <v>1525</v>
      </c>
      <c r="C38" s="1" t="s">
        <v>780</v>
      </c>
      <c r="D38" s="1" t="s">
        <v>1525</v>
      </c>
      <c r="E38" s="1" t="s">
        <v>1766</v>
      </c>
    </row>
    <row r="39" spans="1:5" x14ac:dyDescent="0.35">
      <c r="A39" s="1" t="s">
        <v>1686</v>
      </c>
      <c r="B39" s="1" t="s">
        <v>1525</v>
      </c>
      <c r="C39" s="1" t="s">
        <v>1687</v>
      </c>
      <c r="D39" s="1" t="s">
        <v>1525</v>
      </c>
      <c r="E39" s="1" t="s">
        <v>1766</v>
      </c>
    </row>
    <row r="40" spans="1:5" x14ac:dyDescent="0.35">
      <c r="A40" s="1" t="s">
        <v>1534</v>
      </c>
      <c r="B40" s="1" t="s">
        <v>1525</v>
      </c>
      <c r="C40" s="1" t="s">
        <v>1535</v>
      </c>
      <c r="D40" s="1" t="s">
        <v>1525</v>
      </c>
      <c r="E40" s="1" t="s">
        <v>1766</v>
      </c>
    </row>
    <row r="41" spans="1:5" x14ac:dyDescent="0.35">
      <c r="A41" s="1" t="s">
        <v>1650</v>
      </c>
      <c r="B41" s="1" t="s">
        <v>1525</v>
      </c>
      <c r="C41" s="1" t="s">
        <v>1651</v>
      </c>
      <c r="D41" s="1" t="s">
        <v>1525</v>
      </c>
      <c r="E41" s="1" t="s">
        <v>1766</v>
      </c>
    </row>
    <row r="42" spans="1:5" x14ac:dyDescent="0.35">
      <c r="A42" s="1" t="s">
        <v>1654</v>
      </c>
      <c r="B42" s="1" t="s">
        <v>1525</v>
      </c>
      <c r="C42" s="1" t="s">
        <v>1655</v>
      </c>
      <c r="D42" s="1" t="s">
        <v>1525</v>
      </c>
      <c r="E42" s="1" t="s">
        <v>1766</v>
      </c>
    </row>
    <row r="43" spans="1:5" x14ac:dyDescent="0.35">
      <c r="A43" s="1" t="s">
        <v>1585</v>
      </c>
      <c r="B43" s="1" t="s">
        <v>1585</v>
      </c>
      <c r="C43" s="1" t="s">
        <v>1585</v>
      </c>
      <c r="D43" s="1" t="s">
        <v>1585</v>
      </c>
      <c r="E43" s="1" t="s">
        <v>1765</v>
      </c>
    </row>
    <row r="44" spans="1:5" x14ac:dyDescent="0.35">
      <c r="A44" s="1" t="s">
        <v>1617</v>
      </c>
      <c r="B44" s="1" t="s">
        <v>1617</v>
      </c>
      <c r="C44" s="1" t="s">
        <v>1617</v>
      </c>
      <c r="D44" s="1" t="s">
        <v>1617</v>
      </c>
      <c r="E44" s="1" t="s">
        <v>1617</v>
      </c>
    </row>
    <row r="45" spans="1:5" x14ac:dyDescent="0.35">
      <c r="A45" s="1" t="s">
        <v>1572</v>
      </c>
      <c r="B45" s="1" t="s">
        <v>1566</v>
      </c>
      <c r="C45" s="1" t="s">
        <v>1573</v>
      </c>
      <c r="D45" s="1" t="s">
        <v>1733</v>
      </c>
      <c r="E45" s="1" t="s">
        <v>1760</v>
      </c>
    </row>
    <row r="46" spans="1:5" x14ac:dyDescent="0.35">
      <c r="A46" s="1" t="s">
        <v>1574</v>
      </c>
      <c r="B46" s="1" t="s">
        <v>1566</v>
      </c>
      <c r="C46" s="1" t="s">
        <v>1575</v>
      </c>
      <c r="D46" s="1" t="s">
        <v>1733</v>
      </c>
      <c r="E46" s="1" t="s">
        <v>1760</v>
      </c>
    </row>
    <row r="47" spans="1:5" x14ac:dyDescent="0.35">
      <c r="A47" s="1" t="s">
        <v>1565</v>
      </c>
      <c r="B47" s="1" t="s">
        <v>1566</v>
      </c>
      <c r="C47" s="1" t="s">
        <v>1567</v>
      </c>
      <c r="D47" s="1" t="s">
        <v>1733</v>
      </c>
      <c r="E47" s="1" t="s">
        <v>1760</v>
      </c>
    </row>
    <row r="48" spans="1:5" x14ac:dyDescent="0.35">
      <c r="A48" s="1" t="s">
        <v>1696</v>
      </c>
      <c r="B48" s="1" t="s">
        <v>1566</v>
      </c>
      <c r="C48" s="1" t="s">
        <v>1697</v>
      </c>
      <c r="D48" s="1" t="s">
        <v>1733</v>
      </c>
      <c r="E48" s="1" t="s">
        <v>1760</v>
      </c>
    </row>
    <row r="49" spans="1:5" x14ac:dyDescent="0.35">
      <c r="A49" s="1" t="s">
        <v>1717</v>
      </c>
      <c r="B49" s="1" t="s">
        <v>1569</v>
      </c>
      <c r="C49" s="1" t="s">
        <v>1718</v>
      </c>
      <c r="D49" s="1" t="s">
        <v>1731</v>
      </c>
      <c r="E49" s="1" t="s">
        <v>1731</v>
      </c>
    </row>
    <row r="50" spans="1:5" x14ac:dyDescent="0.35">
      <c r="A50" s="1" t="s">
        <v>1603</v>
      </c>
      <c r="B50" s="1" t="s">
        <v>1569</v>
      </c>
      <c r="C50" s="1" t="s">
        <v>1604</v>
      </c>
      <c r="D50" s="1" t="s">
        <v>1731</v>
      </c>
      <c r="E50" s="1" t="s">
        <v>1731</v>
      </c>
    </row>
    <row r="51" spans="1:5" x14ac:dyDescent="0.35">
      <c r="A51" s="1" t="s">
        <v>1652</v>
      </c>
      <c r="B51" s="1" t="s">
        <v>1569</v>
      </c>
      <c r="C51" s="1" t="s">
        <v>1653</v>
      </c>
      <c r="D51" s="1" t="s">
        <v>1731</v>
      </c>
      <c r="E51" s="1" t="s">
        <v>1731</v>
      </c>
    </row>
    <row r="52" spans="1:5" x14ac:dyDescent="0.35">
      <c r="A52" s="1" t="s">
        <v>1682</v>
      </c>
      <c r="B52" s="1" t="s">
        <v>1569</v>
      </c>
      <c r="C52" s="1" t="s">
        <v>1683</v>
      </c>
      <c r="D52" s="1" t="s">
        <v>1733</v>
      </c>
      <c r="E52" s="1" t="s">
        <v>1760</v>
      </c>
    </row>
    <row r="53" spans="1:5" x14ac:dyDescent="0.35">
      <c r="A53" s="1" t="s">
        <v>1592</v>
      </c>
      <c r="B53" s="1" t="s">
        <v>1569</v>
      </c>
      <c r="C53" s="1" t="s">
        <v>1593</v>
      </c>
      <c r="D53" s="1" t="s">
        <v>1731</v>
      </c>
      <c r="E53" s="1" t="s">
        <v>1731</v>
      </c>
    </row>
    <row r="54" spans="1:5" x14ac:dyDescent="0.35">
      <c r="A54" s="1" t="s">
        <v>1672</v>
      </c>
      <c r="B54" s="1" t="s">
        <v>1569</v>
      </c>
      <c r="C54" s="1" t="s">
        <v>1673</v>
      </c>
      <c r="D54" s="1" t="s">
        <v>1731</v>
      </c>
      <c r="E54" s="1" t="s">
        <v>1731</v>
      </c>
    </row>
    <row r="55" spans="1:5" x14ac:dyDescent="0.35">
      <c r="A55" s="1" t="s">
        <v>1690</v>
      </c>
      <c r="B55" s="1" t="s">
        <v>1569</v>
      </c>
      <c r="C55" s="1" t="s">
        <v>1691</v>
      </c>
      <c r="D55" s="1" t="s">
        <v>1731</v>
      </c>
      <c r="E55" s="1" t="s">
        <v>1731</v>
      </c>
    </row>
    <row r="56" spans="1:5" x14ac:dyDescent="0.35">
      <c r="A56" s="1" t="s">
        <v>1719</v>
      </c>
      <c r="B56" s="1" t="s">
        <v>1569</v>
      </c>
      <c r="C56" s="1" t="s">
        <v>1720</v>
      </c>
      <c r="D56" s="1" t="s">
        <v>1525</v>
      </c>
      <c r="E56" s="1" t="s">
        <v>1766</v>
      </c>
    </row>
    <row r="57" spans="1:5" x14ac:dyDescent="0.35">
      <c r="A57" s="1" t="s">
        <v>1713</v>
      </c>
      <c r="B57" s="1" t="s">
        <v>1569</v>
      </c>
      <c r="C57" s="1" t="s">
        <v>1714</v>
      </c>
      <c r="D57" s="1" t="s">
        <v>1525</v>
      </c>
      <c r="E57" s="1" t="s">
        <v>1766</v>
      </c>
    </row>
    <row r="58" spans="1:5" x14ac:dyDescent="0.35">
      <c r="A58" s="1" t="s">
        <v>1568</v>
      </c>
      <c r="B58" s="1" t="s">
        <v>1569</v>
      </c>
      <c r="C58" s="1" t="s">
        <v>1570</v>
      </c>
      <c r="D58" s="1" t="s">
        <v>1731</v>
      </c>
      <c r="E58" s="1" t="s">
        <v>1731</v>
      </c>
    </row>
    <row r="59" spans="1:5" x14ac:dyDescent="0.35">
      <c r="A59" s="1" t="s">
        <v>1648</v>
      </c>
      <c r="B59" s="1" t="s">
        <v>1569</v>
      </c>
      <c r="C59" s="1" t="s">
        <v>1649</v>
      </c>
      <c r="D59" s="1" t="s">
        <v>1731</v>
      </c>
      <c r="E59" s="1" t="s">
        <v>1731</v>
      </c>
    </row>
    <row r="60" spans="1:5" x14ac:dyDescent="0.35">
      <c r="A60" s="1" t="s">
        <v>1545</v>
      </c>
      <c r="B60" s="1" t="s">
        <v>1545</v>
      </c>
      <c r="C60" s="1" t="s">
        <v>1738</v>
      </c>
      <c r="D60" s="1" t="s">
        <v>1738</v>
      </c>
      <c r="E60" s="1" t="s">
        <v>1738</v>
      </c>
    </row>
    <row r="61" spans="1:5" x14ac:dyDescent="0.35">
      <c r="A61" s="1" t="s">
        <v>1620</v>
      </c>
      <c r="B61" s="1" t="s">
        <v>1545</v>
      </c>
      <c r="C61" s="1" t="s">
        <v>1621</v>
      </c>
      <c r="D61" s="1" t="s">
        <v>1738</v>
      </c>
      <c r="E61" s="1" t="s">
        <v>1738</v>
      </c>
    </row>
    <row r="62" spans="1:5" x14ac:dyDescent="0.35">
      <c r="A62" s="1" t="s">
        <v>1658</v>
      </c>
      <c r="B62" s="1" t="s">
        <v>1545</v>
      </c>
      <c r="C62" s="1" t="s">
        <v>1659</v>
      </c>
      <c r="D62" s="1" t="s">
        <v>1738</v>
      </c>
      <c r="E62" s="1" t="s">
        <v>1738</v>
      </c>
    </row>
    <row r="63" spans="1:5" x14ac:dyDescent="0.35">
      <c r="A63" s="1" t="s">
        <v>1636</v>
      </c>
      <c r="B63" s="1" t="s">
        <v>1545</v>
      </c>
      <c r="C63" s="1" t="s">
        <v>1637</v>
      </c>
      <c r="D63" s="1" t="s">
        <v>1738</v>
      </c>
      <c r="E63" s="1" t="s">
        <v>1738</v>
      </c>
    </row>
    <row r="64" spans="1:5" x14ac:dyDescent="0.35">
      <c r="A64" s="1" t="s">
        <v>1544</v>
      </c>
      <c r="B64" s="1" t="s">
        <v>1545</v>
      </c>
      <c r="C64" s="1" t="s">
        <v>1546</v>
      </c>
      <c r="D64" s="1" t="s">
        <v>1738</v>
      </c>
      <c r="E64" s="1" t="s">
        <v>1738</v>
      </c>
    </row>
    <row r="65" spans="1:5" x14ac:dyDescent="0.35">
      <c r="A65" s="1" t="s">
        <v>1618</v>
      </c>
      <c r="B65" s="1" t="s">
        <v>1577</v>
      </c>
      <c r="C65" s="1" t="s">
        <v>1619</v>
      </c>
      <c r="D65" s="1" t="s">
        <v>1727</v>
      </c>
      <c r="E65" s="1" t="s">
        <v>1761</v>
      </c>
    </row>
    <row r="66" spans="1:5" x14ac:dyDescent="0.35">
      <c r="A66" s="1" t="s">
        <v>1704</v>
      </c>
      <c r="B66" s="1" t="s">
        <v>1577</v>
      </c>
      <c r="C66" s="1" t="s">
        <v>1705</v>
      </c>
      <c r="D66" s="1" t="s">
        <v>1727</v>
      </c>
      <c r="E66" s="1" t="s">
        <v>1761</v>
      </c>
    </row>
    <row r="67" spans="1:5" x14ac:dyDescent="0.35">
      <c r="A67" s="1" t="s">
        <v>1706</v>
      </c>
      <c r="B67" s="1" t="s">
        <v>1577</v>
      </c>
      <c r="C67" s="1" t="s">
        <v>1707</v>
      </c>
      <c r="D67" s="1" t="s">
        <v>1727</v>
      </c>
      <c r="E67" s="1" t="s">
        <v>1761</v>
      </c>
    </row>
    <row r="68" spans="1:5" x14ac:dyDescent="0.35">
      <c r="A68" s="1" t="s">
        <v>1576</v>
      </c>
      <c r="B68" s="1" t="s">
        <v>1577</v>
      </c>
      <c r="C68" s="1" t="s">
        <v>1578</v>
      </c>
      <c r="D68" s="1" t="s">
        <v>1727</v>
      </c>
      <c r="E68" s="1" t="s">
        <v>1761</v>
      </c>
    </row>
    <row r="69" spans="1:5" x14ac:dyDescent="0.35">
      <c r="A69" s="1" t="s">
        <v>1663</v>
      </c>
      <c r="B69" s="1" t="s">
        <v>1553</v>
      </c>
      <c r="C69" s="1" t="s">
        <v>1664</v>
      </c>
      <c r="D69" s="1" t="s">
        <v>1733</v>
      </c>
      <c r="E69" s="1" t="s">
        <v>1760</v>
      </c>
    </row>
    <row r="70" spans="1:5" x14ac:dyDescent="0.35">
      <c r="A70" s="1" t="s">
        <v>1632</v>
      </c>
      <c r="B70" s="1" t="s">
        <v>1553</v>
      </c>
      <c r="C70" s="1" t="s">
        <v>1633</v>
      </c>
      <c r="D70" s="1" t="s">
        <v>1733</v>
      </c>
      <c r="E70" s="1" t="s">
        <v>1760</v>
      </c>
    </row>
    <row r="71" spans="1:5" x14ac:dyDescent="0.35">
      <c r="A71" s="1" t="s">
        <v>1556</v>
      </c>
      <c r="B71" s="1" t="s">
        <v>1553</v>
      </c>
      <c r="C71" s="1" t="s">
        <v>1527</v>
      </c>
      <c r="D71" s="1" t="s">
        <v>1527</v>
      </c>
      <c r="E71" s="1" t="s">
        <v>1765</v>
      </c>
    </row>
    <row r="72" spans="1:5" x14ac:dyDescent="0.35">
      <c r="A72" s="1" t="s">
        <v>1662</v>
      </c>
      <c r="B72" s="1" t="s">
        <v>1553</v>
      </c>
      <c r="C72" s="1" t="s">
        <v>817</v>
      </c>
      <c r="D72" s="1" t="s">
        <v>1525</v>
      </c>
      <c r="E72" s="1" t="s">
        <v>1766</v>
      </c>
    </row>
    <row r="73" spans="1:5" x14ac:dyDescent="0.35">
      <c r="A73" s="1" t="s">
        <v>1656</v>
      </c>
      <c r="B73" s="1" t="s">
        <v>1553</v>
      </c>
      <c r="C73" s="1" t="s">
        <v>1657</v>
      </c>
      <c r="D73" s="1" t="s">
        <v>1733</v>
      </c>
      <c r="E73" s="1" t="s">
        <v>1760</v>
      </c>
    </row>
    <row r="74" spans="1:5" x14ac:dyDescent="0.35">
      <c r="A74" s="1" t="s">
        <v>1552</v>
      </c>
      <c r="B74" s="1" t="s">
        <v>1553</v>
      </c>
      <c r="C74" s="1" t="s">
        <v>1554</v>
      </c>
      <c r="D74" s="1" t="s">
        <v>1733</v>
      </c>
      <c r="E74" s="1" t="s">
        <v>1760</v>
      </c>
    </row>
    <row r="75" spans="1:5" x14ac:dyDescent="0.35">
      <c r="A75" s="1" t="s">
        <v>1571</v>
      </c>
      <c r="B75" s="1" t="s">
        <v>1553</v>
      </c>
      <c r="C75" s="1" t="s">
        <v>1202</v>
      </c>
      <c r="D75" s="1" t="s">
        <v>1742</v>
      </c>
      <c r="E75" s="1" t="s">
        <v>1762</v>
      </c>
    </row>
    <row r="76" spans="1:5" x14ac:dyDescent="0.35">
      <c r="A76" s="1" t="s">
        <v>1622</v>
      </c>
      <c r="B76" s="1" t="s">
        <v>1553</v>
      </c>
      <c r="C76" s="1" t="s">
        <v>1623</v>
      </c>
      <c r="D76" s="1" t="s">
        <v>1733</v>
      </c>
      <c r="E76" s="1" t="s">
        <v>1760</v>
      </c>
    </row>
    <row r="77" spans="1:5" x14ac:dyDescent="0.35">
      <c r="A77" s="1" t="s">
        <v>1642</v>
      </c>
      <c r="B77" s="1" t="s">
        <v>1555</v>
      </c>
      <c r="C77" s="1" t="s">
        <v>1643</v>
      </c>
      <c r="D77" s="1" t="s">
        <v>1731</v>
      </c>
      <c r="E77" s="1" t="s">
        <v>1731</v>
      </c>
    </row>
    <row r="78" spans="1:5" x14ac:dyDescent="0.35">
      <c r="A78" s="1" t="s">
        <v>1709</v>
      </c>
      <c r="B78" s="1" t="s">
        <v>1555</v>
      </c>
      <c r="C78" s="1" t="s">
        <v>1710</v>
      </c>
      <c r="D78" s="1" t="s">
        <v>1731</v>
      </c>
      <c r="E78" s="1" t="s">
        <v>1731</v>
      </c>
    </row>
    <row r="79" spans="1:5" x14ac:dyDescent="0.35">
      <c r="A79" s="1" t="s">
        <v>1590</v>
      </c>
      <c r="B79" s="1" t="s">
        <v>1555</v>
      </c>
      <c r="C79" s="1" t="s">
        <v>1591</v>
      </c>
      <c r="D79" s="1" t="s">
        <v>1585</v>
      </c>
      <c r="E79" s="1" t="s">
        <v>1765</v>
      </c>
    </row>
    <row r="80" spans="1:5" x14ac:dyDescent="0.35">
      <c r="A80" s="1" t="s">
        <v>1624</v>
      </c>
      <c r="B80" s="1" t="s">
        <v>1555</v>
      </c>
      <c r="C80" s="1" t="s">
        <v>1625</v>
      </c>
      <c r="D80" s="1" t="s">
        <v>1731</v>
      </c>
      <c r="E80" s="1" t="s">
        <v>1731</v>
      </c>
    </row>
    <row r="81" spans="1:5" x14ac:dyDescent="0.35">
      <c r="A81" s="1" t="s">
        <v>1721</v>
      </c>
      <c r="B81" s="1" t="s">
        <v>1555</v>
      </c>
      <c r="C81" s="1" t="s">
        <v>1722</v>
      </c>
      <c r="D81" s="1" t="s">
        <v>1731</v>
      </c>
      <c r="E81" s="1" t="s">
        <v>1731</v>
      </c>
    </row>
    <row r="82" spans="1:5" x14ac:dyDescent="0.35">
      <c r="A82" s="1" t="s">
        <v>1598</v>
      </c>
      <c r="B82" s="1" t="s">
        <v>1598</v>
      </c>
      <c r="C82" s="1" t="s">
        <v>1586</v>
      </c>
      <c r="D82" s="1"/>
      <c r="E82" s="1"/>
    </row>
    <row r="83" spans="1:5" x14ac:dyDescent="0.35">
      <c r="A83" s="1" t="s">
        <v>1640</v>
      </c>
      <c r="B83" s="1" t="s">
        <v>1521</v>
      </c>
      <c r="C83" s="1" t="s">
        <v>1641</v>
      </c>
      <c r="D83" s="1" t="s">
        <v>1731</v>
      </c>
      <c r="E83" s="1" t="s">
        <v>1731</v>
      </c>
    </row>
    <row r="84" spans="1:5" x14ac:dyDescent="0.35">
      <c r="A84" s="1" t="s">
        <v>1579</v>
      </c>
      <c r="B84" s="1" t="s">
        <v>1521</v>
      </c>
      <c r="C84" s="1" t="s">
        <v>1580</v>
      </c>
      <c r="D84" s="1" t="s">
        <v>1731</v>
      </c>
      <c r="E84" s="1" t="s">
        <v>1731</v>
      </c>
    </row>
    <row r="85" spans="1:5" x14ac:dyDescent="0.35">
      <c r="A85" s="1" t="s">
        <v>1678</v>
      </c>
      <c r="B85" s="1" t="s">
        <v>1521</v>
      </c>
      <c r="C85" s="1" t="s">
        <v>1679</v>
      </c>
      <c r="D85" s="1" t="s">
        <v>1731</v>
      </c>
      <c r="E85" s="1" t="s">
        <v>1731</v>
      </c>
    </row>
    <row r="86" spans="1:5" x14ac:dyDescent="0.35">
      <c r="A86" s="1" t="s">
        <v>1605</v>
      </c>
      <c r="B86" s="1" t="s">
        <v>1521</v>
      </c>
      <c r="C86" s="1" t="s">
        <v>1606</v>
      </c>
      <c r="D86" s="1" t="s">
        <v>1731</v>
      </c>
      <c r="E86" s="1" t="s">
        <v>1731</v>
      </c>
    </row>
    <row r="87" spans="1:5" x14ac:dyDescent="0.35">
      <c r="A87" s="1" t="s">
        <v>1609</v>
      </c>
      <c r="B87" s="1" t="s">
        <v>1521</v>
      </c>
      <c r="C87" s="1" t="s">
        <v>1610</v>
      </c>
      <c r="D87" s="1" t="s">
        <v>1731</v>
      </c>
      <c r="E87" s="1" t="s">
        <v>1731</v>
      </c>
    </row>
    <row r="88" spans="1:5" x14ac:dyDescent="0.35">
      <c r="A88" s="1" t="s">
        <v>1547</v>
      </c>
      <c r="B88" s="1" t="s">
        <v>1521</v>
      </c>
      <c r="C88" s="1" t="s">
        <v>1548</v>
      </c>
      <c r="D88" s="1" t="s">
        <v>1731</v>
      </c>
      <c r="E88" s="1" t="s">
        <v>1731</v>
      </c>
    </row>
    <row r="89" spans="1:5" x14ac:dyDescent="0.35">
      <c r="A89" s="1" t="s">
        <v>1638</v>
      </c>
      <c r="B89" s="1" t="s">
        <v>1521</v>
      </c>
      <c r="C89" s="1" t="s">
        <v>1639</v>
      </c>
      <c r="D89" s="1" t="s">
        <v>1731</v>
      </c>
      <c r="E89" s="1" t="s">
        <v>1731</v>
      </c>
    </row>
    <row r="90" spans="1:5" x14ac:dyDescent="0.35">
      <c r="A90" s="1" t="s">
        <v>1671</v>
      </c>
      <c r="B90" s="1" t="s">
        <v>1521</v>
      </c>
      <c r="C90" s="1" t="s">
        <v>1533</v>
      </c>
      <c r="D90" s="1" t="s">
        <v>1731</v>
      </c>
      <c r="E90" s="1" t="s">
        <v>1731</v>
      </c>
    </row>
    <row r="91" spans="1:5" x14ac:dyDescent="0.35">
      <c r="A91" s="1" t="s">
        <v>1601</v>
      </c>
      <c r="B91" s="1" t="s">
        <v>1521</v>
      </c>
      <c r="C91" s="1" t="s">
        <v>1602</v>
      </c>
      <c r="D91" s="1" t="s">
        <v>1731</v>
      </c>
      <c r="E91" s="1" t="s">
        <v>1731</v>
      </c>
    </row>
    <row r="92" spans="1:5" x14ac:dyDescent="0.35">
      <c r="A92" s="1" t="s">
        <v>1596</v>
      </c>
      <c r="B92" s="1" t="s">
        <v>1521</v>
      </c>
      <c r="C92" s="1" t="s">
        <v>1597</v>
      </c>
      <c r="D92" s="1" t="s">
        <v>1731</v>
      </c>
      <c r="E92" s="1" t="s">
        <v>1731</v>
      </c>
    </row>
    <row r="93" spans="1:5" x14ac:dyDescent="0.35">
      <c r="A93" s="1" t="s">
        <v>1698</v>
      </c>
      <c r="B93" s="1" t="s">
        <v>1521</v>
      </c>
      <c r="C93" s="1" t="s">
        <v>1699</v>
      </c>
      <c r="D93" s="1" t="s">
        <v>1731</v>
      </c>
      <c r="E93" s="1" t="s">
        <v>1731</v>
      </c>
    </row>
    <row r="94" spans="1:5" x14ac:dyDescent="0.35">
      <c r="A94" s="1" t="s">
        <v>1676</v>
      </c>
      <c r="B94" s="1" t="s">
        <v>1521</v>
      </c>
      <c r="C94" s="1" t="s">
        <v>1677</v>
      </c>
      <c r="D94" s="1" t="s">
        <v>1731</v>
      </c>
      <c r="E94" s="1" t="s">
        <v>1731</v>
      </c>
    </row>
    <row r="95" spans="1:5" x14ac:dyDescent="0.35">
      <c r="A95" s="1" t="s">
        <v>1561</v>
      </c>
      <c r="B95" s="1" t="s">
        <v>1561</v>
      </c>
      <c r="C95" s="1" t="s">
        <v>1561</v>
      </c>
      <c r="D95" s="1" t="s">
        <v>1728</v>
      </c>
      <c r="E95" s="1" t="s">
        <v>1761</v>
      </c>
    </row>
    <row r="96" spans="1:5" x14ac:dyDescent="0.35">
      <c r="A96" s="1" t="s">
        <v>1692</v>
      </c>
      <c r="B96" s="1" t="s">
        <v>1561</v>
      </c>
      <c r="C96" s="1" t="s">
        <v>1693</v>
      </c>
      <c r="D96" s="1" t="s">
        <v>1726</v>
      </c>
      <c r="E96" s="1" t="s">
        <v>1726</v>
      </c>
    </row>
    <row r="97" spans="1:5" x14ac:dyDescent="0.35">
      <c r="A97" s="1" t="s">
        <v>1560</v>
      </c>
      <c r="B97" s="1" t="s">
        <v>1561</v>
      </c>
      <c r="C97" s="1" t="s">
        <v>1562</v>
      </c>
      <c r="D97" s="1" t="s">
        <v>1726</v>
      </c>
      <c r="E97" s="1" t="s">
        <v>1726</v>
      </c>
    </row>
    <row r="98" spans="1:5" x14ac:dyDescent="0.35">
      <c r="A98" s="1" t="s">
        <v>1646</v>
      </c>
      <c r="B98" s="1" t="s">
        <v>1561</v>
      </c>
      <c r="C98" s="1" t="s">
        <v>1647</v>
      </c>
      <c r="D98" s="1" t="s">
        <v>1726</v>
      </c>
      <c r="E98" s="1" t="s">
        <v>1726</v>
      </c>
    </row>
    <row r="99" spans="1:5" x14ac:dyDescent="0.35">
      <c r="A99" s="1" t="s">
        <v>1751</v>
      </c>
      <c r="B99" s="1" t="s">
        <v>1561</v>
      </c>
      <c r="C99" s="1" t="s">
        <v>1752</v>
      </c>
      <c r="D99" s="1" t="s">
        <v>1726</v>
      </c>
      <c r="E99" s="1" t="s">
        <v>1726</v>
      </c>
    </row>
    <row r="100" spans="1:5" x14ac:dyDescent="0.35">
      <c r="A100" s="1" t="s">
        <v>1626</v>
      </c>
      <c r="B100" s="1" t="s">
        <v>1561</v>
      </c>
      <c r="C100" s="1" t="s">
        <v>1627</v>
      </c>
      <c r="D100" s="1" t="s">
        <v>1735</v>
      </c>
      <c r="E100" s="1" t="s">
        <v>1761</v>
      </c>
    </row>
    <row r="101" spans="1:5" x14ac:dyDescent="0.35">
      <c r="A101" s="1" t="s">
        <v>1665</v>
      </c>
      <c r="B101" s="1" t="s">
        <v>1561</v>
      </c>
      <c r="C101" s="1" t="s">
        <v>1666</v>
      </c>
      <c r="D101" s="1" t="s">
        <v>1735</v>
      </c>
      <c r="E101" s="1" t="s">
        <v>1761</v>
      </c>
    </row>
    <row r="102" spans="1:5" x14ac:dyDescent="0.35">
      <c r="A102" s="1" t="s">
        <v>1613</v>
      </c>
      <c r="B102" s="1" t="s">
        <v>1561</v>
      </c>
      <c r="C102" s="1" t="s">
        <v>1614</v>
      </c>
      <c r="D102" s="1" t="s">
        <v>1735</v>
      </c>
      <c r="E102" s="1" t="s">
        <v>1761</v>
      </c>
    </row>
    <row r="103" spans="1:5" x14ac:dyDescent="0.35">
      <c r="A103" s="1" t="s">
        <v>1583</v>
      </c>
      <c r="B103" s="1" t="s">
        <v>1561</v>
      </c>
      <c r="C103" s="1" t="s">
        <v>1584</v>
      </c>
      <c r="D103" s="1" t="s">
        <v>1735</v>
      </c>
      <c r="E103" s="1" t="s">
        <v>1764</v>
      </c>
    </row>
    <row r="104" spans="1:5" x14ac:dyDescent="0.35">
      <c r="A104" s="1" t="s">
        <v>1750</v>
      </c>
      <c r="B104" s="1" t="s">
        <v>1561</v>
      </c>
      <c r="C104" s="1" t="s">
        <v>1749</v>
      </c>
      <c r="D104" s="1" t="s">
        <v>1758</v>
      </c>
      <c r="E104" s="1" t="s">
        <v>1761</v>
      </c>
    </row>
    <row r="105" spans="1:5" x14ac:dyDescent="0.35">
      <c r="A105" s="1"/>
      <c r="B105" s="1"/>
      <c r="C105" s="1"/>
    </row>
    <row r="106" spans="1:5" x14ac:dyDescent="0.35">
      <c r="A106" s="1"/>
      <c r="B106" s="1"/>
      <c r="C106" s="1"/>
    </row>
    <row r="107" spans="1:5" x14ac:dyDescent="0.35">
      <c r="A107" s="1"/>
      <c r="B107" s="1"/>
      <c r="C107" s="1"/>
    </row>
    <row r="108" spans="1:5" x14ac:dyDescent="0.35">
      <c r="A108" s="1"/>
      <c r="B108" s="1"/>
      <c r="C108" s="1"/>
    </row>
    <row r="109" spans="1:5" x14ac:dyDescent="0.35">
      <c r="A109" s="1"/>
      <c r="B109" s="1"/>
      <c r="C109" s="1"/>
    </row>
    <row r="110" spans="1:5" x14ac:dyDescent="0.35">
      <c r="A110" s="1"/>
      <c r="B110" s="1"/>
      <c r="C110" s="1"/>
    </row>
    <row r="111" spans="1:5" x14ac:dyDescent="0.35">
      <c r="A111" s="1"/>
      <c r="B111" s="1"/>
      <c r="C111" s="1"/>
    </row>
    <row r="112" spans="1:5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322-1E64-4031-91C2-E82FFECE459E}">
  <sheetPr>
    <tabColor rgb="FFFFC000"/>
  </sheetPr>
  <dimension ref="A2:V49"/>
  <sheetViews>
    <sheetView workbookViewId="0">
      <selection activeCell="B40" sqref="B40"/>
    </sheetView>
  </sheetViews>
  <sheetFormatPr baseColWidth="10" defaultRowHeight="15.5" x14ac:dyDescent="0.35"/>
  <cols>
    <col min="1" max="1" width="20.9140625" bestFit="1" customWidth="1"/>
    <col min="2" max="2" width="6.33203125" customWidth="1"/>
    <col min="3" max="3" width="6.83203125" bestFit="1" customWidth="1"/>
    <col min="4" max="4" width="6.4140625" bestFit="1" customWidth="1"/>
    <col min="5" max="5" width="6.6640625" bestFit="1" customWidth="1"/>
    <col min="6" max="6" width="6.4140625" bestFit="1" customWidth="1"/>
    <col min="7" max="7" width="6" bestFit="1" customWidth="1"/>
    <col min="8" max="8" width="5.9140625" bestFit="1" customWidth="1"/>
    <col min="9" max="9" width="6.4140625" bestFit="1" customWidth="1"/>
    <col min="10" max="10" width="7" bestFit="1" customWidth="1"/>
    <col min="11" max="12" width="6.1640625" bestFit="1" customWidth="1"/>
    <col min="13" max="13" width="21.58203125" customWidth="1"/>
  </cols>
  <sheetData>
    <row r="2" spans="1:22" x14ac:dyDescent="0.35">
      <c r="A2" t="s">
        <v>1795</v>
      </c>
    </row>
    <row r="3" spans="1:22" x14ac:dyDescent="0.35">
      <c r="A3" t="s">
        <v>1792</v>
      </c>
    </row>
    <row r="4" spans="1:22" x14ac:dyDescent="0.35">
      <c r="A4" t="s">
        <v>1770</v>
      </c>
      <c r="B4" t="s">
        <v>1771</v>
      </c>
      <c r="C4" t="s">
        <v>1772</v>
      </c>
      <c r="D4" t="s">
        <v>1773</v>
      </c>
      <c r="E4" t="s">
        <v>1774</v>
      </c>
      <c r="F4" t="s">
        <v>1775</v>
      </c>
      <c r="G4" t="s">
        <v>1776</v>
      </c>
      <c r="H4" t="s">
        <v>1777</v>
      </c>
      <c r="I4" t="s">
        <v>1778</v>
      </c>
      <c r="J4" t="s">
        <v>1779</v>
      </c>
      <c r="K4" t="s">
        <v>1780</v>
      </c>
      <c r="L4" t="s">
        <v>1805</v>
      </c>
      <c r="M4" s="10" t="s">
        <v>1811</v>
      </c>
      <c r="N4" s="11" t="s">
        <v>1771</v>
      </c>
      <c r="O4" s="11" t="s">
        <v>1772</v>
      </c>
      <c r="P4" s="11" t="s">
        <v>1773</v>
      </c>
      <c r="Q4" s="11" t="s">
        <v>1774</v>
      </c>
      <c r="R4" s="11" t="s">
        <v>1775</v>
      </c>
      <c r="S4" s="11" t="s">
        <v>1776</v>
      </c>
      <c r="T4" s="11" t="s">
        <v>1777</v>
      </c>
      <c r="U4" s="11" t="s">
        <v>1778</v>
      </c>
      <c r="V4" s="11" t="s">
        <v>1779</v>
      </c>
    </row>
    <row r="5" spans="1:22" x14ac:dyDescent="0.35">
      <c r="A5" s="9" t="s">
        <v>1524</v>
      </c>
      <c r="B5">
        <v>265</v>
      </c>
      <c r="C5">
        <v>211</v>
      </c>
      <c r="D5">
        <v>325</v>
      </c>
      <c r="E5">
        <v>330</v>
      </c>
      <c r="F5">
        <v>330</v>
      </c>
      <c r="G5">
        <v>330</v>
      </c>
      <c r="H5">
        <v>295</v>
      </c>
      <c r="I5">
        <v>130</v>
      </c>
      <c r="J5">
        <v>130</v>
      </c>
      <c r="K5">
        <v>269</v>
      </c>
      <c r="L5" s="13">
        <f>(Table002__Page_4[[#This Row],[FXT]]-Table002__Page_4[[#This Row],[REF]])/Table002__Page_4[[#This Row],[REF]]</f>
        <v>0.11320754716981132</v>
      </c>
      <c r="M5" s="24" t="s">
        <v>1812</v>
      </c>
      <c r="N5" s="26">
        <f t="shared" ref="N5:V5" si="0">SUMPRODUCT(B5:B16,$C$32:$C$43)</f>
        <v>10.251440598276247</v>
      </c>
      <c r="O5" s="26">
        <f t="shared" si="0"/>
        <v>6.7532728185535644</v>
      </c>
      <c r="P5" s="26">
        <f t="shared" si="0"/>
        <v>6.4591899486971673</v>
      </c>
      <c r="Q5" s="26">
        <f t="shared" si="0"/>
        <v>3.9547636250340297</v>
      </c>
      <c r="R5" s="26">
        <f t="shared" si="0"/>
        <v>6.7901824682122056</v>
      </c>
      <c r="S5" s="26">
        <f t="shared" si="0"/>
        <v>6.8162697605139186</v>
      </c>
      <c r="T5" s="26">
        <f t="shared" si="0"/>
        <v>7.7707317224357713</v>
      </c>
      <c r="U5" s="26">
        <f t="shared" si="0"/>
        <v>13.727581254394153</v>
      </c>
      <c r="V5" s="26">
        <f t="shared" si="0"/>
        <v>14.235086993102314</v>
      </c>
    </row>
    <row r="6" spans="1:22" x14ac:dyDescent="0.35">
      <c r="A6" s="9" t="s">
        <v>1781</v>
      </c>
      <c r="B6">
        <v>239</v>
      </c>
      <c r="C6">
        <v>190</v>
      </c>
      <c r="D6">
        <v>291</v>
      </c>
      <c r="E6">
        <v>445</v>
      </c>
      <c r="F6">
        <v>296</v>
      </c>
      <c r="G6">
        <v>296</v>
      </c>
      <c r="H6">
        <v>268</v>
      </c>
      <c r="I6">
        <v>119</v>
      </c>
      <c r="J6">
        <v>119</v>
      </c>
      <c r="K6">
        <v>243</v>
      </c>
      <c r="L6" s="13">
        <f>(Table002__Page_4[[#This Row],[FXT]]-Table002__Page_4[[#This Row],[REF]])/Table002__Page_4[[#This Row],[REF]]</f>
        <v>0.12133891213389121</v>
      </c>
      <c r="M6" s="25" t="s">
        <v>1809</v>
      </c>
      <c r="N6" s="27"/>
      <c r="O6" s="28">
        <f>(O5-$N$5)/$N$5</f>
        <v>-0.34123670192371697</v>
      </c>
      <c r="P6" s="28">
        <f t="shared" ref="P6:V6" si="1">(P5-$N$5)/$N$5</f>
        <v>-0.36992368177178303</v>
      </c>
      <c r="Q6" s="28">
        <f t="shared" si="1"/>
        <v>-0.61422362182940293</v>
      </c>
      <c r="R6" s="28">
        <f t="shared" si="1"/>
        <v>-0.33763626652102369</v>
      </c>
      <c r="S6" s="28">
        <f t="shared" si="1"/>
        <v>-0.33509152248708762</v>
      </c>
      <c r="T6" s="28">
        <f t="shared" si="1"/>
        <v>-0.24198636787278466</v>
      </c>
      <c r="U6" s="28">
        <f t="shared" si="1"/>
        <v>0.33908801624450807</v>
      </c>
      <c r="V6" s="28">
        <f t="shared" si="1"/>
        <v>0.3885938133900817</v>
      </c>
    </row>
    <row r="7" spans="1:22" x14ac:dyDescent="0.35">
      <c r="A7" s="9" t="s">
        <v>1782</v>
      </c>
      <c r="B7">
        <v>5</v>
      </c>
      <c r="C7">
        <v>5</v>
      </c>
      <c r="D7">
        <v>26</v>
      </c>
      <c r="E7">
        <v>84</v>
      </c>
      <c r="F7">
        <v>23</v>
      </c>
      <c r="G7">
        <v>23</v>
      </c>
      <c r="H7">
        <v>16</v>
      </c>
      <c r="I7">
        <v>5</v>
      </c>
      <c r="J7">
        <v>0</v>
      </c>
      <c r="K7">
        <v>5</v>
      </c>
      <c r="L7" s="13">
        <f>(Table002__Page_4[[#This Row],[FXT]]-Table002__Page_4[[#This Row],[REF]])/Table002__Page_4[[#This Row],[REF]]</f>
        <v>2.2000000000000002</v>
      </c>
      <c r="M7" s="15" t="s">
        <v>1810</v>
      </c>
      <c r="N7" s="17">
        <v>2.2669999999999999</v>
      </c>
      <c r="O7" s="17">
        <v>1.202</v>
      </c>
      <c r="P7" s="17">
        <v>1.036</v>
      </c>
      <c r="Q7" s="17">
        <v>0.377</v>
      </c>
      <c r="R7" s="17">
        <v>0.73799999999999999</v>
      </c>
      <c r="S7" s="17">
        <v>0.77900000000000003</v>
      </c>
      <c r="T7" s="17">
        <v>1.238</v>
      </c>
      <c r="U7" s="17">
        <v>3.3260000000000001</v>
      </c>
      <c r="V7" s="17">
        <v>3.923</v>
      </c>
    </row>
    <row r="8" spans="1:22" x14ac:dyDescent="0.35">
      <c r="A8" s="9" t="s">
        <v>1783</v>
      </c>
      <c r="B8">
        <v>24</v>
      </c>
      <c r="C8">
        <v>18</v>
      </c>
      <c r="D8">
        <v>50</v>
      </c>
      <c r="E8">
        <v>73</v>
      </c>
      <c r="F8">
        <v>73</v>
      </c>
      <c r="G8">
        <v>62</v>
      </c>
      <c r="H8">
        <v>46</v>
      </c>
      <c r="I8">
        <v>24</v>
      </c>
      <c r="J8">
        <v>13</v>
      </c>
      <c r="K8">
        <v>24</v>
      </c>
      <c r="L8" s="13">
        <f>(Table002__Page_4[[#This Row],[FXT]]-Table002__Page_4[[#This Row],[REF]])/Table002__Page_4[[#This Row],[REF]]</f>
        <v>0.91666666666666663</v>
      </c>
      <c r="M8" s="16" t="s">
        <v>1809</v>
      </c>
      <c r="N8" s="18"/>
      <c r="O8" s="19">
        <f>(O7-$N$7)/$N$7</f>
        <v>-0.46978385531539479</v>
      </c>
      <c r="P8" s="19">
        <f t="shared" ref="P8:V8" si="2">(P7-$N$7)/$N$7</f>
        <v>-0.54300838112042349</v>
      </c>
      <c r="Q8" s="19">
        <f t="shared" si="2"/>
        <v>-0.83370092633436255</v>
      </c>
      <c r="R8" s="19">
        <f t="shared" si="2"/>
        <v>-0.67445963828848698</v>
      </c>
      <c r="S8" s="19">
        <f t="shared" si="2"/>
        <v>-0.65637406263784737</v>
      </c>
      <c r="T8" s="19">
        <f t="shared" si="2"/>
        <v>-0.45390383767093073</v>
      </c>
      <c r="U8" s="19">
        <f t="shared" si="2"/>
        <v>0.46713718570798424</v>
      </c>
      <c r="V8" s="19">
        <f t="shared" si="2"/>
        <v>0.7304808116453464</v>
      </c>
    </row>
    <row r="9" spans="1:22" x14ac:dyDescent="0.35">
      <c r="A9" s="9" t="s">
        <v>1784</v>
      </c>
      <c r="B9">
        <v>192</v>
      </c>
      <c r="C9">
        <v>200</v>
      </c>
      <c r="D9">
        <v>124</v>
      </c>
      <c r="E9">
        <v>192</v>
      </c>
      <c r="F9">
        <v>192</v>
      </c>
      <c r="G9">
        <v>192</v>
      </c>
      <c r="H9">
        <v>192</v>
      </c>
      <c r="I9">
        <v>192</v>
      </c>
      <c r="J9">
        <v>192</v>
      </c>
      <c r="K9">
        <v>189</v>
      </c>
      <c r="L9" s="13">
        <f>(Table002__Page_4[[#This Row],[FXT]]-Table002__Page_4[[#This Row],[REF]])/Table002__Page_4[[#This Row],[REF]]</f>
        <v>0</v>
      </c>
    </row>
    <row r="10" spans="1:22" x14ac:dyDescent="0.35">
      <c r="A10" s="9" t="s">
        <v>1785</v>
      </c>
      <c r="B10">
        <v>129</v>
      </c>
      <c r="C10">
        <v>63</v>
      </c>
      <c r="D10">
        <v>33</v>
      </c>
      <c r="E10">
        <v>0</v>
      </c>
      <c r="F10">
        <v>0</v>
      </c>
      <c r="G10">
        <v>0</v>
      </c>
      <c r="H10">
        <v>41</v>
      </c>
      <c r="I10">
        <v>201</v>
      </c>
      <c r="J10">
        <v>268</v>
      </c>
      <c r="K10">
        <v>127</v>
      </c>
      <c r="L10" s="13">
        <f>(Table002__Page_4[[#This Row],[FXT]]-Table002__Page_4[[#This Row],[REF]])/Table002__Page_4[[#This Row],[REF]]</f>
        <v>-0.68217054263565891</v>
      </c>
      <c r="M10" s="29" t="s">
        <v>1818</v>
      </c>
      <c r="N10" s="30">
        <f>$B$48*N5</f>
        <v>4.1005762393104987</v>
      </c>
      <c r="O10" s="30">
        <f t="shared" ref="O10:V10" si="3">$B$48*O5</f>
        <v>2.701309127421426</v>
      </c>
      <c r="P10" s="30">
        <f t="shared" si="3"/>
        <v>2.5836759794788673</v>
      </c>
      <c r="Q10" s="30">
        <f t="shared" si="3"/>
        <v>1.581905450013612</v>
      </c>
      <c r="R10" s="30">
        <f t="shared" si="3"/>
        <v>2.7160729872848823</v>
      </c>
      <c r="S10" s="30">
        <f t="shared" si="3"/>
        <v>2.7265079042055675</v>
      </c>
      <c r="T10" s="30">
        <f t="shared" si="3"/>
        <v>3.1082926889743088</v>
      </c>
      <c r="U10" s="30">
        <f t="shared" si="3"/>
        <v>5.4910325017576618</v>
      </c>
      <c r="V10" s="30">
        <f t="shared" si="3"/>
        <v>5.694034797240926</v>
      </c>
    </row>
    <row r="11" spans="1:22" x14ac:dyDescent="0.35">
      <c r="A11" s="9" t="s">
        <v>1786</v>
      </c>
      <c r="B11">
        <v>15</v>
      </c>
      <c r="C11">
        <v>11</v>
      </c>
      <c r="D11">
        <v>6</v>
      </c>
      <c r="E11">
        <v>0</v>
      </c>
      <c r="F11">
        <v>0</v>
      </c>
      <c r="G11">
        <v>27</v>
      </c>
      <c r="H11">
        <v>8</v>
      </c>
      <c r="I11">
        <v>15</v>
      </c>
      <c r="J11">
        <v>15</v>
      </c>
      <c r="K11">
        <v>15</v>
      </c>
      <c r="L11" s="13">
        <f>(Table002__Page_4[[#This Row],[FXT]]-Table002__Page_4[[#This Row],[REF]])/Table002__Page_4[[#This Row],[REF]]</f>
        <v>-0.46666666666666667</v>
      </c>
    </row>
    <row r="12" spans="1:22" x14ac:dyDescent="0.35">
      <c r="A12" s="9" t="s">
        <v>1787</v>
      </c>
      <c r="B12">
        <v>25</v>
      </c>
      <c r="C12">
        <v>19</v>
      </c>
      <c r="D12">
        <v>18</v>
      </c>
      <c r="E12">
        <v>0</v>
      </c>
      <c r="F12">
        <v>31</v>
      </c>
      <c r="G12">
        <v>31</v>
      </c>
      <c r="H12">
        <v>23</v>
      </c>
      <c r="I12">
        <v>65</v>
      </c>
      <c r="J12">
        <v>39</v>
      </c>
      <c r="K12">
        <v>25</v>
      </c>
      <c r="L12" s="13">
        <f>(Table002__Page_4[[#This Row],[FXT]]-Table002__Page_4[[#This Row],[REF]])/Table002__Page_4[[#This Row],[REF]]</f>
        <v>-0.08</v>
      </c>
    </row>
    <row r="13" spans="1:22" x14ac:dyDescent="0.35">
      <c r="A13" s="9" t="s">
        <v>1788</v>
      </c>
      <c r="B13">
        <v>307</v>
      </c>
      <c r="C13">
        <v>225</v>
      </c>
      <c r="D13">
        <v>330</v>
      </c>
      <c r="E13">
        <v>0</v>
      </c>
      <c r="F13">
        <v>307</v>
      </c>
      <c r="G13">
        <v>307</v>
      </c>
      <c r="H13">
        <v>307</v>
      </c>
      <c r="I13">
        <v>433</v>
      </c>
      <c r="J13">
        <v>307</v>
      </c>
      <c r="K13">
        <v>295</v>
      </c>
      <c r="L13" s="13">
        <f>(Table002__Page_4[[#This Row],[FXT]]-Table002__Page_4[[#This Row],[REF]])/Table002__Page_4[[#This Row],[REF]]</f>
        <v>0</v>
      </c>
    </row>
    <row r="14" spans="1:22" x14ac:dyDescent="0.35">
      <c r="A14" s="9" t="s">
        <v>1789</v>
      </c>
      <c r="B14">
        <v>71</v>
      </c>
      <c r="C14">
        <v>52</v>
      </c>
      <c r="D14">
        <v>26</v>
      </c>
      <c r="E14">
        <v>71</v>
      </c>
      <c r="F14">
        <v>71</v>
      </c>
      <c r="G14">
        <v>71</v>
      </c>
      <c r="H14">
        <v>71</v>
      </c>
      <c r="I14">
        <v>71</v>
      </c>
      <c r="J14">
        <v>71</v>
      </c>
      <c r="K14">
        <v>71</v>
      </c>
      <c r="L14" s="13">
        <f>(Table002__Page_4[[#This Row],[FXT]]-Table002__Page_4[[#This Row],[REF]])/Table002__Page_4[[#This Row],[REF]]</f>
        <v>0</v>
      </c>
    </row>
    <row r="15" spans="1:22" x14ac:dyDescent="0.35">
      <c r="A15" s="9" t="s">
        <v>1790</v>
      </c>
      <c r="B15">
        <v>230</v>
      </c>
      <c r="C15">
        <v>150</v>
      </c>
      <c r="D15">
        <v>149</v>
      </c>
      <c r="E15">
        <v>230</v>
      </c>
      <c r="F15">
        <v>230</v>
      </c>
      <c r="G15">
        <v>230</v>
      </c>
      <c r="H15">
        <v>230</v>
      </c>
      <c r="I15">
        <v>230</v>
      </c>
      <c r="J15">
        <v>230</v>
      </c>
      <c r="K15">
        <v>233</v>
      </c>
      <c r="L15" s="13">
        <f>(Table002__Page_4[[#This Row],[FXT]]-Table002__Page_4[[#This Row],[REF]])/Table002__Page_4[[#This Row],[REF]]</f>
        <v>0</v>
      </c>
    </row>
    <row r="16" spans="1:22" x14ac:dyDescent="0.35">
      <c r="A16" s="9" t="s">
        <v>1791</v>
      </c>
      <c r="B16">
        <v>298</v>
      </c>
      <c r="C16">
        <v>223</v>
      </c>
      <c r="D16">
        <v>109</v>
      </c>
      <c r="E16">
        <v>295</v>
      </c>
      <c r="F16">
        <v>299</v>
      </c>
      <c r="G16">
        <v>299</v>
      </c>
      <c r="H16">
        <v>298</v>
      </c>
      <c r="I16">
        <v>304</v>
      </c>
      <c r="J16">
        <v>300</v>
      </c>
      <c r="K16">
        <v>298</v>
      </c>
      <c r="L16" s="13">
        <f>(Table002__Page_4[[#This Row],[FXT]]-Table002__Page_4[[#This Row],[REF]])/Table002__Page_4[[#This Row],[REF]]</f>
        <v>0</v>
      </c>
    </row>
    <row r="17" spans="1:11" x14ac:dyDescent="0.35">
      <c r="A17" s="9" t="s">
        <v>1814</v>
      </c>
      <c r="B17">
        <f t="shared" ref="B17:K17" si="4">SUM(B5:B16)</f>
        <v>1800</v>
      </c>
      <c r="C17">
        <f t="shared" si="4"/>
        <v>1367</v>
      </c>
      <c r="D17">
        <f t="shared" si="4"/>
        <v>1487</v>
      </c>
      <c r="E17">
        <f t="shared" si="4"/>
        <v>1720</v>
      </c>
      <c r="F17">
        <f t="shared" si="4"/>
        <v>1852</v>
      </c>
      <c r="G17">
        <f t="shared" si="4"/>
        <v>1868</v>
      </c>
      <c r="H17">
        <f t="shared" si="4"/>
        <v>1795</v>
      </c>
      <c r="I17">
        <f t="shared" si="4"/>
        <v>1789</v>
      </c>
      <c r="J17">
        <f t="shared" si="4"/>
        <v>1684</v>
      </c>
      <c r="K17">
        <f t="shared" si="4"/>
        <v>1794</v>
      </c>
    </row>
    <row r="18" spans="1:11" x14ac:dyDescent="0.35">
      <c r="A18" s="9"/>
    </row>
    <row r="19" spans="1:11" x14ac:dyDescent="0.35">
      <c r="A19" t="s">
        <v>1794</v>
      </c>
      <c r="B19" t="s">
        <v>1793</v>
      </c>
    </row>
    <row r="21" spans="1:11" x14ac:dyDescent="0.35">
      <c r="A21" t="s">
        <v>1771</v>
      </c>
      <c r="B21" t="s">
        <v>1797</v>
      </c>
    </row>
    <row r="22" spans="1:11" x14ac:dyDescent="0.35">
      <c r="A22" t="s">
        <v>1772</v>
      </c>
      <c r="B22" t="s">
        <v>1796</v>
      </c>
    </row>
    <row r="23" spans="1:11" x14ac:dyDescent="0.35">
      <c r="A23" t="s">
        <v>1773</v>
      </c>
      <c r="B23" t="s">
        <v>1798</v>
      </c>
    </row>
    <row r="24" spans="1:11" x14ac:dyDescent="0.35">
      <c r="A24" t="s">
        <v>1774</v>
      </c>
      <c r="B24" t="s">
        <v>1799</v>
      </c>
    </row>
    <row r="25" spans="1:11" x14ac:dyDescent="0.35">
      <c r="A25" t="s">
        <v>1775</v>
      </c>
      <c r="B25" t="s">
        <v>1800</v>
      </c>
    </row>
    <row r="26" spans="1:11" x14ac:dyDescent="0.35">
      <c r="A26" t="s">
        <v>1776</v>
      </c>
      <c r="B26" t="s">
        <v>1801</v>
      </c>
    </row>
    <row r="27" spans="1:11" x14ac:dyDescent="0.35">
      <c r="A27" t="s">
        <v>1777</v>
      </c>
      <c r="B27" t="s">
        <v>1802</v>
      </c>
    </row>
    <row r="28" spans="1:11" x14ac:dyDescent="0.35">
      <c r="A28" t="s">
        <v>1778</v>
      </c>
      <c r="B28" t="s">
        <v>1803</v>
      </c>
    </row>
    <row r="29" spans="1:11" x14ac:dyDescent="0.35">
      <c r="A29" t="s">
        <v>1779</v>
      </c>
      <c r="B29" t="s">
        <v>1804</v>
      </c>
    </row>
    <row r="31" spans="1:11" ht="62" x14ac:dyDescent="0.35">
      <c r="A31" s="20" t="str">
        <f>Table002__Page_4[[#Headers],[FoodItems/Scenarios]]</f>
        <v>FoodItems/Scenarios</v>
      </c>
      <c r="B31" s="21" t="s">
        <v>1806</v>
      </c>
      <c r="C31" s="21" t="s">
        <v>1807</v>
      </c>
    </row>
    <row r="32" spans="1:11" x14ac:dyDescent="0.35">
      <c r="A32" s="22" t="str">
        <f>A5</f>
        <v>Fruits</v>
      </c>
      <c r="B32" s="23">
        <f>GETPIVOTDATA("kg CO2e/kg aliment consommé",Résultats!$A$2,"Catégories OpenNet","Fruits et légumes")</f>
        <v>0.98791748342742836</v>
      </c>
      <c r="C32" s="22">
        <f>B32/1000</f>
        <v>9.8791748342742835E-4</v>
      </c>
    </row>
    <row r="33" spans="1:3" x14ac:dyDescent="0.35">
      <c r="A33" s="22" t="str">
        <f t="shared" ref="A33:A41" si="5">A6</f>
        <v>Vegetables</v>
      </c>
      <c r="B33" s="23">
        <f>GETPIVOTDATA("kg CO2e/kg aliment consommé",Résultats!$A$2,"Catégories OpenNet","Fruits et légumes")</f>
        <v>0.98791748342742836</v>
      </c>
      <c r="C33" s="22">
        <f t="shared" ref="C33:C41" si="6">B33/1000</f>
        <v>9.8791748342742835E-4</v>
      </c>
    </row>
    <row r="34" spans="1:3" x14ac:dyDescent="0.35">
      <c r="A34" s="22" t="str">
        <f t="shared" si="5"/>
        <v>Legumes</v>
      </c>
      <c r="B34" s="23">
        <f>GETPIVOTDATA("kg CO2e/kg aliment consommé",Résultats!$A$2,"Catégories OpenNet","Légumineuses, graines et oléagineux")</f>
        <v>4.928010983668174</v>
      </c>
      <c r="C34" s="22">
        <f t="shared" si="6"/>
        <v>4.9280109836681739E-3</v>
      </c>
    </row>
    <row r="35" spans="1:3" x14ac:dyDescent="0.35">
      <c r="A35" s="22" t="str">
        <f t="shared" si="5"/>
        <v>Nutsandseeds</v>
      </c>
      <c r="B35" s="23">
        <f>GETPIVOTDATA("kg CO2e/kg aliment consommé",Résultats!$A$2,"Catégories OpenNet","Légumineuses, graines et oléagineux")</f>
        <v>4.928010983668174</v>
      </c>
      <c r="C35" s="22">
        <f t="shared" si="6"/>
        <v>4.9280109836681739E-3</v>
      </c>
    </row>
    <row r="36" spans="1:3" x14ac:dyDescent="0.35">
      <c r="A36" s="22" t="str">
        <f t="shared" si="5"/>
        <v>Cereals</v>
      </c>
      <c r="B36" s="23">
        <f>GETPIVOTDATA("kg CO2e/kg aliment consommé",Résultats!$A$2,"Catégories OpenNet","Pain, farines et céréales")</f>
        <v>2.3276668560283214</v>
      </c>
      <c r="C36" s="22">
        <f t="shared" si="6"/>
        <v>2.3276668560283215E-3</v>
      </c>
    </row>
    <row r="37" spans="1:3" x14ac:dyDescent="0.35">
      <c r="A37" s="22" t="str">
        <f t="shared" si="5"/>
        <v>Meatproducts</v>
      </c>
      <c r="B37" s="23">
        <f>AVERAGE(Résultats!B15:B16,Résultats!B13)</f>
        <v>30.318171393358181</v>
      </c>
      <c r="C37" s="22">
        <f t="shared" si="6"/>
        <v>3.0318171393358181E-2</v>
      </c>
    </row>
    <row r="38" spans="1:3" x14ac:dyDescent="0.35">
      <c r="A38" s="22" t="str">
        <f t="shared" si="5"/>
        <v>Fish&amp;seafood</v>
      </c>
      <c r="B38" s="23">
        <f>GETPIVOTDATA("kg CO2e/kg aliment consommé",Résultats!$A$2,"Catégories OpenNet","Poissons")</f>
        <v>2.9739041897060337</v>
      </c>
      <c r="C38" s="22">
        <f t="shared" si="6"/>
        <v>2.9739041897060337E-3</v>
      </c>
    </row>
    <row r="39" spans="1:3" x14ac:dyDescent="0.35">
      <c r="A39" s="22" t="str">
        <f t="shared" si="5"/>
        <v>Eggs</v>
      </c>
      <c r="B39" s="23">
        <f>GETPIVOTDATA("kg CO2e/kg aliment consommé",Résultats!$A$2,"Catégories OpenNet","Œufs")</f>
        <v>6.401978940140201</v>
      </c>
      <c r="C39" s="22">
        <f t="shared" si="6"/>
        <v>6.4019789401402009E-3</v>
      </c>
    </row>
    <row r="40" spans="1:3" x14ac:dyDescent="0.35">
      <c r="A40" s="22" t="str">
        <f t="shared" si="5"/>
        <v>Dairyproducts</v>
      </c>
      <c r="B40" s="23">
        <f>GETPIVOTDATA("kg CO2e/kg aliment consommé",Résultats!$A$2,"Catégories OpenNet","Produits laitiers")</f>
        <v>9.9793025116230485</v>
      </c>
      <c r="C40" s="22">
        <f t="shared" si="6"/>
        <v>9.9793025116230484E-3</v>
      </c>
    </row>
    <row r="41" spans="1:3" x14ac:dyDescent="0.35">
      <c r="A41" s="22" t="str">
        <f t="shared" si="5"/>
        <v>Vegetableoils</v>
      </c>
      <c r="B41" s="23">
        <f>GETPIVOTDATA("kg CO2e/kg aliment consommé",Résultats!$A$2,"Catégories OpenNet","Graisses et huiles")</f>
        <v>4.0508084485605957</v>
      </c>
      <c r="C41" s="22">
        <f t="shared" si="6"/>
        <v>4.0508084485605961E-3</v>
      </c>
    </row>
    <row r="42" spans="1:3" x14ac:dyDescent="0.35">
      <c r="A42" s="22" t="str">
        <f>A15</f>
        <v>Roots&amp;tubers</v>
      </c>
      <c r="B42" s="23">
        <f>GETPIVOTDATA("kg CO2e/kg aliment consommé",Résultats!$A$2,"Catégories OpenNet","Tubercules et racines")</f>
        <v>0.53613223798534315</v>
      </c>
      <c r="C42" s="22">
        <f>B42/1000</f>
        <v>5.3613223798534317E-4</v>
      </c>
    </row>
    <row r="43" spans="1:3" x14ac:dyDescent="0.35">
      <c r="A43" s="22" t="s">
        <v>1808</v>
      </c>
      <c r="B43" s="22">
        <v>5.28</v>
      </c>
      <c r="C43" s="22">
        <f>B43/1000</f>
        <v>5.28E-3</v>
      </c>
    </row>
    <row r="46" spans="1:3" x14ac:dyDescent="0.35">
      <c r="A46" t="s">
        <v>1815</v>
      </c>
    </row>
    <row r="47" spans="1:3" x14ac:dyDescent="0.35">
      <c r="A47" s="12" t="s">
        <v>1813</v>
      </c>
      <c r="B47" s="14">
        <v>0.2</v>
      </c>
    </row>
    <row r="48" spans="1:3" x14ac:dyDescent="0.35">
      <c r="A48" s="12" t="s">
        <v>1816</v>
      </c>
      <c r="B48" s="14">
        <v>0.4</v>
      </c>
    </row>
    <row r="49" spans="1:2" x14ac:dyDescent="0.35">
      <c r="A49" s="12" t="s">
        <v>1817</v>
      </c>
      <c r="B49" s="14">
        <v>0.4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6A4-1B78-47FA-BE85-51DD811B14A7}">
  <dimension ref="A1:A9"/>
  <sheetViews>
    <sheetView workbookViewId="0">
      <selection activeCell="A2" sqref="A2"/>
    </sheetView>
  </sheetViews>
  <sheetFormatPr baseColWidth="10" defaultRowHeight="15.5" x14ac:dyDescent="0.35"/>
  <cols>
    <col min="1" max="1" width="28.6640625" style="1" customWidth="1"/>
  </cols>
  <sheetData>
    <row r="1" spans="1:1" x14ac:dyDescent="0.35">
      <c r="A1" s="2" t="s">
        <v>1725</v>
      </c>
    </row>
    <row r="2" spans="1:1" x14ac:dyDescent="0.35">
      <c r="A2" s="2" t="s">
        <v>1524</v>
      </c>
    </row>
    <row r="3" spans="1:1" x14ac:dyDescent="0.35">
      <c r="A3" s="1" t="s">
        <v>1525</v>
      </c>
    </row>
    <row r="4" spans="1:1" x14ac:dyDescent="0.35">
      <c r="A4" s="1" t="s">
        <v>1526</v>
      </c>
    </row>
    <row r="5" spans="1:1" x14ac:dyDescent="0.35">
      <c r="A5" s="1" t="s">
        <v>1532</v>
      </c>
    </row>
    <row r="6" spans="1:1" x14ac:dyDescent="0.35">
      <c r="A6" s="1" t="s">
        <v>1585</v>
      </c>
    </row>
    <row r="7" spans="1:1" x14ac:dyDescent="0.35">
      <c r="A7" s="1" t="s">
        <v>1529</v>
      </c>
    </row>
    <row r="8" spans="1:1" x14ac:dyDescent="0.35">
      <c r="A8" s="1" t="s">
        <v>1530</v>
      </c>
    </row>
    <row r="9" spans="1:1" x14ac:dyDescent="0.35">
      <c r="A9" s="1" t="s">
        <v>1531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A91F-3A78-48E7-8AA5-0B5283E7E7BA}">
  <dimension ref="A2:B22"/>
  <sheetViews>
    <sheetView workbookViewId="0">
      <selection activeCell="B13" sqref="B13"/>
    </sheetView>
  </sheetViews>
  <sheetFormatPr baseColWidth="10" defaultRowHeight="15.5" x14ac:dyDescent="0.35"/>
  <cols>
    <col min="1" max="1" width="25.83203125" bestFit="1" customWidth="1"/>
  </cols>
  <sheetData>
    <row r="2" spans="1:2" x14ac:dyDescent="0.35">
      <c r="A2" s="1" t="s">
        <v>1733</v>
      </c>
    </row>
    <row r="3" spans="1:2" x14ac:dyDescent="0.35">
      <c r="A3" s="1" t="s">
        <v>1525</v>
      </c>
    </row>
    <row r="4" spans="1:2" x14ac:dyDescent="0.35">
      <c r="A4" s="1" t="s">
        <v>1742</v>
      </c>
    </row>
    <row r="5" spans="1:2" x14ac:dyDescent="0.35">
      <c r="A5" s="1" t="s">
        <v>1524</v>
      </c>
    </row>
    <row r="6" spans="1:2" x14ac:dyDescent="0.35">
      <c r="A6" s="1" t="s">
        <v>1738</v>
      </c>
    </row>
    <row r="7" spans="1:2" x14ac:dyDescent="0.35">
      <c r="A7" s="1" t="s">
        <v>1527</v>
      </c>
    </row>
    <row r="8" spans="1:2" x14ac:dyDescent="0.35">
      <c r="A8" s="1" t="s">
        <v>1617</v>
      </c>
    </row>
    <row r="9" spans="1:2" x14ac:dyDescent="0.35">
      <c r="A9" s="1" t="s">
        <v>1729</v>
      </c>
    </row>
    <row r="10" spans="1:2" x14ac:dyDescent="0.35">
      <c r="A10" s="1" t="s">
        <v>1529</v>
      </c>
      <c r="B10" t="s">
        <v>1741</v>
      </c>
    </row>
    <row r="11" spans="1:2" x14ac:dyDescent="0.35">
      <c r="A11" s="1" t="s">
        <v>1740</v>
      </c>
    </row>
    <row r="12" spans="1:2" x14ac:dyDescent="0.35">
      <c r="A12" s="1" t="s">
        <v>1734</v>
      </c>
    </row>
    <row r="13" spans="1:2" x14ac:dyDescent="0.35">
      <c r="A13" s="1" t="s">
        <v>1735</v>
      </c>
      <c r="B13" t="s">
        <v>1736</v>
      </c>
    </row>
    <row r="14" spans="1:2" x14ac:dyDescent="0.35">
      <c r="A14" s="1" t="s">
        <v>1726</v>
      </c>
      <c r="B14" t="s">
        <v>1737</v>
      </c>
    </row>
    <row r="15" spans="1:2" x14ac:dyDescent="0.35">
      <c r="A15" s="1" t="s">
        <v>1727</v>
      </c>
    </row>
    <row r="16" spans="1:2" x14ac:dyDescent="0.35">
      <c r="A16" s="1" t="s">
        <v>1728</v>
      </c>
    </row>
    <row r="17" spans="1:1" x14ac:dyDescent="0.35">
      <c r="A17" s="1" t="s">
        <v>1528</v>
      </c>
    </row>
    <row r="18" spans="1:1" x14ac:dyDescent="0.35">
      <c r="A18" s="1" t="s">
        <v>1739</v>
      </c>
    </row>
    <row r="19" spans="1:1" x14ac:dyDescent="0.35">
      <c r="A19" s="1" t="s">
        <v>1730</v>
      </c>
    </row>
    <row r="20" spans="1:1" x14ac:dyDescent="0.35">
      <c r="A20" s="1" t="s">
        <v>1703</v>
      </c>
    </row>
    <row r="21" spans="1:1" x14ac:dyDescent="0.35">
      <c r="A21" s="1" t="s">
        <v>1731</v>
      </c>
    </row>
    <row r="22" spans="1:1" x14ac:dyDescent="0.35">
      <c r="A22" s="1" t="s">
        <v>1732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611C-CD0D-4A31-9F54-44C815B80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Résultats</vt:lpstr>
      <vt:lpstr>Données d'entrée</vt:lpstr>
      <vt:lpstr>Nomenclature</vt:lpstr>
      <vt:lpstr>Menus journaliers</vt:lpstr>
      <vt:lpstr>Catégories GBD</vt:lpstr>
      <vt:lpstr>Catégorie HUG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Lecorney Stéphane</cp:lastModifiedBy>
  <dcterms:created xsi:type="dcterms:W3CDTF">2018-10-23T12:38:50Z</dcterms:created>
  <dcterms:modified xsi:type="dcterms:W3CDTF">2022-08-16T10:15:16Z</dcterms:modified>
</cp:coreProperties>
</file>