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W:\Users\Alon\But_Why\outputs\Stage_B\explainers\crc\reports\compare_new_cov_fix\"/>
    </mc:Choice>
  </mc:AlternateContent>
  <bookViews>
    <workbookView xWindow="0" yWindow="0" windowWidth="11520" windowHeight="9225" activeTab="2"/>
  </bookViews>
  <sheets>
    <sheet name="test_explainers.tree_iterative_" sheetId="1" r:id="rId1"/>
    <sheet name="Summary" sheetId="2" r:id="rId2"/>
    <sheet name="pivot" sheetId="4" r:id="rId3"/>
  </sheets>
  <definedNames>
    <definedName name="_xlnm._FilterDatabase" localSheetId="2" hidden="1">pivot!$A$1:$H$5</definedName>
    <definedName name="_xlnm._FilterDatabase" localSheetId="1" hidden="1">Summary!$A$1:$D$121</definedName>
  </definedNames>
  <calcPr calcId="152511"/>
</workbook>
</file>

<file path=xl/calcChain.xml><?xml version="1.0" encoding="utf-8"?>
<calcChain xmlns="http://schemas.openxmlformats.org/spreadsheetml/2006/main">
  <c r="H1" i="4" l="1"/>
  <c r="D1" i="2"/>
  <c r="A5" i="4" s="1"/>
  <c r="C1" i="2"/>
  <c r="A4" i="4" s="1"/>
  <c r="B1" i="2"/>
  <c r="A3" i="4" s="1"/>
  <c r="A1" i="2"/>
  <c r="A2" i="4" s="1"/>
  <c r="B15" i="2"/>
  <c r="D11" i="2"/>
  <c r="B116" i="2"/>
  <c r="B24" i="2"/>
  <c r="C95" i="2"/>
  <c r="D46" i="2"/>
  <c r="A85" i="2"/>
  <c r="A18" i="2"/>
  <c r="B27" i="2"/>
  <c r="C9" i="2"/>
  <c r="D95" i="2"/>
  <c r="D120" i="2"/>
  <c r="A86" i="2"/>
  <c r="B4" i="2"/>
  <c r="D74" i="2"/>
  <c r="D108" i="2"/>
  <c r="B102" i="2"/>
  <c r="A121" i="2"/>
  <c r="B101" i="2"/>
  <c r="B60" i="2"/>
  <c r="A62" i="2"/>
  <c r="A67" i="2"/>
  <c r="B49" i="2"/>
  <c r="C119" i="2"/>
  <c r="D9" i="2"/>
  <c r="B42" i="2"/>
  <c r="D91" i="2"/>
  <c r="B35" i="2"/>
  <c r="A47" i="2"/>
  <c r="C97" i="2"/>
  <c r="D88" i="2"/>
  <c r="D8" i="2"/>
  <c r="A56" i="2"/>
  <c r="B74" i="2"/>
  <c r="B28" i="2"/>
  <c r="D98" i="2"/>
  <c r="C89" i="2"/>
  <c r="B64" i="2"/>
  <c r="A2" i="2"/>
  <c r="B73" i="2"/>
  <c r="C18" i="2"/>
  <c r="D18" i="2"/>
  <c r="A49" i="2"/>
  <c r="C70" i="2"/>
  <c r="A108" i="2"/>
  <c r="C104" i="2"/>
  <c r="B54" i="2"/>
  <c r="C30" i="2"/>
  <c r="D60" i="2"/>
  <c r="B8" i="2"/>
  <c r="A97" i="2"/>
  <c r="B56" i="2"/>
  <c r="C88" i="2"/>
  <c r="A81" i="2"/>
  <c r="D119" i="2"/>
  <c r="A104" i="2"/>
  <c r="A111" i="2"/>
  <c r="B13" i="2"/>
  <c r="C8" i="2"/>
  <c r="D17" i="2"/>
  <c r="D59" i="2"/>
  <c r="A34" i="2"/>
  <c r="C81" i="2"/>
  <c r="C54" i="2"/>
  <c r="D92" i="2"/>
  <c r="A99" i="2"/>
  <c r="C35" i="2"/>
  <c r="D58" i="2"/>
  <c r="A11" i="2"/>
  <c r="C121" i="2"/>
  <c r="A13" i="2"/>
  <c r="C83" i="2"/>
  <c r="B69" i="2"/>
  <c r="C29" i="2"/>
  <c r="D22" i="2"/>
  <c r="B95" i="2"/>
  <c r="C48" i="2"/>
  <c r="A102" i="2"/>
  <c r="C116" i="2"/>
  <c r="C2" i="2"/>
  <c r="A50" i="2"/>
  <c r="C75" i="2"/>
  <c r="D33" i="2"/>
  <c r="A78" i="2"/>
  <c r="A57" i="2"/>
  <c r="A72" i="2"/>
  <c r="C65" i="2"/>
  <c r="C63" i="2"/>
  <c r="C87" i="2"/>
  <c r="B31" i="2"/>
  <c r="B59" i="2"/>
  <c r="A92" i="2"/>
  <c r="C79" i="2"/>
  <c r="B14" i="2"/>
  <c r="A107" i="2"/>
  <c r="B121" i="2"/>
  <c r="B111" i="2"/>
  <c r="A82" i="2"/>
  <c r="B65" i="2"/>
  <c r="D45" i="2"/>
  <c r="B88" i="2"/>
  <c r="C32" i="2"/>
  <c r="B98" i="2"/>
  <c r="A42" i="2"/>
  <c r="D57" i="2"/>
  <c r="B96" i="2"/>
  <c r="D27" i="2"/>
  <c r="D103" i="2"/>
  <c r="A22" i="2"/>
  <c r="C107" i="2"/>
  <c r="D10" i="2"/>
  <c r="A117" i="2"/>
  <c r="B25" i="2"/>
  <c r="A80" i="2"/>
  <c r="B37" i="2"/>
  <c r="C43" i="2"/>
  <c r="C39" i="2"/>
  <c r="A3" i="2"/>
  <c r="B7" i="2"/>
  <c r="C103" i="2"/>
  <c r="D104" i="2"/>
  <c r="B117" i="2"/>
  <c r="D14" i="2"/>
  <c r="B90" i="2"/>
  <c r="A12" i="2"/>
  <c r="D85" i="2"/>
  <c r="C111" i="2"/>
  <c r="A29" i="2"/>
  <c r="C12" i="2"/>
  <c r="C101" i="2"/>
  <c r="D71" i="2"/>
  <c r="A112" i="2"/>
  <c r="A96" i="2"/>
  <c r="B20" i="2"/>
  <c r="B23" i="2"/>
  <c r="C21" i="2"/>
  <c r="A23" i="2"/>
  <c r="C99" i="2"/>
  <c r="A55" i="2"/>
  <c r="B71" i="2"/>
  <c r="C31" i="2"/>
  <c r="D16" i="2"/>
  <c r="D94" i="2"/>
  <c r="B34" i="2"/>
  <c r="A94" i="2"/>
  <c r="B76" i="2"/>
  <c r="C110" i="2"/>
  <c r="D48" i="2"/>
  <c r="D77" i="2"/>
  <c r="A16" i="2"/>
  <c r="A63" i="2"/>
  <c r="B2" i="2"/>
  <c r="C41" i="2"/>
  <c r="D96" i="2"/>
  <c r="B106" i="2"/>
  <c r="D51" i="2"/>
  <c r="A54" i="2"/>
  <c r="B36" i="2"/>
  <c r="C98" i="2"/>
  <c r="D67" i="2"/>
  <c r="B53" i="2"/>
  <c r="A52" i="2"/>
  <c r="B105" i="2"/>
  <c r="C44" i="2"/>
  <c r="C109" i="2"/>
  <c r="A20" i="2"/>
  <c r="D76" i="2"/>
  <c r="B82" i="2"/>
  <c r="A61" i="2"/>
  <c r="B114" i="2"/>
  <c r="C3" i="2"/>
  <c r="B52" i="2"/>
  <c r="A69" i="2"/>
  <c r="D66" i="2"/>
  <c r="C90" i="2"/>
  <c r="B81" i="2"/>
  <c r="C60" i="2"/>
  <c r="A70" i="2"/>
  <c r="A41" i="2"/>
  <c r="D118" i="2"/>
  <c r="A90" i="2"/>
  <c r="D101" i="2"/>
  <c r="D38" i="2"/>
  <c r="B78" i="2"/>
  <c r="D56" i="2"/>
  <c r="C53" i="2"/>
  <c r="C85" i="2"/>
  <c r="D3" i="2"/>
  <c r="C45" i="2"/>
  <c r="A4" i="2"/>
  <c r="C47" i="2"/>
  <c r="C10" i="2"/>
  <c r="B97" i="2"/>
  <c r="A46" i="2"/>
  <c r="C62" i="2"/>
  <c r="D55" i="2"/>
  <c r="A27" i="2"/>
  <c r="D113" i="2"/>
  <c r="C57" i="2"/>
  <c r="D78" i="2"/>
  <c r="B46" i="2"/>
  <c r="B77" i="2"/>
  <c r="A38" i="2"/>
  <c r="A25" i="2"/>
  <c r="C93" i="2"/>
  <c r="A35" i="2"/>
  <c r="A68" i="2"/>
  <c r="A114" i="2"/>
  <c r="B41" i="2"/>
  <c r="D31" i="2"/>
  <c r="C73" i="2"/>
  <c r="B68" i="2"/>
  <c r="B43" i="2"/>
  <c r="C86" i="2"/>
  <c r="C80" i="2"/>
  <c r="A33" i="2"/>
  <c r="B94" i="2"/>
  <c r="D116" i="2"/>
  <c r="D36" i="2"/>
  <c r="B3" i="2"/>
  <c r="C59" i="2"/>
  <c r="A58" i="2"/>
  <c r="B62" i="2"/>
  <c r="C102" i="2"/>
  <c r="D40" i="2"/>
  <c r="C66" i="2"/>
  <c r="A116" i="2"/>
  <c r="B26" i="2"/>
  <c r="D42" i="2"/>
  <c r="D21" i="2"/>
  <c r="C74" i="2"/>
  <c r="A44" i="2"/>
  <c r="C114" i="2"/>
  <c r="C37" i="2"/>
  <c r="D7" i="2"/>
  <c r="A5" i="2"/>
  <c r="A71" i="2"/>
  <c r="B89" i="2"/>
  <c r="D49" i="2"/>
  <c r="D114" i="2"/>
  <c r="A105" i="2"/>
  <c r="B70" i="2"/>
  <c r="C92" i="2"/>
  <c r="D35" i="2"/>
  <c r="B33" i="2"/>
  <c r="B119" i="2"/>
  <c r="B47" i="2"/>
  <c r="B9" i="2"/>
  <c r="A75" i="2"/>
  <c r="A17" i="2"/>
  <c r="D110" i="2"/>
  <c r="A26" i="2"/>
  <c r="B91" i="2"/>
  <c r="D64" i="2"/>
  <c r="D53" i="2"/>
  <c r="C6" i="2"/>
  <c r="A91" i="2"/>
  <c r="C113" i="2"/>
  <c r="C36" i="2"/>
  <c r="D62" i="2"/>
  <c r="B80" i="2"/>
  <c r="A7" i="2"/>
  <c r="B75" i="2"/>
  <c r="D20" i="2"/>
  <c r="D115" i="2"/>
  <c r="A48" i="2"/>
  <c r="B6" i="2"/>
  <c r="C51" i="2"/>
  <c r="D90" i="2"/>
  <c r="B67" i="2"/>
  <c r="A115" i="2"/>
  <c r="D65" i="2"/>
  <c r="C22" i="2"/>
  <c r="A59" i="2"/>
  <c r="C108" i="2"/>
  <c r="A36" i="2"/>
  <c r="B21" i="2"/>
  <c r="C16" i="2"/>
  <c r="D70" i="2"/>
  <c r="C40" i="2"/>
  <c r="C78" i="2"/>
  <c r="A103" i="2"/>
  <c r="B55" i="2"/>
  <c r="D99" i="2"/>
  <c r="D109" i="2"/>
  <c r="A15" i="2"/>
  <c r="A88" i="2"/>
  <c r="B30" i="2"/>
  <c r="D2" i="2"/>
  <c r="C71" i="2"/>
  <c r="D29" i="2"/>
  <c r="C50" i="2"/>
  <c r="A37" i="2"/>
  <c r="B87" i="2"/>
  <c r="C42" i="2"/>
  <c r="D87" i="2"/>
  <c r="C112" i="2"/>
  <c r="A87" i="2"/>
  <c r="D23" i="2"/>
  <c r="B58" i="2"/>
  <c r="C27" i="2"/>
  <c r="D82" i="2"/>
  <c r="D4" i="2"/>
  <c r="C96" i="2"/>
  <c r="A101" i="2"/>
  <c r="A83" i="2"/>
  <c r="B115" i="2"/>
  <c r="D121" i="2"/>
  <c r="C55" i="2"/>
  <c r="A19" i="2"/>
  <c r="A60" i="2"/>
  <c r="B29" i="2"/>
  <c r="C84" i="2"/>
  <c r="A21" i="2"/>
  <c r="D72" i="2"/>
  <c r="C13" i="2"/>
  <c r="D61" i="2"/>
  <c r="A32" i="2"/>
  <c r="D28" i="2"/>
  <c r="A73" i="2"/>
  <c r="C19" i="2"/>
  <c r="C69" i="2"/>
  <c r="B61" i="2"/>
  <c r="C4" i="2"/>
  <c r="C61" i="2"/>
  <c r="B86" i="2"/>
  <c r="B17" i="2"/>
  <c r="B112" i="2"/>
  <c r="B12" i="2"/>
  <c r="D100" i="2"/>
  <c r="A95" i="2"/>
  <c r="B108" i="2"/>
  <c r="C24" i="2"/>
  <c r="B40" i="2"/>
  <c r="D117" i="2"/>
  <c r="D84" i="2"/>
  <c r="B100" i="2"/>
  <c r="D50" i="2"/>
  <c r="B50" i="2"/>
  <c r="C26" i="2"/>
  <c r="A66" i="2"/>
  <c r="B120" i="2"/>
  <c r="C52" i="2"/>
  <c r="A77" i="2"/>
  <c r="D93" i="2"/>
  <c r="C67" i="2"/>
  <c r="A40" i="2"/>
  <c r="C5" i="2"/>
  <c r="A45" i="2"/>
  <c r="A76" i="2"/>
  <c r="D54" i="2"/>
  <c r="D80" i="2"/>
  <c r="D86" i="2"/>
  <c r="A65" i="2"/>
  <c r="B63" i="2"/>
  <c r="C34" i="2"/>
  <c r="D26" i="2"/>
  <c r="C115" i="2"/>
  <c r="A43" i="2"/>
  <c r="C38" i="2"/>
  <c r="C77" i="2"/>
  <c r="A9" i="2"/>
  <c r="D97" i="2"/>
  <c r="B83" i="2"/>
  <c r="B103" i="2"/>
  <c r="C23" i="2"/>
  <c r="D6" i="2"/>
  <c r="B44" i="2"/>
  <c r="A24" i="2"/>
  <c r="C33" i="2"/>
  <c r="D24" i="2"/>
  <c r="D13" i="2"/>
  <c r="A89" i="2"/>
  <c r="B10" i="2"/>
  <c r="C68" i="2"/>
  <c r="D34" i="2"/>
  <c r="D111" i="2"/>
  <c r="A98" i="2"/>
  <c r="A28" i="2"/>
  <c r="B32" i="2"/>
  <c r="C64" i="2"/>
  <c r="D73" i="2"/>
  <c r="A14" i="2"/>
  <c r="D106" i="2"/>
  <c r="B107" i="2"/>
  <c r="B66" i="2"/>
  <c r="C82" i="2"/>
  <c r="D44" i="2"/>
  <c r="D105" i="2"/>
  <c r="A10" i="2"/>
  <c r="B19" i="2"/>
  <c r="B92" i="2"/>
  <c r="D43" i="2"/>
  <c r="D102" i="2"/>
  <c r="D39" i="2"/>
  <c r="A6" i="2"/>
  <c r="A39" i="2"/>
  <c r="B79" i="2"/>
  <c r="C7" i="2"/>
  <c r="D112" i="2"/>
  <c r="D41" i="2"/>
  <c r="A120" i="2"/>
  <c r="C72" i="2"/>
  <c r="B118" i="2"/>
  <c r="C94" i="2"/>
  <c r="D37" i="2"/>
  <c r="A53" i="2"/>
  <c r="A113" i="2"/>
  <c r="B18" i="2"/>
  <c r="C58" i="2"/>
  <c r="B16" i="2"/>
  <c r="A93" i="2"/>
  <c r="D52" i="2"/>
  <c r="B11" i="2"/>
  <c r="B84" i="2"/>
  <c r="C118" i="2"/>
  <c r="C17" i="2"/>
  <c r="C28" i="2"/>
  <c r="A106" i="2"/>
  <c r="B48" i="2"/>
  <c r="D89" i="2"/>
  <c r="A100" i="2"/>
  <c r="B51" i="2"/>
  <c r="A110" i="2"/>
  <c r="C15" i="2"/>
  <c r="D30" i="2"/>
  <c r="A30" i="2"/>
  <c r="C46" i="2"/>
  <c r="A51" i="2"/>
  <c r="B57" i="2"/>
  <c r="A64" i="2"/>
  <c r="D5" i="2"/>
  <c r="C11" i="2"/>
  <c r="C105" i="2"/>
  <c r="A118" i="2"/>
  <c r="D25" i="2"/>
  <c r="D83" i="2"/>
  <c r="D69" i="2"/>
  <c r="B22" i="2"/>
  <c r="C120" i="2"/>
  <c r="A84" i="2"/>
  <c r="C14" i="2"/>
  <c r="D12" i="2"/>
  <c r="D81" i="2"/>
  <c r="D32" i="2"/>
  <c r="C100" i="2"/>
  <c r="B45" i="2"/>
  <c r="D79" i="2"/>
  <c r="B39" i="2"/>
  <c r="D63" i="2"/>
  <c r="C49" i="2"/>
  <c r="C117" i="2"/>
  <c r="B93" i="2"/>
  <c r="C56" i="2"/>
  <c r="B99" i="2"/>
  <c r="A31" i="2"/>
  <c r="D19" i="2"/>
  <c r="A8" i="2"/>
  <c r="D75" i="2"/>
  <c r="D15" i="2"/>
  <c r="B5" i="2"/>
  <c r="D107" i="2"/>
  <c r="A74" i="2"/>
  <c r="B104" i="2"/>
  <c r="C76" i="2"/>
  <c r="A109" i="2"/>
  <c r="C106" i="2"/>
  <c r="D47" i="2"/>
  <c r="A79" i="2"/>
  <c r="A119" i="2"/>
  <c r="B113" i="2"/>
  <c r="B110" i="2"/>
  <c r="B38" i="2"/>
  <c r="D68" i="2"/>
  <c r="C25" i="2"/>
  <c r="B85" i="2"/>
  <c r="B109" i="2"/>
  <c r="C20" i="2"/>
  <c r="C91" i="2"/>
  <c r="B72" i="2"/>
  <c r="E5" i="4" l="1"/>
  <c r="D5" i="4"/>
  <c r="C5" i="4"/>
  <c r="F5" i="4"/>
  <c r="F4" i="4"/>
  <c r="E4" i="4"/>
  <c r="D4" i="4"/>
  <c r="C4" i="4"/>
  <c r="F3" i="4"/>
  <c r="E3" i="4"/>
  <c r="D3" i="4"/>
  <c r="C3" i="4"/>
  <c r="B5" i="4"/>
  <c r="B4" i="4"/>
  <c r="B3" i="4"/>
  <c r="F2" i="4"/>
  <c r="E2" i="4"/>
  <c r="D2" i="4"/>
  <c r="C2" i="4"/>
  <c r="B2" i="4"/>
  <c r="B13" i="1"/>
  <c r="B26" i="1"/>
  <c r="B39" i="1"/>
  <c r="B52" i="1"/>
  <c r="B65" i="1"/>
  <c r="B78" i="1"/>
  <c r="B91" i="1"/>
  <c r="B104" i="1"/>
  <c r="B117" i="1"/>
  <c r="B130" i="1"/>
  <c r="B143" i="1"/>
  <c r="B156" i="1"/>
  <c r="B169" i="1"/>
  <c r="B182" i="1"/>
  <c r="B195" i="1"/>
  <c r="B208" i="1"/>
  <c r="B221" i="1"/>
  <c r="B234" i="1"/>
  <c r="B247" i="1"/>
  <c r="B260" i="1"/>
  <c r="B273" i="1"/>
  <c r="B286" i="1"/>
  <c r="B299" i="1"/>
  <c r="B312" i="1"/>
  <c r="B325" i="1"/>
  <c r="B338" i="1"/>
  <c r="B351" i="1"/>
  <c r="B364" i="1"/>
  <c r="B377" i="1"/>
  <c r="B390" i="1"/>
  <c r="B403" i="1"/>
  <c r="B416" i="1"/>
  <c r="B429" i="1"/>
  <c r="B442" i="1"/>
  <c r="B455" i="1"/>
  <c r="B468" i="1"/>
  <c r="B481" i="1"/>
  <c r="B494" i="1"/>
  <c r="B507" i="1"/>
  <c r="B520" i="1"/>
  <c r="B533" i="1"/>
  <c r="B546" i="1"/>
  <c r="B559" i="1"/>
  <c r="B572" i="1"/>
  <c r="B585" i="1"/>
  <c r="B598" i="1"/>
  <c r="B611" i="1"/>
  <c r="B624" i="1"/>
  <c r="B637" i="1"/>
  <c r="B650" i="1"/>
  <c r="B663" i="1"/>
  <c r="B676" i="1"/>
  <c r="B689" i="1"/>
  <c r="B702" i="1"/>
  <c r="B715" i="1"/>
  <c r="B728" i="1"/>
  <c r="B741" i="1"/>
  <c r="B754" i="1"/>
  <c r="B767" i="1"/>
  <c r="B780" i="1"/>
  <c r="B793" i="1"/>
  <c r="B806" i="1"/>
  <c r="B819" i="1"/>
  <c r="B832" i="1"/>
  <c r="B845" i="1"/>
  <c r="B858" i="1"/>
  <c r="B871" i="1"/>
  <c r="B884" i="1"/>
  <c r="B897" i="1"/>
  <c r="B910" i="1"/>
  <c r="B923" i="1"/>
  <c r="B936" i="1"/>
  <c r="B949" i="1"/>
  <c r="B962" i="1"/>
  <c r="B975" i="1"/>
  <c r="B988" i="1"/>
  <c r="B1001" i="1"/>
  <c r="B1014" i="1"/>
  <c r="B1027" i="1"/>
  <c r="B1040" i="1"/>
  <c r="B1053" i="1"/>
  <c r="B1066" i="1"/>
  <c r="B1079" i="1"/>
  <c r="B1092" i="1"/>
  <c r="B1105" i="1"/>
  <c r="B1118" i="1"/>
  <c r="B1131" i="1"/>
  <c r="B1144" i="1"/>
  <c r="B1157" i="1"/>
  <c r="B1170" i="1"/>
  <c r="B1183" i="1"/>
  <c r="B1196" i="1"/>
  <c r="B1209" i="1"/>
  <c r="B1222" i="1"/>
  <c r="B1235" i="1"/>
  <c r="B1248" i="1"/>
  <c r="B1261" i="1"/>
  <c r="B1274" i="1"/>
  <c r="B1287" i="1"/>
  <c r="B1300" i="1"/>
  <c r="B1313" i="1"/>
  <c r="B1326" i="1"/>
  <c r="B1339" i="1"/>
  <c r="B1352" i="1"/>
  <c r="B1365" i="1"/>
  <c r="B1378" i="1"/>
  <c r="B1391" i="1"/>
  <c r="B1404" i="1"/>
  <c r="B1417" i="1"/>
  <c r="B1430" i="1"/>
  <c r="B1443" i="1"/>
  <c r="B1456" i="1"/>
  <c r="B1469" i="1"/>
  <c r="B1482" i="1"/>
  <c r="B1495" i="1"/>
  <c r="B1508" i="1"/>
  <c r="B1521" i="1"/>
  <c r="B1534" i="1"/>
  <c r="B1547" i="1"/>
  <c r="B1560" i="1"/>
  <c r="B1573" i="1"/>
  <c r="H4" i="4" l="1"/>
  <c r="H3" i="4"/>
  <c r="H5" i="4"/>
  <c r="G5" i="4"/>
  <c r="H2" i="4"/>
  <c r="G4" i="4"/>
  <c r="G3" i="4"/>
  <c r="G2" i="4"/>
</calcChain>
</file>

<file path=xl/sharedStrings.xml><?xml version="1.0" encoding="utf-8"?>
<sst xmlns="http://schemas.openxmlformats.org/spreadsheetml/2006/main" count="11515" uniqueCount="7923">
  <si>
    <t>pid</t>
  </si>
  <si>
    <t>time</t>
  </si>
  <si>
    <t>outcome</t>
  </si>
  <si>
    <t>pred_0</t>
  </si>
  <si>
    <t>Age(40):=-1.82797(39.23%)</t>
  </si>
  <si>
    <t>MCH_Values:=-0.3587(7.70%)</t>
  </si>
  <si>
    <t>MCH.min.win_0_730(31.3):=-0.02846(20.75%)</t>
  </si>
  <si>
    <t>MCH.last.win_0_10000(31.3):=-0.01696(12.36%)</t>
  </si>
  <si>
    <t>MCHC-M_Values:=-0.25868(5.55%)</t>
  </si>
  <si>
    <t>MCHC-M.min.win_0_730(34.4):=-0.03787(34.47%)</t>
  </si>
  <si>
    <t>Platelets_Trends:=-0.20227(4.34%)</t>
  </si>
  <si>
    <t>Platelets.win_delta.win_0_180_360_10000(-37):=-0.05609(32.88%)</t>
  </si>
  <si>
    <t>Neutrophils%_Trends:=-0.1651(3.54%)</t>
  </si>
  <si>
    <t>Neutrophils%.std.win_0_10000( 8):=-0.05901(79.11%)</t>
  </si>
  <si>
    <t>Hemoglobin_Values:=-0.16223(3.48%)</t>
  </si>
  <si>
    <t>Hemoglobin.min.win_0_730(16.5):=-0.02992(44.98%)</t>
  </si>
  <si>
    <t>MCH_Trends:=-0.1386(2.97%)</t>
  </si>
  <si>
    <t>MCH.std.win_0_10000(0.75):=0.0442(21.66%)</t>
  </si>
  <si>
    <t>MCH.win_delta.win_0_180_360_10000(1.5):=-0.03234(15.84%)</t>
  </si>
  <si>
    <t>Eosinophils#_log_Values:=-0.13371(2.87%)</t>
  </si>
  <si>
    <t>Eosinophils#_log.last2.win_0_180(-65336):=-0.01364(30.91%)</t>
  </si>
  <si>
    <t>Eosinophils%_log_Trends:=-0.12317(2.64%)</t>
  </si>
  <si>
    <t>Eosinophils%_log.slope.win_0_180(-65336):=-0.04029(45.67%)</t>
  </si>
  <si>
    <t>RDW_log_Values:=-0.11283(2.42%)</t>
  </si>
  <si>
    <t>RDW_log.max.win_0_10000(-65336):=-0.00712(14.71%)</t>
  </si>
  <si>
    <t>RDW_log.first.win_0_10000(-65336):=0.00684(14.13%)</t>
  </si>
  <si>
    <t>SCORES</t>
  </si>
  <si>
    <t>###</t>
  </si>
  <si>
    <t>PID_VIEWER_URL</t>
  </si>
  <si>
    <t>Age(40):=-1.99676(40.85%)</t>
  </si>
  <si>
    <t>MCH_Values:=-0.33634(6.88%)</t>
  </si>
  <si>
    <t>MCH.min.win_0_730(31):=-0.0239(18.08%)</t>
  </si>
  <si>
    <t>MCH.last.win_0_10000(31):=-0.01691(12.80%)</t>
  </si>
  <si>
    <t>MCHC-M_Values:=-0.22967(4.70%)</t>
  </si>
  <si>
    <t>MCHC-M.avg.win_0_10000(33.56667):=-0.01535(18.52%)</t>
  </si>
  <si>
    <t>MCHC-M.max.win_0_10000(34.6):=-0.01028(12.41%)</t>
  </si>
  <si>
    <t>Neutrophils%_Values:=-0.19844(4.06%)</t>
  </si>
  <si>
    <t>Neutrophils%.max.win_0_10000(65):=-0.0455(55.51%)</t>
  </si>
  <si>
    <t>Platelets_Trends:=-0.18655(3.82%)</t>
  </si>
  <si>
    <t>Platelets.win_delta.win_0_180_360_10000(-39):=-0.04377(30.72%)</t>
  </si>
  <si>
    <t>MCH_Trends:=-0.1648(3.37%)</t>
  </si>
  <si>
    <t>MCH.win_delta.win_0_180_360_10000( 1):=-0.03627(21.48%)</t>
  </si>
  <si>
    <t>MCH.slope.win_0_10000(0.24599):=-0.0281(16.64%)</t>
  </si>
  <si>
    <t>Eosinophils#_log_Values:=-0.13225(2.71%)</t>
  </si>
  <si>
    <t>Eosinophils#_log.last2.win_0_180(-65336):=-0.01117(27.58%)</t>
  </si>
  <si>
    <t>Hemoglobin_Values:=-0.1225(2.51%)</t>
  </si>
  <si>
    <t>Hemoglobin.last.win_730_10000(11.6):=-0.00431(19.00%)</t>
  </si>
  <si>
    <t>Hemoglobin.min.win_0_730(13.5):=0.0042(18.51%)</t>
  </si>
  <si>
    <t>Eosinophils%_log_Trends:=-0.11328(2.32%)</t>
  </si>
  <si>
    <t>Eosinophils%_log.slope.win_0_180(-65336):=-0.05024(51.97%)</t>
  </si>
  <si>
    <t>RDW_log_Values:=-0.09502(1.94%)</t>
  </si>
  <si>
    <t>RDW_log.max.win_0_10000(-65336):=-0.00687(14.56%)</t>
  </si>
  <si>
    <t>RDW_log.first.win_0_10000(-65336):=0.0065(13.76%)</t>
  </si>
  <si>
    <t>Age(41):=-2.0631(41.63%)</t>
  </si>
  <si>
    <t>MCH_Values:=-0.42955(8.67%)</t>
  </si>
  <si>
    <t>MCH.min.win_0_180(30):=-0.04308(22.65%)</t>
  </si>
  <si>
    <t>MCH.min.win_0_730(30):=-0.03145(16.53%)</t>
  </si>
  <si>
    <t>MCHC-M_Values:=-0.2472(4.99%)</t>
  </si>
  <si>
    <t>MCHC-M.min.win_0_730(34.3):=-0.03887(33.05%)</t>
  </si>
  <si>
    <t>Platelets_Trends:=-0.23564(4.75%)</t>
  </si>
  <si>
    <t>Platelets.win_delta.win_0_180_360_10000(-52):=-0.07705(36.24%)</t>
  </si>
  <si>
    <t>Neutrophils%_Values:=-0.18865(3.81%)</t>
  </si>
  <si>
    <t>Neutrophils%.max.win_0_10000(71):=-0.04537(59.87%)</t>
  </si>
  <si>
    <t>Hemoglobin_Values:=-0.15833(3.19%)</t>
  </si>
  <si>
    <t>Hemoglobin.min.win_0_730(15.1):=-0.02852(45.83%)</t>
  </si>
  <si>
    <t>Eosinophils%_log_Trends:=-0.13814(2.79%)</t>
  </si>
  <si>
    <t>Eosinophils%_log.slope.win_0_180(-65336):=-0.0632(62.94%)</t>
  </si>
  <si>
    <t>Eosinophils#_log_Values:=-0.12897(2.60%)</t>
  </si>
  <si>
    <t>Eosinophils#_log.last2.win_0_180(-65336):=-0.01862(45.78%)</t>
  </si>
  <si>
    <t>Neutrophils%_Trends:=-0.11426(2.31%)</t>
  </si>
  <si>
    <t>Neutrophils%.std.win_0_10000(7.5):=-0.04491(74.85%)</t>
  </si>
  <si>
    <t>RDW_log_Values:=-0.1073(2.16%)</t>
  </si>
  <si>
    <t>RDW_log.max.win_0_10000(-65336):=-0.00954(20.11%)</t>
  </si>
  <si>
    <t>RDW_log.first.win_0_10000(-65336):=0.00673(14.18%)</t>
  </si>
  <si>
    <t>Age(41):=-2.06786(41.95%)</t>
  </si>
  <si>
    <t>MCHC-M_Values:=-0.2854(5.79%)</t>
  </si>
  <si>
    <t>MCHC-M.min.win_0_730(33.6):=-0.0148(18.89%)</t>
  </si>
  <si>
    <t>MCHC-M.avg.win_0_10000(33.56667):=-0.01147(14.63%)</t>
  </si>
  <si>
    <t>MCH_Trends:=-0.24136(4.90%)</t>
  </si>
  <si>
    <t>MCH.std.win_0_10000(0.16999):=-0.0443(31.28%)</t>
  </si>
  <si>
    <t>Neutrophils%_Values:=-0.22108(4.48%)</t>
  </si>
  <si>
    <t>Neutrophils%.max.win_0_10000(75):=-0.0469(53.47%)</t>
  </si>
  <si>
    <t>MCH_Values:=-0.20204(4.10%)</t>
  </si>
  <si>
    <t>MCH.max.win_730_10000(28.1):=-0.01212(15.93%)</t>
  </si>
  <si>
    <t>MCH.min.win_0_360(27.7):=-0.0112(14.71%)</t>
  </si>
  <si>
    <t>Platelets_Trends:=-0.17577(3.57%)</t>
  </si>
  <si>
    <t>Platelets.win_delta.win_0_180_360_10000(-9):=-0.04928(35.93%)</t>
  </si>
  <si>
    <t>Neutrophils%_Trends:=-0.13522(2.74%)</t>
  </si>
  <si>
    <t>Neutrophils%.std.win_0_10000(7.93025):=-0.04297(71.32%)</t>
  </si>
  <si>
    <t>Hemoglobin_Values:=-0.13158(2.67%)</t>
  </si>
  <si>
    <t>Hemoglobin.min.win_0_730(14.2):=-0.0023(12.94%)</t>
  </si>
  <si>
    <t>Hemoglobin.min.win_0_360(14.2):=-0.00198(11.10%)</t>
  </si>
  <si>
    <t>Hemoglobin.max.win_0_10000(14.2):=-0.0017(9.49%)</t>
  </si>
  <si>
    <t>Eosinophils%_log_Values:=-0.12586(2.55%)</t>
  </si>
  <si>
    <t>Eosinophils%_log.last2.win_0_180(-65336):=-0.01747(22.14%)</t>
  </si>
  <si>
    <t>Eosinophils%_log.avg.win_0_10000( 0):=0.01304(16.53%)</t>
  </si>
  <si>
    <t>RDW_log_Values:=-0.11476(2.33%)</t>
  </si>
  <si>
    <t>RDW_log.max.win_0_10000(-65336):=-0.00663(15.90%)</t>
  </si>
  <si>
    <t>RDW_log.first.win_0_10000(-65336):=0.00506(12.15%)</t>
  </si>
  <si>
    <t>Age(69):=0.86141(28.50%)</t>
  </si>
  <si>
    <t>MCH_Values:=-0.38182(12.63%)</t>
  </si>
  <si>
    <t>MCH.last.win_0_10000(33):=-0.06053(19.97%)</t>
  </si>
  <si>
    <t>MCH.min.win_0_730(33):=-0.05821(19.21%)</t>
  </si>
  <si>
    <t>Platelets_Trends:=-0.33832(11.19%)</t>
  </si>
  <si>
    <t>Platelets.slope.win_0_360(-68.42105):=-0.09745(30.21%)</t>
  </si>
  <si>
    <t>MCV_Values:=-0.16508(5.46%)</t>
  </si>
  <si>
    <t>MCV.first.win_0_1000(102):=-0.04337(19.67%)</t>
  </si>
  <si>
    <t>MCV.min.win_0_10000(98):=-0.04208(19.08%)</t>
  </si>
  <si>
    <t>Eosinophils%_log_Trends:=-0.12603(4.17%)</t>
  </si>
  <si>
    <t>Eosinophils%_log.std.win_0_10000(0.40162):=-0.0285(21.96%)</t>
  </si>
  <si>
    <t>Eosinophils%_log.slope.win_0_730(-0.78788):=-0.0239(18.41%)</t>
  </si>
  <si>
    <t>MCHC-M_Trends:=-0.09949(3.29%)</t>
  </si>
  <si>
    <t>MCHC-M.slope.win_0_10000(0.30205):=-0.01564(29.66%)</t>
  </si>
  <si>
    <t>Gender( 1):=0.08918(2.95%)</t>
  </si>
  <si>
    <t>MCHC-M_Values:=-0.08677(2.87%)</t>
  </si>
  <si>
    <t>MCHC-M.min.win_0_10000(32.6):=-0.03412(26.64%)</t>
  </si>
  <si>
    <t>Hematocrit_Trends:=0.04616(1.53%)</t>
  </si>
  <si>
    <t>Hematocrit.slope.win_0_1000(-2.70945):=0.01065(21.84%)</t>
  </si>
  <si>
    <t>Hematocrit.win_delta.win_0_180_360_10000(-1):=0.00963(19.75%)</t>
  </si>
  <si>
    <t>MCH_Trends:=-0.04515(1.49%)</t>
  </si>
  <si>
    <t>MCH.win_delta.win_0_180_360_10000(-0.9):=0.09492(24.71%)</t>
  </si>
  <si>
    <t>MCH.slope.win_0_10000(0.52072):=-0.07943(20.68%)</t>
  </si>
  <si>
    <t>MCH_Trends:=-0.30891(13.09%)</t>
  </si>
  <si>
    <t>MCH.win_delta.win_0_180_360_10000(0.1):=-0.07857(29.92%)</t>
  </si>
  <si>
    <t>MPV_Values:=0.26023(11.02%)</t>
  </si>
  <si>
    <t>MPV.avg.win_0_730(8.3):=0.0681(23.53%)</t>
  </si>
  <si>
    <t>MPV.min.win_0_1000(7.6):=0.06293(21.75%)</t>
  </si>
  <si>
    <t>Age(59):=0.24107(10.21%)</t>
  </si>
  <si>
    <t>Hemoglobin_Trends:=-0.17516(7.42%)</t>
  </si>
  <si>
    <t>Hemoglobin.win_delta.win_0_180_730_10000(1.3):=-0.0735(45.63%)</t>
  </si>
  <si>
    <t>MCHC-M_Values:=-0.0876(3.71%)</t>
  </si>
  <si>
    <t>MCHC-M.min.win_0_730(32.7):=0.0175(20.60%)</t>
  </si>
  <si>
    <t>MCHC-M.first.win_0_730(33):=-0.0158(18.60%)</t>
  </si>
  <si>
    <t>Platelets_Trends:=-0.08198(3.47%)</t>
  </si>
  <si>
    <t>Platelets.std.win_0_360(78.5):=-0.0494(24.89%)</t>
  </si>
  <si>
    <t>Platelets.win_delta.win_0_180_360_10000(-40):=-0.04714(23.75%)</t>
  </si>
  <si>
    <t>Gender( 1):=0.07617(3.23%)</t>
  </si>
  <si>
    <t>Hemoglobin_Values:=-0.07066(2.99%)</t>
  </si>
  <si>
    <t>Hemoglobin.min.win_0_10000(13.4):=-0.00472(13.94%)</t>
  </si>
  <si>
    <t>Hemoglobin.last.win_0_10000(15):=-0.00402(11.87%)</t>
  </si>
  <si>
    <t>Basophils%_log_Values:=-0.06448(2.73%)</t>
  </si>
  <si>
    <t>Basophils%_log.max.win_0_360( 0):=-0.01706(26.08%)</t>
  </si>
  <si>
    <t>WBC_log_Values:=0.05977(2.53%)</t>
  </si>
  <si>
    <t>WBC_log.first.win_0_10000(2.12823):=0.01728(56.28%)</t>
  </si>
  <si>
    <t>Age(70):=0.80523(25.83%)</t>
  </si>
  <si>
    <t>Hemoglobin_Trends:=-0.35087(11.25%)</t>
  </si>
  <si>
    <t>Hemoglobin.win_delta.win_0_180_730_10000(0.5):=-0.06543(32.81%)</t>
  </si>
  <si>
    <t>MCH_Trends:=-0.27441(8.80%)</t>
  </si>
  <si>
    <t>MCH.win_delta.win_0_180_360_10000(0.5):=-0.06229(32.93%)</t>
  </si>
  <si>
    <t>MCH_Values:=-0.18197(5.84%)</t>
  </si>
  <si>
    <t>MCH.last.win_0_10000(31.7):=-0.05486(21.19%)</t>
  </si>
  <si>
    <t>MCH.min.win_0_730(31.2):=-0.04421(17.08%)</t>
  </si>
  <si>
    <t>Gender( 2):=-0.16512(5.30%)</t>
  </si>
  <si>
    <t>Basophils%_log_Values:=-0.11508(3.69%)</t>
  </si>
  <si>
    <t>Basophils%_log.avg.win_0_10000(0.31481):=-0.03932(44.28%)</t>
  </si>
  <si>
    <t>Monocytes#_log_Values:=0.09888(3.17%)</t>
  </si>
  <si>
    <t>Monocytes#_log.min.win_0_10000(-1.60944):=0.03348(36.29%)</t>
  </si>
  <si>
    <t>Eosinophils#_log_Trends:=-0.07984(2.56%)</t>
  </si>
  <si>
    <t>Eosinophils#_log.slope.win_0_10000(-0.03675):=-0.01631(33.38%)</t>
  </si>
  <si>
    <t>RDW_log_Values:=0.05836(1.87%)</t>
  </si>
  <si>
    <t>RDW_log.first.win_0_10000(-65336):=0.01225(18.04%)</t>
  </si>
  <si>
    <t>RDW_log.min.win_0_10000(-65336):=0.00902(13.29%)</t>
  </si>
  <si>
    <t>Eosinophils#_log_Values:=0.05576(1.79%)</t>
  </si>
  <si>
    <t>Eosinophils#_log.max.win_0_10000(-0.9163):=0.00903(18.27%)</t>
  </si>
  <si>
    <t>Eosinophils#_log.max.win_0_1000(-1.20397):=0.0071(14.38%)</t>
  </si>
  <si>
    <t>Age(74):=0.83313(22.90%)</t>
  </si>
  <si>
    <t>MPV_Values:=-0.46808(12.87%)</t>
  </si>
  <si>
    <t>MPV.min.win_0_10000(13.5):=-0.27182(57.30%)</t>
  </si>
  <si>
    <t>MCH_Trends:=-0.37892(10.42%)</t>
  </si>
  <si>
    <t>MCH.win_delta.win_0_180_730_10000(-0.1):=-0.0775(29.82%)</t>
  </si>
  <si>
    <t>Gender( 2):=-0.27432(7.54%)</t>
  </si>
  <si>
    <t>MCH_Values:=-0.18472(5.08%)</t>
  </si>
  <si>
    <t>MCH.last.win_0_10000(30.4):=-0.04863(25.21%)</t>
  </si>
  <si>
    <t>Eosinophils%_log_Trends:=-0.12945(3.56%)</t>
  </si>
  <si>
    <t>Eosinophils%_log.slope.win_0_10000(-0.14365):=-0.02273(22.51%)</t>
  </si>
  <si>
    <t>Eosinophils%_log.std.win_0_10000(0.6715):=-0.01767(17.50%)</t>
  </si>
  <si>
    <t>Neutrophils#_log_Values:=-0.1217(3.35%)</t>
  </si>
  <si>
    <t>Neutrophils#_log.first.win_0_1000(2.14007):=-0.01123(16.47%)</t>
  </si>
  <si>
    <t>Neutrophils#_log.first.win_0_730(2.14007):=-0.0098(14.38%)</t>
  </si>
  <si>
    <t>WBC_log_Values:=-0.11324(3.11%)</t>
  </si>
  <si>
    <t>WBC_log.min.win_0_1000(2.4681):=0.0074(30.78%)</t>
  </si>
  <si>
    <t>Neutrophils%_Values:=-0.09072(2.49%)</t>
  </si>
  <si>
    <t>Neutrophils%.first.win_0_180(72):=-0.01703(28.72%)</t>
  </si>
  <si>
    <t>Basophils%_log_Values:=-0.0877(2.41%)</t>
  </si>
  <si>
    <t>Basophils%_log.avg.win_0_360( 0):=-0.00956(13.59%)</t>
  </si>
  <si>
    <t>Basophils%_log.avg.win_0_10000( 0):=-0.00864(12.28%)</t>
  </si>
  <si>
    <t>Age(63):=0.34536(15.31%)</t>
  </si>
  <si>
    <t>MCH_Trends:=-0.22761(10.09%)</t>
  </si>
  <si>
    <t>MCH.slope.win_0_10000(0.11302):=-0.07562(31.52%)</t>
  </si>
  <si>
    <t>Platelets_Trends:=-0.13495(5.98%)</t>
  </si>
  <si>
    <t>Platelets.slope.win_0_360(-25.25228):=-0.06932(39.72%)</t>
  </si>
  <si>
    <t>Lymphocytes%_Trends:=0.09792(4.34%)</t>
  </si>
  <si>
    <t>Lymphocytes%.slope.win_0_10000(-1.20893):=0.02602(37.63%)</t>
  </si>
  <si>
    <t>Neutrophils#_log_Values:=0.0798(3.54%)</t>
  </si>
  <si>
    <t>Neutrophils#_log.avg.win_0_180(1.45738):=0.01403(22.91%)</t>
  </si>
  <si>
    <t>Neutrophils#_log.max.win_730_10000(1.91692):=0.00815(13.31%)</t>
  </si>
  <si>
    <t>MCH_Values:=-0.07917(3.51%)</t>
  </si>
  <si>
    <t>MCH.min.win_0_730(29.7):=-0.01893(14.02%)</t>
  </si>
  <si>
    <t>MCH.min.win_730_10000(28):=0.0177(13.11%)</t>
  </si>
  <si>
    <t>Monocytes%_Values:=-0.076(3.37%)</t>
  </si>
  <si>
    <t>Monocytes%.min.win_0_360( 4):=-0.02252(21.19%)</t>
  </si>
  <si>
    <t>Monocytes%.avg.win_0_360(5.44444):=-0.02235(21.03%)</t>
  </si>
  <si>
    <t>MPV_Values:=-0.0744(3.30%)</t>
  </si>
  <si>
    <t>MPV.avg.win_0_730(-65336):=-0.01521(18.57%)</t>
  </si>
  <si>
    <t>MPV.min.win_0_730(-65336):=-0.01428(17.44%)</t>
  </si>
  <si>
    <t>Basophils%_log_Values:=-0.0725(3.21%)</t>
  </si>
  <si>
    <t>Basophils%_log.min.win_730_10000( 0):=-0.04799(44.43%)</t>
  </si>
  <si>
    <t>Eosinophils#_log_Values:=0.06826(3.03%)</t>
  </si>
  <si>
    <t>Eosinophils#_log.last2.win_0_180(-1.60944):=0.01662(20.64%)</t>
  </si>
  <si>
    <t>Eosinophils#_log.max.win_0_360(-1.20397):=0.01229(15.26%)</t>
  </si>
  <si>
    <t>Age(40):=-2.03579(39.79%)</t>
  </si>
  <si>
    <t>MCH_Values:=-0.3986(7.79%)</t>
  </si>
  <si>
    <t>MCH.min.win_0_730(30.3):=-0.03595(21.61%)</t>
  </si>
  <si>
    <t>MCH.min.win_0_360(30.3):=-0.02424(14.57%)</t>
  </si>
  <si>
    <t>MCHC-M_Values:=-0.24193(4.73%)</t>
  </si>
  <si>
    <t>MCHC-M.min.win_0_1000(34.8):=-0.01494(18.36%)</t>
  </si>
  <si>
    <t>MCHC-M.avg.win_0_10000(34.85):=-0.01317(16.18%)</t>
  </si>
  <si>
    <t>Monocytes#_log_Values:=-0.1698(3.32%)</t>
  </si>
  <si>
    <t>Monocytes#_log.avg.win_0_180(-1.20397):=-0.01535(26.38%)</t>
  </si>
  <si>
    <t>MCH_Trends:=-0.16667(3.26%)</t>
  </si>
  <si>
    <t>MCH.std.win_0_10000(0.35):=-0.02404(20.69%)</t>
  </si>
  <si>
    <t>MCH.slope.win_0_730(-65336):=-0.02169(18.66%)</t>
  </si>
  <si>
    <t>Neutrophils%_Values:=-0.16398(3.21%)</t>
  </si>
  <si>
    <t>Neutrophils%.max.win_0_10000(66):=-0.04264(55.55%)</t>
  </si>
  <si>
    <t>Hemoglobin_Values:=-0.13098(2.56%)</t>
  </si>
  <si>
    <t>Hemoglobin.last.win_730_10000(14.2):=0.00657(28.48%)</t>
  </si>
  <si>
    <t>Eosinophils%_log_Trends:=-0.13083(2.56%)</t>
  </si>
  <si>
    <t>Eosinophils%_log.slope.win_0_180(-65336):=-0.05779(48.08%)</t>
  </si>
  <si>
    <t>Eosinophils#_log_Values:=-0.12648(2.47%)</t>
  </si>
  <si>
    <t>Eosinophils#_log.last2.win_0_180(-65336):=-0.0174(38.27%)</t>
  </si>
  <si>
    <t>Platelets_Trends:=-0.12358(2.42%)</t>
  </si>
  <si>
    <t>Platelets.slope.win_0_360(-65336):=-0.02621(35.61%)</t>
  </si>
  <si>
    <t>Age(62):=0.32626(13.02%)</t>
  </si>
  <si>
    <t>MCH_Trends:=-0.31645(12.63%)</t>
  </si>
  <si>
    <t>MCH.slope.win_0_10000(-0.06866):=-0.059(27.70%)</t>
  </si>
  <si>
    <t>Monocytes#_log_Values:=0.19068(7.61%)</t>
  </si>
  <si>
    <t>Monocytes#_log.min.win_0_180(0.18232):=0.02035(17.21%)</t>
  </si>
  <si>
    <t>Monocytes#_log.avg.win_0_1000(0.18232):=0.01676(14.17%)</t>
  </si>
  <si>
    <t>Gender( 1):=0.12765(5.10%)</t>
  </si>
  <si>
    <t>MCH_Values:=-0.12333(4.92%)</t>
  </si>
  <si>
    <t>MCH.avg.win_0_180(29.9):=-0.02941(20.25%)</t>
  </si>
  <si>
    <t>MCH.min.win_0_730(29.9):=-0.01938(13.34%)</t>
  </si>
  <si>
    <t>Lymphocytes#_log_Values:=0.1159(4.63%)</t>
  </si>
  <si>
    <t>Lymphocytes#_log.min.win_0_180(1.28093):=0.03515(31.77%)</t>
  </si>
  <si>
    <t>MCV_Values:=-0.09012(3.60%)</t>
  </si>
  <si>
    <t>MCV.max.win_730_10000(89):=-0.01997(22.88%)</t>
  </si>
  <si>
    <t>MCV.avg.win_0_730(91):=-0.01375(15.75%)</t>
  </si>
  <si>
    <t>MCV_Trends:=-0.07608(3.04%)</t>
  </si>
  <si>
    <t>MCV.slope.win_0_1000(-65336):=-0.01966(26.84%)</t>
  </si>
  <si>
    <t>Eosinophils#_log_Trends:=-0.07484(2.99%)</t>
  </si>
  <si>
    <t>Eosinophils#_log.slope.win_0_10000(-0.00694):=-0.01131(30.45%)</t>
  </si>
  <si>
    <t>Neutrophils#_log_Values:=0.06536(2.61%)</t>
  </si>
  <si>
    <t>Neutrophils#_log.first.win_0_730(2.11626):=-0.00776(11.73%)</t>
  </si>
  <si>
    <t>Neutrophils#_log.min.win_0_730(2.11626):=0.00748(11.30%)</t>
  </si>
  <si>
    <t>Neutrophils#_log.first.win_0_1000(2.11626):=-0.00698(10.55%)</t>
  </si>
  <si>
    <t>MCH_Trends:=2.16768(18.79%)</t>
  </si>
  <si>
    <t>MCH.win_delta.win_0_180_360_10000(-9.3):=0.55161(33.26%)</t>
  </si>
  <si>
    <t>MCH_Values:=1.26565(10.97%)</t>
  </si>
  <si>
    <t>MCH.avg.win_0_180(22.05):=0.14959(24.31%)</t>
  </si>
  <si>
    <t>MCH.last.win_0_10000(20.8):=0.11288(18.34%)</t>
  </si>
  <si>
    <t>Age(82):=1.25866(10.91%)</t>
  </si>
  <si>
    <t>Hematocrit_Trends:=0.7694(6.67%)</t>
  </si>
  <si>
    <t>Hematocrit.slope.win_0_1000(-12.98382):=0.06604(29.83%)</t>
  </si>
  <si>
    <t>Platelets_Trends:=0.662(5.74%)</t>
  </si>
  <si>
    <t>Platelets.win_delta.win_0_180_360_10000(51):=0.1083(33.59%)</t>
  </si>
  <si>
    <t>Hemoglobin_Values:=0.66194(5.74%)</t>
  </si>
  <si>
    <t>Hemoglobin.last.win_0_10000(7.2):=0.07334(28.18%)</t>
  </si>
  <si>
    <t>RDW_log_Values:=0.56494(4.90%)</t>
  </si>
  <si>
    <t>RDW_log.min.win_0_730(-65336):=0.0194(13.31%)</t>
  </si>
  <si>
    <t>RDW_log.first.win_0_1000(-65336):=0.01804(12.38%)</t>
  </si>
  <si>
    <t>Lymphocytes#_log_Values:=0.41581(3.60%)</t>
  </si>
  <si>
    <t>Lymphocytes#_log.min.win_0_730(0.9163):=0.03547(36.22%)</t>
  </si>
  <si>
    <t>Hemoglobin_Trends:=0.40529(3.51%)</t>
  </si>
  <si>
    <t>Hemoglobin.win_delta.win_0_180_360_10000(-6.3):=0.08686(35.43%)</t>
  </si>
  <si>
    <t>WBC_log_Trends:=0.37515(3.25%)</t>
  </si>
  <si>
    <t>WBC_log.std.win_0_730(0.07558):=0.02811(32.36%)</t>
  </si>
  <si>
    <t>MCH_Trends:=2.22515(18.27%)</t>
  </si>
  <si>
    <t>MCH.win_delta.win_0_180_360_10000(-6.6):=0.57517(32.65%)</t>
  </si>
  <si>
    <t>Age(92):=1.26843(10.41%)</t>
  </si>
  <si>
    <t>MCH_Values:=1.11186(9.13%)</t>
  </si>
  <si>
    <t>MCH.avg.win_0_180(23.7):=0.1448(25.20%)</t>
  </si>
  <si>
    <t>Hematocrit_Trends:=0.91444(7.51%)</t>
  </si>
  <si>
    <t>Hematocrit.win_delta.win_0_180_360_10000(-10):=0.06725(28.17%)</t>
  </si>
  <si>
    <t>RBC_Trends:=0.64586(5.30%)</t>
  </si>
  <si>
    <t>RBC.slope.win_0_10000(-0.1001):=0.0458(34.42%)</t>
  </si>
  <si>
    <t>Platelets_Trends:=0.62848(5.16%)</t>
  </si>
  <si>
    <t>Platelets.win_delta.win_0_180_360_10000(98):=0.20244(45.58%)</t>
  </si>
  <si>
    <t>Hemoglobin_Values:=0.5237(4.30%)</t>
  </si>
  <si>
    <t>Hemoglobin.last.win_0_10000(7.8):=0.0561(32.29%)</t>
  </si>
  <si>
    <t>Hemoglobin_Trends:=0.45082(3.70%)</t>
  </si>
  <si>
    <t>Hemoglobin.win_delta.win_0_180_360_10000(-4.2):=0.0923(32.85%)</t>
  </si>
  <si>
    <t>RDW_log_Values:=0.42306(3.47%)</t>
  </si>
  <si>
    <t>RDW_log.min.win_730_10000(-65336):=-0.0315(18.78%)</t>
  </si>
  <si>
    <t>RDW_log.avg.win_0_10000(-65336):=0.01568(9.35%)</t>
  </si>
  <si>
    <t>WBC_log_Trends:=0.4225(3.47%)</t>
  </si>
  <si>
    <t>WBC_log.std.win_0_730(0.03402):=0.02645(31.59%)</t>
  </si>
  <si>
    <t>MCH_Trends:=2.24478(16.96%)</t>
  </si>
  <si>
    <t>MCH.win_delta.win_0_180_360_10000(-7.4):=0.57395(33.02%)</t>
  </si>
  <si>
    <t>Age(67):=1.40016(10.58%)</t>
  </si>
  <si>
    <t>MCH_Values:=1.33826(10.11%)</t>
  </si>
  <si>
    <t>MCH.avg.win_0_180(21.6):=0.19218(27.01%)</t>
  </si>
  <si>
    <t>Hematocrit_Trends:=0.96283(7.27%)</t>
  </si>
  <si>
    <t>Hematocrit.win_delta.win_0_180_360_10000(-10):=0.08199(33.67%)</t>
  </si>
  <si>
    <t>Hemoglobin_Values:=0.73408(5.55%)</t>
  </si>
  <si>
    <t>Hemoglobin.min.win_0_730(8.5):=0.07896(38.73%)</t>
  </si>
  <si>
    <t>Platelets_Trends:=0.70886(5.36%)</t>
  </si>
  <si>
    <t>Platelets.win_delta.win_0_180_360_10000(109):=0.20294(42.22%)</t>
  </si>
  <si>
    <t>RDW_log_Values:=0.66445(5.02%)</t>
  </si>
  <si>
    <t>RDW_log.first.win_0_10000(-65336):=0.03796(18.47%)</t>
  </si>
  <si>
    <t>RDW_log.first.win_0_1000(-65336):=0.02203(10.72%)</t>
  </si>
  <si>
    <t>RBC_Trends:=0.63198(4.77%)</t>
  </si>
  <si>
    <t>RBC.slope.win_0_10000(-0.07567):=0.04456(35.18%)</t>
  </si>
  <si>
    <t>Hemoglobin_Trends:=0.47038(3.55%)</t>
  </si>
  <si>
    <t>Hemoglobin.win_delta.win_0_180_360_10000(-3.4):=0.101(36.45%)</t>
  </si>
  <si>
    <t>Lymphocytes#_log_Values:=0.45944(3.47%)</t>
  </si>
  <si>
    <t>Lymphocytes#_log.min.win_0_730(0.53063):=0.03036(35.92%)</t>
  </si>
  <si>
    <t>MCH_Trends:=-0.18931(9.80%)</t>
  </si>
  <si>
    <t>MCH.win_delta.win_0_180_360_10000(1.8):=-0.0968(24.38%)</t>
  </si>
  <si>
    <t>MCH.std.win_0_10000(0.91451):=0.05975(15.05%)</t>
  </si>
  <si>
    <t>Age(60):=0.16208(8.39%)</t>
  </si>
  <si>
    <t>MCV_Values:=0.12266(6.35%)</t>
  </si>
  <si>
    <t>MCV.last2.win_0_180(83):=0.02446(22.88%)</t>
  </si>
  <si>
    <t>MCV.avg.win_0_730(84.57143):=0.01512(14.14%)</t>
  </si>
  <si>
    <t>Hemoglobin_Trends:=-0.12063(6.24%)</t>
  </si>
  <si>
    <t>Hemoglobin.win_delta.win_0_180_730_10000(0.9):=-0.07111(49.59%)</t>
  </si>
  <si>
    <t>Basophils%_log_Values:=-0.07114(3.68%)</t>
  </si>
  <si>
    <t>Basophils%_log.avg.win_0_360(0.23902):=-0.01857(25.94%)</t>
  </si>
  <si>
    <t>MCV_Trends:=-0.06918(3.58%)</t>
  </si>
  <si>
    <t>MCV.win_delta.win_0_180_360_10000( 3):=-0.01765(28.89%)</t>
  </si>
  <si>
    <t>Neutrophils%_Trends:=0.06702(3.47%)</t>
  </si>
  <si>
    <t>Neutrophils%.std.win_0_360(0.8):=0.02072(40.74%)</t>
  </si>
  <si>
    <t>Gender( 1):=0.06516(3.37%)</t>
  </si>
  <si>
    <t>Hematocrit_Values:=0.06152(3.18%)</t>
  </si>
  <si>
    <t>Hematocrit.max.win_730_10000(44):=0.02438(41.19%)</t>
  </si>
  <si>
    <t>Hematocrit_Trends:=-0.06002(3.11%)</t>
  </si>
  <si>
    <t>Hematocrit.win_delta.win_0_180_360_10000( 3):=-0.02073(28.72%)</t>
  </si>
  <si>
    <t>Age(50):=-1.0374(29.11%)</t>
  </si>
  <si>
    <t>MCH_Values:=0.57298(16.08%)</t>
  </si>
  <si>
    <t>MCH.min.win_0_730(24.2):=0.16797(32.36%)</t>
  </si>
  <si>
    <t>Gender( 1):=0.24455(6.86%)</t>
  </si>
  <si>
    <t>Eosinophils%_log_Trends:=0.16366(4.59%)</t>
  </si>
  <si>
    <t>Eosinophils%_log.slope.win_0_180( 0):=0.06547(61.74%)</t>
  </si>
  <si>
    <t>Hematocrit_Trends:=0.15583(4.37%)</t>
  </si>
  <si>
    <t>Hematocrit.slope.win_0_10000(-0.98318):=0.0263(43.92%)</t>
  </si>
  <si>
    <t>Platelets_Values:=0.13362(3.75%)</t>
  </si>
  <si>
    <t>Platelets.last.win_0_10000(388):=0.02857(18.71%)</t>
  </si>
  <si>
    <t>Platelets.max.win_0_180(388):=0.02741(17.96%)</t>
  </si>
  <si>
    <t>Lymphocytes%_Values:=-0.10982(3.08%)</t>
  </si>
  <si>
    <t>Lymphocytes%.avg.win_0_180(31):=-0.01358(13.82%)</t>
  </si>
  <si>
    <t>Lymphocytes%.last.win_0_10000(28):=-0.01054(10.73%)</t>
  </si>
  <si>
    <t>Lymphocytes%.first.win_0_10000(37):=-0.00981(9.99%)</t>
  </si>
  <si>
    <t>MCV_Values:=-0.08676(2.43%)</t>
  </si>
  <si>
    <t>MCV.max.win_730_10000(80):=-0.0777(54.27%)</t>
  </si>
  <si>
    <t>Monocytes#_log_Values:=0.0813(2.28%)</t>
  </si>
  <si>
    <t>Monocytes#_log.last.win_730_10000(-0.22314):=-0.0314(30.21%)</t>
  </si>
  <si>
    <t>Basophils%_log_Values:=-0.073(2.05%)</t>
  </si>
  <si>
    <t>Basophils%_log.avg.win_0_360(0.19939):=-0.02372(31.14%)</t>
  </si>
  <si>
    <t>Age(84):=0.92186(24.87%)</t>
  </si>
  <si>
    <t>MCH_Values:=-0.4881(13.17%)</t>
  </si>
  <si>
    <t>MCH.min.win_0_730(35.3):=-0.05045(17.96%)</t>
  </si>
  <si>
    <t>MCH.min.win_730_10000(33.1):=-0.04362(15.53%)</t>
  </si>
  <si>
    <t>MCH_Trends:=-0.3488(9.41%)</t>
  </si>
  <si>
    <t>MCH.slope.win_0_10000(0.20054):=-0.0518(22.79%)</t>
  </si>
  <si>
    <t>MCH.slope.win_0_1000(0.12795):=-0.04207(18.51%)</t>
  </si>
  <si>
    <t>RBC_Values:=-0.21903(5.91%)</t>
  </si>
  <si>
    <t>RBC.max.win_0_1000(3.9):=-0.01839(21.80%)</t>
  </si>
  <si>
    <t>RBC.first.win_0_1000(3.8):=-0.01704(20.20%)</t>
  </si>
  <si>
    <t>MCV_Values:=-0.21372(5.77%)</t>
  </si>
  <si>
    <t>MCV.first.win_0_1000(102):=-0.0499(22.18%)</t>
  </si>
  <si>
    <t>MCV.min.win_0_1000(100):=-0.03118(13.86%)</t>
  </si>
  <si>
    <t>Gender( 2):=-0.20051(5.41%)</t>
  </si>
  <si>
    <t>Hemoglobin_Trends:=-0.1904(5.14%)</t>
  </si>
  <si>
    <t>Hemoglobin.win_delta.win_0_180_730_10000(0.5):=-0.0532(39.49%)</t>
  </si>
  <si>
    <t>Basophils%_log_Values:=-0.08241(2.22%)</t>
  </si>
  <si>
    <t>Basophils%_log.avg.win_0_10000(-0.3516):=-0.03751(49.47%)</t>
  </si>
  <si>
    <t>RBC_Trends:=-0.0673(1.82%)</t>
  </si>
  <si>
    <t>RBC.slope.win_0_10000(-0.02812):=-0.01315(39.97%)</t>
  </si>
  <si>
    <t>Lymphocytes%_Values:=0.05522(1.49%)</t>
  </si>
  <si>
    <t>Lymphocytes%.max.win_0_1000(31):=0.00541(12.99%)</t>
  </si>
  <si>
    <t>Lymphocytes%.max.win_730_10000(38):=0.00537(12.88%)</t>
  </si>
  <si>
    <t>Age(40):=-1.95084(34.67%)</t>
  </si>
  <si>
    <t>MCH_Values:=-0.37896(6.73%)</t>
  </si>
  <si>
    <t>MCH.min.win_0_180(30.1):=-0.02644(18.36%)</t>
  </si>
  <si>
    <t>MCH.min.win_0_730(28.7):=-0.0262(18.19%)</t>
  </si>
  <si>
    <t>Neutrophils%_Values:=-0.24852(4.42%)</t>
  </si>
  <si>
    <t>Neutrophils%.max.win_0_10000(77):=-0.04641(53.50%)</t>
  </si>
  <si>
    <t>Hemoglobin_Values:=-0.24128(4.29%)</t>
  </si>
  <si>
    <t>Hemoglobin.max.win_0_10000(13.8):=-0.00357(21.60%)</t>
  </si>
  <si>
    <t>Hemoglobin.min.win_0_10000(13.5):=-0.0027(16.30%)</t>
  </si>
  <si>
    <t>MCHC-M_Values:=-0.22804(4.05%)</t>
  </si>
  <si>
    <t>MCHC-M.min.win_0_1000(32.9):=-0.01797(23.03%)</t>
  </si>
  <si>
    <t>MCHC-M.max.win_0_10000(33.7):=-0.00978(12.53%)</t>
  </si>
  <si>
    <t>Platelets_Trends:=-0.21275(3.78%)</t>
  </si>
  <si>
    <t>Platelets.win_delta.win_0_180_360_10000(-14):=-0.0387(27.71%)</t>
  </si>
  <si>
    <t>Neutrophils%_Trends:=-0.18944(3.37%)</t>
  </si>
  <si>
    <t>Neutrophils%.std.win_0_10000(12.5):=-0.0503(65.67%)</t>
  </si>
  <si>
    <t>Gender( 2):=-0.16433(2.92%)</t>
  </si>
  <si>
    <t>Eosinophils#_log_Values:=-0.15244(2.71%)</t>
  </si>
  <si>
    <t>Eosinophils#_log.last2.win_0_180(-65336):=-0.0127(31.17%)</t>
  </si>
  <si>
    <t>Hemoglobin_Trends:=-0.13306(2.36%)</t>
  </si>
  <si>
    <t>Hemoglobin.win_delta.win_0_180_360_10000(0.3):=-0.01598(17.68%)</t>
  </si>
  <si>
    <t>Hemoglobin.win_delta.win_0_180_730_10000(-65336):=-0.01523(16.85%)</t>
  </si>
  <si>
    <t>MCH_Trends:=2.08878(16.75%)</t>
  </si>
  <si>
    <t>MCH.win_delta.win_0_180_360_10000(-11.1):=0.59095(36.06%)</t>
  </si>
  <si>
    <t>MCH_Values:=1.45575(11.67%)</t>
  </si>
  <si>
    <t>MCH.avg.win_0_180(17.9):=0.17433(22.41%)</t>
  </si>
  <si>
    <t>MCH.min.win_0_730(17.6):=0.1322(16.99%)</t>
  </si>
  <si>
    <t>Age(82):=1.3648(10.94%)</t>
  </si>
  <si>
    <t>Hemoglobin_Values:=0.85479(6.85%)</t>
  </si>
  <si>
    <t>Hemoglobin.last.win_0_10000( 6):=0.09029(39.50%)</t>
  </si>
  <si>
    <t>Hematocrit_Trends:=0.72892(5.84%)</t>
  </si>
  <si>
    <t>Hematocrit.win_delta.win_0_180_360_10000(-12):=0.05754(28.90%)</t>
  </si>
  <si>
    <t>RDW_log_Values:=0.64947(5.21%)</t>
  </si>
  <si>
    <t>RDW_log.first.win_0_1000(-65336):=0.01483(11.29%)</t>
  </si>
  <si>
    <t>RDW_log.last.win_0_10000(-65336):=0.01346(10.25%)</t>
  </si>
  <si>
    <t>RDW_log.avg.win_0_10000(-65336):=0.01265(9.63%)</t>
  </si>
  <si>
    <t>MCV_Values:=0.5405(4.33%)</t>
  </si>
  <si>
    <t>MCV.avg.win_0_180(65):=0.05105(26.09%)</t>
  </si>
  <si>
    <t>Platelets_Trends:=0.43538(3.49%)</t>
  </si>
  <si>
    <t>Platelets.win_delta.win_0_180_360_10000(114):=0.17342(39.51%)</t>
  </si>
  <si>
    <t>Hematocrit_Values:=0.40832(3.27%)</t>
  </si>
  <si>
    <t>Hematocrit.min.win_730_10000(33):=-0.01744(21.26%)</t>
  </si>
  <si>
    <t>Hematocrit.min.win_0_1000(22):=0.01536(18.72%)</t>
  </si>
  <si>
    <t>Lymphocytes#_log_Values:=0.39868(3.20%)</t>
  </si>
  <si>
    <t>Lymphocytes#_log.min.win_0_730(0.40547):=0.03718(38.77%)</t>
  </si>
  <si>
    <t>Age(65):=0.64268(22.50%)</t>
  </si>
  <si>
    <t>MCH_Trends:=0.25748(9.02%)</t>
  </si>
  <si>
    <t>MCH.win_delta.win_0_180_360_10000(-1.5):=0.17793(44.11%)</t>
  </si>
  <si>
    <t>Platelets_Trends:=-0.2363(8.27%)</t>
  </si>
  <si>
    <t>Platelets.slope.win_0_360(-214.14455):=-0.04816(21.05%)</t>
  </si>
  <si>
    <t>Platelets.win_delta.win_0_180_360_10000(-35):=-0.0425(18.58%)</t>
  </si>
  <si>
    <t>Hemoglobin_Trends:=0.20501(7.18%)</t>
  </si>
  <si>
    <t>Hemoglobin.slope.win_0_1000(-0.9669):=0.0488(32.77%)</t>
  </si>
  <si>
    <t>Platelets_Values:=-0.17256(6.04%)</t>
  </si>
  <si>
    <t>Platelets.first.win_0_360(100):=-0.04476(20.70%)</t>
  </si>
  <si>
    <t>Platelets.min.win_0_360(81):=-0.02817(13.03%)</t>
  </si>
  <si>
    <t>Lymphocytes#_log_Values:=-0.14345(5.02%)</t>
  </si>
  <si>
    <t>Lymphocytes#_log.first.win_0_10000(-0.22314):=-0.08972(32.22%)</t>
  </si>
  <si>
    <t>MCHC-M_Trends:=0.09405(3.29%)</t>
  </si>
  <si>
    <t>MCHC-M.std.win_0_10000(1.07298):=0.0366(37.27%)</t>
  </si>
  <si>
    <t>MCH_Values:=-0.07517(2.63%)</t>
  </si>
  <si>
    <t>MCH.min.win_0_180(29.3):=-0.01185(12.30%)</t>
  </si>
  <si>
    <t>MCH.max.win_730_10000(31.2):=0.01164(12.08%)</t>
  </si>
  <si>
    <t>MCH.max.win_0_180(30.1):=-0.01079(11.19%)</t>
  </si>
  <si>
    <t>Gender( 1):=0.0626(2.19%)</t>
  </si>
  <si>
    <t>Basophils%_log_Values:=-0.0621(2.17%)</t>
  </si>
  <si>
    <t>Basophils%_log.max.win_0_360(1.3863):=-0.021(22.09%)</t>
  </si>
  <si>
    <t>Basophils%_log.avg.win_0_360(1.0447):=-0.0173(18.18%)</t>
  </si>
  <si>
    <t>MCH_Trends:=2.51882(19.44%)</t>
  </si>
  <si>
    <t>MCH.win_delta.win_0_180_360_10000(-5.3):=0.67004(33.11%)</t>
  </si>
  <si>
    <t>MCH_Values:=1.15908(8.94%)</t>
  </si>
  <si>
    <t>MCH.avg.win_0_180(25):=0.15586(31.05%)</t>
  </si>
  <si>
    <t>Age(66):=1.12795(8.70%)</t>
  </si>
  <si>
    <t>Hemoglobin_Trends:=0.86363(6.66%)</t>
  </si>
  <si>
    <t>Hemoglobin.win_delta.win_0_180_360_10000(-3.5):=0.09107(28.83%)</t>
  </si>
  <si>
    <t>Platelets_Trends:=0.70572(5.45%)</t>
  </si>
  <si>
    <t>Platelets.win_delta.win_0_180_360_10000(73):=0.23089(48.79%)</t>
  </si>
  <si>
    <t>Hematocrit_Trends:=0.654(5.05%)</t>
  </si>
  <si>
    <t>Hematocrit.win_delta.win_0_180_360_10000(-9):=0.0815(35.89%)</t>
  </si>
  <si>
    <t>RDW_log_Values:=0.63274(4.88%)</t>
  </si>
  <si>
    <t>RDW_log.first.win_0_10000(-65336):=0.02662(13.31%)</t>
  </si>
  <si>
    <t>RDW_log.first.win_0_1000(-65336):=0.02297(11.48%)</t>
  </si>
  <si>
    <t>RDW_log.last.win_0_10000(-65336):=0.01787(8.93%)</t>
  </si>
  <si>
    <t>MCV_Trends:=0.48282(3.73%)</t>
  </si>
  <si>
    <t>MCV.slope.win_0_1000(-23.52941):=0.04513(26.72%)</t>
  </si>
  <si>
    <t>Lymphocytes#_log_Values:=0.48042(3.71%)</t>
  </si>
  <si>
    <t>Lymphocytes#_log.min.win_0_730(0.9163):=0.02872(35.85%)</t>
  </si>
  <si>
    <t>RBC_Trends:=0.47387(3.66%)</t>
  </si>
  <si>
    <t>RBC.slope.win_0_10000(-0.10193):=0.04588(28.79%)</t>
  </si>
  <si>
    <t>MCH_Trends:=2.25857(16.84%)</t>
  </si>
  <si>
    <t>MCH.win_delta.win_0_180_360_10000(-7.9):=0.49496(28.37%)</t>
  </si>
  <si>
    <t>MCH_Values:=1.49452(11.15%)</t>
  </si>
  <si>
    <t>MCH.avg.win_0_180(18.6):=0.16822(22.97%)</t>
  </si>
  <si>
    <t>MCH.last.win_0_10000(18.6):=0.12006(16.40%)</t>
  </si>
  <si>
    <t>Age(74):=1.41413(10.55%)</t>
  </si>
  <si>
    <t>Hemoglobin_Values:=0.88506(6.60%)</t>
  </si>
  <si>
    <t>Hemoglobin.min.win_0_730(6.7):=0.10273(37.55%)</t>
  </si>
  <si>
    <t>Platelets_Trends:=0.8086(6.03%)</t>
  </si>
  <si>
    <t>Platelets.win_delta.win_0_180_360_10000(126):=0.20313(42.62%)</t>
  </si>
  <si>
    <t>Hematocrit_Trends:=0.76168(5.68%)</t>
  </si>
  <si>
    <t>Hematocrit.slope.win_0_1000(-6.9324):=0.0489(26.83%)</t>
  </si>
  <si>
    <t>RDW_log_Values:=0.76015(5.67%)</t>
  </si>
  <si>
    <t>RDW_log.first.win_0_10000(-65336):=0.03362(17.80%)</t>
  </si>
  <si>
    <t>RDW_log.avg.win_0_10000(-65336):=0.01952(10.33%)</t>
  </si>
  <si>
    <t>MCV_Values:=0.54764(4.08%)</t>
  </si>
  <si>
    <t>MCV.avg.win_0_180(68):=0.04952(24.19%)</t>
  </si>
  <si>
    <t>MCV.min.win_0_730(68):=0.03961(19.35%)</t>
  </si>
  <si>
    <t>RBC_Trends:=0.52057(3.88%)</t>
  </si>
  <si>
    <t>RBC.std.win_0_10000(0.34986):=-0.05417(29.64%)</t>
  </si>
  <si>
    <t>Lymphocytes#_log_Values:=0.49175(3.67%)</t>
  </si>
  <si>
    <t>Lymphocytes#_log.min.win_0_730(0.53063):=0.03682(48.13%)</t>
  </si>
  <si>
    <t>MCH_Trends:=-0.43033(16.03%)</t>
  </si>
  <si>
    <t>MCH.win_delta.win_0_180_360_10000(0.3):=-0.07714(30.18%)</t>
  </si>
  <si>
    <t>Age(64):=0.31707(11.81%)</t>
  </si>
  <si>
    <t>MCH_Values:=-0.2312(8.61%)</t>
  </si>
  <si>
    <t>MCH.min.win_0_730(31.2):=-0.07237(29.90%)</t>
  </si>
  <si>
    <t>Basophils%_log_Values:=-0.18776(7.00%)</t>
  </si>
  <si>
    <t>Basophils%_log.max.win_0_1000(1.64673):=-0.04889(31.90%)</t>
  </si>
  <si>
    <t>Platelets_Values:=-0.15341(5.72%)</t>
  </si>
  <si>
    <t>Platelets.avg.win_0_10000(140.61539):=-0.05402(27.31%)</t>
  </si>
  <si>
    <t>Platelets_Trends:=-0.09127(3.40%)</t>
  </si>
  <si>
    <t>Platelets.win_delta.win_0_180_360_10000(-5):=-0.07404(47.23%)</t>
  </si>
  <si>
    <t>Hemoglobin_Values:=-0.07962(2.97%)</t>
  </si>
  <si>
    <t>Hemoglobin.max.win_0_730(17.5):=0.02056(21.96%)</t>
  </si>
  <si>
    <t>Hemoglobin.max.win_0_360(17.5):=0.01416(15.12%)</t>
  </si>
  <si>
    <t>Gender( 1):=0.06477(2.41%)</t>
  </si>
  <si>
    <t>Hematocrit_Trends:=-0.06355(2.37%)</t>
  </si>
  <si>
    <t>Hematocrit.win_delta.win_0_180_360_10000( 1):=-0.02592(41.46%)</t>
  </si>
  <si>
    <t>Basophils#_log_Values:=0.05506(2.05%)</t>
  </si>
  <si>
    <t>Basophils#_log.avg.win_0_10000(-2.07528):=0.0286(30.38%)</t>
  </si>
  <si>
    <t>Age(70):=0.68603(18.32%)</t>
  </si>
  <si>
    <t>MCH_Trends:=-0.46364(12.38%)</t>
  </si>
  <si>
    <t>MCH.std.win_0_10000(0.18704):=-0.06876(36.21%)</t>
  </si>
  <si>
    <t>Gender( 2):=-0.4598(12.28%)</t>
  </si>
  <si>
    <t>MCH_Values:=-0.30572(8.16%)</t>
  </si>
  <si>
    <t>MCH.last.win_0_10000(28.9):=-0.02861(23.46%)</t>
  </si>
  <si>
    <t>MCH.min.win_0_180(28.9):=-0.01589(13.02%)</t>
  </si>
  <si>
    <t>Hemoglobin_Trends:=-0.246(6.57%)</t>
  </si>
  <si>
    <t>Hemoglobin.win_delta.win_0_180_730_10000(0.2):=-0.0394(33.63%)</t>
  </si>
  <si>
    <t>Hematocrit_Values:=-0.2183(5.83%)</t>
  </si>
  <si>
    <t>Hematocrit.avg.win_0_10000(40):=-0.02447(23.72%)</t>
  </si>
  <si>
    <t>Hematocrit.max.win_730_10000(39):=-0.02033(19.71%)</t>
  </si>
  <si>
    <t>RDW_log_Trends:=-0.138(3.68%)</t>
  </si>
  <si>
    <t>RDW_log.std.win_0_730(-65336):=-0.02443(41.04%)</t>
  </si>
  <si>
    <t>MCHC-M_Values:=-0.12283(3.28%)</t>
  </si>
  <si>
    <t>MCHC-M.min.win_0_10000(32.6):=-0.01728(22.20%)</t>
  </si>
  <si>
    <t>MCHC-M.avg.win_0_10000(33.325):=-0.01125(14.46%)</t>
  </si>
  <si>
    <t>Hematocrit_Trends:=-0.11507(3.07%)</t>
  </si>
  <si>
    <t>Hematocrit.win_delta.win_0_180_730_10000( 2):=-0.02395(38.75%)</t>
  </si>
  <si>
    <t>MCV_Trends:=-0.08876(2.37%)</t>
  </si>
  <si>
    <t>MCV.slope.win_0_1000(2.51916):=-0.0269(33.80%)</t>
  </si>
  <si>
    <t>MCH_Trends:=2.1437(17.23%)</t>
  </si>
  <si>
    <t>MCH.win_delta.win_0_180_360_10000(-9.2):=0.60059(36.26%)</t>
  </si>
  <si>
    <t>Age(70):=1.45875(11.72%)</t>
  </si>
  <si>
    <t>MCH_Values:=1.28296(10.31%)</t>
  </si>
  <si>
    <t>MCH.avg.win_0_180(22.3):=0.18049(26.43%)</t>
  </si>
  <si>
    <t>Hematocrit_Trends:=0.8469(6.81%)</t>
  </si>
  <si>
    <t>Hematocrit.slope.win_0_1000(-8.06616):=0.05731(25.69%)</t>
  </si>
  <si>
    <t>Platelets_Trends:=0.655(5.26%)</t>
  </si>
  <si>
    <t>Platelets.win_delta.win_0_180_360_10000(68):=0.14626(40.39%)</t>
  </si>
  <si>
    <t>RBC_Trends:=0.57633(4.63%)</t>
  </si>
  <si>
    <t>RBC.std.win_0_10000(0.3304):=-0.05482(27.33%)</t>
  </si>
  <si>
    <t>RDW_log_Values:=0.576(4.63%)</t>
  </si>
  <si>
    <t>RDW_log.first.win_0_10000(2.59525):=0.03762(22.79%)</t>
  </si>
  <si>
    <t>RDW_log.first.win_0_1000(-65336):=0.02204(13.35%)</t>
  </si>
  <si>
    <t>Lymphocytes#_log_Values:=0.44174(3.55%)</t>
  </si>
  <si>
    <t>Lymphocytes#_log.min.win_0_730(0.53063):=0.03247(39.89%)</t>
  </si>
  <si>
    <t>WBC_log_Trends:=0.43224(3.47%)</t>
  </si>
  <si>
    <t>WBC_log.std.win_0_730(0.03162):=0.02153(31.12%)</t>
  </si>
  <si>
    <t>MCV_Trends:=0.4271(3.43%)</t>
  </si>
  <si>
    <t>MCV.slope.win_0_1000(-11.79096):=0.03308(19.60%)</t>
  </si>
  <si>
    <t>MCV.last_delta.win_0_360(-12):=0.0277(16.42%)</t>
  </si>
  <si>
    <t>Age(40):=-1.84235(36.98%)</t>
  </si>
  <si>
    <t>MCH_Values:=-0.3171(6.36%)</t>
  </si>
  <si>
    <t>MCH.min.win_0_180(29.9):=-0.0207(18.54%)</t>
  </si>
  <si>
    <t>MCH.min.win_0_730(29.9):=-0.01846(16.54%)</t>
  </si>
  <si>
    <t>MCHC-M_Values:=-0.21833(4.38%)</t>
  </si>
  <si>
    <t>MCHC-M.max.win_0_10000(33.8):=-0.01395(19.88%)</t>
  </si>
  <si>
    <t>MCHC-M.min.win_0_730(33.3):=-0.01227(17.50%)</t>
  </si>
  <si>
    <t>Platelets_Trends:=-0.21187(4.25%)</t>
  </si>
  <si>
    <t>Platelets.win_delta.win_0_180_360_10000(-49):=-0.0555(32.07%)</t>
  </si>
  <si>
    <t>Neutrophils%_Trends:=-0.17514(3.52%)</t>
  </si>
  <si>
    <t>Neutrophils%.std.win_0_10000(10.00694):=-0.03255(61.10%)</t>
  </si>
  <si>
    <t>Eosinophils#_log_Values:=-0.16695(3.35%)</t>
  </si>
  <si>
    <t>Eosinophils#_log.max.win_730_10000(-0.51083):=-0.02407(32.95%)</t>
  </si>
  <si>
    <t>MCH_Trends:=-0.16136(3.24%)</t>
  </si>
  <si>
    <t>MCH.win_delta.win_0_180_360_10000(1.1):=-0.03497(24.06%)</t>
  </si>
  <si>
    <t>MCH.slope.win_0_10000(-0.00694):=-0.02302(15.83%)</t>
  </si>
  <si>
    <t>Hemoglobin_Values:=-0.15996(3.21%)</t>
  </si>
  <si>
    <t>Hemoglobin.last.win_730_10000(13.6):=-0.00295(16.11%)</t>
  </si>
  <si>
    <t>Hemoglobin.min.win_0_730(14):=0.00261(14.25%)</t>
  </si>
  <si>
    <t>Eosinophils%_log_Trends:=-0.15784(3.17%)</t>
  </si>
  <si>
    <t>Eosinophils%_log.slope.win_0_180(-65336):=-0.04998(47.93%)</t>
  </si>
  <si>
    <t>Monocytes#_log_Values:=-0.12965(2.60%)</t>
  </si>
  <si>
    <t>Monocytes#_log.max.win_730_10000(-1.20397):=-0.0175(25.75%)</t>
  </si>
  <si>
    <t>Age(70):=0.73527(22.25%)</t>
  </si>
  <si>
    <t>MCH_Trends:=-0.349(10.56%)</t>
  </si>
  <si>
    <t>MCH.win_delta.win_0_180_730_10000( 1):=-0.0805(27.40%)</t>
  </si>
  <si>
    <t>Gender( 1):=0.18437(5.58%)</t>
  </si>
  <si>
    <t>Neutrophils%_Trends:=-0.18245(5.52%)</t>
  </si>
  <si>
    <t>Neutrophils%.std.win_0_10000(7.36178):=-0.04658(68.38%)</t>
  </si>
  <si>
    <t>Basophils%_log_Values:=-0.1814(5.49%)</t>
  </si>
  <si>
    <t>Basophils%_log.avg.win_0_10000(0.02832):=-0.0445(31.88%)</t>
  </si>
  <si>
    <t>MCH_Values:=-0.15992(4.84%)</t>
  </si>
  <si>
    <t>MCH.last.win_0_10000(32.4):=-0.04827(21.70%)</t>
  </si>
  <si>
    <t>MCH.max.win_730_10000(33.8):=0.0434(19.51%)</t>
  </si>
  <si>
    <t>Lymphocytes#_log_Trends:=-0.15707(4.75%)</t>
  </si>
  <si>
    <t>Lymphocytes#_log.std.win_0_10000(0.21972):=-0.03193(46.67%)</t>
  </si>
  <si>
    <t>Eosinophils%_log_Trends:=-0.14812(4.48%)</t>
  </si>
  <si>
    <t>Eosinophils%_log.std.win_0_10000(0.4355):=-0.02214(24.88%)</t>
  </si>
  <si>
    <t>Eosinophils%_log.slope.win_0_180( 0):=0.01556(17.49%)</t>
  </si>
  <si>
    <t>Hemoglobin_Trends:=-0.12262(3.71%)</t>
  </si>
  <si>
    <t>Hemoglobin.win_delta.win_0_180_730_10000(1.2):=-0.0691(38.87%)</t>
  </si>
  <si>
    <t>Monocytes#_log_Values:=-0.09966(3.02%)</t>
  </si>
  <si>
    <t>Monocytes#_log.last.win_730_10000(0.18232):=-0.04849(49.04%)</t>
  </si>
  <si>
    <t>Age(76):=0.834(20.61%)</t>
  </si>
  <si>
    <t>MCH_Trends:=-0.38749(9.58%)</t>
  </si>
  <si>
    <t>MCH.win_delta.win_0_180_730_10000(0.3):=-0.07986(24.84%)</t>
  </si>
  <si>
    <t>MCH.slope.win_0_10000(0.27825):=-0.07405(23.03%)</t>
  </si>
  <si>
    <t>Neutrophils%_Trends:=-0.27628(6.83%)</t>
  </si>
  <si>
    <t>Neutrophils%.std.win_0_10000(12.4613):=-0.05421(63.33%)</t>
  </si>
  <si>
    <t>Neutrophils#_log_Values:=-0.2352(5.81%)</t>
  </si>
  <si>
    <t>Neutrophils#_log.max.win_730_10000(0.74194):=-0.06454(35.71%)</t>
  </si>
  <si>
    <t>Lymphocytes#_log_Trends:=-0.21524(5.32%)</t>
  </si>
  <si>
    <t>Lymphocytes#_log.std.win_0_10000(0.27928):=-0.03384(43.04%)</t>
  </si>
  <si>
    <t>MCH_Values:=-0.1665(4.11%)</t>
  </si>
  <si>
    <t>MCH.last.win_0_10000(30.8):=-0.03844(25.71%)</t>
  </si>
  <si>
    <t>Neutrophils#_log_Trends:=-0.1633(4.04%)</t>
  </si>
  <si>
    <t>Neutrophils#_log.std.win_0_10000(0.4546):=-0.03072(45.00%)</t>
  </si>
  <si>
    <t>Neutrophils%_Values:=-0.14973(3.70%)</t>
  </si>
  <si>
    <t>Neutrophils%.min.win_0_360(30):=-0.03072(33.85%)</t>
  </si>
  <si>
    <t>Eosinophils%_log_Trends:=-0.1318(3.26%)</t>
  </si>
  <si>
    <t>Eosinophils%_log.std.win_0_360(-65336):=-0.02901(33.28%)</t>
  </si>
  <si>
    <t>RBC_Trends:=-0.11525(2.85%)</t>
  </si>
  <si>
    <t>RBC.std.win_0_730(0.44651):=-0.0279(30.27%)</t>
  </si>
  <si>
    <t>Age(62):=0.38023(15.53%)</t>
  </si>
  <si>
    <t>Platelets_Trends:=-0.27783(11.35%)</t>
  </si>
  <si>
    <t>Platelets.win_delta.win_0_180_360_10000(-24):=-0.0663(29.97%)</t>
  </si>
  <si>
    <t>Gender( 1):=0.16022(6.54%)</t>
  </si>
  <si>
    <t>Hemoglobin_Trends:=0.13411(5.48%)</t>
  </si>
  <si>
    <t>Hemoglobin.win_delta.win_0_180_360_10000(-2):=0.04956(33.44%)</t>
  </si>
  <si>
    <t>Basophils%_log_Values:=-0.1295(5.29%)</t>
  </si>
  <si>
    <t>Basophils%_log.max.win_0_1000(0.69315):=-0.0345(35.54%)</t>
  </si>
  <si>
    <t>MCV_Trends:=-0.11553(4.72%)</t>
  </si>
  <si>
    <t>MCV.slope.win_0_1000(-65336):=-0.06193(43.07%)</t>
  </si>
  <si>
    <t>MCH_Trends:=0.11077(4.52%)</t>
  </si>
  <si>
    <t>MCH.win_delta.win_0_180_360_10000(-1):=0.14655(43.31%)</t>
  </si>
  <si>
    <t>Eosinophils%_log_Trends:=-0.1048(4.28%)</t>
  </si>
  <si>
    <t>Eosinophils%_log.slope.win_0_10000(-0.22273):=-0.02482(27.22%)</t>
  </si>
  <si>
    <t>Hemoglobin_Values:=-0.09553(3.90%)</t>
  </si>
  <si>
    <t>Hemoglobin.min.win_0_10000(13.8):=-0.00496(16.11%)</t>
  </si>
  <si>
    <t>Hemoglobin.max.win_0_10000(15.8):=-0.00355(11.53%)</t>
  </si>
  <si>
    <t>MPV_Values:=-0.07802(3.19%)</t>
  </si>
  <si>
    <t>MPV.first.win_0_10000(-65336):=-0.00924(14.90%)</t>
  </si>
  <si>
    <t>MPV.first.win_0_1000(-65336):=-0.00837(13.50%)</t>
  </si>
  <si>
    <t>MCH_Trends:=2.3691(19.08%)</t>
  </si>
  <si>
    <t>MCH.win_delta.win_0_180_360_10000(-7.5):=0.62221(34.08%)</t>
  </si>
  <si>
    <t>MCH_Values:=1.32563(10.68%)</t>
  </si>
  <si>
    <t>MCH.avg.win_0_180(20.9):=0.17993(27.98%)</t>
  </si>
  <si>
    <t>Age(74):=1.28852(10.38%)</t>
  </si>
  <si>
    <t>Hematocrit_Trends:=0.95378(7.68%)</t>
  </si>
  <si>
    <t>Hematocrit.win_delta.win_0_180_360_10000(-11):=0.0822(30.16%)</t>
  </si>
  <si>
    <t>Platelets_Trends:=0.71909(5.79%)</t>
  </si>
  <si>
    <t>Platelets.win_delta.win_0_180_360_10000(63):=0.14546(38.63%)</t>
  </si>
  <si>
    <t>RDW_log_Values:=0.65849(5.30%)</t>
  </si>
  <si>
    <t>RDW_log.first.win_0_10000(-65336):=0.03532(18.50%)</t>
  </si>
  <si>
    <t>RDW_log.first.win_0_1000(-65336):=0.02516(13.18%)</t>
  </si>
  <si>
    <t>RBC_Trends:=0.65275(5.26%)</t>
  </si>
  <si>
    <t>RBC.slope.win_0_10000(-0.13944):=0.04647(31.69%)</t>
  </si>
  <si>
    <t>Hemoglobin_Trends:=0.48797(3.93%)</t>
  </si>
  <si>
    <t>Hemoglobin.win_delta.win_0_180_360_10000(-4.1):=0.07382(26.96%)</t>
  </si>
  <si>
    <t>Lymphocytes#_log_Values:=0.48464(3.90%)</t>
  </si>
  <si>
    <t>Lymphocytes#_log.min.win_0_730(1.09861):=0.02866(27.83%)</t>
  </si>
  <si>
    <t>MCV_Trends:=0.48382(3.90%)</t>
  </si>
  <si>
    <t>MCV.slope.win_0_1000(-11.1519):=0.03178(18.73%)</t>
  </si>
  <si>
    <t>MCV.win_delta.win_0_180_730_10000(-19):=0.02863(16.87%)</t>
  </si>
  <si>
    <t>Age(41):=-2.07572(39.12%)</t>
  </si>
  <si>
    <t>MCHC-M_Values:=-0.3193(6.02%)</t>
  </si>
  <si>
    <t>MCHC-M.min.win_0_730(35.1):=-0.0171(19.34%)</t>
  </si>
  <si>
    <t>MCHC-M.avg.win_0_10000(34.5):=-0.01305(14.77%)</t>
  </si>
  <si>
    <t>Neutrophils%_Values:=-0.25584(4.82%)</t>
  </si>
  <si>
    <t>Neutrophils%.max.win_0_10000(69):=-0.04678(49.89%)</t>
  </si>
  <si>
    <t>MCH_Values:=-0.24646(4.64%)</t>
  </si>
  <si>
    <t>MCH.min.win_0_730(29.4):=-0.01253(17.88%)</t>
  </si>
  <si>
    <t>MCH.max.win_730_10000(29.7):=-0.01104(15.75%)</t>
  </si>
  <si>
    <t>Platelets_Trends:=-0.21126(3.98%)</t>
  </si>
  <si>
    <t>Platelets.win_delta.win_0_180_360_10000(-10):=-0.04867(32.60%)</t>
  </si>
  <si>
    <t>MCH_Trends:=-0.18699(3.52%)</t>
  </si>
  <si>
    <t>MCH.std.win_0_10000(0.29473):=-0.0405(27.79%)</t>
  </si>
  <si>
    <t>Neutrophils%_Trends:=-0.18585(3.50%)</t>
  </si>
  <si>
    <t>Neutrophils%.std.win_0_10000(13.55314):=-0.0489(72.78%)</t>
  </si>
  <si>
    <t>Eosinophils#_log_Values:=-0.15064(2.84%)</t>
  </si>
  <si>
    <t>Eosinophils#_log.last2.win_0_180(-65336):=-0.01075(25.78%)</t>
  </si>
  <si>
    <t>Hemoglobin_Values:=-0.14197(2.68%)</t>
  </si>
  <si>
    <t>Hemoglobin.max.win_730_10000(12.7):=-0.006(25.11%)</t>
  </si>
  <si>
    <t>Hematocrit_Values:=-0.11413(2.15%)</t>
  </si>
  <si>
    <t>Hematocrit.max.win_730_10000(36):=-0.01241(30.60%)</t>
  </si>
  <si>
    <t>MCH_Trends:=-0.29071(17.30%)</t>
  </si>
  <si>
    <t>MCH.win_delta.win_0_180_360_10000(-0.1):=-0.04545(16.52%)</t>
  </si>
  <si>
    <t>MCH.slope.win_0_10000(-0.02033):=-0.04253(15.46%)</t>
  </si>
  <si>
    <t>MCV_Values:=-0.14914(8.87%)</t>
  </si>
  <si>
    <t>MCV.first.win_0_1000(99):=-0.06338(39.98%)</t>
  </si>
  <si>
    <t>Age(60):=0.1098(6.53%)</t>
  </si>
  <si>
    <t>MCH_Values:=-0.07605(4.52%)</t>
  </si>
  <si>
    <t>MCH.min.win_0_730(30.6):=-0.03935(20.84%)</t>
  </si>
  <si>
    <t>MCH.last.win_0_10000(31):=-0.03556(18.83%)</t>
  </si>
  <si>
    <t>Gender( 1):=0.07541(4.49%)</t>
  </si>
  <si>
    <t>Hemoglobin_Trends:=-0.07167(4.26%)</t>
  </si>
  <si>
    <t>Hemoglobin.slope.win_0_10000(0.10502):=-0.02442(26.22%)</t>
  </si>
  <si>
    <t>Basophils#_log_Values:=-0.07028(4.18%)</t>
  </si>
  <si>
    <t>Basophils#_log.min.win_730_10000(-2.30259):=-0.04978(55.85%)</t>
  </si>
  <si>
    <t>MCHC-M_Trends:=0.06434(3.83%)</t>
  </si>
  <si>
    <t>MCHC-M.std.win_0_730(1.65):=0.01942(27.04%)</t>
  </si>
  <si>
    <t>Lymphocytes#_log_Values:=-0.05609(3.34%)</t>
  </si>
  <si>
    <t>Lymphocytes#_log.min.win_730_10000(0.40547):=-0.01636(38.71%)</t>
  </si>
  <si>
    <t>MPV_Values:=-0.04768(2.84%)</t>
  </si>
  <si>
    <t>MPV.avg.win_0_730(-65336):=-0.00705(13.15%)</t>
  </si>
  <si>
    <t>MPV.min.win_0_730(-65336):=-0.00677(12.61%)</t>
  </si>
  <si>
    <t>Age(78):=0.96108(25.99%)</t>
  </si>
  <si>
    <t>MCV_Values:=-0.3437(9.29%)</t>
  </si>
  <si>
    <t>MCV.first.win_0_1000(100):=-0.06825(27.46%)</t>
  </si>
  <si>
    <t>MCH_Trends:=0.20307(5.49%)</t>
  </si>
  <si>
    <t>MCH.slope.win_0_1000(-1.19889):=0.12433(30.58%)</t>
  </si>
  <si>
    <t>RBC_Values:=-0.19049(5.15%)</t>
  </si>
  <si>
    <t>RBC.first.win_0_1000(2.7):=-0.09223(59.24%)</t>
  </si>
  <si>
    <t>Platelets_Trends:=-0.1752(4.74%)</t>
  </si>
  <si>
    <t>Platelets.win_delta.win_0_180_360_10000(-13):=-0.05994(39.39%)</t>
  </si>
  <si>
    <t>Basophils%_log_Values:=-0.17208(4.65%)</t>
  </si>
  <si>
    <t>Basophils%_log.min.win_730_10000(0.69315):=-0.06338(39.94%)</t>
  </si>
  <si>
    <t>MCH_Values:=-0.16878(4.56%)</t>
  </si>
  <si>
    <t>MCH.last.win_0_10000(33.4):=-0.0427(18.01%)</t>
  </si>
  <si>
    <t>MCH.min.win_730_10000(33):=-0.038(16.04%)</t>
  </si>
  <si>
    <t>WBC_log_Values:=0.13541(3.66%)</t>
  </si>
  <si>
    <t>WBC_log.max.win_0_10000(4.125):=0.07173(69.93%)</t>
  </si>
  <si>
    <t>Hemoglobin_Trends:=-0.12904(3.49%)</t>
  </si>
  <si>
    <t>Hemoglobin.win_delta.win_0_180_730_10000(0.9):=-0.03632(23.15%)</t>
  </si>
  <si>
    <t>Hemoglobin.slope.win_0_730(0.87292):=-0.03037(19.36%)</t>
  </si>
  <si>
    <t>Lymphocytes#_log_Values:=0.0963(2.60%)</t>
  </si>
  <si>
    <t>Lymphocytes#_log.min.win_0_10000(-2.00658):=0.0707(49.61%)</t>
  </si>
  <si>
    <t>Age(41):=-1.9663(40.52%)</t>
  </si>
  <si>
    <t>MCHC-M_Values:=-0.25889(5.33%)</t>
  </si>
  <si>
    <t>MCHC-M.min.win_0_730(33.1):=-0.01692(20.55%)</t>
  </si>
  <si>
    <t>MCHC-M.avg.win_0_10000(33.4):=-0.0168(20.40%)</t>
  </si>
  <si>
    <t>MCH_Trends:=-0.23925(4.93%)</t>
  </si>
  <si>
    <t>MCH.std.win_0_10000(0.2055):=-0.05706(39.68%)</t>
  </si>
  <si>
    <t>Platelets_Trends:=-0.18577(3.83%)</t>
  </si>
  <si>
    <t>Platelets.win_delta.win_0_180_360_10000(-24):=-0.04698(33.50%)</t>
  </si>
  <si>
    <t>Hemoglobin_Values:=-0.17797(3.67%)</t>
  </si>
  <si>
    <t>Hemoglobin.min.win_0_730(13):=0.00743(35.73%)</t>
  </si>
  <si>
    <t>Eosinophils#_log_Values:=-0.17403(3.59%)</t>
  </si>
  <si>
    <t>Eosinophils#_log.last2.win_0_180(-65336):=-0.01883(42.96%)</t>
  </si>
  <si>
    <t>MCH_Values:=-0.16072(3.31%)</t>
  </si>
  <si>
    <t>MCH.last.win_0_10000(27.3):=0.02135(22.95%)</t>
  </si>
  <si>
    <t>MCH.min.win_0_360(27.3):=-0.01001(10.76%)</t>
  </si>
  <si>
    <t>Neutrophils%_Trends:=-0.1481(3.05%)</t>
  </si>
  <si>
    <t>Neutrophils%.std.win_0_10000(6.3421):=-0.05016(73.84%)</t>
  </si>
  <si>
    <t>Lymphocytes#_log_Values:=-0.12273(2.53%)</t>
  </si>
  <si>
    <t>Lymphocytes#_log.first.win_0_10000(-0.51083):=-0.06978(72.70%)</t>
  </si>
  <si>
    <t>Hemoglobin_Trends:=-0.11518(2.37%)</t>
  </si>
  <si>
    <t>Hemoglobin.win_delta.win_0_180_730_10000(0.8):=-0.02582(30.41%)</t>
  </si>
  <si>
    <t>Age(41):=-1.9254(40.04%)</t>
  </si>
  <si>
    <t>MCH_Values:=-0.33621(6.99%)</t>
  </si>
  <si>
    <t>MCH.min.win_0_180(29.6):=-0.0259(23.90%)</t>
  </si>
  <si>
    <t>MCH.min.win_0_730(29.6):=-0.0206(19.01%)</t>
  </si>
  <si>
    <t>MCH_Trends:=-0.22207(4.62%)</t>
  </si>
  <si>
    <t>MCH.std.win_0_10000(0.18704):=-0.04884(25.10%)</t>
  </si>
  <si>
    <t>MCHC-M_Values:=-0.19665(4.09%)</t>
  </si>
  <si>
    <t>MCHC-M.avg.win_0_10000(33.725):=-0.01476(17.53%)</t>
  </si>
  <si>
    <t>MCHC-M.max.win_0_10000(34):=-0.01209(14.36%)</t>
  </si>
  <si>
    <t>Platelets_Trends:=-0.1612(3.35%)</t>
  </si>
  <si>
    <t>Platelets.win_delta.win_0_180_360_10000(-25):=-0.04362(33.29%)</t>
  </si>
  <si>
    <t>Eosinophils#_log_Values:=-0.15492(3.22%)</t>
  </si>
  <si>
    <t>Eosinophils#_log.last2.win_0_180(-65336):=-0.0172(41.53%)</t>
  </si>
  <si>
    <t>Neutrophils%_Values:=-0.15042(3.13%)</t>
  </si>
  <si>
    <t>Neutrophils%.max.win_0_10000(66):=-0.04316(55.18%)</t>
  </si>
  <si>
    <t>Monocytes#_log_Values:=-0.1293(2.69%)</t>
  </si>
  <si>
    <t>Monocytes#_log.min.win_0_180(-0.9163):=-0.00633(15.50%)</t>
  </si>
  <si>
    <t>Monocytes#_log.max.win_0_360(-0.9163):=-0.00373(9.13%)</t>
  </si>
  <si>
    <t>Monocytes#_log.first.win_0_360(-0.9163):=-0.003(7.36%)</t>
  </si>
  <si>
    <t>Eosinophils%_log_Trends:=-0.1113(2.31%)</t>
  </si>
  <si>
    <t>Eosinophils%_log.slope.win_0_180(-65336):=-0.047(55.14%)</t>
  </si>
  <si>
    <t>Hematocrit_Values:=-0.1086(2.26%)</t>
  </si>
  <si>
    <t>Hematocrit.avg.win_0_10000(41.25):=-0.00733(17.85%)</t>
  </si>
  <si>
    <t>Hematocrit.max.win_730_10000(42):=-0.00506(12.32%)</t>
  </si>
  <si>
    <t>MCH_Trends:=2.15681(14.06%)</t>
  </si>
  <si>
    <t>MCH.win_delta.win_0_180_360_10000(-8.3):=0.5825(35.44%)</t>
  </si>
  <si>
    <t>Age(85):=1.61516(10.53%)</t>
  </si>
  <si>
    <t>MCH_Values:=1.4783(9.64%)</t>
  </si>
  <si>
    <t>MCH.avg.win_0_180(19.2):=0.19006(26.98%)</t>
  </si>
  <si>
    <t>Hemoglobin_Values:=1.07039(6.98%)</t>
  </si>
  <si>
    <t>Hemoglobin.min.win_0_730(7.3):=0.10957(33.97%)</t>
  </si>
  <si>
    <t>Hematocrit_Trends:=0.8772(5.72%)</t>
  </si>
  <si>
    <t>Hematocrit.win_delta.win_0_180_360_10000(-10):=0.06267(29.04%)</t>
  </si>
  <si>
    <t>Platelets_Trends:=0.83358(5.43%)</t>
  </si>
  <si>
    <t>Platelets.win_delta.win_0_180_360_10000(50):=0.15918(41.58%)</t>
  </si>
  <si>
    <t>RDW_log_Values:=0.71088(4.63%)</t>
  </si>
  <si>
    <t>RDW_log.first.win_0_1000(-65336):=0.01556(13.35%)</t>
  </si>
  <si>
    <t>RDW_log.avg.win_0_10000(-65336):=0.01269(10.88%)</t>
  </si>
  <si>
    <t>RDW_log.min.win_0_730(-65336):=0.01172(10.05%)</t>
  </si>
  <si>
    <t>RBC_Trends:=0.61578(4.01%)</t>
  </si>
  <si>
    <t>RBC.slope.win_0_10000(-0.09798):=0.04784(25.74%)</t>
  </si>
  <si>
    <t>Lymphocytes#_log_Values:=0.58585(3.82%)</t>
  </si>
  <si>
    <t>Lymphocytes#_log.min.win_0_730(0.69315):=0.0359(40.54%)</t>
  </si>
  <si>
    <t>MCHC-M_Values:=0.53663(3.50%)</t>
  </si>
  <si>
    <t>MCHC-M.min.win_0_730(27.1):=0.03598(14.21%)</t>
  </si>
  <si>
    <t>MCHC-M.first.win_0_730(31.8):=0.02602(10.27%)</t>
  </si>
  <si>
    <t>MCHC-M.avg.win_0_180(27.6):=0.02572(10.15%)</t>
  </si>
  <si>
    <t>MCH_Trends:=2.24657(18.79%)</t>
  </si>
  <si>
    <t>MCH.win_delta.win_0_180_360_10000(-5.2):=0.57463(31.81%)</t>
  </si>
  <si>
    <t>Age(89):=1.40218(11.73%)</t>
  </si>
  <si>
    <t>MCH_Values:=1.21584(10.17%)</t>
  </si>
  <si>
    <t>MCH.avg.win_0_180(22.2):=0.17564(28.23%)</t>
  </si>
  <si>
    <t>Hematocrit_Trends:=0.91031(7.61%)</t>
  </si>
  <si>
    <t>Hematocrit.win_delta.win_0_180_360_10000(-11):=0.06752(29.92%)</t>
  </si>
  <si>
    <t>Hemoglobin_Values:=0.67775(5.67%)</t>
  </si>
  <si>
    <t>Hemoglobin.min.win_0_730( 8):=0.07382(31.23%)</t>
  </si>
  <si>
    <t>Platelets_Trends:=0.67235(5.62%)</t>
  </si>
  <si>
    <t>Platelets.win_delta.win_0_180_360_10000(98):=0.17902(41.35%)</t>
  </si>
  <si>
    <t>RBC_Trends:=0.56295(4.71%)</t>
  </si>
  <si>
    <t>RBC.slope.win_0_10000(-0.1501):=0.03663(27.24%)</t>
  </si>
  <si>
    <t>RDW_log_Values:=0.54444(4.55%)</t>
  </si>
  <si>
    <t>RDW_log.first.win_0_1000(-65336):=0.0182(14.64%)</t>
  </si>
  <si>
    <t>RDW_log.min.win_730_10000(-65336):=0.0129(10.37%)</t>
  </si>
  <si>
    <t>WBC_log_Trends:=0.42145(3.52%)</t>
  </si>
  <si>
    <t>WBC_log.std.win_0_730(0.07479):=0.0278(39.58%)</t>
  </si>
  <si>
    <t>Hemoglobin_Trends:=0.4133(3.46%)</t>
  </si>
  <si>
    <t>Hemoglobin.win_delta.win_0_180_360_10000(-3.8):=0.06772(28.02%)</t>
  </si>
  <si>
    <t>MCH_Trends:=2.4026(16.99%)</t>
  </si>
  <si>
    <t>MCH.win_delta.win_0_180_360_10000(-5.8):=0.65914(34.37%)</t>
  </si>
  <si>
    <t>Age(69):=1.38228(9.77%)</t>
  </si>
  <si>
    <t>MCH_Values:=1.2791(9.04%)</t>
  </si>
  <si>
    <t>MCH.avg.win_0_180(23.5):=0.15488(27.47%)</t>
  </si>
  <si>
    <t>Hematocrit_Trends:=0.88993(6.29%)</t>
  </si>
  <si>
    <t>Hematocrit.win_delta.win_0_180_360_10000(-10):=0.07785(35.94%)</t>
  </si>
  <si>
    <t>Platelets_Trends:=0.77103(5.45%)</t>
  </si>
  <si>
    <t>Platelets.win_delta.win_0_180_360_10000(86):=0.20655(44.59%)</t>
  </si>
  <si>
    <t>RDW_log_Values:=0.70416(4.98%)</t>
  </si>
  <si>
    <t>RDW_log.first.win_0_10000(-65336):=0.02905(14.11%)</t>
  </si>
  <si>
    <t>RDW_log.first.win_0_1000(-65336):=0.01873(9.10%)</t>
  </si>
  <si>
    <t>RDW_log.min.win_0_10000(-65336):=0.01758(8.54%)</t>
  </si>
  <si>
    <t>RBC_Trends:=0.68469(4.84%)</t>
  </si>
  <si>
    <t>RBC.slope.win_0_10000(-0.02592):=0.03982(28.97%)</t>
  </si>
  <si>
    <t>Lymphocytes#_log_Values:=0.52252(3.69%)</t>
  </si>
  <si>
    <t>Lymphocytes#_log.min.win_0_730(0.8329):=0.03347(37.16%)</t>
  </si>
  <si>
    <t>Hemoglobin_Trends:=0.51985(3.68%)</t>
  </si>
  <si>
    <t>Hemoglobin.win_delta.win_0_180_360_10000(-3.6):=0.08448(32.56%)</t>
  </si>
  <si>
    <t>MCV_Trends:=0.50963(3.60%)</t>
  </si>
  <si>
    <t>MCV.slope.win_0_1000(-10.79713):=0.04704(27.70%)</t>
  </si>
  <si>
    <t>MCH_Trends:=2.30325(16.25%)</t>
  </si>
  <si>
    <t>MCH.win_delta.win_0_180_360_10000(-11.8):=0.58162(32.44%)</t>
  </si>
  <si>
    <t>MCH_Values:=1.56633(11.05%)</t>
  </si>
  <si>
    <t>MCH.avg.win_0_180(19):=0.18719(24.43%)</t>
  </si>
  <si>
    <t>MCH.last.win_0_10000(19):=0.12871(16.80%)</t>
  </si>
  <si>
    <t>Age(80):=1.51726(10.70%)</t>
  </si>
  <si>
    <t>Hematocrit_Trends:=0.97482(6.88%)</t>
  </si>
  <si>
    <t>Hematocrit.win_delta.win_0_180_360_10000(-15):=0.07171(29.48%)</t>
  </si>
  <si>
    <t>Hemoglobin_Values:=0.85777(6.05%)</t>
  </si>
  <si>
    <t>Hemoglobin.last.win_0_10000(6.5):=0.09155(31.68%)</t>
  </si>
  <si>
    <t>MCV_Values:=0.74881(5.28%)</t>
  </si>
  <si>
    <t>MCV.avg.win_0_180(65):=0.0788(31.08%)</t>
  </si>
  <si>
    <t>Platelets_Trends:=0.67639(4.77%)</t>
  </si>
  <si>
    <t>Platelets.win_delta.win_0_180_360_10000(327):=0.1545(35.25%)</t>
  </si>
  <si>
    <t>RBC_Trends:=0.61032(4.31%)</t>
  </si>
  <si>
    <t>RBC.slope.win_0_10000(-0.17065):=0.04402(32.84%)</t>
  </si>
  <si>
    <t>RDW_log_Values:=0.6008(4.24%)</t>
  </si>
  <si>
    <t>RDW_log.min.win_0_730(-65336):=0.0193(11.63%)</t>
  </si>
  <si>
    <t>RDW_log.first.win_0_1000(-65336):=0.01889(11.38%)</t>
  </si>
  <si>
    <t>RDW_log.avg.win_0_10000(-65336):=0.0129(7.77%)</t>
  </si>
  <si>
    <t>Lymphocytes#_log_Values:=0.51656(3.64%)</t>
  </si>
  <si>
    <t>Lymphocytes#_log.min.win_0_730(0.47):=0.03675(38.33%)</t>
  </si>
  <si>
    <t>Age(70):=0.72344(20.32%)</t>
  </si>
  <si>
    <t>MCH_Trends:=-0.46462(13.05%)</t>
  </si>
  <si>
    <t>MCH.win_delta.win_0_180_360_10000(1.6):=-0.05197(18.50%)</t>
  </si>
  <si>
    <t>MCH.win_delta.win_0_180_730_10000( 1):=-0.0516(18.37%)</t>
  </si>
  <si>
    <t>Hemoglobin_Values:=-0.26432(7.42%)</t>
  </si>
  <si>
    <t>Hemoglobin.max.win_730_10000(14.7):=0.00915(18.63%)</t>
  </si>
  <si>
    <t>Hemoglobin.last2.win_0_180(-65336):=-0.00743(15.13%)</t>
  </si>
  <si>
    <t>MCH_Values:=-0.21593(6.07%)</t>
  </si>
  <si>
    <t>MCH.min.win_0_180(29.5):=-0.0226(22.28%)</t>
  </si>
  <si>
    <t>MCH.last.win_0_10000(29.5):=-0.01424(14.05%)</t>
  </si>
  <si>
    <t>Gender( 2):=-0.20082(5.64%)</t>
  </si>
  <si>
    <t>Basophils%_log_Values:=-0.19867(5.58%)</t>
  </si>
  <si>
    <t>Basophils%_log.min.win_730_10000(0.26236):=-0.04421(32.55%)</t>
  </si>
  <si>
    <t>Hemoglobin_Trends:=-0.1951(5.48%)</t>
  </si>
  <si>
    <t>Hemoglobin.win_delta.win_0_180_730_10000(0.9):=-0.03115(25.23%)</t>
  </si>
  <si>
    <t>MCHC-M_Values:=-0.10615(2.98%)</t>
  </si>
  <si>
    <t>MCHC-M.min.win_0_10000(32.1):=-0.02385(37.24%)</t>
  </si>
  <si>
    <t>Platelets_Trends:=-0.09806(2.75%)</t>
  </si>
  <si>
    <t>Platelets.win_delta.win_0_180_360_10000(-3):=-0.06454(29.30%)</t>
  </si>
  <si>
    <t>MPV_Values:=-0.08829(2.48%)</t>
  </si>
  <si>
    <t>MPV.min.win_0_730(-65336):=-0.0208(24.65%)</t>
  </si>
  <si>
    <t>MPV.avg.win_0_730(-65336):=-0.01387(16.44%)</t>
  </si>
  <si>
    <t>Age(40):=-2.00899(42.96%)</t>
  </si>
  <si>
    <t>MCH_Values:=-0.27587(5.90%)</t>
  </si>
  <si>
    <t>MCH.min.win_0_730(29):=-0.02508(26.47%)</t>
  </si>
  <si>
    <t>Monocytes#_log_Values:=-0.19119(4.09%)</t>
  </si>
  <si>
    <t>Monocytes#_log.first.win_0_360(-1.20397):=-0.01236(19.51%)</t>
  </si>
  <si>
    <t>Monocytes#_log.avg.win_0_180(-1.20397):=-0.01026(16.20%)</t>
  </si>
  <si>
    <t>Platelets_Trends:=-0.1853(3.96%)</t>
  </si>
  <si>
    <t>Platelets.win_delta.win_0_180_360_10000(-34):=-0.04792(29.32%)</t>
  </si>
  <si>
    <t>Neutrophils%_Values:=-0.17472(3.74%)</t>
  </si>
  <si>
    <t>Neutrophils%.max.win_0_10000(65):=-0.03883(54.31%)</t>
  </si>
  <si>
    <t>Hemoglobin_Values:=-0.1644(3.52%)</t>
  </si>
  <si>
    <t>Hemoglobin.max.win_730_10000(12.6):=-0.00514(21.39%)</t>
  </si>
  <si>
    <t>Hemoglobin.first.win_0_10000(12.6):=-0.0045(18.75%)</t>
  </si>
  <si>
    <t>MCHC-M_Values:=-0.14758(3.16%)</t>
  </si>
  <si>
    <t>MCHC-M.avg.win_0_10000(33):=-0.0086(14.65%)</t>
  </si>
  <si>
    <t>MCHC-M.min.win_0_180(32.6):=-0.0067(11.42%)</t>
  </si>
  <si>
    <t>Gender( 2):=-0.12796(2.74%)</t>
  </si>
  <si>
    <t>MCH_Trends:=-0.12467(2.67%)</t>
  </si>
  <si>
    <t>MCH.win_delta.win_0_180_360_10000(-1):=0.04366(27.79%)</t>
  </si>
  <si>
    <t>Eosinophils%_log_Trends:=-0.11481(2.46%)</t>
  </si>
  <si>
    <t>Eosinophils%_log.slope.win_0_180(-65336):=-0.05382(54.29%)</t>
  </si>
  <si>
    <t>MCH_Trends:=2.02537(15.17%)</t>
  </si>
  <si>
    <t>MCH.win_delta.win_0_180_360_10000(-10.2):=0.46025(28.93%)</t>
  </si>
  <si>
    <t>Age(75):=1.4444(10.82%)</t>
  </si>
  <si>
    <t>MCH_Values:=1.24488(9.32%)</t>
  </si>
  <si>
    <t>MCH.avg.win_0_180(20.4):=0.12524(19.96%)</t>
  </si>
  <si>
    <t>MCH.last.win_0_10000(20.4):=0.10921(17.41%)</t>
  </si>
  <si>
    <t>Hemoglobin_Values:=0.81458(6.10%)</t>
  </si>
  <si>
    <t>Hemoglobin.last.win_0_10000(8.1):=0.05255(28.39%)</t>
  </si>
  <si>
    <t>RDW_log_Values:=0.68698(5.14%)</t>
  </si>
  <si>
    <t>RDW_log.first.win_0_1000(-65336):=0.02228(12.09%)</t>
  </si>
  <si>
    <t>RDW_log.min.win_0_730(-65336):=0.02096(11.37%)</t>
  </si>
  <si>
    <t>RDW_log.avg.win_0_10000(-65336):=0.0209(11.34%)</t>
  </si>
  <si>
    <t>Hemoglobin_Trends:=0.64444(4.83%)</t>
  </si>
  <si>
    <t>Hemoglobin.win_delta.win_0_180_360_10000(-5.6):=0.06216(26.25%)</t>
  </si>
  <si>
    <t>Lymphocytes#_log_Values:=0.48847(3.66%)</t>
  </si>
  <si>
    <t>Lymphocytes#_log.min.win_0_180(1.06471):=0.03393(27.43%)</t>
  </si>
  <si>
    <t>MCHC-M_Values:=0.47844(3.58%)</t>
  </si>
  <si>
    <t>MCHC-M.first.win_0_730(31.9):=0.04196(16.52%)</t>
  </si>
  <si>
    <t>MCHC-M.min.win_0_10000(28.9):=0.03564(14.03%)</t>
  </si>
  <si>
    <t>WBC_log_Trends:=0.46296(3.47%)</t>
  </si>
  <si>
    <t>WBC_log.std.win_0_730(0.02504):=0.03133(43.31%)</t>
  </si>
  <si>
    <t>Hematocrit_Trends:=0.46028(3.45%)</t>
  </si>
  <si>
    <t>Hematocrit.slope.win_0_10000(0.14836):=-0.06942(26.29%)</t>
  </si>
  <si>
    <t>Age(40):=-1.99515(45.99%)</t>
  </si>
  <si>
    <t>MCHC-M_Values:=-0.26886(6.20%)</t>
  </si>
  <si>
    <t>MCHC-M.min.win_0_1000(34):=-0.0175(21.52%)</t>
  </si>
  <si>
    <t>MCHC-M.avg.win_0_10000(33.18):=-0.01149(14.12%)</t>
  </si>
  <si>
    <t>MCH_Values:=-0.20632(4.76%)</t>
  </si>
  <si>
    <t>MCH.min.win_0_730(29.3):=-0.01737(21.20%)</t>
  </si>
  <si>
    <t>MCH.min.win_0_180(29.3):=-0.01642(20.04%)</t>
  </si>
  <si>
    <t>MCH_Trends:=-0.15567(3.59%)</t>
  </si>
  <si>
    <t>MCH.win_delta.win_0_180_360_10000(0.2):=-0.0335(22.97%)</t>
  </si>
  <si>
    <t>MCH.slope.win_0_10000(0.3065):=-0.02508(17.20%)</t>
  </si>
  <si>
    <t>Eosinophils%_log_Trends:=-0.1095(2.52%)</t>
  </si>
  <si>
    <t>Eosinophils%_log.slope.win_0_180(-65336):=-0.05497(55.62%)</t>
  </si>
  <si>
    <t>Hemoglobin_Values:=-0.09902(2.28%)</t>
  </si>
  <si>
    <t>Hemoglobin.last.win_730_10000(10.9):=-0.00515(22.21%)</t>
  </si>
  <si>
    <t>Hemoglobin.max.win_730_10000(12.1):=-0.00286(12.35%)</t>
  </si>
  <si>
    <t>Eosinophils#_log_Values:=-0.09317(2.15%)</t>
  </si>
  <si>
    <t>Eosinophils#_log.last2.win_0_180(-65336):=-0.0138(29.93%)</t>
  </si>
  <si>
    <t>MPV_Values:=-0.08348(1.92%)</t>
  </si>
  <si>
    <t>MPV.min.win_0_730(-65336):=-0.00814(14.22%)</t>
  </si>
  <si>
    <t>MPV.avg.win_0_730(-65336):=-0.00762(13.31%)</t>
  </si>
  <si>
    <t>Monocytes%_Trends:=-0.08248(1.90%)</t>
  </si>
  <si>
    <t>Monocytes%.slope.win_0_10000(-0.1996):=-0.01683(39.85%)</t>
  </si>
  <si>
    <t>Platelets_Trends:=-0.08144(1.88%)</t>
  </si>
  <si>
    <t>Platelets.win_delta.win_0_180_730_10000(36):=0.0356(31.29%)</t>
  </si>
  <si>
    <t>Age(71):=0.72427(18.71%)</t>
  </si>
  <si>
    <t>MCH_Values:=-0.4816(12.44%)</t>
  </si>
  <si>
    <t>MCH.last.win_0_10000(33.6):=-0.05716(24.88%)</t>
  </si>
  <si>
    <t>MCH.min.win_0_730(33.1):=-0.04508(19.62%)</t>
  </si>
  <si>
    <t>MCH_Trends:=-0.30688(7.93%)</t>
  </si>
  <si>
    <t>MCH.std.win_0_10000(0.2499):=-0.085(32.56%)</t>
  </si>
  <si>
    <t>Gender( 2):=-0.29693(7.67%)</t>
  </si>
  <si>
    <t>MCV_Values:=-0.2188(5.65%)</t>
  </si>
  <si>
    <t>MCV.first.win_0_1000(101):=-0.06343(30.40%)</t>
  </si>
  <si>
    <t>Neutrophils#_log_Values:=-0.19614(5.07%)</t>
  </si>
  <si>
    <t>Neutrophils#_log.max.win_0_10000(1.19392):=-0.03108(30.62%)</t>
  </si>
  <si>
    <t>Neutrophils%_Trends:=-0.15945(4.12%)</t>
  </si>
  <si>
    <t>Neutrophils%.std.win_0_10000(13.5):=-0.05418(73.73%)</t>
  </si>
  <si>
    <t>RDW_log_Trends:=-0.13011(3.36%)</t>
  </si>
  <si>
    <t>RDW_log.slope.win_0_180(-65336):=-0.01724(31.68%)</t>
  </si>
  <si>
    <t>MPV_Values:=0.11665(3.01%)</t>
  </si>
  <si>
    <t>MPV.avg.win_0_730(8.85):=0.02402(14.53%)</t>
  </si>
  <si>
    <t>MPV.last2_time.win_0_180(37):=0.01838(11.12%)</t>
  </si>
  <si>
    <t>Hematocrit_Trends:=-0.11364(2.94%)</t>
  </si>
  <si>
    <t>Hematocrit.slope.win_0_1000( 0):=-0.0115(31.18%)</t>
  </si>
  <si>
    <t>Age(74):=0.67073(15.37%)</t>
  </si>
  <si>
    <t>Gender( 2):=-0.52134(11.95%)</t>
  </si>
  <si>
    <t>Hematocrit_Values:=-0.5037(11.54%)</t>
  </si>
  <si>
    <t>Hematocrit.first.win_0_10000(45):=-0.09811(49.39%)</t>
  </si>
  <si>
    <t>MCH_Trends:=-0.4664(10.69%)</t>
  </si>
  <si>
    <t>MCH.slope.win_0_730(-65336):=-0.0341(19.95%)</t>
  </si>
  <si>
    <t>MCH.slope.win_0_1000(-65336):=-0.02567(15.01%)</t>
  </si>
  <si>
    <t>MCV_Values:=-0.23523(5.39%)</t>
  </si>
  <si>
    <t>MCV.min.win_0_10000(93):=-0.01752(22.27%)</t>
  </si>
  <si>
    <t>MCV.max.win_0_1000(93):=-0.00664(8.44%)</t>
  </si>
  <si>
    <t>Neutrophils#_log_Values:=-0.21265(4.87%)</t>
  </si>
  <si>
    <t>Neutrophils#_log.max.win_0_10000(1.16315):=-0.03749(37.96%)</t>
  </si>
  <si>
    <t>MCH_Values:=-0.20264(4.64%)</t>
  </si>
  <si>
    <t>MCH.last.win_0_10000(28.5):=-0.02219(21.47%)</t>
  </si>
  <si>
    <t>MCH.min.win_0_180(28.5):=-0.01522(14.73%)</t>
  </si>
  <si>
    <t>RBC_Values:=-0.1369(3.14%)</t>
  </si>
  <si>
    <t>RBC.first.win_0_10000(4.8):=-0.05973(54.23%)</t>
  </si>
  <si>
    <t>RDW_log_Trends:=-0.12621(2.89%)</t>
  </si>
  <si>
    <t>RDW_log.slope.win_0_180(-65336):=-0.01386(25.24%)</t>
  </si>
  <si>
    <t>MPV_Values:=-0.10971(2.51%)</t>
  </si>
  <si>
    <t>MPV.first.win_0_10000(-65336):=-0.01977(27.41%)</t>
  </si>
  <si>
    <t>MCH_Trends:=2.24671(17.34%)</t>
  </si>
  <si>
    <t>MCH.win_delta.win_0_180_360_10000(-6.5):=0.6317(36.32%)</t>
  </si>
  <si>
    <t>MCH_Values:=1.27067(9.81%)</t>
  </si>
  <si>
    <t>MCH.avg.win_0_180(24.25):=0.16935(30.42%)</t>
  </si>
  <si>
    <t>Age(69):=1.22032(9.42%)</t>
  </si>
  <si>
    <t>Platelets_Trends:=0.75315(5.81%)</t>
  </si>
  <si>
    <t>Platelets.win_delta.win_0_180_360_10000(48):=0.16857(38.62%)</t>
  </si>
  <si>
    <t>Hematocrit_Trends:=0.6739(5.20%)</t>
  </si>
  <si>
    <t>Hematocrit.slope.win_0_1000(-4.60095):=0.0486(28.33%)</t>
  </si>
  <si>
    <t>RDW_log_Values:=0.6585(5.08%)</t>
  </si>
  <si>
    <t>RDW_log.first.win_0_10000(-65336):=0.0336(16.26%)</t>
  </si>
  <si>
    <t>RDW_log.first.win_0_1000(-65336):=0.02198(10.63%)</t>
  </si>
  <si>
    <t>Lymphocytes#_log_Values:=0.52666(4.07%)</t>
  </si>
  <si>
    <t>Lymphocytes#_log.min.win_0_730(0.64185):=0.03347(36.48%)</t>
  </si>
  <si>
    <t>WBC_log_Trends:=0.50443(3.89%)</t>
  </si>
  <si>
    <t>WBC_log.std.win_0_730(0.05083):=0.02647(33.70%)</t>
  </si>
  <si>
    <t>Hemoglobin_Trends:=0.4503(3.48%)</t>
  </si>
  <si>
    <t>Hemoglobin.win_delta.win_0_180_360_10000(-2.6):=0.07325(32.59%)</t>
  </si>
  <si>
    <t>MCV_Trends:=0.42752(3.30%)</t>
  </si>
  <si>
    <t>MCV.slope.win_0_1000(-11.45426):=0.04294(29.64%)</t>
  </si>
  <si>
    <t>Age(41):=-1.89167(40.13%)</t>
  </si>
  <si>
    <t>MCH_Values:=-0.3322(7.05%)</t>
  </si>
  <si>
    <t>MCH.min.win_0_180(29.9):=-0.02496(21.49%)</t>
  </si>
  <si>
    <t>MCH.min.win_0_730(29.9):=-0.02234(19.22%)</t>
  </si>
  <si>
    <t>Hemoglobin_Values:=-0.22912(4.86%)</t>
  </si>
  <si>
    <t>Hemoglobin.min.win_0_730(14.6):=-0.01284(37.58%)</t>
  </si>
  <si>
    <t>MCHC-M_Values:=-0.20386(4.33%)</t>
  </si>
  <si>
    <t>MCHC-M.min.win_0_1000(35):=-0.01284(16.84%)</t>
  </si>
  <si>
    <t>MCHC-M.avg.win_0_10000(34.4):=-0.01179(15.46%)</t>
  </si>
  <si>
    <t>MCH_Trends:=-0.18187(3.86%)</t>
  </si>
  <si>
    <t>MCH.std.win_0_10000(0.29995):=-0.03798(19.80%)</t>
  </si>
  <si>
    <t>MCH.win_delta.win_0_180_360_10000(0.6):=-0.0362(18.87%)</t>
  </si>
  <si>
    <t>Eosinophils%_log_Trends:=-0.135(2.86%)</t>
  </si>
  <si>
    <t>Eosinophils%_log.slope.win_0_180(-65336):=-0.05259(44.40%)</t>
  </si>
  <si>
    <t>Eosinophils#_log_Values:=-0.13232(2.81%)</t>
  </si>
  <si>
    <t>Eosinophils#_log.last2.win_0_180(-65336):=-0.01906(40.02%)</t>
  </si>
  <si>
    <t>Platelets_Trends:=-0.11632(2.47%)</t>
  </si>
  <si>
    <t>Platelets.slope.win_0_360(-65336):=-0.02866(35.82%)</t>
  </si>
  <si>
    <t>Gender( 2):=-0.1053(2.23%)</t>
  </si>
  <si>
    <t>Monocytes#_log_Values:=-0.0918(1.95%)</t>
  </si>
  <si>
    <t>Monocytes#_log.min.win_0_180(-1.20397):=-0.0064(15.01%)</t>
  </si>
  <si>
    <t>Monocytes#_log.avg.win_0_180(-1.20397):=-0.0043(10.09%)</t>
  </si>
  <si>
    <t>Age(40):=-2.0206(35.37%)</t>
  </si>
  <si>
    <t>MCH_Values:=-0.34704(6.07%)</t>
  </si>
  <si>
    <t>MCH.min.win_0_180(29.4):=-0.02429(21.25%)</t>
  </si>
  <si>
    <t>MCH.min.win_0_730(29.4):=-0.02216(19.39%)</t>
  </si>
  <si>
    <t>Hemoglobin_Values:=-0.2539(4.44%)</t>
  </si>
  <si>
    <t>Hemoglobin.max.win_730_10000(11.1):=-0.00319(20.15%)</t>
  </si>
  <si>
    <t>Hemoglobin.last.win_730_10000(10.8):=-0.00303(19.18%)</t>
  </si>
  <si>
    <t>MCHC-M_Values:=-0.23426(4.10%)</t>
  </si>
  <si>
    <t>MCHC-M.avg.win_0_10000(34.2):=-0.01581(19.67%)</t>
  </si>
  <si>
    <t>MCHC-M.min.win_0_180(33.7):=-0.01066(13.26%)</t>
  </si>
  <si>
    <t>Neutrophils%_Values:=-0.18781(3.29%)</t>
  </si>
  <si>
    <t>Neutrophils%.max.win_0_10000(76):=-0.04654(58.68%)</t>
  </si>
  <si>
    <t>Hematocrit_Values:=-0.17264(3.02%)</t>
  </si>
  <si>
    <t>Hematocrit.max.win_730_10000(32):=-0.07153(60.76%)</t>
  </si>
  <si>
    <t>MCH_Trends:=-0.1629(2.85%)</t>
  </si>
  <si>
    <t>MCH.slope.win_0_730(-65336):=-0.0241(18.82%)</t>
  </si>
  <si>
    <t>MCH.slope.win_0_1000(-65336):=-0.01681(13.13%)</t>
  </si>
  <si>
    <t>Monocytes#_log_Values:=-0.15238(2.67%)</t>
  </si>
  <si>
    <t>Monocytes#_log.avg.win_0_180(-0.9163):=-0.0126(22.11%)</t>
  </si>
  <si>
    <t>Monocytes#_log.max.win_730_10000(-0.35667):=0.006(10.54%)</t>
  </si>
  <si>
    <t>Eosinophils%_log_Trends:=-0.1359(2.38%)</t>
  </si>
  <si>
    <t>Eosinophils%_log.slope.win_0_180(-65336):=-0.05686(56.12%)</t>
  </si>
  <si>
    <t>Monocytes%_Trends:=-0.12457(2.18%)</t>
  </si>
  <si>
    <t>Monocytes%.std.win_0_180(-65336):=-0.02035(44.79%)</t>
  </si>
  <si>
    <t>Age(40):=-1.90973(37.09%)</t>
  </si>
  <si>
    <t>MCH_Values:=-0.37717(7.33%)</t>
  </si>
  <si>
    <t>MCH.min.win_0_730(30.9):=-0.02923(17.98%)</t>
  </si>
  <si>
    <t>MCH.last.win_0_10000(30.9):=-0.01953(12.01%)</t>
  </si>
  <si>
    <t>Hemoglobin_Values:=-0.2405(4.67%)</t>
  </si>
  <si>
    <t>Hemoglobin.min.win_0_10000(9.1):=0.01998(37.08%)</t>
  </si>
  <si>
    <t>Neutrophils%_Values:=-0.23064(4.48%)</t>
  </si>
  <si>
    <t>Neutrophils%.max.win_0_10000(75):=-0.04307(50.30%)</t>
  </si>
  <si>
    <t>MCHC-M_Values:=-0.20678(4.02%)</t>
  </si>
  <si>
    <t>MCHC-M.avg.win_0_10000(33.73333):=-0.01304(15.33%)</t>
  </si>
  <si>
    <t>MCHC-M.min.win_0_1000(33.1):=-0.0126(14.81%)</t>
  </si>
  <si>
    <t>Platelets_Trends:=-0.18272(3.55%)</t>
  </si>
  <si>
    <t>Platelets.win_delta.win_0_180_360_10000(-227):=-0.03926(25.26%)</t>
  </si>
  <si>
    <t>Neutrophils%_Trends:=-0.1633(3.17%)</t>
  </si>
  <si>
    <t>Neutrophils%.std.win_0_10000(11.44067):=-0.04716(75.31%)</t>
  </si>
  <si>
    <t>RDW_log_Values:=-0.16072(3.12%)</t>
  </si>
  <si>
    <t>RDW_log.first.win_0_10000(2.5096):=-0.01584(24.29%)</t>
  </si>
  <si>
    <t>RDW_log.max.win_730_10000(2.57261):=-0.00875(13.41%)</t>
  </si>
  <si>
    <t>Eosinophils#_log_Values:=-0.15258(2.96%)</t>
  </si>
  <si>
    <t>Eosinophils#_log.last2.win_0_180(-65336):=-0.01598(34.83%)</t>
  </si>
  <si>
    <t>MCH_Trends:=-0.11154(2.17%)</t>
  </si>
  <si>
    <t>MCH.std.win_0_10000(1.56277):=0.05977(29.33%)</t>
  </si>
  <si>
    <t>MCH_Trends:=2.5272(19.79%)</t>
  </si>
  <si>
    <t>MCH.win_delta.win_0_180_360_10000(-5.8):=0.52333(25.86%)</t>
  </si>
  <si>
    <t>Age(64):=1.34702(10.55%)</t>
  </si>
  <si>
    <t>MCH_Values:=1.3265(10.39%)</t>
  </si>
  <si>
    <t>MCH.last.win_0_10000(21.2):=0.15586(24.59%)</t>
  </si>
  <si>
    <t>MCH.avg.win_0_180(22.45):=0.1311(20.68%)</t>
  </si>
  <si>
    <t>Platelets_Trends:=0.77516(6.07%)</t>
  </si>
  <si>
    <t>Platelets.win_delta.win_0_180_360_10000(54):=0.18455(42.63%)</t>
  </si>
  <si>
    <t>Hematocrit_Trends:=0.77243(6.05%)</t>
  </si>
  <si>
    <t>Hematocrit.win_delta.win_0_180_360_10000(-8):=0.06764(33.31%)</t>
  </si>
  <si>
    <t>RDW_log_Values:=0.6622(5.19%)</t>
  </si>
  <si>
    <t>RDW_log.first.win_0_10000(-65336):=0.0428(22.38%)</t>
  </si>
  <si>
    <t>RDW_log.first.win_0_1000(-65336):=0.02357(12.33%)</t>
  </si>
  <si>
    <t>RBC_Trends:=0.5965(4.67%)</t>
  </si>
  <si>
    <t>RBC.slope.win_0_10000(-0.02719):=0.03068(25.54%)</t>
  </si>
  <si>
    <t>Hemoglobin_Values:=0.50467(3.95%)</t>
  </si>
  <si>
    <t>Hemoglobin.min.win_0_730(8.7):=0.04473(28.83%)</t>
  </si>
  <si>
    <t>MCV_Values:=0.44624(3.49%)</t>
  </si>
  <si>
    <t>MCV.avg.win_0_180(78):=0.0472(28.57%)</t>
  </si>
  <si>
    <t>Lymphocytes#_log_Values:=0.40994(3.21%)</t>
  </si>
  <si>
    <t>Lymphocytes#_log.min.win_0_730(0.53063):=0.0208(25.71%)</t>
  </si>
  <si>
    <t>MCH_Trends:=2.25322(16.38%)</t>
  </si>
  <si>
    <t>MCH.win_delta.win_0_180_360_10000(-6.3):=0.52927(30.92%)</t>
  </si>
  <si>
    <t>Age(78):=1.42171(10.33%)</t>
  </si>
  <si>
    <t>MCH_Values:=1.3652(9.92%)</t>
  </si>
  <si>
    <t>MCH.avg.win_0_180(21.7):=0.19264(28.36%)</t>
  </si>
  <si>
    <t>Hemoglobin_Values:=0.91147(6.62%)</t>
  </si>
  <si>
    <t>Hemoglobin.min.win_0_730(7.6):=0.09165(32.39%)</t>
  </si>
  <si>
    <t>Hematocrit_Trends:=0.81971(5.96%)</t>
  </si>
  <si>
    <t>Hematocrit.win_delta.win_0_180_360_10000(-11):=0.07168(32.23%)</t>
  </si>
  <si>
    <t>Platelets_Trends:=0.75062(5.46%)</t>
  </si>
  <si>
    <t>Platelets.win_delta.win_0_180_360_10000(104):=0.20337(45.75%)</t>
  </si>
  <si>
    <t>RDW_log_Values:=0.66476(4.83%)</t>
  </si>
  <si>
    <t>RDW_log.first.win_0_10000(-65336):=0.04002(21.41%)</t>
  </si>
  <si>
    <t>RDW_log.first.win_0_1000(-65336):=0.0231(12.36%)</t>
  </si>
  <si>
    <t>Lymphocytes#_log_Values:=0.51198(3.72%)</t>
  </si>
  <si>
    <t>Lymphocytes#_log.min.win_0_730(0.69315):=0.02784(37.53%)</t>
  </si>
  <si>
    <t>WBC_log_Trends:=0.48017(3.49%)</t>
  </si>
  <si>
    <t>WBC_log.std.win_0_730(0.04779):=0.0298(37.39%)</t>
  </si>
  <si>
    <t>Hemoglobin_Trends:=0.45629(3.32%)</t>
  </si>
  <si>
    <t>Hemoglobin.win_delta.win_0_180_360_10000(-4.1):=0.05715(24.39%)</t>
  </si>
  <si>
    <t>Hemoglobin.win_delta.win_0_180_730_10000(-4.9):=0.04212(17.98%)</t>
  </si>
  <si>
    <t>MCH_Trends:=2.34694(15.33%)</t>
  </si>
  <si>
    <t>MCH.win_delta.win_0_180_360_10000(-10):=0.5653(30.92%)</t>
  </si>
  <si>
    <t>MCH_Values:=1.52092(9.93%)</t>
  </si>
  <si>
    <t>MCH.avg.win_0_180(19.3):=0.17174(22.55%)</t>
  </si>
  <si>
    <t>MCH.last.win_0_10000(19.3):=0.11146(14.63%)</t>
  </si>
  <si>
    <t>Age(77):=1.4798(9.67%)</t>
  </si>
  <si>
    <t>Hemoglobin_Values:=0.97874(6.39%)</t>
  </si>
  <si>
    <t>Hemoglobin.min.win_0_730(7.8):=0.08126(35.24%)</t>
  </si>
  <si>
    <t>Hematocrit_Trends:=0.9228(6.03%)</t>
  </si>
  <si>
    <t>Hematocrit.win_delta.win_0_180_360_10000(-12):=0.06936(31.33%)</t>
  </si>
  <si>
    <t>Platelets_Trends:=0.80633(5.27%)</t>
  </si>
  <si>
    <t>Platelets.win_delta.win_0_180_360_10000(154):=0.17674(37.52%)</t>
  </si>
  <si>
    <t>RDW_log_Values:=0.72454(4.73%)</t>
  </si>
  <si>
    <t>RDW_log.first.win_0_1000(-65336):=0.0168(11.57%)</t>
  </si>
  <si>
    <t>RDW_log.avg.win_0_10000(2.52713):=0.01422(9.79%)</t>
  </si>
  <si>
    <t>RDW_log.min.win_730_10000(2.50144):=0.01337(9.21%)</t>
  </si>
  <si>
    <t>RBC_Trends:=0.69902(4.57%)</t>
  </si>
  <si>
    <t>RBC.slope.win_0_10000(-0.03855):=0.04296(26.59%)</t>
  </si>
  <si>
    <t>Lymphocytes#_log_Values:=0.56532(3.69%)</t>
  </si>
  <si>
    <t>Lymphocytes#_log.min.win_0_730(0.64185):=0.03417(41.06%)</t>
  </si>
  <si>
    <t>MCV_Values:=0.5283(3.45%)</t>
  </si>
  <si>
    <t>MCV.avg.win_0_180(64):=0.0503(21.55%)</t>
  </si>
  <si>
    <t>MCV.min.win_0_730(64):=0.0412(17.65%)</t>
  </si>
  <si>
    <t>MCH_Trends:=2.27557(15.46%)</t>
  </si>
  <si>
    <t>MCH.win_delta.win_0_180_360_10000(-8.5):=0.56136(31.68%)</t>
  </si>
  <si>
    <t>MCH_Values:=1.4989(10.18%)</t>
  </si>
  <si>
    <t>MCH.avg.win_0_180(20.05):=0.16927(22.28%)</t>
  </si>
  <si>
    <t>MCH.last.win_0_10000(20.8):=0.11245(14.80%)</t>
  </si>
  <si>
    <t>Age(77):=1.48015(10.06%)</t>
  </si>
  <si>
    <t>Hemoglobin_Values:=0.9248(6.28%)</t>
  </si>
  <si>
    <t>Hemoglobin.min.win_0_730(7.8):=0.0772(39.29%)</t>
  </si>
  <si>
    <t>Hematocrit_Trends:=0.84243(5.72%)</t>
  </si>
  <si>
    <t>Hematocrit.slope.win_0_1000(-11.45492):=0.06444(26.24%)</t>
  </si>
  <si>
    <t>Platelets_Trends:=0.7996(5.43%)</t>
  </si>
  <si>
    <t>Platelets.win_delta.win_0_180_360_10000(168):=0.16732(37.85%)</t>
  </si>
  <si>
    <t>RDW_log_Values:=0.70675(4.80%)</t>
  </si>
  <si>
    <t>RDW_log.first.win_0_1000(-65336):=0.02032(14.08%)</t>
  </si>
  <si>
    <t>RDW_log.avg.win_0_10000(2.52713):=0.01613(11.18%)</t>
  </si>
  <si>
    <t>RBC_Trends:=0.66434(4.51%)</t>
  </si>
  <si>
    <t>RBC.slope.win_0_10000(-0.0432):=0.04164(26.63%)</t>
  </si>
  <si>
    <t>Lymphocytes#_log_Values:=0.56914(3.87%)</t>
  </si>
  <si>
    <t>Lymphocytes#_log.min.win_0_730(0.64185):=0.03842(40.72%)</t>
  </si>
  <si>
    <t>MCV_Values:=0.51683(3.51%)</t>
  </si>
  <si>
    <t>MCV.avg.win_0_180(66.5):=0.04912(20.70%)</t>
  </si>
  <si>
    <t>MCV.min.win_0_730(64):=0.04235(17.85%)</t>
  </si>
  <si>
    <t>Age(41):=-1.97797(43.10%)</t>
  </si>
  <si>
    <t>MCH_Values:=-0.30357(6.61%)</t>
  </si>
  <si>
    <t>MCH.min.win_0_730(29.8):=-0.01709(15.81%)</t>
  </si>
  <si>
    <t>MCH.min.win_0_360(29.8):=-0.01551(14.36%)</t>
  </si>
  <si>
    <t>MCHC-M_Values:=-0.21372(4.66%)</t>
  </si>
  <si>
    <t>MCHC-M.max.win_0_10000(34.3):=-0.01554(18.16%)</t>
  </si>
  <si>
    <t>MCHC-M.avg.win_0_10000(33.775):=-0.01511(17.66%)</t>
  </si>
  <si>
    <t>Platelets_Trends:=-0.19568(4.26%)</t>
  </si>
  <si>
    <t>Platelets.win_delta.win_0_180_360_10000(-12):=-0.04426(31.35%)</t>
  </si>
  <si>
    <t>Eosinophils#_log_Values:=-0.17136(3.73%)</t>
  </si>
  <si>
    <t>Eosinophils#_log.last2.win_0_180(-65336):=-0.02048(35.14%)</t>
  </si>
  <si>
    <t>MCH_Trends:=-0.14868(3.24%)</t>
  </si>
  <si>
    <t>MCH.slope.win_0_10000(0.17214):=-0.02292(22.95%)</t>
  </si>
  <si>
    <t>MCH.slope.win_0_730(-65336):=-0.02219(22.22%)</t>
  </si>
  <si>
    <t>Eosinophils%_log_Values:=-0.12105(2.64%)</t>
  </si>
  <si>
    <t>Eosinophils%_log.last2.win_0_180(-65336):=-0.0127(19.74%)</t>
  </si>
  <si>
    <t>Eosinophils%_log.avg.win_0_1000(-0.16252):=-0.01233(19.16%)</t>
  </si>
  <si>
    <t>Monocytes#_log_Values:=-0.11704(2.55%)</t>
  </si>
  <si>
    <t>Monocytes#_log.min.win_730_10000(-1.60944):=0.00773(13.80%)</t>
  </si>
  <si>
    <t>Monocytes#_log.first.win_0_360(-1.20397):=-0.0063(11.23%)</t>
  </si>
  <si>
    <t>WBC_log_Values:=-0.10428(2.27%)</t>
  </si>
  <si>
    <t>WBC_log.min.win_0_10000(1.8563):=-0.00774(25.46%)</t>
  </si>
  <si>
    <t>Hemoglobin_Values:=-0.1006(2.19%)</t>
  </si>
  <si>
    <t>Hemoglobin.last.win_730_10000(11.3):=-0.0037(28.66%)</t>
  </si>
  <si>
    <t>Age(40):=-1.94058(39.02%)</t>
  </si>
  <si>
    <t>MCH_Values:=-0.41302(8.31%)</t>
  </si>
  <si>
    <t>MCH.min.win_0_180(30.2):=-0.0427(26.49%)</t>
  </si>
  <si>
    <t>MCHC-M_Values:=-0.23406(4.71%)</t>
  </si>
  <si>
    <t>MCHC-M.min.win_0_1000(34):=-0.01352(15.10%)</t>
  </si>
  <si>
    <t>MCHC-M.min.win_0_730(34):=-0.01221(13.64%)</t>
  </si>
  <si>
    <t>Neutrophils%_Values:=-0.207(4.16%)</t>
  </si>
  <si>
    <t>Neutrophils%.max.win_0_10000(74):=-0.04592(46.35%)</t>
  </si>
  <si>
    <t>MCH_Trends:=-0.20323(4.09%)</t>
  </si>
  <si>
    <t>MCH.slope.win_0_10000(0.37325):=-0.03758(20.06%)</t>
  </si>
  <si>
    <t>MCH.win_delta.win_0_180_360_10000(1.2):=-0.03515(18.76%)</t>
  </si>
  <si>
    <t>Platelets_Trends:=-0.1746(3.51%)</t>
  </si>
  <si>
    <t>Platelets.win_delta.win_0_180_360_10000(-27):=-0.05603(34.47%)</t>
  </si>
  <si>
    <t>Neutrophils%_Trends:=-0.13714(2.76%)</t>
  </si>
  <si>
    <t>Neutrophils%.std.win_0_10000(9.39267):=-0.04512(75.58%)</t>
  </si>
  <si>
    <t>Eosinophils%_log_Trends:=-0.12568(2.53%)</t>
  </si>
  <si>
    <t>Eosinophils%_log.slope.win_0_180(-65336):=-0.05825(53.29%)</t>
  </si>
  <si>
    <t>RDW_log_Values:=-0.12376(2.49%)</t>
  </si>
  <si>
    <t>RDW_log.max.win_0_10000(-65336):=-0.01005(19.13%)</t>
  </si>
  <si>
    <t>RDW_log.first.win_0_10000(-65336):=0.00658(12.52%)</t>
  </si>
  <si>
    <t>Eosinophils#_log_Values:=-0.10446(2.10%)</t>
  </si>
  <si>
    <t>Eosinophils#_log.last2.win_0_180(-65336):=-0.0181(21.07%)</t>
  </si>
  <si>
    <t>Eosinophils#_log.max.win_0_10000(-0.51083):=-0.00949(11.04%)</t>
  </si>
  <si>
    <t>Age(41):=-1.91374(46.39%)</t>
  </si>
  <si>
    <t>MCH_Values:=-0.25488(6.18%)</t>
  </si>
  <si>
    <t>MCH.min.win_0_180(29.1):=-0.01546(21.23%)</t>
  </si>
  <si>
    <t>MCH.min.win_0_730(29.1):=-0.01274(17.50%)</t>
  </si>
  <si>
    <t>Hemoglobin_Values:=-0.17601(4.27%)</t>
  </si>
  <si>
    <t>Hemoglobin.min.win_0_730(12.4):=0.00435(24.77%)</t>
  </si>
  <si>
    <t>Hemoglobin.max.win_0_10000(13.4):=-0.00384(21.87%)</t>
  </si>
  <si>
    <t>MCHC-M_Values:=-0.16185(3.92%)</t>
  </si>
  <si>
    <t>MCHC-M.avg.win_0_10000(33.4):=-0.01133(17.67%)</t>
  </si>
  <si>
    <t>MCHC-M.max.win_0_10000(33.8):=-0.01075(16.76%)</t>
  </si>
  <si>
    <t>Eosinophils%_log_Trends:=-0.15847(3.84%)</t>
  </si>
  <si>
    <t>Eosinophils%_log.slope.win_0_180(-65336):=-0.05057(42.17%)</t>
  </si>
  <si>
    <t>MCH_Trends:=-0.15225(3.69%)</t>
  </si>
  <si>
    <t>MCH.std.win_0_10000(0.08148):=-0.05206(30.56%)</t>
  </si>
  <si>
    <t>Neutrophils%_Values:=-0.119(2.88%)</t>
  </si>
  <si>
    <t>Neutrophils%.max.win_0_10000(68):=-0.0414(54.98%)</t>
  </si>
  <si>
    <t>Gender( 2):=-0.10646(2.58%)</t>
  </si>
  <si>
    <t>Eosinophils#_log_Values:=-0.09828(2.38%)</t>
  </si>
  <si>
    <t>Eosinophils#_log.last2.win_0_180(-65336):=-0.0101(23.35%)</t>
  </si>
  <si>
    <t>Eosinophils#_log.max.win_730_10000(-65336):=0.00523(12.10%)</t>
  </si>
  <si>
    <t>Eosinophils%_log_Values:=-0.06926(1.68%)</t>
  </si>
  <si>
    <t>Eosinophils%_log.last2.win_0_180(-65336):=-0.01585(33.46%)</t>
  </si>
  <si>
    <t>Age(40):=-1.89666(38.12%)</t>
  </si>
  <si>
    <t>MCHC-M_Values:=-0.32752(6.58%)</t>
  </si>
  <si>
    <t>MCHC-M.min.win_0_730(33.3):=-0.0165(23.91%)</t>
  </si>
  <si>
    <t>MCHC-M.min.win_0_1000(33.3):=-0.01451(21.04%)</t>
  </si>
  <si>
    <t>MCH_Values:=-0.27364(5.50%)</t>
  </si>
  <si>
    <t>MCH.min.win_0_730(30.5):=-0.02116(17.14%)</t>
  </si>
  <si>
    <t>MCH.min.win_0_180(30.5):=-0.01586(12.85%)</t>
  </si>
  <si>
    <t>Eosinophils#_log_Values:=-0.1963(3.95%)</t>
  </si>
  <si>
    <t>Eosinophils#_log.max.win_730_10000(-0.22314):=-0.12597(69.15%)</t>
  </si>
  <si>
    <t>Neutrophils%_Values:=-0.18722(3.76%)</t>
  </si>
  <si>
    <t>Neutrophils%.max.win_0_10000(74):=-0.0441(55.30%)</t>
  </si>
  <si>
    <t>Platelets_Trends:=-0.1693(3.40%)</t>
  </si>
  <si>
    <t>Platelets.win_delta.win_0_180_360_10000(-51):=-0.05554(37.73%)</t>
  </si>
  <si>
    <t>Hemoglobin_Values:=-0.15486(3.11%)</t>
  </si>
  <si>
    <t>Hemoglobin.last.win_730_10000(12.1):=-0.0044(20.94%)</t>
  </si>
  <si>
    <t>Hemoglobin.max.win_730_10000(12.2):=-0.00254(12.08%)</t>
  </si>
  <si>
    <t>Neutrophils%_Trends:=-0.13766(2.77%)</t>
  </si>
  <si>
    <t>Neutrophils%.std.win_0_10000(7.75629):=-0.03366(69.01%)</t>
  </si>
  <si>
    <t>Eosinophils%_log_Trends:=-0.13167(2.65%)</t>
  </si>
  <si>
    <t>Eosinophils%_log.slope.win_0_180(-65336):=-0.03743(41.51%)</t>
  </si>
  <si>
    <t>RDW_log_Values:=-0.12891(2.59%)</t>
  </si>
  <si>
    <t>RDW_log.max.win_0_10000(-65336):=-0.00794(16.94%)</t>
  </si>
  <si>
    <t>RDW_log.first.win_0_10000(-65336):=0.00662(14.14%)</t>
  </si>
  <si>
    <t>Age(71):=0.68103(18.26%)</t>
  </si>
  <si>
    <t>MCH_Trends:=-0.44334(11.89%)</t>
  </si>
  <si>
    <t>MCH.win_delta.win_0_180_730_10000( 1):=-0.06849(27.20%)</t>
  </si>
  <si>
    <t>Hemoglobin_Values:=-0.31931(8.56%)</t>
  </si>
  <si>
    <t>Hemoglobin.min.win_0_360(14.2):=-0.01217(25.33%)</t>
  </si>
  <si>
    <t>Gender( 2):=-0.29478(7.90%)</t>
  </si>
  <si>
    <t>MCH_Values:=-0.23191(6.22%)</t>
  </si>
  <si>
    <t>MCH.max.win_730_10000(28.4):=-0.0278(23.47%)</t>
  </si>
  <si>
    <t>MCH.last.win_0_10000(29.2):=-0.01863(15.73%)</t>
  </si>
  <si>
    <t>Hemoglobin_Trends:=-0.20535(5.51%)</t>
  </si>
  <si>
    <t>Hemoglobin.win_delta.win_0_180_730_10000(0.9):=-0.06765(54.94%)</t>
  </si>
  <si>
    <t>Basophils%_log_Values:=-0.16471(4.42%)</t>
  </si>
  <si>
    <t>Basophils%_log.avg.win_0_10000( 0):=-0.03261(27.85%)</t>
  </si>
  <si>
    <t>Hematocrit_Values:=-0.12323(3.30%)</t>
  </si>
  <si>
    <t>Hematocrit.min.win_730_10000(41):=0.00904(12.98%)</t>
  </si>
  <si>
    <t>Hematocrit.min.win_0_10000(41):=0.00685(9.83%)</t>
  </si>
  <si>
    <t>Hematocrit.avg.win_0_360(43):=-0.0052(7.46%)</t>
  </si>
  <si>
    <t>Neutrophils#_log_Values:=0.10633(2.85%)</t>
  </si>
  <si>
    <t>Neutrophils#_log.max.win_730_10000(2.10413):=0.03014(38.88%)</t>
  </si>
  <si>
    <t>Monocytes#_log_Values:=0.09291(2.49%)</t>
  </si>
  <si>
    <t>Monocytes#_log.avg.win_0_10000(-0.07024):=0.05061(20.57%)</t>
  </si>
  <si>
    <t>Monocytes#_log.last.win_730_10000(-0.10536):=-0.04484(18.22%)</t>
  </si>
  <si>
    <t>MCH_Trends:=2.30686(19.19%)</t>
  </si>
  <si>
    <t>MCH.win_delta.win_0_180_360_10000(-5):=0.54163(29.92%)</t>
  </si>
  <si>
    <t>Age(86):=1.39384(11.60%)</t>
  </si>
  <si>
    <t>MCH_Values:=1.19215(9.92%)</t>
  </si>
  <si>
    <t>MCH.avg.win_0_180(22):=0.15904(24.90%)</t>
  </si>
  <si>
    <t>MCH.last.win_0_10000(22):=0.13235(20.72%)</t>
  </si>
  <si>
    <t>Hematocrit_Trends:=0.89412(7.44%)</t>
  </si>
  <si>
    <t>Hematocrit.win_delta.win_0_180_360_10000(-8):=0.06837(30.36%)</t>
  </si>
  <si>
    <t>Platelets_Trends:=0.81595(6.79%)</t>
  </si>
  <si>
    <t>Platelets.win_delta.win_0_180_360_10000(144):=0.22896(43.12%)</t>
  </si>
  <si>
    <t>RBC_Trends:=0.62661(5.21%)</t>
  </si>
  <si>
    <t>RBC.slope.win_0_10000(-0.10057):=0.03698(25.32%)</t>
  </si>
  <si>
    <t>RDW_log_Values:=0.4866(4.05%)</t>
  </si>
  <si>
    <t>RDW_log.first.win_0_10000(-65336):=-0.02273(16.46%)</t>
  </si>
  <si>
    <t>RDW_log.avg.win_0_10000(-65336):=0.01427(10.33%)</t>
  </si>
  <si>
    <t>Lymphocytes#_log_Values:=0.48486(4.03%)</t>
  </si>
  <si>
    <t>Lymphocytes#_log.min.win_0_730(0.58779):=0.03248(42.44%)</t>
  </si>
  <si>
    <t>MCV_Trends:=0.4658(3.88%)</t>
  </si>
  <si>
    <t>MCV.slope.win_0_1000(-13.21097):=0.04127(27.62%)</t>
  </si>
  <si>
    <t>Hemoglobin_Trends:=0.46534(3.87%)</t>
  </si>
  <si>
    <t>Hemoglobin.win_delta.win_0_180_360_10000(-3.3):=0.08835(32.75%)</t>
  </si>
  <si>
    <t>MCH_Trends:=2.15299(16.34%)</t>
  </si>
  <si>
    <t>MCH.win_delta.win_0_180_360_10000(-6):=0.62425(36.97%)</t>
  </si>
  <si>
    <t>Age(78):=1.30418(9.90%)</t>
  </si>
  <si>
    <t>MCH_Values:=1.12358(8.53%)</t>
  </si>
  <si>
    <t>MCH.avg.win_0_180(24):=0.15155(28.48%)</t>
  </si>
  <si>
    <t>Hematocrit_Trends:=0.88205(6.69%)</t>
  </si>
  <si>
    <t>Hematocrit.win_delta.win_0_180_360_10000(-14):=0.07602(32.39%)</t>
  </si>
  <si>
    <t>Platelets_Trends:=0.72045(5.47%)</t>
  </si>
  <si>
    <t>Platelets.win_delta.win_0_180_360_10000(25):=0.12105(33.73%)</t>
  </si>
  <si>
    <t>RBC_Trends:=0.6588(5.00%)</t>
  </si>
  <si>
    <t>RBC.slope.win_0_10000(-0.08062):=0.04667(26.86%)</t>
  </si>
  <si>
    <t>RDW_log_Values:=0.58038(4.40%)</t>
  </si>
  <si>
    <t>RDW_log.first.win_0_10000(-65336):=0.0338(19.43%)</t>
  </si>
  <si>
    <t>RDW_log.first.win_0_1000(-65336):=0.02907(16.72%)</t>
  </si>
  <si>
    <t>Lymphocytes#_log_Values:=0.5146(3.91%)</t>
  </si>
  <si>
    <t>Lymphocytes#_log.min.win_0_730(0.87547):=0.02887(30.25%)</t>
  </si>
  <si>
    <t>WBC_log_Trends:=0.47264(3.59%)</t>
  </si>
  <si>
    <t>WBC_log.std.win_0_730(0.02183):=0.02755(36.13%)</t>
  </si>
  <si>
    <t>Hemoglobin_Trends:=0.44593(3.38%)</t>
  </si>
  <si>
    <t>Hemoglobin.win_delta.win_0_180_360_10000(-4.7):=0.06838(27.27%)</t>
  </si>
  <si>
    <t>MCH_Trends:=2.29587(16.20%)</t>
  </si>
  <si>
    <t>MCH.win_delta.win_0_180_360_10000(-9.3):=0.577(32.94%)</t>
  </si>
  <si>
    <t>Age(85):=1.54375(10.89%)</t>
  </si>
  <si>
    <t>MCH_Values:=1.36404(9.62%)</t>
  </si>
  <si>
    <t>MCH.avg.win_0_180(21):=0.1649(23.88%)</t>
  </si>
  <si>
    <t>MCH.last.win_0_10000(21):=0.1212(17.55%)</t>
  </si>
  <si>
    <t>Hematocrit_Trends:=0.971(6.85%)</t>
  </si>
  <si>
    <t>Hematocrit.win_delta.win_0_180_360_10000(-12):=0.06883(32.00%)</t>
  </si>
  <si>
    <t>Hemoglobin_Values:=0.86335(6.09%)</t>
  </si>
  <si>
    <t>Hemoglobin.min.win_0_730(7.3):=0.10736(33.57%)</t>
  </si>
  <si>
    <t>Platelets_Trends:=0.72965(5.15%)</t>
  </si>
  <si>
    <t>Platelets.win_delta.win_0_180_360_10000(166):=0.1801(35.55%)</t>
  </si>
  <si>
    <t>RBC_Trends:=0.62324(4.40%)</t>
  </si>
  <si>
    <t>RBC.slope.win_0_10000(-0.16897):=0.0404(28.37%)</t>
  </si>
  <si>
    <t>RDW_log_Values:=0.60875(4.29%)</t>
  </si>
  <si>
    <t>RDW_log.first.win_0_1000(-65336):=0.0217(14.28%)</t>
  </si>
  <si>
    <t>RDW_log.min.win_0_730(-65336):=0.01477(9.72%)</t>
  </si>
  <si>
    <t>RDW_log.first.win_0_360(-65336):=0.01372(9.03%)</t>
  </si>
  <si>
    <t>Lymphocytes#_log_Values:=0.56717(4.00%)</t>
  </si>
  <si>
    <t>Lymphocytes#_log.min.win_0_730(0.8329):=0.03078(40.38%)</t>
  </si>
  <si>
    <t>WBC_log_Trends:=0.44638(3.15%)</t>
  </si>
  <si>
    <t>WBC_log.std.win_0_730(0.06998):=0.03051(36.00%)</t>
  </si>
  <si>
    <t>MCH_Trends:=2.29123(16.03%)</t>
  </si>
  <si>
    <t>MCH.win_delta.win_0_180_360_10000(-8):=0.58546(32.17%)</t>
  </si>
  <si>
    <t>Age(85):=1.49966(10.49%)</t>
  </si>
  <si>
    <t>MCH_Values:=1.37987(9.65%)</t>
  </si>
  <si>
    <t>MCH.avg.win_0_180(21.65):=0.17928(25.60%)</t>
  </si>
  <si>
    <t>Hematocrit_Trends:=0.9443(6.61%)</t>
  </si>
  <si>
    <t>Hematocrit.win_delta.win_0_180_360_10000(-9):=0.06748(28.68%)</t>
  </si>
  <si>
    <t>Hemoglobin_Values:=0.87407(6.12%)</t>
  </si>
  <si>
    <t>Hemoglobin.min.win_0_730(7.3):=0.11144(39.30%)</t>
  </si>
  <si>
    <t>Platelets_Trends:=0.70036(4.90%)</t>
  </si>
  <si>
    <t>Platelets.win_delta.win_0_180_360_10000(134):=0.17926(40.45%)</t>
  </si>
  <si>
    <t>RBC_Trends:=0.6419(4.49%)</t>
  </si>
  <si>
    <t>RBC.slope.win_0_10000(-0.19395):=0.04038(28.22%)</t>
  </si>
  <si>
    <t>RDW_log_Values:=0.6159(4.31%)</t>
  </si>
  <si>
    <t>RDW_log.first.win_0_1000(-65336):=0.02187(14.44%)</t>
  </si>
  <si>
    <t>RDW_log.min.win_730_10000(-65336):=0.01452(9.59%)</t>
  </si>
  <si>
    <t>RDW_log.first.win_0_360(-65336):=0.0137(9.04%)</t>
  </si>
  <si>
    <t>Lymphocytes#_log_Values:=0.5868(4.11%)</t>
  </si>
  <si>
    <t>Lymphocytes#_log.min.win_0_730(0.78846):=0.03039(38.16%)</t>
  </si>
  <si>
    <t>WBC_log_Trends:=0.52891(3.70%)</t>
  </si>
  <si>
    <t>WBC_log.std.win_0_730(0.0799):=0.0282(47.48%)</t>
  </si>
  <si>
    <t>MCH_Trends:=2.17962(15.34%)</t>
  </si>
  <si>
    <t>MCH.win_delta.win_0_180_360_10000(-5.2):=0.6277(37.34%)</t>
  </si>
  <si>
    <t>MCH_Values:=1.59102(11.19%)</t>
  </si>
  <si>
    <t>MCH.avg.win_0_180(18.8):=0.18527(22.42%)</t>
  </si>
  <si>
    <t>MCH.min.win_0_730(18.8):=0.15566(18.83%)</t>
  </si>
  <si>
    <t>Age(69):=1.41005(9.92%)</t>
  </si>
  <si>
    <t>Hemoglobin_Values:=0.99552(7.00%)</t>
  </si>
  <si>
    <t>Hemoglobin.min.win_0_730(6.8):=0.07815(27.78%)</t>
  </si>
  <si>
    <t>Hematocrit_Trends:=0.8408(5.92%)</t>
  </si>
  <si>
    <t>Hematocrit.win_delta.win_0_180_360_10000(-7):=0.07442(34.84%)</t>
  </si>
  <si>
    <t>RDW_log_Values:=0.73263(5.15%)</t>
  </si>
  <si>
    <t>RDW_log.first.win_0_10000(-65336):=0.03051(16.65%)</t>
  </si>
  <si>
    <t>RDW_log.first.win_0_1000(-65336):=0.01827(9.97%)</t>
  </si>
  <si>
    <t>Platelets_Trends:=0.72729(5.12%)</t>
  </si>
  <si>
    <t>Platelets.win_delta.win_0_180_360_10000(114):=0.16353(41.96%)</t>
  </si>
  <si>
    <t>MCV_Values:=0.5444(3.83%)</t>
  </si>
  <si>
    <t>MCV.avg.win_0_180(70):=0.05243(23.33%)</t>
  </si>
  <si>
    <t>MCV.min.win_0_730(70):=0.04338(19.30%)</t>
  </si>
  <si>
    <t>Lymphocytes#_log_Values:=0.48684(3.43%)</t>
  </si>
  <si>
    <t>Lymphocytes#_log.min.win_0_730(0.9163):=0.03423(35.22%)</t>
  </si>
  <si>
    <t>WBC_log_Trends:=0.47583(3.35%)</t>
  </si>
  <si>
    <t>WBC_log.std.win_0_730(0.1123):=0.02187(29.97%)</t>
  </si>
  <si>
    <t>Age(41):=-2.02816(35.75%)</t>
  </si>
  <si>
    <t>MCH_Values:=-0.3568(6.29%)</t>
  </si>
  <si>
    <t>MCH.min.win_0_730(29.2):=-0.0217(22.11%)</t>
  </si>
  <si>
    <t>MCH.max.win_730_10000(29.4):=-0.01233(12.56%)</t>
  </si>
  <si>
    <t>MCHC-M_Values:=-0.26235(4.62%)</t>
  </si>
  <si>
    <t>MCHC-M.max.win_730_10000(32.9):=-0.01691(15.60%)</t>
  </si>
  <si>
    <t>MCHC-M.min.win_0_730(33.8):=-0.01625(15.00%)</t>
  </si>
  <si>
    <t>Neutrophils%_Values:=-0.26092(4.60%)</t>
  </si>
  <si>
    <t>Neutrophils%.max.win_0_10000(72):=-0.04705(53.16%)</t>
  </si>
  <si>
    <t>MCH_Trends:=-0.18768(3.31%)</t>
  </si>
  <si>
    <t>MCH.slope.win_0_10000(0.03293):=-0.02562(19.96%)</t>
  </si>
  <si>
    <t>MCH.slope.win_0_730(-65336):=-0.02238(17.43%)</t>
  </si>
  <si>
    <t>Neutrophils%_Trends:=-0.17665(3.11%)</t>
  </si>
  <si>
    <t>Neutrophils%.std.win_0_10000(7.79423):=-0.04092(70.13%)</t>
  </si>
  <si>
    <t>Platelets_Trends:=-0.15314(2.70%)</t>
  </si>
  <si>
    <t>Platelets.slope.win_0_360(-65336):=-0.03761(32.66%)</t>
  </si>
  <si>
    <t>Eosinophils#_log_Values:=-0.14898(2.63%)</t>
  </si>
  <si>
    <t>Eosinophils#_log.last2.win_0_180(-65336):=-0.01118(31.18%)</t>
  </si>
  <si>
    <t>RDW_log_Values:=-0.14576(2.57%)</t>
  </si>
  <si>
    <t>RDW_log.max.win_0_10000(-65336):=-0.01166(20.96%)</t>
  </si>
  <si>
    <t>RDW_log.first.win_0_10000(-65336):=0.00653(11.73%)</t>
  </si>
  <si>
    <t>Monocytes#_log_Values:=-0.12817(2.26%)</t>
  </si>
  <si>
    <t>Monocytes#_log.last.win_730_10000( 0):=-0.03966(49.99%)</t>
  </si>
  <si>
    <t>MCH_Trends:=-0.46865(18.86%)</t>
  </si>
  <si>
    <t>MCH.win_delta.win_0_180_360_10000(0.9):=-0.06264(22.85%)</t>
  </si>
  <si>
    <t>MCH.slope.win_0_1000(0.8129):=-0.04717(17.21%)</t>
  </si>
  <si>
    <t>Age(64):=0.3509(14.12%)</t>
  </si>
  <si>
    <t>Hemoglobin_Trends:=-0.1615(6.50%)</t>
  </si>
  <si>
    <t>Hemoglobin.win_delta.win_0_180_730_10000(0.5):=-0.05852(43.97%)</t>
  </si>
  <si>
    <t>Basophils%_log_Values:=-0.1404(5.65%)</t>
  </si>
  <si>
    <t>Basophils%_log.avg.win_0_360( 0):=-0.0319(24.07%)</t>
  </si>
  <si>
    <t>Basophils%_log.avg.win_0_730(0.34657):=-0.02168(16.36%)</t>
  </si>
  <si>
    <t>MCH_Values:=-0.12996(5.23%)</t>
  </si>
  <si>
    <t>MCH.min.win_0_730(29.9):=-0.0325(19.36%)</t>
  </si>
  <si>
    <t>MCH.last.win_0_10000(30.8):=-0.02658(15.83%)</t>
  </si>
  <si>
    <t>Eosinophils#_log_Trends:=0.08105(3.26%)</t>
  </si>
  <si>
    <t>Eosinophils#_log.slope.win_0_10000(0.08707):=0.02188(26.36%)</t>
  </si>
  <si>
    <t>Gender( 1):=0.07248(2.92%)</t>
  </si>
  <si>
    <t>Eosinophils%_log_Trends:=0.06053(2.44%)</t>
  </si>
  <si>
    <t>Eosinophils%_log.slope.win_0_10000(0.08432):=0.02617(29.56%)</t>
  </si>
  <si>
    <t>Monocytes%_Trends:=0.06008(2.42%)</t>
  </si>
  <si>
    <t>Monocytes%.slope.win_0_10000(0.51024):=0.01547(43.04%)</t>
  </si>
  <si>
    <t>Lymphocytes%_Trends:=-0.05572(2.24%)</t>
  </si>
  <si>
    <t>Lymphocytes%.slope.win_0_10000(0.68756):=-0.01376(31.10%)</t>
  </si>
  <si>
    <t>Age(79):=0.73957(19.51%)</t>
  </si>
  <si>
    <t>MCH_Values:=-0.46829(12.35%)</t>
  </si>
  <si>
    <t>MCH.min.win_0_730(32):=-0.06751(25.40%)</t>
  </si>
  <si>
    <t>MCH_Trends:=-0.36197(9.55%)</t>
  </si>
  <si>
    <t>MCH.win_delta.win_0_180_730_10000(0.4):=-0.08154(25.79%)</t>
  </si>
  <si>
    <t>Gender( 2):=-0.25785(6.80%)</t>
  </si>
  <si>
    <t>Hemoglobin_Trends:=-0.25435(6.71%)</t>
  </si>
  <si>
    <t>Hemoglobin.win_delta.win_0_180_730_10000(0.8):=-0.0655(40.64%)</t>
  </si>
  <si>
    <t>Basophils%_log_Values:=-0.1916(5.05%)</t>
  </si>
  <si>
    <t>Basophils%_log.min.win_730_10000( 0):=-0.02966(21.45%)</t>
  </si>
  <si>
    <t>Basophils%_log.avg.win_0_10000(0.4125):=-0.02326(16.83%)</t>
  </si>
  <si>
    <t>MCV_Values:=-0.12582(3.32%)</t>
  </si>
  <si>
    <t>MCV.first.win_0_1000(97):=-0.04843(24.48%)</t>
  </si>
  <si>
    <t>MCV.min.win_0_10000(96):=-0.02474(12.51%)</t>
  </si>
  <si>
    <t>Hemoglobin_Values:=-0.12422(3.28%)</t>
  </si>
  <si>
    <t>Hemoglobin.first.win_0_10000(14.8):=0.0071(12.14%)</t>
  </si>
  <si>
    <t>Hemoglobin.min.win_0_360(14.6):=-0.00701(11.99%)</t>
  </si>
  <si>
    <t>Hemoglobin.min.win_0_730(14.5):=-0.00593(10.14%)</t>
  </si>
  <si>
    <t>Hematocrit_Trends:=-0.10224(2.70%)</t>
  </si>
  <si>
    <t>Hematocrit.win_delta.win_0_180_730_10000( 2):=-0.03925(43.06%)</t>
  </si>
  <si>
    <t>Basophils#_log_Values:=-0.09132(2.41%)</t>
  </si>
  <si>
    <t>Basophils#_log.min.win_730_10000(-2.81341):=-0.0499(61.24%)</t>
  </si>
  <si>
    <t>Age(75):=0.8793(29.38%)</t>
  </si>
  <si>
    <t>MCH_Trends:=-0.46702(15.60%)</t>
  </si>
  <si>
    <t>MCH.win_delta.win_0_180_730_10000( 0):=-0.07694(24.64%)</t>
  </si>
  <si>
    <t>MCH.win_delta.win_0_180_360_10000(0.8):=-0.06712(21.50%)</t>
  </si>
  <si>
    <t>Hemoglobin_Trends:=-0.16939(5.66%)</t>
  </si>
  <si>
    <t>Hemoglobin.win_delta.win_0_180_730_10000(0.2):=-0.03846(26.73%)</t>
  </si>
  <si>
    <t>Gender( 2):=-0.15328(5.12%)</t>
  </si>
  <si>
    <t>Basophils%_log_Values:=-0.12006(4.01%)</t>
  </si>
  <si>
    <t>Basophils%_log.avg.win_0_10000(0.38563):=-0.01822(19.53%)</t>
  </si>
  <si>
    <t>Basophils%_log.avg.win_0_730(0.69315):=-0.01711(18.34%)</t>
  </si>
  <si>
    <t>Platelets_Trends:=-0.09943(3.32%)</t>
  </si>
  <si>
    <t>Platelets.win_delta.win_0_180_360_10000(-89):=-0.03833(20.59%)</t>
  </si>
  <si>
    <t>Platelets.slope.win_0_360(-65336):=0.02763(14.84%)</t>
  </si>
  <si>
    <t>Hematocrit_Values:=0.08847(2.96%)</t>
  </si>
  <si>
    <t>Hematocrit.avg.win_0_10000(37.75):=0.01933(17.70%)</t>
  </si>
  <si>
    <t>Hematocrit.avg.win_0_180(38):=0.01348(12.34%)</t>
  </si>
  <si>
    <t>MCH_Values:=-0.06765(2.26%)</t>
  </si>
  <si>
    <t>MCH.last.win_0_10000(27.5):=0.02773(21.46%)</t>
  </si>
  <si>
    <t>MCH.avg.win_0_180(27.5):=0.02298(17.78%)</t>
  </si>
  <si>
    <t>RDW_log_Values:=0.06133(2.05%)</t>
  </si>
  <si>
    <t>RDW_log.min.win_0_730(-65336):=0.01235(18.06%)</t>
  </si>
  <si>
    <t>RDW_log.min.win_730_10000(-65336):=0.0084(12.27%)</t>
  </si>
  <si>
    <t>MCV_Trends:=-0.05956(1.99%)</t>
  </si>
  <si>
    <t>MCV.win_delta.win_0_180_360_10000( 2):=-0.0146(27.39%)</t>
  </si>
  <si>
    <t>Age(40):=-1.89355(39.75%)</t>
  </si>
  <si>
    <t>MCH_Values:=-0.25792(5.41%)</t>
  </si>
  <si>
    <t>MCH.min.win_0_730(29.6):=-0.01564(15.16%)</t>
  </si>
  <si>
    <t>MCH.last.win_0_10000(30.5):=-0.01484(14.38%)</t>
  </si>
  <si>
    <t>MCHC-M_Values:=-0.1756(3.69%)</t>
  </si>
  <si>
    <t>MCHC-M.min.win_0_730(34):=-0.01326(16.83%)</t>
  </si>
  <si>
    <t>MCHC-M.max.win_0_10000(35.7):=-0.01195(15.17%)</t>
  </si>
  <si>
    <t>Neutrophils%_Values:=-0.1742(3.66%)</t>
  </si>
  <si>
    <t>Neutrophils%.max.win_0_10000(81):=-0.04622(45.64%)</t>
  </si>
  <si>
    <t>MCH_Trends:=-0.14634(3.07%)</t>
  </si>
  <si>
    <t>MCH.win_delta.win_0_180_360_10000(0.9):=-0.03868(22.27%)</t>
  </si>
  <si>
    <t>MCH.slope.win_0_1000(0.56175):=-0.02819(16.23%)</t>
  </si>
  <si>
    <t>WBC_log_Trends:=-0.14016(2.94%)</t>
  </si>
  <si>
    <t>WBC_log.win_delta.win_0_180_360_10000(-0.66575):=-0.03146(46.94%)</t>
  </si>
  <si>
    <t>Neutrophils%_Trends:=-0.13982(2.93%)</t>
  </si>
  <si>
    <t>Neutrophils%.std.win_0_10000(10.2098):=-0.04596(71.12%)</t>
  </si>
  <si>
    <t>Eosinophils#_log_Values:=-0.12197(2.56%)</t>
  </si>
  <si>
    <t>Eosinophils#_log.last2.win_0_180(-65336):=-0.01273(30.56%)</t>
  </si>
  <si>
    <t>Monocytes#_log_Trends:=-0.11647(2.44%)</t>
  </si>
  <si>
    <t>Monocytes#_log.slope.win_0_1000(-0.54558):=-0.06091(57.66%)</t>
  </si>
  <si>
    <t>Gender( 2):=-0.11274(2.37%)</t>
  </si>
  <si>
    <t>Age(59):=0.25173(15.71%)</t>
  </si>
  <si>
    <t>MCH_Trends:=-0.13555(8.46%)</t>
  </si>
  <si>
    <t>MCH.slope.win_0_10000(-0.06124):=-0.05118(23.05%)</t>
  </si>
  <si>
    <t>MCH.win_delta.win_0_180_730_10000(-0.8):=0.03693(16.63%)</t>
  </si>
  <si>
    <t>Eosinophils#_log_Trends:=0.0846(5.28%)</t>
  </si>
  <si>
    <t>Eosinophils#_log.win_delta.win_0_180_360_10000(0.40547):=0.0228(38.52%)</t>
  </si>
  <si>
    <t>Hemoglobin_Trends:=0.0811(5.06%)</t>
  </si>
  <si>
    <t>Hemoglobin.win_delta.win_0_180_360_10000(-0.7):=0.04346(30.98%)</t>
  </si>
  <si>
    <t>MCV_Values:=0.07415(4.63%)</t>
  </si>
  <si>
    <t>MCV.max.win_0_730(88):=-0.00706(11.57%)</t>
  </si>
  <si>
    <t>MCV.first.win_0_1000(89):=0.00693(11.35%)</t>
  </si>
  <si>
    <t>MCV.avg.win_0_730(86.8):=0.0064(10.48%)</t>
  </si>
  <si>
    <t>Gender( 2):=-0.07388(4.61%)</t>
  </si>
  <si>
    <t>Eosinophils%_log_Values:=0.07006(4.37%)</t>
  </si>
  <si>
    <t>Eosinophils%_log.last2.win_0_180(1.3863):=0.03482(38.40%)</t>
  </si>
  <si>
    <t>MCH_Values:=-0.05927(3.70%)</t>
  </si>
  <si>
    <t>MCH.avg.win_0_180(28.68):=-0.0124(19.50%)</t>
  </si>
  <si>
    <t>MCH.first.win_0_10000(29.3):=0.00563(8.86%)</t>
  </si>
  <si>
    <t>Platelets_Values:=0.05162(3.22%)</t>
  </si>
  <si>
    <t>Platelets.first.win_0_10000(476):=0.0389(23.01%)</t>
  </si>
  <si>
    <t>Platelets.max.win_730_10000(476):=-0.01872(11.07%)</t>
  </si>
  <si>
    <t>MPV_Values:=-0.04312(2.69%)</t>
  </si>
  <si>
    <t>MPV.min.win_0_730(-65336):=-0.02938(35.97%)</t>
  </si>
  <si>
    <t>Age(40):=-1.96939(39.37%)</t>
  </si>
  <si>
    <t>MCH_Values:=-0.34092(6.82%)</t>
  </si>
  <si>
    <t>MCH.min.win_0_730(30):=-0.02138(17.06%)</t>
  </si>
  <si>
    <t>MCH.min.win_0_180(30):=-0.01648(13.15%)</t>
  </si>
  <si>
    <t>Hemoglobin_Values:=-0.25689(5.14%)</t>
  </si>
  <si>
    <t>Hemoglobin.min.win_0_730(14.3):=-0.01325(38.25%)</t>
  </si>
  <si>
    <t>MCHC-M_Values:=-0.22657(4.53%)</t>
  </si>
  <si>
    <t>MCHC-M.avg.win_0_10000(33.68):=-0.01994(21.93%)</t>
  </si>
  <si>
    <t>MCHC-M.min.win_0_1000(33.3):=-0.01429(15.71%)</t>
  </si>
  <si>
    <t>Platelets_Trends:=-0.20456(4.09%)</t>
  </si>
  <si>
    <t>Platelets.win_delta.win_0_180_360_10000(-46):=-0.05483(35.19%)</t>
  </si>
  <si>
    <t>Eosinophils#_log_Values:=-0.17555(3.51%)</t>
  </si>
  <si>
    <t>Eosinophils#_log.last2.win_0_180(-65336):=-0.02284(47.30%)</t>
  </si>
  <si>
    <t>MCH_Trends:=-0.1612(3.22%)</t>
  </si>
  <si>
    <t>MCH.slope.win_0_730(-65336):=-0.02302(19.30%)</t>
  </si>
  <si>
    <t>MCH.slope.win_0_10000(0.07387):=-0.02153(18.06%)</t>
  </si>
  <si>
    <t>RDW_log_Values:=-0.12094(2.42%)</t>
  </si>
  <si>
    <t>RDW_log.max.win_0_10000(-65336):=-0.00997(19.73%)</t>
  </si>
  <si>
    <t>RDW_log.first.win_0_10000(-65336):=0.00785(15.54%)</t>
  </si>
  <si>
    <t>Monocytes#_log_Values:=-0.1199(2.40%)</t>
  </si>
  <si>
    <t>Monocytes#_log.last.win_730_10000(-0.22314):=-0.02385(37.00%)</t>
  </si>
  <si>
    <t>Hematocrit_Values:=-0.11966(2.39%)</t>
  </si>
  <si>
    <t>Hematocrit.max.win_730_10000(41):=-0.01062(23.30%)</t>
  </si>
  <si>
    <t>Hematocrit.avg.win_0_10000(41.2):=-0.00752(16.49%)</t>
  </si>
  <si>
    <t>Age(57):=0.39657(15.78%)</t>
  </si>
  <si>
    <t>MCH_Values:=-0.35782(14.24%)</t>
  </si>
  <si>
    <t>MCH.min.win_0_730(30.7):=-0.04445(20.51%)</t>
  </si>
  <si>
    <t>MCH.last.win_0_10000(30.7):=-0.03783(17.45%)</t>
  </si>
  <si>
    <t>MCH_Trends:=0.21884(8.71%)</t>
  </si>
  <si>
    <t>MCH.win_delta.win_0_180_360_10000(-2.5):=0.336(64.89%)</t>
  </si>
  <si>
    <t>MCV_Values:=-0.15672(6.23%)</t>
  </si>
  <si>
    <t>MCV.avg.win_0_730(94.42308):=-0.03004(22.50%)</t>
  </si>
  <si>
    <t>MCV.max.win_0_730(96):=0.0151(11.31%)</t>
  </si>
  <si>
    <t>Neutrophils%_Trends:=-0.10631(4.23%)</t>
  </si>
  <si>
    <t>Neutrophils%.std.win_0_10000(7.54758):=-0.05181(66.23%)</t>
  </si>
  <si>
    <t>MPV_Trends:=-0.09157(3.64%)</t>
  </si>
  <si>
    <t>MPV.std.win_0_10000(-65336):=-0.01207(20.74%)</t>
  </si>
  <si>
    <t>MPV.std.win_0_730(-65336):=-0.01018(17.50%)</t>
  </si>
  <si>
    <t>MCV_Trends:=-0.09138(3.64%)</t>
  </si>
  <si>
    <t>MCV.slope.win_0_1000(0.45082):=-0.0239(28.39%)</t>
  </si>
  <si>
    <t>Monocytes%_Trends:=-0.0847(3.37%)</t>
  </si>
  <si>
    <t>Monocytes%.std.win_0_10000(1.72048):=-0.01648(31.70%)</t>
  </si>
  <si>
    <t>Lymphocytes#_log_Values:=-0.07759(3.09%)</t>
  </si>
  <si>
    <t>Lymphocytes#_log.first.win_0_10000(0.74194):=-0.0061(19.95%)</t>
  </si>
  <si>
    <t>Lymphocytes#_log.first.win_0_1000(0.74194):=-0.00383(12.51%)</t>
  </si>
  <si>
    <t>MPV_Values:=-0.07738(3.08%)</t>
  </si>
  <si>
    <t>MPV.min.win_0_10000(-65336):=-0.0085(15.62%)</t>
  </si>
  <si>
    <t>MPV.avg.win_0_730(-65336):=-0.00756(13.87%)</t>
  </si>
  <si>
    <t>Age(64):=0.48666(20.02%)</t>
  </si>
  <si>
    <t>Hemoglobin_Trends:=-0.2109(8.68%)</t>
  </si>
  <si>
    <t>Hemoglobin.win_delta.win_0_180_730_10000(1.4):=-0.04794(27.28%)</t>
  </si>
  <si>
    <t>Gender( 2):=-0.13858(5.70%)</t>
  </si>
  <si>
    <t>MCH_Values:=-0.1187(4.88%)</t>
  </si>
  <si>
    <t>MCH.max.win_730_10000(32):=0.03924(21.31%)</t>
  </si>
  <si>
    <t>MCH.last.win_0_10000(30.3):=-0.03028(16.44%)</t>
  </si>
  <si>
    <t>Basophils%_log_Values:=-0.10575(4.35%)</t>
  </si>
  <si>
    <t>Basophils%_log.min.win_730_10000( 0):=-0.05222(40.62%)</t>
  </si>
  <si>
    <t>Platelets_Trends:=0.08885(3.66%)</t>
  </si>
  <si>
    <t>Platelets.win_delta.win_0_180_360_10000(38):=0.09828(58.02%)</t>
  </si>
  <si>
    <t>Hematocrit_Trends:=-0.08758(3.60%)</t>
  </si>
  <si>
    <t>Hematocrit.win_delta.win_0_180_360_10000( 1):=-0.02196(35.85%)</t>
  </si>
  <si>
    <t>MCH_Trends:=0.08177(3.36%)</t>
  </si>
  <si>
    <t>MCH.slope.win_0_730(-0.46831):=0.05722(23.36%)</t>
  </si>
  <si>
    <t>MCH.slope.win_0_1000(0.44487):=-0.05293(21.61%)</t>
  </si>
  <si>
    <t>Basophils#_log_Values:=-0.06814(2.80%)</t>
  </si>
  <si>
    <t>Basophils#_log.min.win_730_10000(-2.30259):=-0.06605(64.75%)</t>
  </si>
  <si>
    <t>MPV_Values:=-0.0654(2.69%)</t>
  </si>
  <si>
    <t>MPV.min.win_0_730(-65336):=-0.01943(25.76%)</t>
  </si>
  <si>
    <t>MCH_Trends:=2.00672(17.16%)</t>
  </si>
  <si>
    <t>MCH.win_delta.win_0_180_360_10000(-11):=0.56348(36.29%)</t>
  </si>
  <si>
    <t>Age(78):=1.3773(11.78%)</t>
  </si>
  <si>
    <t>MCH_Values:=1.25515(10.73%)</t>
  </si>
  <si>
    <t>MCH.avg.win_0_180(21):=0.1621(24.35%)</t>
  </si>
  <si>
    <t>MCH.last.win_0_10000(20.5):=0.08642(12.98%)</t>
  </si>
  <si>
    <t>Hemoglobin_Values:=0.80173(6.85%)</t>
  </si>
  <si>
    <t>Hemoglobin.last.win_0_10000(7.5):=0.07546(26.77%)</t>
  </si>
  <si>
    <t>Hematocrit_Trends:=0.6736(5.76%)</t>
  </si>
  <si>
    <t>Hematocrit.win_delta.win_0_180_360_10000(-8):=0.0704(34.89%)</t>
  </si>
  <si>
    <t>RDW_log_Values:=0.65483(5.60%)</t>
  </si>
  <si>
    <t>RDW_log.first.win_0_10000(-65336):=0.0373(19.34%)</t>
  </si>
  <si>
    <t>RDW_log.first.win_0_1000(-65336):=0.02432(12.61%)</t>
  </si>
  <si>
    <t>Platelets_Trends:=0.61166(5.23%)</t>
  </si>
  <si>
    <t>Platelets.win_delta.win_0_180_360_10000(38):=0.11575(39.21%)</t>
  </si>
  <si>
    <t>WBC_log_Trends:=0.40726(3.48%)</t>
  </si>
  <si>
    <t>WBC_log.std.win_0_730(0.0835):=0.01888(24.07%)</t>
  </si>
  <si>
    <t>WBC_log.std.win_0_180(0.05832):=0.01416(18.06%)</t>
  </si>
  <si>
    <t>MCHC-M_Values:=0.3948(3.38%)</t>
  </si>
  <si>
    <t>MCHC-M.min.win_0_730(27.8):=0.03592(14.64%)</t>
  </si>
  <si>
    <t>MCHC-M.min.win_0_10000(27.8):=0.03522(14.35%)</t>
  </si>
  <si>
    <t>Hemoglobin_Trends:=0.38814(3.32%)</t>
  </si>
  <si>
    <t>Hemoglobin.win_delta.win_0_180_360_10000(-3.7):=0.0604(30.62%)</t>
  </si>
  <si>
    <t>MCH_Trends:=2.19387(17.47%)</t>
  </si>
  <si>
    <t>MCH.win_delta.win_0_180_360_10000(-8.8):=0.49633(28.74%)</t>
  </si>
  <si>
    <t>Age(79):=1.41516(11.27%)</t>
  </si>
  <si>
    <t>MCH_Values:=1.28505(10.23%)</t>
  </si>
  <si>
    <t>MCH.avg.win_0_180(21.2):=0.157(22.92%)</t>
  </si>
  <si>
    <t>MCH.last.win_0_10000(21.1):=0.11275(16.46%)</t>
  </si>
  <si>
    <t>Hematocrit_Trends:=0.86891(6.92%)</t>
  </si>
  <si>
    <t>Hematocrit.win_delta.win_0_180_360_10000(-8):=0.06764(28.66%)</t>
  </si>
  <si>
    <t>Platelets_Trends:=0.77603(6.18%)</t>
  </si>
  <si>
    <t>Platelets.win_delta.win_0_180_360_10000(123):=0.18505(38.30%)</t>
  </si>
  <si>
    <t>Hemoglobin_Values:=0.66544(5.30%)</t>
  </si>
  <si>
    <t>Hemoglobin.min.win_0_730(8.6):=0.06445(35.76%)</t>
  </si>
  <si>
    <t>RBC_Trends:=0.65346(5.20%)</t>
  </si>
  <si>
    <t>RBC.slope.win_0_10000(-0.28373):=0.04991(33.32%)</t>
  </si>
  <si>
    <t>RDW_log_Values:=0.63187(5.03%)</t>
  </si>
  <si>
    <t>RDW_log.first.win_0_10000(-65336):=0.03393(17.82%)</t>
  </si>
  <si>
    <t>RDW_log.min.win_0_730(-65336):=0.02395(12.58%)</t>
  </si>
  <si>
    <t>Hemoglobin_Trends:=0.429(3.42%)</t>
  </si>
  <si>
    <t>Hemoglobin.win_delta.win_0_180_360_10000(-4.4):=0.07723(31.66%)</t>
  </si>
  <si>
    <t>WBC_log_Trends:=0.3793(3.02%)</t>
  </si>
  <si>
    <t>WBC_log.std.win_0_730(0.04248):=0.02218(30.50%)</t>
  </si>
  <si>
    <t>MCH_Trends:=2.27369(14.95%)</t>
  </si>
  <si>
    <t>MCH.win_delta.win_0_180_360_10000(-7.5):=0.60314(35.87%)</t>
  </si>
  <si>
    <t>Age(74):=1.58305(10.41%)</t>
  </si>
  <si>
    <t>MCH_Values:=1.45876(9.59%)</t>
  </si>
  <si>
    <t>MCH.avg.win_0_180(22.35):=0.16775(24.86%)</t>
  </si>
  <si>
    <t>MCH.last.win_0_10000(20.9):=0.11118(16.47%)</t>
  </si>
  <si>
    <t>Hemoglobin_Values:=0.9126(6.00%)</t>
  </si>
  <si>
    <t>Hemoglobin.min.win_0_730(8.7):=0.06917(31.80%)</t>
  </si>
  <si>
    <t>Hematocrit_Trends:=0.83455(5.49%)</t>
  </si>
  <si>
    <t>Hematocrit.win_delta.win_0_180_360_10000(-10):=0.06662(31.54%)</t>
  </si>
  <si>
    <t>Platelets_Trends:=0.80191(5.27%)</t>
  </si>
  <si>
    <t>Platelets.win_delta.win_0_180_360_10000(44):=0.16053(41.73%)</t>
  </si>
  <si>
    <t>RDW_log_Values:=0.76129(5.01%)</t>
  </si>
  <si>
    <t>RDW_log.first.win_0_10000(-65336):=0.0472(23.58%)</t>
  </si>
  <si>
    <t>RDW_log.first.win_0_1000(-65336):=0.0231(11.54%)</t>
  </si>
  <si>
    <t>Lymphocytes#_log_Values:=0.55137(3.63%)</t>
  </si>
  <si>
    <t>Lymphocytes#_log.min.win_0_730(0.47):=0.03683(36.51%)</t>
  </si>
  <si>
    <t>RBC_Trends:=0.55(3.62%)</t>
  </si>
  <si>
    <t>RBC.std.win_0_10000(0.40688):=-0.06362(31.69%)</t>
  </si>
  <si>
    <t>MCV_Values:=0.5135(3.38%)</t>
  </si>
  <si>
    <t>MCV.avg.win_0_180(74):=0.07104(40.78%)</t>
  </si>
  <si>
    <t>MCH_Trends:=2.26826(15.70%)</t>
  </si>
  <si>
    <t>MCH.win_delta.win_0_180_360_10000(-8.2):=0.55253(32.14%)</t>
  </si>
  <si>
    <t>MCH_Values:=1.53657(10.64%)</t>
  </si>
  <si>
    <t>MCH.avg.win_0_180(20.55):=0.15753(21.72%)</t>
  </si>
  <si>
    <t>MCH.min.win_0_730(20.2):=0.11468(15.81%)</t>
  </si>
  <si>
    <t>Age(74):=1.46591(10.15%)</t>
  </si>
  <si>
    <t>Hemoglobin_Values:=0.94602(6.55%)</t>
  </si>
  <si>
    <t>Hemoglobin.min.win_0_730(8.5):=0.09943(38.22%)</t>
  </si>
  <si>
    <t>Platelets_Trends:=0.83433(5.78%)</t>
  </si>
  <si>
    <t>Platelets.win_delta.win_0_180_360_10000(82):=0.19942(43.38%)</t>
  </si>
  <si>
    <t>Hematocrit_Trends:=0.83168(5.76%)</t>
  </si>
  <si>
    <t>Hematocrit.win_delta.win_0_180_360_10000(-11):=0.06899(31.45%)</t>
  </si>
  <si>
    <t>RDW_log_Values:=0.76882(5.32%)</t>
  </si>
  <si>
    <t>RDW_log.first.win_0_10000(-65336):=0.04625(23.34%)</t>
  </si>
  <si>
    <t>RDW_log.first.win_0_1000(-65336):=0.02072(10.46%)</t>
  </si>
  <si>
    <t>RBC_Trends:=0.58547(4.05%)</t>
  </si>
  <si>
    <t>RBC.std.win_0_10000(0.41057):=-0.07265(34.59%)</t>
  </si>
  <si>
    <t>Lymphocytes#_log_Values:=0.54069(3.74%)</t>
  </si>
  <si>
    <t>Lymphocytes#_log.min.win_0_730(0.47):=0.03513(35.32%)</t>
  </si>
  <si>
    <t>MCHC-M_Values:=0.5272(3.65%)</t>
  </si>
  <si>
    <t>MCHC-M.min.win_0_10000(29.3):=0.03143(12.40%)</t>
  </si>
  <si>
    <t>MCHC-M.first.win_0_730(32.8):=0.02676(10.56%)</t>
  </si>
  <si>
    <t>MCHC-M.min.win_0_730(29.3):=0.02648(10.45%)</t>
  </si>
  <si>
    <t>MCH_Trends:=2.30037(15.22%)</t>
  </si>
  <si>
    <t>MCH.win_delta.win_0_180_360_10000(-7.2):=0.60844(33.89%)</t>
  </si>
  <si>
    <t>Age(74):=1.52634(10.10%)</t>
  </si>
  <si>
    <t>MCH_Values:=1.5204(10.06%)</t>
  </si>
  <si>
    <t>MCH.avg.win_0_180(20.76667):=0.17375(23.47%)</t>
  </si>
  <si>
    <t>MCH.min.win_0_730(20.2):=0.11212(15.15%)</t>
  </si>
  <si>
    <t>Hemoglobin_Values:=0.9428(6.24%)</t>
  </si>
  <si>
    <t>Hemoglobin.min.win_0_730(8.5):=0.107(47.73%)</t>
  </si>
  <si>
    <t>Hematocrit_Trends:=0.89045(5.89%)</t>
  </si>
  <si>
    <t>Hematocrit.win_delta.win_0_180_360_10000(-11):=0.07155(30.37%)</t>
  </si>
  <si>
    <t>Platelets_Trends:=0.84715(5.61%)</t>
  </si>
  <si>
    <t>Platelets.win_delta.win_0_180_360_10000(89):=0.19804(43.29%)</t>
  </si>
  <si>
    <t>RDW_log_Values:=0.74157(4.91%)</t>
  </si>
  <si>
    <t>RDW_log.first.win_0_10000(-65336):=0.03807(20.33%)</t>
  </si>
  <si>
    <t>RDW_log.first.win_0_1000(-65336):=0.02167(11.58%)</t>
  </si>
  <si>
    <t>RBC_Trends:=0.58629(3.88%)</t>
  </si>
  <si>
    <t>RBC.std.win_0_10000(0.4062):=-0.05285(27.58%)</t>
  </si>
  <si>
    <t>Lymphocytes#_log_Values:=0.54163(3.58%)</t>
  </si>
  <si>
    <t>Lymphocytes#_log.min.win_0_730(0.47):=0.03138(32.70%)</t>
  </si>
  <si>
    <t>MCHC-M_Values:=0.51566(3.41%)</t>
  </si>
  <si>
    <t>MCHC-M.min.win_0_730(29.3):=0.02896(10.82%)</t>
  </si>
  <si>
    <t>MCHC-M.first.win_0_730(32.8):=0.02715(10.14%)</t>
  </si>
  <si>
    <t>MCHC-M.min.win_0_10000(29.3):=0.02666(9.96%)</t>
  </si>
  <si>
    <t>MCH_Trends:=2.28892(15.55%)</t>
  </si>
  <si>
    <t>MCH.win_delta.win_0_180_360_10000(-7.9):=0.5764(33.70%)</t>
  </si>
  <si>
    <t>MCH_Values:=1.5618(10.61%)</t>
  </si>
  <si>
    <t>MCH.avg.win_0_180(20.7):=0.1768(23.03%)</t>
  </si>
  <si>
    <t>MCH.last.win_0_10000(20.5):=0.11579(15.08%)</t>
  </si>
  <si>
    <t>Age(74):=1.50846(10.25%)</t>
  </si>
  <si>
    <t>Hemoglobin_Values:=0.96176(6.53%)</t>
  </si>
  <si>
    <t>Hemoglobin.min.win_0_730(8.5):=0.0895(33.38%)</t>
  </si>
  <si>
    <t>Hematocrit_Trends:=0.87296(5.93%)</t>
  </si>
  <si>
    <t>Hematocrit.win_delta.win_0_180_360_10000(-11):=0.0677(29.02%)</t>
  </si>
  <si>
    <t>Platelets_Trends:=0.78155(5.31%)</t>
  </si>
  <si>
    <t>Platelets.win_delta.win_0_180_360_10000(87):=0.1817(42.69%)</t>
  </si>
  <si>
    <t>RDW_log_Values:=0.74733(5.08%)</t>
  </si>
  <si>
    <t>RDW_log.first.win_0_10000(-65336):=0.04168(22.23%)</t>
  </si>
  <si>
    <t>RDW_log.first.win_0_1000(-65336):=0.01834(9.78%)</t>
  </si>
  <si>
    <t>RBC_Trends:=0.56297(3.82%)</t>
  </si>
  <si>
    <t>RBC.std.win_0_10000(0.39845):=-0.0392(23.36%)</t>
  </si>
  <si>
    <t>RBC.slope.win_0_10000(-0.31624):=0.03855(22.98%)</t>
  </si>
  <si>
    <t>MCV_Trends:=0.48877(3.32%)</t>
  </si>
  <si>
    <t>MCV.slope.win_0_1000(-10.67707):=0.04011(22.69%)</t>
  </si>
  <si>
    <t>MCV.win_delta.win_0_180_730_10000(-18):=0.03571(20.20%)</t>
  </si>
  <si>
    <t>Lymphocytes#_log_Values:=0.48765(3.31%)</t>
  </si>
  <si>
    <t>Lymphocytes#_log.min.win_0_730(0.47):=0.03178(33.10%)</t>
  </si>
  <si>
    <t>Age(41):=-1.9937(35.89%)</t>
  </si>
  <si>
    <t>MCH_Values:=-0.35467(6.39%)</t>
  </si>
  <si>
    <t>MCH.min.win_0_730(29):=-0.0207(21.97%)</t>
  </si>
  <si>
    <t>MCH.min.win_0_180(29):=-0.0146(15.50%)</t>
  </si>
  <si>
    <t>MCHC-M_Values:=-0.26708(4.81%)</t>
  </si>
  <si>
    <t>MCHC-M.min.win_0_730(33.7):=-0.01466(14.72%)</t>
  </si>
  <si>
    <t>MCHC-M.avg.win_0_10000(34.05667):=-0.0113(11.35%)</t>
  </si>
  <si>
    <t>Neutrophils%_Values:=-0.25146(4.53%)</t>
  </si>
  <si>
    <t>Neutrophils%.max.win_0_10000(74):=-0.04435(47.27%)</t>
  </si>
  <si>
    <t>MCH_Trends:=-0.2108(3.80%)</t>
  </si>
  <si>
    <t>MCH.std.win_0_10000(0.20547):=-0.03871(21.60%)</t>
  </si>
  <si>
    <t>MCH.win_delta.win_0_180_360_10000(0.5):=-0.0308(17.19%)</t>
  </si>
  <si>
    <t>Neutrophils%_Trends:=-0.16456(2.96%)</t>
  </si>
  <si>
    <t>Neutrophils%.std.win_0_10000(12.02775):=-0.0435(74.80%)</t>
  </si>
  <si>
    <t>Hemoglobin_Values:=-0.16018(2.88%)</t>
  </si>
  <si>
    <t>Hemoglobin.last.win_730_10000(11.7):=-0.00395(22.08%)</t>
  </si>
  <si>
    <t>Hemoglobin.max.win_730_10000(11.7):=-0.00312(17.45%)</t>
  </si>
  <si>
    <t>Platelets_Trends:=-0.14564(2.62%)</t>
  </si>
  <si>
    <t>Platelets.slope.win_0_360(-65336):=-0.02335(36.82%)</t>
  </si>
  <si>
    <t>Eosinophils#_log_Values:=-0.14304(2.58%)</t>
  </si>
  <si>
    <t>Eosinophils#_log.last2.win_0_180(-65336):=-0.01426(40.65%)</t>
  </si>
  <si>
    <t>Hematocrit_Values:=-0.1401(2.52%)</t>
  </si>
  <si>
    <t>Hematocrit.max.win_730_10000(34):=-0.0662(50.83%)</t>
  </si>
  <si>
    <t>Age(66):=0.53887(20.13%)</t>
  </si>
  <si>
    <t>MCH_Trends:=-0.41715(15.59%)</t>
  </si>
  <si>
    <t>MCH.slope.win_0_10000(0.07114):=-0.06052(23.90%)</t>
  </si>
  <si>
    <t>MCH.win_delta.win_0_180_360_10000(0.9):=-0.0589(23.27%)</t>
  </si>
  <si>
    <t>MCH_Values:=-0.1705(6.37%)</t>
  </si>
  <si>
    <t>MCH.last.win_0_10000(32.4):=-0.03039(16.44%)</t>
  </si>
  <si>
    <t>MCH.min.win_0_730(31):=-0.03001(16.23%)</t>
  </si>
  <si>
    <t>Basophils%_log_Values:=-0.17012(6.36%)</t>
  </si>
  <si>
    <t>Basophils%_log.min.win_730_10000(0.52473):=-0.03213(27.61%)</t>
  </si>
  <si>
    <t>Platelets_Trends:=-0.14322(5.35%)</t>
  </si>
  <si>
    <t>Platelets.slope.win_0_360(-40.34683):=-0.06712(38.02%)</t>
  </si>
  <si>
    <t>RDW_log_Values:=-0.08093(3.02%)</t>
  </si>
  <si>
    <t>RDW_log.min.win_0_10000(2.4849):=-0.0284(28.44%)</t>
  </si>
  <si>
    <t>Platelets_Values:=-0.07428(2.78%)</t>
  </si>
  <si>
    <t>Platelets.last.win_730_10000(161):=0.01115(11.49%)</t>
  </si>
  <si>
    <t>Platelets.min.win_730_10000(114):=0.01052(10.85%)</t>
  </si>
  <si>
    <t>Platelets.min.win_0_360(128):=-0.00964(9.93%)</t>
  </si>
  <si>
    <t>Monocytes#_log_Values:=0.06364(2.38%)</t>
  </si>
  <si>
    <t>Monocytes#_log.min.win_730_10000(-1.60944):=0.01893(26.50%)</t>
  </si>
  <si>
    <t>Hemoglobin_Trends:=-0.059(2.20%)</t>
  </si>
  <si>
    <t>Hemoglobin.win_delta.win_0_180_360_10000(0.9):=-0.02356(28.42%)</t>
  </si>
  <si>
    <t>RBC_Values:=0.05618(2.10%)</t>
  </si>
  <si>
    <t>RBC.max.win_0_10000(4.6):=0.0145(22.41%)</t>
  </si>
  <si>
    <t>RBC.first.win_0_10000(4.2):=0.01169(18.05%)</t>
  </si>
  <si>
    <t>Age(40):=-1.94988(35.19%)</t>
  </si>
  <si>
    <t>MCH_Values:=-0.35255(6.36%)</t>
  </si>
  <si>
    <t>MCH.min.win_0_180(30.4):=-0.02816(20.41%)</t>
  </si>
  <si>
    <t>MCH.min.win_0_730(30.4):=-0.02514(18.22%)</t>
  </si>
  <si>
    <t>Neutrophils%_Values:=-0.26361(4.76%)</t>
  </si>
  <si>
    <t>Neutrophils%.max.win_0_10000(82):=-0.04857(43.82%)</t>
  </si>
  <si>
    <t>Hemoglobin_Values:=-0.25239(4.55%)</t>
  </si>
  <si>
    <t>Hemoglobin.min.win_0_730(14.4):=-0.01645(46.46%)</t>
  </si>
  <si>
    <t>MCHC-M_Values:=-0.22388(4.04%)</t>
  </si>
  <si>
    <t>MCHC-M.min.win_0_730(34.4):=-0.01763(24.90%)</t>
  </si>
  <si>
    <t>MCHC-M.max.win_0_10000(34.9):=-0.01056(14.92%)</t>
  </si>
  <si>
    <t>Platelets_Trends:=-0.2148(3.88%)</t>
  </si>
  <si>
    <t>Platelets.win_delta.win_0_180_360_10000(-6):=-0.04782(34.49%)</t>
  </si>
  <si>
    <t>Neutrophils%_Trends:=-0.20894(3.77%)</t>
  </si>
  <si>
    <t>Neutrophils%.std.win_0_10000(10.01224):=-0.06379(75.87%)</t>
  </si>
  <si>
    <t>Eosinophils#_log_Values:=-0.1582(2.86%)</t>
  </si>
  <si>
    <t>Eosinophils#_log.last2.win_0_180(-65336):=-0.0159(32.50%)</t>
  </si>
  <si>
    <t>MCH_Trends:=-0.14243(2.57%)</t>
  </si>
  <si>
    <t>MCH.win_delta.win_0_180_360_10000(0.9):=-0.03935(19.93%)</t>
  </si>
  <si>
    <t>MCH.slope.win_0_10000(0.13088):=-0.0302(15.30%)</t>
  </si>
  <si>
    <t>Eosinophils%_log_Trends:=-0.13616(2.46%)</t>
  </si>
  <si>
    <t>Eosinophils%_log.slope.win_0_180(-65336):=-0.03894(43.98%)</t>
  </si>
  <si>
    <t>MCH_Trends:=2.3579(20.03%)</t>
  </si>
  <si>
    <t>MCH.win_delta.win_0_180_360_10000(-7.4):=0.67616(36.38%)</t>
  </si>
  <si>
    <t>Age(67):=1.18864(10.10%)</t>
  </si>
  <si>
    <t>MCH_Values:=1.16468(9.89%)</t>
  </si>
  <si>
    <t>MCH.avg.win_0_180(25.7):=0.14227(25.46%)</t>
  </si>
  <si>
    <t>Hematocrit_Trends:=0.81805(6.95%)</t>
  </si>
  <si>
    <t>Hematocrit.slope.win_0_1000(-9.70928):=0.05694(26.52%)</t>
  </si>
  <si>
    <t>Platelets_Trends:=0.68694(5.83%)</t>
  </si>
  <si>
    <t>Platelets.win_delta.win_0_180_360_10000(62):=0.13362(36.75%)</t>
  </si>
  <si>
    <t>RBC_Trends:=0.5914(5.02%)</t>
  </si>
  <si>
    <t>RBC.slope.win_0_10000(-0.05015):=0.04585(31.84%)</t>
  </si>
  <si>
    <t>RDW_log_Values:=0.57315(4.87%)</t>
  </si>
  <si>
    <t>RDW_log.first.win_0_10000(2.58776):=0.033(17.58%)</t>
  </si>
  <si>
    <t>RDW_log.first.win_0_1000(-65336):=0.02104(11.21%)</t>
  </si>
  <si>
    <t>MCV_Trends:=0.53285(4.53%)</t>
  </si>
  <si>
    <t>MCV.slope.win_0_1000(-12.09655):=0.0597(26.89%)</t>
  </si>
  <si>
    <t>Lymphocytes#_log_Values:=0.46403(3.94%)</t>
  </si>
  <si>
    <t>Lymphocytes#_log.min.win_0_730(0.8329):=0.02898(36.14%)</t>
  </si>
  <si>
    <t>Hemoglobin_Trends:=0.46083(3.91%)</t>
  </si>
  <si>
    <t>Hemoglobin.win_delta.win_0_180_360_10000(-3.1):=0.06602(25.79%)</t>
  </si>
  <si>
    <t>Age(79):=0.82871(21.91%)</t>
  </si>
  <si>
    <t>MCH_Trends:=-0.42428(11.22%)</t>
  </si>
  <si>
    <t>MCH.win_delta.win_0_180_360_10000(0.7):=-0.0642(25.57%)</t>
  </si>
  <si>
    <t>Basophils%_log_Values:=-0.27377(7.24%)</t>
  </si>
  <si>
    <t>Basophils%_log.avg.win_0_360(0.45815):=-0.02596(14.28%)</t>
  </si>
  <si>
    <t>Basophils%_log.avg.win_0_10000(0.72962):=-0.02489(13.69%)</t>
  </si>
  <si>
    <t>MCH_Values:=-0.25493(6.74%)</t>
  </si>
  <si>
    <t>MCH.min.win_0_730(33):=-0.04819(21.48%)</t>
  </si>
  <si>
    <t>MCH.last.win_0_10000(33):=-0.04382(19.53%)</t>
  </si>
  <si>
    <t>Lymphocytes#_log_Values:=-0.21698(5.74%)</t>
  </si>
  <si>
    <t>Lymphocytes#_log.first.win_0_10000(-0.35667):=-0.09575(41.90%)</t>
  </si>
  <si>
    <t>Platelets_Trends:=-0.20145(5.33%)</t>
  </si>
  <si>
    <t>Platelets.slope.win_0_360(-17.37452):=-0.08988(38.90%)</t>
  </si>
  <si>
    <t>Eosinophils#_log_Values:=-0.18151(4.80%)</t>
  </si>
  <si>
    <t>Eosinophils#_log.max.win_0_10000(0.18232):=-0.02748(20.83%)</t>
  </si>
  <si>
    <t>Eosinophils#_log.first.win_0_10000(-1.20397):=-0.02095(15.88%)</t>
  </si>
  <si>
    <t>Platelets_Values:=0.13458(3.56%)</t>
  </si>
  <si>
    <t>Platelets.first.win_0_10000(355):=0.05243(34.89%)</t>
  </si>
  <si>
    <t>MCHC-M_Values:=-0.10437(2.76%)</t>
  </si>
  <si>
    <t>MCHC-M.min.win_0_10000(34.4):=-0.02292(22.72%)</t>
  </si>
  <si>
    <t>MCHC-M.min.win_0_730(34.4):=-0.01663(16.49%)</t>
  </si>
  <si>
    <t>MCHC-M_Trends:=-0.07744(2.05%)</t>
  </si>
  <si>
    <t>MCHC-M.slope.win_0_10000(0.01468):=-0.0141(29.90%)</t>
  </si>
  <si>
    <t>Age(68):=0.56332(12.37%)</t>
  </si>
  <si>
    <t>MCH_Trends:=-0.4879(10.71%)</t>
  </si>
  <si>
    <t>MCH.win_delta.win_0_180_360_10000(0.1):=-0.05069(22.65%)</t>
  </si>
  <si>
    <t>MCH.slope.win_0_1000(0.17989):=-0.04235(18.93%)</t>
  </si>
  <si>
    <t>Gender( 2):=-0.4523(9.93%)</t>
  </si>
  <si>
    <t>Hematocrit_Values:=-0.44824(9.84%)</t>
  </si>
  <si>
    <t>Hematocrit.first.win_0_10000(46):=-0.07074(46.38%)</t>
  </si>
  <si>
    <t>Eosinophils#_log_Values:=-0.28422(6.24%)</t>
  </si>
  <si>
    <t>Eosinophils#_log.max.win_730_10000(-0.22314):=-0.17234(59.82%)</t>
  </si>
  <si>
    <t>Hemoglobin_Trends:=-0.2261(4.96%)</t>
  </si>
  <si>
    <t>Hemoglobin.win_delta.win_0_180_730_10000(0.2):=-0.06633(39.33%)</t>
  </si>
  <si>
    <t>Hemoglobin_Values:=-0.19649(4.31%)</t>
  </si>
  <si>
    <t>Hemoglobin.max.win_730_10000(15.2):=0.00797(24.50%)</t>
  </si>
  <si>
    <t>Hemoglobin.min.win_0_10000(11.8):=-0.00268(8.23%)</t>
  </si>
  <si>
    <t>Basophils%_log_Values:=-0.19198(4.22%)</t>
  </si>
  <si>
    <t>Basophils%_log.avg.win_0_10000(0.43025):=-0.03512(23.21%)</t>
  </si>
  <si>
    <t>Basophils%_log.avg.win_0_360(0.4621):=-0.0253(16.72%)</t>
  </si>
  <si>
    <t>RBC_Values:=-0.15999(3.51%)</t>
  </si>
  <si>
    <t>RBC.first.win_0_10000(4.9):=-0.0446(39.61%)</t>
  </si>
  <si>
    <t>MCHC-M_Values:=-0.11517(2.53%)</t>
  </si>
  <si>
    <t>MCHC-M.min.win_0_10000(32.3):=-0.0206(27.48%)</t>
  </si>
  <si>
    <t>Age(40):=-1.9767(49.40%)</t>
  </si>
  <si>
    <t>MCHC-M_Values:=-0.22514(5.63%)</t>
  </si>
  <si>
    <t>MCHC-M.max.win_0_10000(34.2):=-0.01083(14.72%)</t>
  </si>
  <si>
    <t>MCHC-M.min.win_0_1000(33):=-0.0096(13.07%)</t>
  </si>
  <si>
    <t>MCH_Values:=-0.18849(4.71%)</t>
  </si>
  <si>
    <t>MCH.min.win_0_360(27.8):=-0.01662(17.07%)</t>
  </si>
  <si>
    <t>MCH.max.win_730_10000(27.9):=-0.01426(14.65%)</t>
  </si>
  <si>
    <t>MCH_Trends:=-0.1702(4.25%)</t>
  </si>
  <si>
    <t>MCH.slope.win_0_10000(0.10842):=-0.02414(18.73%)</t>
  </si>
  <si>
    <t>MCH.slope.win_0_730(-65336):=-0.0224(17.38%)</t>
  </si>
  <si>
    <t>Eosinophils#_log_Values:=-0.12946(3.24%)</t>
  </si>
  <si>
    <t>Eosinophils#_log.last2.win_0_180(-65336):=-0.0179(34.13%)</t>
  </si>
  <si>
    <t>Platelets_Trends:=-0.12814(3.20%)</t>
  </si>
  <si>
    <t>Platelets.win_delta.win_0_180_360_10000(-84):=-0.04138(30.94%)</t>
  </si>
  <si>
    <t>RDW_log_Values:=-0.09145(2.29%)</t>
  </si>
  <si>
    <t>RDW_log.max.win_0_10000(2.62467):=-0.00894(19.19%)</t>
  </si>
  <si>
    <t>RDW_log.first.win_0_10000(2.5177):=-0.00439(9.42%)</t>
  </si>
  <si>
    <t>Eosinophils%_log_Values:=-0.0821(2.05%)</t>
  </si>
  <si>
    <t>Eosinophils%_log.last2.win_0_180(-65336):=-0.01252(27.88%)</t>
  </si>
  <si>
    <t>WBC_log_Trends:=-0.07583(1.90%)</t>
  </si>
  <si>
    <t>WBC_log.win_delta.win_0_180_360_10000(-0.71335):=-0.02191(49.17%)</t>
  </si>
  <si>
    <t>Eosinophils%_log_Trends:=-0.06856(1.71%)</t>
  </si>
  <si>
    <t>Eosinophils%_log.slope.win_0_180(-65336):=-0.05246(67.33%)</t>
  </si>
  <si>
    <t>Age(73):=0.78386(20.31%)</t>
  </si>
  <si>
    <t>Hemoglobin_Values:=-0.3412(8.84%)</t>
  </si>
  <si>
    <t>Hemoglobin.max.win_730_10000(15.8):=0.00784(13.76%)</t>
  </si>
  <si>
    <t>Hemoglobin.min.win_0_180(14.6):=-0.00617(10.84%)</t>
  </si>
  <si>
    <t>Hemoglobin.max.win_0_360(14.6):=-0.0055(9.64%)</t>
  </si>
  <si>
    <t>MCH_Values:=-0.3326(8.62%)</t>
  </si>
  <si>
    <t>MCH.last.win_0_10000(30.5):=-0.0577(30.95%)</t>
  </si>
  <si>
    <t>Gender( 2):=-0.29364(7.61%)</t>
  </si>
  <si>
    <t>MCH_Trends:=-0.27337(7.08%)</t>
  </si>
  <si>
    <t>MCH.win_delta.win_0_180_730_10000( 1):=-0.03792(22.79%)</t>
  </si>
  <si>
    <t>MCH.slope.win_0_10000(0.06607):=-0.03232(19.43%)</t>
  </si>
  <si>
    <t>Hematocrit_Values:=-0.27186(7.04%)</t>
  </si>
  <si>
    <t>Hematocrit.first.win_0_10000(47):=-0.06804(44.93%)</t>
  </si>
  <si>
    <t>Neutrophils#_log_Values:=0.12769(3.31%)</t>
  </si>
  <si>
    <t>Neutrophils#_log.max.win_730_10000(2.20827):=0.02813(34.99%)</t>
  </si>
  <si>
    <t>RBC_Values:=-0.12546(3.25%)</t>
  </si>
  <si>
    <t>RBC.first.win_0_10000(5.2):=-0.05887(45.48%)</t>
  </si>
  <si>
    <t>Platelets_Trends:=-0.12027(3.12%)</t>
  </si>
  <si>
    <t>Platelets.win_delta.win_0_180_360_10000(-4):=-0.07325(42.40%)</t>
  </si>
  <si>
    <t>Monocytes#_log_Trends:=-0.10444(2.71%)</t>
  </si>
  <si>
    <t>Monocytes#_log.slope.win_0_1000(-0.30034):=-0.07063(76.40%)</t>
  </si>
  <si>
    <t>MCH_Trends:=1.97265(15.83%)</t>
  </si>
  <si>
    <t>MCH.win_delta.win_0_180_360_10000(-4.3):=0.56531(38.81%)</t>
  </si>
  <si>
    <t>Age(86):=1.3008(10.44%)</t>
  </si>
  <si>
    <t>MCH_Values:=0.94108(7.55%)</t>
  </si>
  <si>
    <t>MCH.avg.win_0_180(23.5):=0.14349(27.81%)</t>
  </si>
  <si>
    <t>Hematocrit_Trends:=0.78491(6.30%)</t>
  </si>
  <si>
    <t>Hematocrit.win_delta.win_0_180_360_10000(-7):=0.06838(34.13%)</t>
  </si>
  <si>
    <t>Platelets_Trends:=0.56857(4.56%)</t>
  </si>
  <si>
    <t>Platelets.win_delta.win_0_180_360_10000(21):=0.0842(33.63%)</t>
  </si>
  <si>
    <t>Hemoglobin_Trends:=0.53567(4.30%)</t>
  </si>
  <si>
    <t>Hemoglobin.win_delta.win_0_180_360_10000(-2.6):=0.09544(34.28%)</t>
  </si>
  <si>
    <t>Hemoglobin_Values:=0.46072(3.70%)</t>
  </si>
  <si>
    <t>Hemoglobin.min.win_0_180( 9):=0.01674(15.51%)</t>
  </si>
  <si>
    <t>Hemoglobin.min.win_0_10000( 9):=0.01374(12.73%)</t>
  </si>
  <si>
    <t>RDW_log_Values:=0.44672(3.59%)</t>
  </si>
  <si>
    <t>RDW_log.first.win_0_1000(-65336):=0.0224(15.50%)</t>
  </si>
  <si>
    <t>RDW_log.first.win_0_10000(-65336):=-0.02028(14.03%)</t>
  </si>
  <si>
    <t>Lymphocytes#_log_Values:=0.44606(3.58%)</t>
  </si>
  <si>
    <t>Lymphocytes#_log.min.win_0_730(0.58779):=0.02534(34.22%)</t>
  </si>
  <si>
    <t>WBC_log_Trends:=0.4363(3.50%)</t>
  </si>
  <si>
    <t>WBC_log.std.win_0_730(0.08042):=0.02625(35.92%)</t>
  </si>
  <si>
    <t>Age(81):=0.88137(22.96%)</t>
  </si>
  <si>
    <t>MCH_Trends:=-0.48857(12.72%)</t>
  </si>
  <si>
    <t>MCH.win_delta.win_0_180_730_10000(0.9):=-0.07136(23.74%)</t>
  </si>
  <si>
    <t>MCH.slope.win_0_10000(0.44281):=-0.06028(20.06%)</t>
  </si>
  <si>
    <t>Basophils%_log_Values:=-0.28923(7.53%)</t>
  </si>
  <si>
    <t>Basophils%_log.min.win_730_10000( 0):=-0.04085(19.77%)</t>
  </si>
  <si>
    <t>Basophils%_log.avg.win_0_10000(0.0478):=-0.02942(14.23%)</t>
  </si>
  <si>
    <t>MCH_Values:=-0.25376(6.61%)</t>
  </si>
  <si>
    <t>MCH.avg.win_0_180(32.8):=-0.04963(20.92%)</t>
  </si>
  <si>
    <t>MCH.last.win_0_10000(32.8):=-0.04424(18.65%)</t>
  </si>
  <si>
    <t>Eosinophils#_log_Values:=-0.24436(6.36%)</t>
  </si>
  <si>
    <t>Eosinophils#_log.max.win_730_10000(-0.51083):=-0.10036(48.12%)</t>
  </si>
  <si>
    <t>Platelets_Trends:=-0.21594(5.62%)</t>
  </si>
  <si>
    <t>Platelets.win_delta.win_0_180_360_10000(-45):=-0.05342(24.92%)</t>
  </si>
  <si>
    <t>Platelets.last_delta.win_0_10000(-45):=-0.03086(14.40%)</t>
  </si>
  <si>
    <t>MCHC-M_Values:=-0.2026(5.28%)</t>
  </si>
  <si>
    <t>MCHC-M.min.win_0_10000(32.8):=-0.03015(20.98%)</t>
  </si>
  <si>
    <t>MCHC-M.max.win_0_1000(35.1):=0.02191(15.24%)</t>
  </si>
  <si>
    <t>Hemoglobin_Trends:=-0.18498(4.82%)</t>
  </si>
  <si>
    <t>Hemoglobin.win_delta.win_0_180_730_10000( 1):=-0.04762(37.68%)</t>
  </si>
  <si>
    <t>Hemoglobin_Values:=-0.09729(2.53%)</t>
  </si>
  <si>
    <t>Hemoglobin.min.win_0_730(14.4):=-0.00723(13.98%)</t>
  </si>
  <si>
    <t>Hemoglobin.min.win_0_10000(13.9):=-0.00687(13.29%)</t>
  </si>
  <si>
    <t>Monocytes%_Values:=-0.08275(2.16%)</t>
  </si>
  <si>
    <t>Monocytes%.avg.win_0_360( 6):=-0.02146(24.91%)</t>
  </si>
  <si>
    <t>Monocytes%.min.win_0_10000( 5):=-0.0143(16.59%)</t>
  </si>
  <si>
    <t>Eosinophils#_log_Values:=-0.21598(9.29%)</t>
  </si>
  <si>
    <t>Eosinophils#_log.max.win_730_10000(-0.22314):=-0.2335(63.66%)</t>
  </si>
  <si>
    <t>MCH_Trends:=-0.20064(8.63%)</t>
  </si>
  <si>
    <t>MCH.slope.win_0_10000(0.03015):=-0.08074(35.57%)</t>
  </si>
  <si>
    <t>Eosinophils#_log_Trends:=-0.14352(6.17%)</t>
  </si>
  <si>
    <t>Eosinophils#_log.slope.win_0_10000(-0.35933):=-0.04456(56.68%)</t>
  </si>
  <si>
    <t>MCH_Values:=-0.13948(6.00%)</t>
  </si>
  <si>
    <t>MCH.last.win_0_10000(30.4):=-0.02912(16.92%)</t>
  </si>
  <si>
    <t>MCH.max.win_730_10000(32.6):=0.02567(14.92%)</t>
  </si>
  <si>
    <t>Basophils%_log_Values:=-0.12813(5.51%)</t>
  </si>
  <si>
    <t>Basophils%_log.min.win_730_10000( 0):=-0.04835(34.89%)</t>
  </si>
  <si>
    <t>Age(62):=0.11997(5.16%)</t>
  </si>
  <si>
    <t>Monocytes%_Values:=-0.11042(4.75%)</t>
  </si>
  <si>
    <t>Monocytes%.avg.win_0_360(6.6923):=-0.03513(32.63%)</t>
  </si>
  <si>
    <t>MCV_Values:=-0.09554(4.11%)</t>
  </si>
  <si>
    <t>MCV.first.win_0_1000(97):=-0.06027(41.36%)</t>
  </si>
  <si>
    <t>Eosinophils%_log_Trends:=-0.0947(4.07%)</t>
  </si>
  <si>
    <t>Eosinophils%_log.slope.win_0_10000(-0.26014):=-0.01908(24.13%)</t>
  </si>
  <si>
    <t>Eosinophils%_log.slope.win_0_180( 0):=0.01516(19.17%)</t>
  </si>
  <si>
    <t>MPV_Values:=-0.07665(3.30%)</t>
  </si>
  <si>
    <t>MPV.avg.win_0_730(-65336):=-0.0135(27.41%)</t>
  </si>
  <si>
    <t>Age(74):=0.80534(18.39%)</t>
  </si>
  <si>
    <t>Gender( 2):=-0.36726(8.39%)</t>
  </si>
  <si>
    <t>Hematocrit_Values:=-0.36194(8.27%)</t>
  </si>
  <si>
    <t>Hematocrit.first.win_0_10000(45):=-0.07714(49.50%)</t>
  </si>
  <si>
    <t>Hemoglobin_Trends:=-0.3241(7.40%)</t>
  </si>
  <si>
    <t>Hemoglobin.win_delta.win_0_180_730_10000(0.6):=-0.05337(37.66%)</t>
  </si>
  <si>
    <t>MCH_Trends:=-0.25218(5.76%)</t>
  </si>
  <si>
    <t>MCH.slope.win_0_10000(0.19104):=-0.05463(27.06%)</t>
  </si>
  <si>
    <t>Hematocrit_Trends:=-0.2071(4.73%)</t>
  </si>
  <si>
    <t>Hematocrit.win_delta.win_0_180_360_10000( 2):=-0.04567(57.52%)</t>
  </si>
  <si>
    <t>RBC_Values:=-0.16535(3.78%)</t>
  </si>
  <si>
    <t>RBC.first.win_0_10000(4.8):=-0.06426(40.12%)</t>
  </si>
  <si>
    <t>WBC_log_Values:=0.16197(3.70%)</t>
  </si>
  <si>
    <t>WBC_log.max.win_0_10000(4.125):=0.10628(76.06%)</t>
  </si>
  <si>
    <t>Platelets_Values:=0.13979(3.19%)</t>
  </si>
  <si>
    <t>Platelets.first.win_0_10000(343):=0.0648(37.73%)</t>
  </si>
  <si>
    <t>MCH_Values:=-0.13653(3.12%)</t>
  </si>
  <si>
    <t>MCH.last.win_0_10000(31.8):=-0.04008(22.32%)</t>
  </si>
  <si>
    <t>MCH.max.win_730_10000(33.6):=0.03094(17.23%)</t>
  </si>
  <si>
    <t>Age(40):=-1.89966(36.28%)</t>
  </si>
  <si>
    <t>Hemoglobin_Values:=-0.33613(6.42%)</t>
  </si>
  <si>
    <t>Hemoglobin.min.win_0_10000( 8):=0.02304(45.62%)</t>
  </si>
  <si>
    <t>MCH_Values:=-0.31705(6.05%)</t>
  </si>
  <si>
    <t>MCH.max.win_730_10000(29.7):=-0.02039(17.08%)</t>
  </si>
  <si>
    <t>MCH.min.win_0_180(30):=-0.01805(15.12%)</t>
  </si>
  <si>
    <t>Neutrophils%_Values:=-0.2493(4.76%)</t>
  </si>
  <si>
    <t>Neutrophils%.max.win_0_10000(79):=-0.0451(49.31%)</t>
  </si>
  <si>
    <t>MCHC-M_Values:=-0.21023(4.01%)</t>
  </si>
  <si>
    <t>MCHC-M.min.win_0_730(34):=-0.01464(18.33%)</t>
  </si>
  <si>
    <t>MCHC-M.avg.win_0_10000(34.85):=-0.01122(14.06%)</t>
  </si>
  <si>
    <t>Platelets_Trends:=-0.179(3.42%)</t>
  </si>
  <si>
    <t>Platelets.win_delta.win_0_180_360_10000(-163):=-0.04768(32.02%)</t>
  </si>
  <si>
    <t>Neutrophils%_Trends:=-0.17621(3.37%)</t>
  </si>
  <si>
    <t>Neutrophils%.std.win_0_10000(10.70047):=-0.05404(82.07%)</t>
  </si>
  <si>
    <t>Eosinophils%_log_Trends:=-0.13575(2.59%)</t>
  </si>
  <si>
    <t>Eosinophils%_log.slope.win_0_180(-65336):=-0.04461(57.19%)</t>
  </si>
  <si>
    <t>RBC_Values:=-0.13413(2.56%)</t>
  </si>
  <si>
    <t>RBC.min.win_0_10000(2.7):=-0.0129(21.27%)</t>
  </si>
  <si>
    <t>RBC.max.win_0_10000( 5):=-0.01258(20.74%)</t>
  </si>
  <si>
    <t>Eosinophils#_log_Values:=-0.12601(2.41%)</t>
  </si>
  <si>
    <t>Eosinophils#_log.last2.win_0_180(-65336):=-0.01098(22.02%)</t>
  </si>
  <si>
    <t>Eosinophils#_log.max.win_0_360(-2.30259):=0.0079(15.85%)</t>
  </si>
  <si>
    <t>Age(40):=-1.96506(40.46%)</t>
  </si>
  <si>
    <t>MCHC-M_Values:=-0.28991(5.97%)</t>
  </si>
  <si>
    <t>MCHC-M.min.win_0_730(34):=-0.03182(30.96%)</t>
  </si>
  <si>
    <t>Neutrophils%_Values:=-0.26974(5.55%)</t>
  </si>
  <si>
    <t>Neutrophils%.max.win_0_10000(71):=-0.04692(53.39%)</t>
  </si>
  <si>
    <t>MCH_Values:=-0.22522(4.64%)</t>
  </si>
  <si>
    <t>MCH.max.win_730_10000(28.5):=-0.0174(18.55%)</t>
  </si>
  <si>
    <t>MCH.min.win_0_360(27.7):=-0.01632(17.40%)</t>
  </si>
  <si>
    <t>Platelets_Trends:=-0.19451(4.00%)</t>
  </si>
  <si>
    <t>Platelets.win_delta.win_0_180_360_10000(-105):=-0.05753(30.51%)</t>
  </si>
  <si>
    <t>Eosinophils#_log_Values:=-0.17318(3.57%)</t>
  </si>
  <si>
    <t>Eosinophils#_log.last2.win_0_180(-65336):=-0.01653(40.27%)</t>
  </si>
  <si>
    <t>Neutrophils%_Trends:=-0.17053(3.51%)</t>
  </si>
  <si>
    <t>Neutrophils%.std.win_0_10000(10.49868):=-0.05273(77.57%)</t>
  </si>
  <si>
    <t>MCH_Trends:=-0.14325(2.95%)</t>
  </si>
  <si>
    <t>MCH.slope.win_0_10000(0.11324):=-0.0329(22.54%)</t>
  </si>
  <si>
    <t>MCH.win_delta.win_0_180_730_10000(-0.8):=0.02728(18.69%)</t>
  </si>
  <si>
    <t>Eosinophils%_log_Trends:=-0.11347(2.34%)</t>
  </si>
  <si>
    <t>Eosinophils%_log.slope.win_0_180(-65336):=-0.04843(53.21%)</t>
  </si>
  <si>
    <t>RDW_log_Values:=-0.11127(2.29%)</t>
  </si>
  <si>
    <t>RDW_log.first.win_0_10000(-65336):=0.00683(12.54%)</t>
  </si>
  <si>
    <t>RDW_log.avg.win_0_1000(-65336):=0.00478(8.77%)</t>
  </si>
  <si>
    <t>RDW_log.max.win_0_10000(-65336):=-0.00468(8.59%)</t>
  </si>
  <si>
    <t>Age(40):=-1.85809(43.39%)</t>
  </si>
  <si>
    <t>MCH_Values:=-0.3211(7.50%)</t>
  </si>
  <si>
    <t>MCH.min.win_0_730(30):=-0.02776(23.13%)</t>
  </si>
  <si>
    <t>MCH.min.win_0_180(30):=-0.02137(17.80%)</t>
  </si>
  <si>
    <t>MCH_Trends:=-0.19155(4.47%)</t>
  </si>
  <si>
    <t>MCH.win_delta.win_0_180_360_10000( 1):=-0.03605(22.41%)</t>
  </si>
  <si>
    <t>MCH.slope.win_0_10000(0.03617):=-0.02662(16.54%)</t>
  </si>
  <si>
    <t>Platelets_Trends:=-0.1712(4.00%)</t>
  </si>
  <si>
    <t>Platelets.win_delta.win_0_180_360_10000(-56):=-0.05613(33.14%)</t>
  </si>
  <si>
    <t>Hemoglobin_Values:=-0.16337(3.81%)</t>
  </si>
  <si>
    <t>Hemoglobin.min.win_0_730(14.7):=-0.0182(49.78%)</t>
  </si>
  <si>
    <t>MCHC-M_Values:=-0.14866(3.47%)</t>
  </si>
  <si>
    <t>MCHC-M.max.win_0_10000(34.3):=-0.01368(18.14%)</t>
  </si>
  <si>
    <t>MCHC-M.avg.win_0_10000(33.45):=-0.01187(15.74%)</t>
  </si>
  <si>
    <t>Neutrophils%_Trends:=-0.14418(3.37%)</t>
  </si>
  <si>
    <t>Neutrophils%.std.win_0_10000(6.7082):=-0.04012(64.70%)</t>
  </si>
  <si>
    <t>Eosinophils%_log_Trends:=-0.1308(3.05%)</t>
  </si>
  <si>
    <t>Eosinophils%_log.slope.win_0_180(-65336):=-0.04524(51.60%)</t>
  </si>
  <si>
    <t>Neutrophils%_Values:=-0.12194(2.85%)</t>
  </si>
  <si>
    <t>Neutrophils%.max.win_0_10000(76):=-0.04744(58.98%)</t>
  </si>
  <si>
    <t>Eosinophils#_log_Values:=-0.11397(2.66%)</t>
  </si>
  <si>
    <t>Eosinophils#_log.last2.win_0_180(-65336):=-0.0154(35.04%)</t>
  </si>
  <si>
    <t>Age(53):=-0.42416(13.99%)</t>
  </si>
  <si>
    <t>MCH_Trends:=0.36286(11.96%)</t>
  </si>
  <si>
    <t>MCH.slope.win_0_730(-1.02222):=0.12753(30.98%)</t>
  </si>
  <si>
    <t>Platelets_Trends:=0.29975(9.88%)</t>
  </si>
  <si>
    <t>Platelets.win_delta.win_0_180_360_10000(77):=0.09118(37.41%)</t>
  </si>
  <si>
    <t>Lymphocytes#_log_Values:=0.17935(5.91%)</t>
  </si>
  <si>
    <t>Lymphocytes#_log.first.win_0_10000(1.3863):=0.0668(51.12%)</t>
  </si>
  <si>
    <t>Eosinophils%_log_Trends:=0.13612(4.49%)</t>
  </si>
  <si>
    <t>Eosinophils%_log.slope.win_0_180(-65336):=0.07808(56.78%)</t>
  </si>
  <si>
    <t>Platelets_Values:=0.11895(3.92%)</t>
  </si>
  <si>
    <t>Platelets.last.win_0_10000(344):=0.02287(17.81%)</t>
  </si>
  <si>
    <t>Platelets.max.win_0_180(344):=0.01817(14.15%)</t>
  </si>
  <si>
    <t>MCH_Values:=-0.11465(3.78%)</t>
  </si>
  <si>
    <t>MCH.min.win_0_180(29.6):=-0.03754(26.75%)</t>
  </si>
  <si>
    <t>Monocytes#_log_Trends:=-0.10535(3.47%)</t>
  </si>
  <si>
    <t>Monocytes#_log.slope.win_0_1000(-0.69512):=-0.08214(52.27%)</t>
  </si>
  <si>
    <t>MCV_Trends:=0.1018(3.36%)</t>
  </si>
  <si>
    <t>MCV.last_delta.win_0_360(-2):=0.0223(21.34%)</t>
  </si>
  <si>
    <t>MCV.slope.win_0_360(-4.36426):=0.02123(20.32%)</t>
  </si>
  <si>
    <t>Eosinophils#_log_Values:=-0.0864(2.85%)</t>
  </si>
  <si>
    <t>Eosinophils#_log.max.win_730_10000(-0.51083):=-0.09865(60.92%)</t>
  </si>
  <si>
    <t>Age(60):=0.27688(16.04%)</t>
  </si>
  <si>
    <t>MCH_Trends:=-0.22582(13.09%)</t>
  </si>
  <si>
    <t>MCH.slope.win_0_10000(0.1196):=-0.07693(31.52%)</t>
  </si>
  <si>
    <t>Hemoglobin_Trends:=-0.11736(6.80%)</t>
  </si>
  <si>
    <t>Hemoglobin.win_delta.win_0_180_730_10000( 0):=-0.05813(55.37%)</t>
  </si>
  <si>
    <t>Platelets_Trends:=0.07187(4.16%)</t>
  </si>
  <si>
    <t>Platelets.win_delta.win_0_180_360_10000( 2):=-0.03457(25.54%)</t>
  </si>
  <si>
    <t>MCV_Trends:=0.06795(3.94%)</t>
  </si>
  <si>
    <t>MCV.last_delta.win_0_360(-2):=0.02924(40.10%)</t>
  </si>
  <si>
    <t>RDW_log_Values:=0.06407(3.71%)</t>
  </si>
  <si>
    <t>RDW_log.first.win_0_10000(-65336):=0.02351(28.82%)</t>
  </si>
  <si>
    <t>MCH_Values:=-0.06402(3.71%)</t>
  </si>
  <si>
    <t>MCH.min.win_0_730(30.1):=-0.03173(23.67%)</t>
  </si>
  <si>
    <t>MCH.last.win_0_10000(30.2):=-0.01922(14.34%)</t>
  </si>
  <si>
    <t>Neutrophils%_Trends:=-0.06032(3.50%)</t>
  </si>
  <si>
    <t>Neutrophils%.std.win_0_10000(6.94172):=-0.0548(78.50%)</t>
  </si>
  <si>
    <t>Hemoglobin_Values:=-0.05378(3.12%)</t>
  </si>
  <si>
    <t>Hemoglobin.avg.win_0_10000(16.2875):=0.01003(15.77%)</t>
  </si>
  <si>
    <t>Hemoglobin.min.win_0_10000(15.9):=-0.00983(15.46%)</t>
  </si>
  <si>
    <t>MCV_Values:=0.04976(2.88%)</t>
  </si>
  <si>
    <t>MCV.first.win_0_10000(89):=0.00838(15.76%)</t>
  </si>
  <si>
    <t>MCV.min.win_0_10000(87):=0.00686(12.90%)</t>
  </si>
  <si>
    <t>Age(77):=1.00019(28.37%)</t>
  </si>
  <si>
    <t>Hemoglobin_Trends:=-0.26374(7.48%)</t>
  </si>
  <si>
    <t>Hemoglobin.win_delta.win_0_180_730_10000(0.2):=-0.06414(39.17%)</t>
  </si>
  <si>
    <t>Gender( 2):=-0.2494(7.08%)</t>
  </si>
  <si>
    <t>Hematocrit_Trends:=-0.17957(5.09%)</t>
  </si>
  <si>
    <t>Hematocrit.win_delta.win_0_180_730_10000( 2):=-0.04908(53.11%)</t>
  </si>
  <si>
    <t>Platelets_Trends:=0.15664(4.44%)</t>
  </si>
  <si>
    <t>Platelets.win_delta.win_0_180_360_10000(35):=0.05054(26.29%)</t>
  </si>
  <si>
    <t>MCH_Values:=-0.14126(4.01%)</t>
  </si>
  <si>
    <t>MCH.last.win_0_10000(30.7):=-0.03532(22.39%)</t>
  </si>
  <si>
    <t>MCH.max.win_730_10000(33.1):=0.02707(17.16%)</t>
  </si>
  <si>
    <t>Basophils%_log_Values:=-0.13722(3.89%)</t>
  </si>
  <si>
    <t>Basophils%_log.avg.win_0_10000(0.43611):=-0.02618(19.91%)</t>
  </si>
  <si>
    <t>Basophils%_log.min.win_730_10000(0.61519):=-0.02094(15.94%)</t>
  </si>
  <si>
    <t>Neutrophils#_log_Values:=0.09775(2.77%)</t>
  </si>
  <si>
    <t>Neutrophils#_log.max.win_730_10000(2.5096):=0.0215(36.67%)</t>
  </si>
  <si>
    <t>RBC_Trends:=-0.0957(2.72%)</t>
  </si>
  <si>
    <t>RBC.slope.win_0_10000(-0.00403):=-0.01359(27.15%)</t>
  </si>
  <si>
    <t>Eosinophils#_log_Trends:=-0.08903(2.53%)</t>
  </si>
  <si>
    <t>Eosinophils#_log.slope.win_0_10000(-0.06232):=-0.02991(51.20%)</t>
  </si>
  <si>
    <t>MCH_Trends:=2.17235(15.57%)</t>
  </si>
  <si>
    <t>MCH.win_delta.win_0_180_360_10000(-10.4):=0.55653(33.11%)</t>
  </si>
  <si>
    <t>MCH_Values:=1.577(11.30%)</t>
  </si>
  <si>
    <t>MCH.avg.win_0_180(16.1):=0.18607(25.22%)</t>
  </si>
  <si>
    <t>Age(84):=1.48286(10.63%)</t>
  </si>
  <si>
    <t>Hemoglobin_Values:=0.98606(7.07%)</t>
  </si>
  <si>
    <t>Hemoglobin.min.win_0_730(6.6):=0.07647(26.99%)</t>
  </si>
  <si>
    <t>Hematocrit_Trends:=0.82582(5.92%)</t>
  </si>
  <si>
    <t>Hematocrit.win_delta.win_0_180_360_10000(-16):=0.07407(34.18%)</t>
  </si>
  <si>
    <t>RDW_log_Values:=0.7424(5.32%)</t>
  </si>
  <si>
    <t>RDW_log.first.win_0_10000(2.5337):=0.04217(21.94%)</t>
  </si>
  <si>
    <t>RDW_log.first.win_0_1000(-65336):=0.01883(9.80%)</t>
  </si>
  <si>
    <t>Platelets_Trends:=0.7421(5.32%)</t>
  </si>
  <si>
    <t>Platelets.win_delta.win_0_180_360_10000(54):=0.12779(38.95%)</t>
  </si>
  <si>
    <t>MCHC-M_Values:=0.56527(4.05%)</t>
  </si>
  <si>
    <t>MCHC-M.first.win_0_730(32.6):=0.03466(12.48%)</t>
  </si>
  <si>
    <t>MCHC-M.min.win_0_730(27.4):=0.02958(10.65%)</t>
  </si>
  <si>
    <t>MCHC-M.avg.win_0_180(27.4):=0.0292(10.51%)</t>
  </si>
  <si>
    <t>RBC_Trends:=0.51735(3.71%)</t>
  </si>
  <si>
    <t>RBC.std.win_0_10000(0.38065):=-0.05913(33.30%)</t>
  </si>
  <si>
    <t>Lymphocytes#_log_Values:=0.45316(3.25%)</t>
  </si>
  <si>
    <t>Lymphocytes#_log.min.win_0_730(0.8329):=0.034(33.22%)</t>
  </si>
  <si>
    <t>Age(41):=-1.76435(40.98%)</t>
  </si>
  <si>
    <t>MCH_Values:=-0.33913(7.88%)</t>
  </si>
  <si>
    <t>MCH.min.win_0_730(29.9):=-0.02614(19.89%)</t>
  </si>
  <si>
    <t>MCH.min.win_0_180(29.9):=-0.02586(19.68%)</t>
  </si>
  <si>
    <t>MCHC-M_Values:=-0.21103(4.90%)</t>
  </si>
  <si>
    <t>MCHC-M.min.win_0_1000(33.1):=-0.0243(29.62%)</t>
  </si>
  <si>
    <t>Platelets_Trends:=-0.187(4.34%)</t>
  </si>
  <si>
    <t>Platelets.win_delta.win_0_180_360_10000(-62):=-0.04674(35.06%)</t>
  </si>
  <si>
    <t>MCH_Trends:=-0.15798(3.67%)</t>
  </si>
  <si>
    <t>MCH.win_delta.win_0_180_360_10000(1.1):=-0.0312(19.51%)</t>
  </si>
  <si>
    <t>MCH.slope.win_0_10000(0.359):=-0.02489(15.56%)</t>
  </si>
  <si>
    <t>Hemoglobin_Values:=-0.12239(2.84%)</t>
  </si>
  <si>
    <t>Hemoglobin.min.win_0_730(13.9):=0.00512(24.72%)</t>
  </si>
  <si>
    <t>Hemoglobin.max.win_0_10000(13.9):=-0.00317(15.30%)</t>
  </si>
  <si>
    <t>Monocytes#_log_Values:=-0.11369(2.64%)</t>
  </si>
  <si>
    <t>Monocytes#_log.min.win_0_180(-1.20397):=-0.00792(21.04%)</t>
  </si>
  <si>
    <t>Monocytes#_log.max.win_0_1000(-1.20397):=-0.0038(10.08%)</t>
  </si>
  <si>
    <t>Eosinophils%_log_Trends:=-0.11065(2.57%)</t>
  </si>
  <si>
    <t>Eosinophils%_log.slope.win_0_180(-65336):=-0.04315(48.84%)</t>
  </si>
  <si>
    <t>Eosinophils#_log_Values:=-0.09816(2.28%)</t>
  </si>
  <si>
    <t>Eosinophils#_log.last2.win_0_180(-65336):=-0.01585(38.86%)</t>
  </si>
  <si>
    <t>Hematocrit_Values:=-0.09002(2.09%)</t>
  </si>
  <si>
    <t>Hematocrit.max.win_730_10000(40):=-0.01093(24.39%)</t>
  </si>
  <si>
    <t>Hematocrit.avg.win_0_10000(41):=-0.0071(15.84%)</t>
  </si>
  <si>
    <t>Age(71):=0.8377(28.19%)</t>
  </si>
  <si>
    <t>MCH_Trends:=-0.31797(10.70%)</t>
  </si>
  <si>
    <t>MCH.slope.win_0_1000(0.7096):=-0.06609(27.76%)</t>
  </si>
  <si>
    <t>MCHC-M_Values:=-0.12972(4.36%)</t>
  </si>
  <si>
    <t>MCHC-M.min.win_0_10000(32.3):=-0.01625(21.64%)</t>
  </si>
  <si>
    <t>MCHC-M.min.win_0_730(34.8):=-0.00883(11.76%)</t>
  </si>
  <si>
    <t>Basophils%_log_Values:=-0.1251(4.21%)</t>
  </si>
  <si>
    <t>Basophils%_log.avg.win_0_10000(0.23105):=-0.01754(17.58%)</t>
  </si>
  <si>
    <t>Basophils%_log.min.win_730_10000( 0):=-0.01256(12.58%)</t>
  </si>
  <si>
    <t>Monocytes#_log_Values:=0.11625(3.91%)</t>
  </si>
  <si>
    <t>Monocytes#_log.min.win_0_10000(-1.60944):=0.03076(33.30%)</t>
  </si>
  <si>
    <t>Platelets_Trends:=0.10012(3.37%)</t>
  </si>
  <si>
    <t>Platelets.win_delta.win_0_180_360_10000(39):=0.1038(55.32%)</t>
  </si>
  <si>
    <t>MCH_Values:=-0.09981(3.36%)</t>
  </si>
  <si>
    <t>MCH.last.win_0_10000(31.6):=-0.04656(20.87%)</t>
  </si>
  <si>
    <t>MCH.min.win_0_730(31.6):=-0.03837(17.20%)</t>
  </si>
  <si>
    <t>Eosinophils#_log_Trends:=-0.09564(3.22%)</t>
  </si>
  <si>
    <t>Eosinophils#_log.slope.win_0_10000(-0.00697):=-0.02797(45.55%)</t>
  </si>
  <si>
    <t>Neutrophils#_log_Values:=0.09022(3.04%)</t>
  </si>
  <si>
    <t>Neutrophils#_log.max.win_730_10000(2.20827):=0.03572(49.06%)</t>
  </si>
  <si>
    <t>Lymphocytes%_Trends:=-0.08253(2.78%)</t>
  </si>
  <si>
    <t>Lymphocytes%.std.win_0_10000(7.73563):=-0.0147(31.57%)</t>
  </si>
  <si>
    <t>MCH_Trends:=2.10535(19.32%)</t>
  </si>
  <si>
    <t>MCH.win_delta.win_0_180_360_10000(-6.1):=0.5548(34.00%)</t>
  </si>
  <si>
    <t>Age(76):=1.3657(12.53%)</t>
  </si>
  <si>
    <t>MCH_Values:=1.14753(10.53%)</t>
  </si>
  <si>
    <t>MCH.avg.win_0_180(21.9):=0.164(22.70%)</t>
  </si>
  <si>
    <t>MCH.min.win_0_730(19.4):=0.1111(15.38%)</t>
  </si>
  <si>
    <t>Hematocrit_Trends:=0.73648(6.76%)</t>
  </si>
  <si>
    <t>Hematocrit.slope.win_0_1000(-5.23591):=0.06583(30.81%)</t>
  </si>
  <si>
    <t>Platelets_Trends:=0.57328(5.26%)</t>
  </si>
  <si>
    <t>Platelets.win_delta.win_0_180_360_10000(57):=0.12238(38.34%)</t>
  </si>
  <si>
    <t>RDW_log_Values:=0.55795(5.12%)</t>
  </si>
  <si>
    <t>RDW_log.first.win_0_10000(-65336):=0.04183(22.49%)</t>
  </si>
  <si>
    <t>RDW_log.min.win_0_730(-65336):=0.01792(9.63%)</t>
  </si>
  <si>
    <t>Hemoglobin_Trends:=0.47407(4.35%)</t>
  </si>
  <si>
    <t>Hemoglobin.win_delta.win_0_180_360_10000(-3.5):=0.08352(33.38%)</t>
  </si>
  <si>
    <t>WBC_log_Trends:=0.41934(3.85%)</t>
  </si>
  <si>
    <t>WBC_log.std.win_0_730(0.05973):=0.02904(37.11%)</t>
  </si>
  <si>
    <t>Hemoglobin_Values:=0.36923(3.39%)</t>
  </si>
  <si>
    <t>Hemoglobin.min.win_0_730(8.3):=0.08188(34.50%)</t>
  </si>
  <si>
    <t>MCV_Values:=0.34393(3.16%)</t>
  </si>
  <si>
    <t>MCV.max.win_730_10000(80):=-0.06039(23.57%)</t>
  </si>
  <si>
    <t>MCV.avg.win_0_180(68.5):=0.05862(22.88%)</t>
  </si>
  <si>
    <t>MCH_Trends:=2.30375(18.83%)</t>
  </si>
  <si>
    <t>MCH.win_delta.win_0_180_360_10000(-6):=0.65165(36.23%)</t>
  </si>
  <si>
    <t>Age(73):=1.3756(11.24%)</t>
  </si>
  <si>
    <t>MCH_Values:=1.28459(10.50%)</t>
  </si>
  <si>
    <t>MCH.avg.win_0_180(23.3):=0.1842(30.27%)</t>
  </si>
  <si>
    <t>Hematocrit_Trends:=0.82068(6.71%)</t>
  </si>
  <si>
    <t>Hematocrit.slope.win_0_1000(-7.94198):=0.06432(24.94%)</t>
  </si>
  <si>
    <t>Hematocrit.win_delta.win_0_180_360_10000(-7):=0.06334(24.56%)</t>
  </si>
  <si>
    <t>Platelets_Trends:=0.66077(5.40%)</t>
  </si>
  <si>
    <t>Platelets.win_delta.win_0_180_360_10000(82):=0.1804(45.45%)</t>
  </si>
  <si>
    <t>RDW_log_Values:=0.6398(5.23%)</t>
  </si>
  <si>
    <t>RDW_log.first.win_0_10000(-65336):=0.027(16.65%)</t>
  </si>
  <si>
    <t>RDW_log.first.win_0_180(-65336):=0.01823(11.24%)</t>
  </si>
  <si>
    <t>RBC_Trends:=0.58723(4.80%)</t>
  </si>
  <si>
    <t>RBC.slope.win_0_10000(-0.02673):=0.03987(33.26%)</t>
  </si>
  <si>
    <t>Lymphocytes#_log_Values:=0.48545(3.97%)</t>
  </si>
  <si>
    <t>Lymphocytes#_log.min.win_0_180(1.19392):=0.03564(25.55%)</t>
  </si>
  <si>
    <t>MCHC-M_Values:=0.47284(3.86%)</t>
  </si>
  <si>
    <t>MCHC-M.min.win_0_730(29):=0.04168(15.38%)</t>
  </si>
  <si>
    <t>MCHC-M.first.win_0_730(31.2):=0.033(12.17%)</t>
  </si>
  <si>
    <t>WBC_log_Trends:=0.44236(3.62%)</t>
  </si>
  <si>
    <t>WBC_log.std.win_0_730(0.06518):=0.0201(27.12%)</t>
  </si>
  <si>
    <t>Age(41):=-2.01069(40.98%)</t>
  </si>
  <si>
    <t>MCH_Values:=-0.35628(7.26%)</t>
  </si>
  <si>
    <t>MCH.min.win_0_730(30):=-0.0278(23.55%)</t>
  </si>
  <si>
    <t>MCH.min.win_0_180(30):=-0.0173(14.65%)</t>
  </si>
  <si>
    <t>MCHC-M_Values:=-0.25221(5.14%)</t>
  </si>
  <si>
    <t>MCHC-M.min.win_0_1000(34.1):=-0.01712(18.98%)</t>
  </si>
  <si>
    <t>MCHC-M.avg.win_0_10000(34.43333):=-0.01357(15.05%)</t>
  </si>
  <si>
    <t>MCH_Trends:=-0.19378(3.95%)</t>
  </si>
  <si>
    <t>MCH.std.win_0_10000(0.21601):=-0.04484(32.55%)</t>
  </si>
  <si>
    <t>Neutrophils%_Values:=-0.17507(3.57%)</t>
  </si>
  <si>
    <t>Neutrophils%.max.win_0_10000(67):=-0.04747(61.32%)</t>
  </si>
  <si>
    <t>Platelets_Trends:=-0.1455(2.97%)</t>
  </si>
  <si>
    <t>Platelets.win_delta.win_0_180_360_10000( 3):=-0.029(28.59%)</t>
  </si>
  <si>
    <t>Eosinophils%_log_Trends:=-0.1416(2.89%)</t>
  </si>
  <si>
    <t>Eosinophils%_log.slope.win_0_180(-65336):=-0.05171(52.76%)</t>
  </si>
  <si>
    <t>Hemoglobin_Values:=-0.13779(2.81%)</t>
  </si>
  <si>
    <t>Hemoglobin.min.win_0_730(13.3):=0.00865(35.10%)</t>
  </si>
  <si>
    <t>WBC_log_Values:=-0.11988(2.44%)</t>
  </si>
  <si>
    <t>WBC_log.min.win_0_10000(1.9021):=-0.00822(30.90%)</t>
  </si>
  <si>
    <t>Eosinophils#_log_Values:=-0.11227(2.29%)</t>
  </si>
  <si>
    <t>Eosinophils#_log.last2.win_0_180(-65336):=-0.01246(33.01%)</t>
  </si>
  <si>
    <t>Age(41):=-1.78234(40.03%)</t>
  </si>
  <si>
    <t>MCH_Values:=-0.30153(6.77%)</t>
  </si>
  <si>
    <t>MCH.min.win_0_730(29.7):=-0.02222(23.90%)</t>
  </si>
  <si>
    <t>MCH.min.win_0_180(29.7):=-0.01197(12.88%)</t>
  </si>
  <si>
    <t>MCHC-M_Values:=-0.20509(4.61%)</t>
  </si>
  <si>
    <t>MCHC-M.min.win_0_1000(33.1):=-0.01607(18.98%)</t>
  </si>
  <si>
    <t>MCHC-M.avg.win_0_10000(33.55):=-0.0144(17.01%)</t>
  </si>
  <si>
    <t>MCH_Trends:=-0.18518(4.16%)</t>
  </si>
  <si>
    <t>MCH.std.win_0_10000(0.14998):=-0.04395(24.46%)</t>
  </si>
  <si>
    <t>MCH.win_delta.win_0_180_360_10000(0.3):=-0.03132(17.43%)</t>
  </si>
  <si>
    <t>Platelets_Trends:=-0.14558(3.27%)</t>
  </si>
  <si>
    <t>Platelets.slope.win_0_360(-65336):=-0.02826(28.82%)</t>
  </si>
  <si>
    <t>Eosinophils#_log_Values:=-0.14119(3.17%)</t>
  </si>
  <si>
    <t>Eosinophils#_log.last2.win_0_180(-65336):=-0.01364(33.13%)</t>
  </si>
  <si>
    <t>Hemoglobin_Values:=-0.12658(2.84%)</t>
  </si>
  <si>
    <t>Hemoglobin.last.win_730_10000(14):=0.0054(22.43%)</t>
  </si>
  <si>
    <t>Hemoglobin.min.win_0_10000(14):=-0.00385(16.01%)</t>
  </si>
  <si>
    <t>Eosinophils%_log_Trends:=-0.12315(2.77%)</t>
  </si>
  <si>
    <t>Eosinophils%_log.slope.win_0_180(-65336):=-0.0526(53.95%)</t>
  </si>
  <si>
    <t>Hematocrit_Values:=-0.1036(2.33%)</t>
  </si>
  <si>
    <t>Hematocrit.max.win_730_10000(41):=-0.01123(26.49%)</t>
  </si>
  <si>
    <t>Monocytes#_log_Values:=-0.09892(2.22%)</t>
  </si>
  <si>
    <t>Monocytes#_log.min.win_0_180(-1.20397):=-0.00382(10.35%)</t>
  </si>
  <si>
    <t>Monocytes#_log.max.win_0_360(-1.20397):=-0.0037(10.03%)</t>
  </si>
  <si>
    <t>Monocytes#_log.min.win_0_10000(-1.20397):=0.00331(8.99%)</t>
  </si>
  <si>
    <t>Age(40):=-1.89258(41.64%)</t>
  </si>
  <si>
    <t>MCH_Values:=-0.36948(8.13%)</t>
  </si>
  <si>
    <t>MCH.min.win_0_730(30):=-0.0233(21.01%)</t>
  </si>
  <si>
    <t>MCH.min.win_0_360(30):=-0.0167(15.07%)</t>
  </si>
  <si>
    <t>MCHC-M_Values:=-0.25972(5.71%)</t>
  </si>
  <si>
    <t>MCHC-M.min.win_0_730(35.6):=-0.0286(26.69%)</t>
  </si>
  <si>
    <t>MCH_Trends:=-0.22084(4.86%)</t>
  </si>
  <si>
    <t>MCH.std.win_0_10000(0.20001):=-0.0395(19.62%)</t>
  </si>
  <si>
    <t>MCH.win_delta.win_0_180_360_10000(0.4):=-0.03135(15.57%)</t>
  </si>
  <si>
    <t>Hemoglobin_Values:=-0.16163(3.56%)</t>
  </si>
  <si>
    <t>Hemoglobin.min.win_0_730(16.2):=-0.02495(40.10%)</t>
  </si>
  <si>
    <t>Platelets_Trends:=-0.15392(3.39%)</t>
  </si>
  <si>
    <t>Platelets.win_delta.win_0_180_360_10000(-51):=-0.04359(28.44%)</t>
  </si>
  <si>
    <t>Eosinophils#_log_Values:=-0.12714(2.80%)</t>
  </si>
  <si>
    <t>Eosinophils#_log.last2.win_0_180(-65336):=-0.01186(24.13%)</t>
  </si>
  <si>
    <t>Eosinophils#_log.last2.win_0_10000(-65336):=0.0054(10.97%)</t>
  </si>
  <si>
    <t>MPV_Values:=-0.09903(2.18%)</t>
  </si>
  <si>
    <t>MPV.avg.win_0_10000(-65336):=-0.00817(14.37%)</t>
  </si>
  <si>
    <t>MPV.avg.win_0_730(-65336):=-0.00753(13.24%)</t>
  </si>
  <si>
    <t>Monocytes%_Trends:=-0.09509(2.09%)</t>
  </si>
  <si>
    <t>Monocytes%.std.win_0_180(-65336):=-0.01686(49.86%)</t>
  </si>
  <si>
    <t>Eosinophils%_log_Trends:=-0.09013(1.98%)</t>
  </si>
  <si>
    <t>Eosinophils%_log.slope.win_0_180(-65336):=-0.04166(53.66%)</t>
  </si>
  <si>
    <t>Age(40):=-1.98575(40.46%)</t>
  </si>
  <si>
    <t>MCHC-M_Values:=-0.29903(6.09%)</t>
  </si>
  <si>
    <t>MCHC-M.max.win_0_10000(34.2):=-0.01197(16.39%)</t>
  </si>
  <si>
    <t>MCHC-M.avg.win_0_10000(33.4125):=-0.01021(13.98%)</t>
  </si>
  <si>
    <t>MCH_Values:=-0.24744(5.04%)</t>
  </si>
  <si>
    <t>MCH.min.win_0_730(30.6):=-0.02873(18.75%)</t>
  </si>
  <si>
    <t>MCH.max.win_730_10000(31.1):=0.02621(17.11%)</t>
  </si>
  <si>
    <t>Platelets_Trends:=-0.188(3.83%)</t>
  </si>
  <si>
    <t>Platelets.win_delta.win_0_180_360_10000(-191):=-0.0591(38.35%)</t>
  </si>
  <si>
    <t>Hemoglobin_Values:=-0.15935(3.25%)</t>
  </si>
  <si>
    <t>Hemoglobin.last.win_730_10000(12.6):=-0.00454(20.56%)</t>
  </si>
  <si>
    <t>Hemoglobin.max.win_730_10000(12.6):=-0.00278(12.61%)</t>
  </si>
  <si>
    <t>Neutrophils%_Values:=-0.15575(3.17%)</t>
  </si>
  <si>
    <t>Neutrophils%.max.win_0_10000(74):=-0.0463(57.78%)</t>
  </si>
  <si>
    <t>MCH_Trends:=-0.15309(3.12%)</t>
  </si>
  <si>
    <t>MCH.win_delta.win_0_180_360_10000(0.7):=-0.03665(23.43%)</t>
  </si>
  <si>
    <t>MCH.slope.win_0_10000(0.12541):=-0.02421(15.48%)</t>
  </si>
  <si>
    <t>Eosinophils%_log_Trends:=-0.12823(2.61%)</t>
  </si>
  <si>
    <t>Eosinophils%_log.slope.win_0_180(-65336):=-0.04981(48.25%)</t>
  </si>
  <si>
    <t>Eosinophils#_log_Values:=-0.11653(2.37%)</t>
  </si>
  <si>
    <t>Eosinophils#_log.last2.win_0_180(-65336):=-0.0124(30.28%)</t>
  </si>
  <si>
    <t>Gender( 2):=-0.10727(2.19%)</t>
  </si>
  <si>
    <t>MCH_Trends:=2.43249(17.62%)</t>
  </si>
  <si>
    <t>MCH.win_delta.win_0_180_360_10000(-8.3):=0.59921(31.33%)</t>
  </si>
  <si>
    <t>Age(73):=1.4928(10.81%)</t>
  </si>
  <si>
    <t>MCH_Values:=1.35885(9.84%)</t>
  </si>
  <si>
    <t>MCH.avg.win_0_180(22.1):=0.17247(25.74%)</t>
  </si>
  <si>
    <t>Hematocrit_Trends:=0.9723(7.04%)</t>
  </si>
  <si>
    <t>Hematocrit.win_delta.win_0_180_360_10000(-15):=0.07296(31.18%)</t>
  </si>
  <si>
    <t>Hemoglobin_Values:=0.78244(5.67%)</t>
  </si>
  <si>
    <t>Hemoglobin.min.win_0_730(8.6):=0.06743(32.43%)</t>
  </si>
  <si>
    <t>Platelets_Trends:=0.68061(4.93%)</t>
  </si>
  <si>
    <t>Platelets.win_delta.win_0_180_360_10000(136):=0.20995(32.08%)</t>
  </si>
  <si>
    <t>RDW_log_Values:=0.65307(4.73%)</t>
  </si>
  <si>
    <t>RDW_log.first.win_0_10000(-65336):=0.04092(21.61%)</t>
  </si>
  <si>
    <t>RDW_log.first.win_0_1000(-65336):=0.02247(11.87%)</t>
  </si>
  <si>
    <t>RBC_Trends:=0.63515(4.60%)</t>
  </si>
  <si>
    <t>RBC.slope.win_0_10000(-0.0837):=0.04287(30.77%)</t>
  </si>
  <si>
    <t>Lymphocytes#_log_Values:=0.47484(3.44%)</t>
  </si>
  <si>
    <t>Lymphocytes#_log.min.win_0_730(0.87547):=0.0302(36.79%)</t>
  </si>
  <si>
    <t>MCV_Trends:=0.46134(3.34%)</t>
  </si>
  <si>
    <t>MCV.last_delta.win_0_360(-17):=0.03477(20.30%)</t>
  </si>
  <si>
    <t>MCV.slope.win_0_1000(-14.94987):=0.02813(16.43%)</t>
  </si>
  <si>
    <t>Age(41):=-1.9223(44.41%)</t>
  </si>
  <si>
    <t>MCH_Values:=-0.24639(5.69%)</t>
  </si>
  <si>
    <t>MCH.min.win_0_730(29.3):=-0.01626(24.42%)</t>
  </si>
  <si>
    <t>MCH.min.win_0_180(29.3):=-0.0109(16.38%)</t>
  </si>
  <si>
    <t>MCH_Trends:=-0.1918(4.43%)</t>
  </si>
  <si>
    <t>MCH.std.win_0_10000(0.28672):=-0.04836(33.36%)</t>
  </si>
  <si>
    <t>Neutrophils%_Trends:=-0.1539(3.56%)</t>
  </si>
  <si>
    <t>Neutrophils%.std.win_0_10000(11.34313):=-0.06076(81.14%)</t>
  </si>
  <si>
    <t>Platelets_Trends:=-0.1503(3.47%)</t>
  </si>
  <si>
    <t>Platelets.win_delta.win_0_180_360_10000(-91):=-0.03815(28.13%)</t>
  </si>
  <si>
    <t>Hemoglobin_Values:=-0.14245(3.29%)</t>
  </si>
  <si>
    <t>Hemoglobin.max.win_0_10000(12.3):=0.00472(26.55%)</t>
  </si>
  <si>
    <t>Neutrophils%_Values:=-0.13066(3.02%)</t>
  </si>
  <si>
    <t>Neutrophils%.max.win_0_10000(77):=-0.04253(51.96%)</t>
  </si>
  <si>
    <t>Gender( 2):=-0.11737(2.71%)</t>
  </si>
  <si>
    <t>RDW_log_Values:=-0.11463(2.65%)</t>
  </si>
  <si>
    <t>RDW_log.max.win_0_10000(-65336):=-0.01134(20.06%)</t>
  </si>
  <si>
    <t>RDW_log.first.win_0_10000(-65336):=0.01043(18.45%)</t>
  </si>
  <si>
    <t>Eosinophils%_log_Trends:=-0.1068(2.47%)</t>
  </si>
  <si>
    <t>Eosinophils%_log.slope.win_0_180(-65336):=-0.05464(56.28%)</t>
  </si>
  <si>
    <t>MCH_Trends:=2.11523(17.57%)</t>
  </si>
  <si>
    <t>MCH.win_delta.win_0_180_360_10000(-8.9):=0.59085(36.73%)</t>
  </si>
  <si>
    <t>MCH_Values:=1.3796(11.46%)</t>
  </si>
  <si>
    <t>MCH.avg.win_0_180(22.3):=0.20735(29.57%)</t>
  </si>
  <si>
    <t>Age(73):=1.29006(10.71%)</t>
  </si>
  <si>
    <t>Hemoglobin_Values:=0.79946(6.64%)</t>
  </si>
  <si>
    <t>Hemoglobin.last.win_0_10000(7.9):=0.08266(29.05%)</t>
  </si>
  <si>
    <t>Hematocrit_Trends:=0.68028(5.65%)</t>
  </si>
  <si>
    <t>Hematocrit.win_delta.win_0_180_360_10000(-20):=0.06234(28.57%)</t>
  </si>
  <si>
    <t>Platelets_Trends:=0.66755(5.54%)</t>
  </si>
  <si>
    <t>Platelets.win_delta.win_0_180_360_10000(153):=0.17794(46.92%)</t>
  </si>
  <si>
    <t>RDW_log_Values:=0.61558(5.11%)</t>
  </si>
  <si>
    <t>RDW_log.first.win_0_10000(-65336):=0.0432(23.32%)</t>
  </si>
  <si>
    <t>RDW_log.avg.win_0_10000(-65336):=0.02095(11.31%)</t>
  </si>
  <si>
    <t>Lymphocytes#_log_Values:=0.41266(3.43%)</t>
  </si>
  <si>
    <t>Lymphocytes#_log.min.win_0_730(0.58779):=0.032(33.57%)</t>
  </si>
  <si>
    <t>MCV_Values:=0.39913(3.31%)</t>
  </si>
  <si>
    <t>MCV.avg.win_0_180(78):=0.04956(23.89%)</t>
  </si>
  <si>
    <t>MCV.max.win_730_10000(102):=0.02196(10.58%)</t>
  </si>
  <si>
    <t>WBC_log_Trends:=0.36443(3.03%)</t>
  </si>
  <si>
    <t>WBC_log.std.win_0_730(0.09152):=0.02401(31.88%)</t>
  </si>
  <si>
    <t>Age(67):=0.763(27.25%)</t>
  </si>
  <si>
    <t>MCH_Trends:=-0.41957(14.98%)</t>
  </si>
  <si>
    <t>MCH.win_delta.win_0_180_360_10000(0.3):=-0.06576(21.87%)</t>
  </si>
  <si>
    <t>MCH.win_delta.win_0_180_730_10000(0.8):=-0.05707(18.98%)</t>
  </si>
  <si>
    <t>Gender( 2):=-0.1718(6.13%)</t>
  </si>
  <si>
    <t>MCH_Values:=-0.15687(5.60%)</t>
  </si>
  <si>
    <t>MCH.last.win_0_10000(31):=-0.05726(27.73%)</t>
  </si>
  <si>
    <t>Hemoglobin_Trends:=-0.0875(3.12%)</t>
  </si>
  <si>
    <t>Hemoglobin.win_delta.win_0_180_730_10000( 0):=-0.03885(34.67%)</t>
  </si>
  <si>
    <t>Platelets_Values:=0.07092(2.53%)</t>
  </si>
  <si>
    <t>Platelets.first.win_0_10000(345):=0.04178(35.15%)</t>
  </si>
  <si>
    <t>Hematocrit_Values:=0.06946(2.48%)</t>
  </si>
  <si>
    <t>Hematocrit.max.win_730_10000(44):=0.02027(22.33%)</t>
  </si>
  <si>
    <t>Hematocrit.avg.win_0_180(38):=0.01336(14.71%)</t>
  </si>
  <si>
    <t>RDW_log_Values:=0.06676(2.38%)</t>
  </si>
  <si>
    <t>RDW_log.first.win_0_10000(-65336):=0.00925(14.69%)</t>
  </si>
  <si>
    <t>RDW_log.min.win_0_10000(-65336):=0.00874(13.88%)</t>
  </si>
  <si>
    <t>Basophils%_log_Values:=-0.06609(2.36%)</t>
  </si>
  <si>
    <t>Basophils%_log.avg.win_0_10000(-0.1328):=-0.04183(38.33%)</t>
  </si>
  <si>
    <t>MCHC-M_Trends:=-0.06403(2.29%)</t>
  </si>
  <si>
    <t>MCHC-M.slope.win_0_10000(0.02613):=-0.01288(51.09%)</t>
  </si>
  <si>
    <t>MCH_Trends:=2.254(18.01%)</t>
  </si>
  <si>
    <t>MCH.win_delta.win_0_180_360_10000(-8.7):=0.58175(32.91%)</t>
  </si>
  <si>
    <t>Age(84):=1.40593(11.23%)</t>
  </si>
  <si>
    <t>MCH_Values:=1.2198(9.74%)</t>
  </si>
  <si>
    <t>MCH.avg.win_0_180(22.45):=0.17988(26.28%)</t>
  </si>
  <si>
    <t>Hematocrit_Trends:=0.88149(7.04%)</t>
  </si>
  <si>
    <t>Hematocrit.win_delta.win_0_180_360_10000(-15):=0.05934(25.35%)</t>
  </si>
  <si>
    <t>Platelets_Trends:=0.738(5.90%)</t>
  </si>
  <si>
    <t>Platelets.win_delta.win_0_180_360_10000(96):=0.2082(45.97%)</t>
  </si>
  <si>
    <t>Hemoglobin_Values:=0.68201(5.45%)</t>
  </si>
  <si>
    <t>Hemoglobin.min.win_0_730(7.4):=0.07158(30.25%)</t>
  </si>
  <si>
    <t>RDW_log_Values:=0.60463(4.83%)</t>
  </si>
  <si>
    <t>RDW_log.first.win_0_1000(-65336):=0.01904(12.88%)</t>
  </si>
  <si>
    <t>RDW_log.last.win_0_10000(-65336):=0.01349(9.13%)</t>
  </si>
  <si>
    <t>RDW_log.min.win_730_10000(-65336):=0.01282(8.68%)</t>
  </si>
  <si>
    <t>RBC_Trends:=0.56493(4.51%)</t>
  </si>
  <si>
    <t>RBC.slope.win_0_10000(-0.11256):=0.03389(28.90%)</t>
  </si>
  <si>
    <t>Lymphocytes#_log_Values:=0.5154(4.12%)</t>
  </si>
  <si>
    <t>Lymphocytes#_log.min.win_0_730(0.47):=0.03749(43.14%)</t>
  </si>
  <si>
    <t>WBC_log_Trends:=0.45671(3.65%)</t>
  </si>
  <si>
    <t>WBC_log.std.win_0_730(0.06223):=0.02917(39.84%)</t>
  </si>
  <si>
    <t>Age(66):=0.56398(21.19%)</t>
  </si>
  <si>
    <t>MCH_Trends:=-0.4327(16.26%)</t>
  </si>
  <si>
    <t>MCH.slope.win_0_1000(0.93771):=-0.04973(23.30%)</t>
  </si>
  <si>
    <t>MCH.win_delta.win_0_180_360_10000(-0.1):=-0.03305(15.48%)</t>
  </si>
  <si>
    <t>Gender( 2):=-0.1767(6.64%)</t>
  </si>
  <si>
    <t>MCH_Values:=-0.17638(6.63%)</t>
  </si>
  <si>
    <t>MCH.last.win_0_10000(30.4):=-0.02756(18.66%)</t>
  </si>
  <si>
    <t>MCH.avg.win_0_180(30.55):=-0.02042(13.83%)</t>
  </si>
  <si>
    <t>Hemoglobin_Trends:=-0.12233(4.60%)</t>
  </si>
  <si>
    <t>Hemoglobin.win_delta.win_0_180_730_10000(0.3):=-0.0537(34.90%)</t>
  </si>
  <si>
    <t>Eosinophils%_log_Trends:=-0.09885(3.71%)</t>
  </si>
  <si>
    <t>Eosinophils%_log.slope.win_0_10000(-0.16505):=-0.04302(45.30%)</t>
  </si>
  <si>
    <t>Hematocrit_Values:=-0.0849(3.19%)</t>
  </si>
  <si>
    <t>Hematocrit.avg.win_0_10000(41.33333):=-0.01065(17.16%)</t>
  </si>
  <si>
    <t>Hematocrit.max.win_730_10000(42):=-0.00652(10.51%)</t>
  </si>
  <si>
    <t>MPV_Values:=-0.0686(2.58%)</t>
  </si>
  <si>
    <t>MPV.min.win_0_730(-65336):=-0.01573(24.73%)</t>
  </si>
  <si>
    <t>MPV.last2_time.win_0_180(-65336):=-0.01338(21.02%)</t>
  </si>
  <si>
    <t>RBC_Trends:=-0.06132(2.30%)</t>
  </si>
  <si>
    <t>RBC.slope.win_0_1000(0.1999):=-0.01608(25.71%)</t>
  </si>
  <si>
    <t>MCHC-M_Values:=-0.04999(1.88%)</t>
  </si>
  <si>
    <t>MCHC-M.min.win_0_10000(32.5):=-0.0213(30.92%)</t>
  </si>
  <si>
    <t>Age(68):=0.76374(26.36%)</t>
  </si>
  <si>
    <t>MCH_Trends:=-0.33366(11.52%)</t>
  </si>
  <si>
    <t>MCH.slope.win_0_10000(0.34159):=-0.09316(36.33%)</t>
  </si>
  <si>
    <t>Hemoglobin_Trends:=0.17438(6.02%)</t>
  </si>
  <si>
    <t>Hemoglobin.win_delta.win_0_180_360_10000(-1.1):=0.05207(38.58%)</t>
  </si>
  <si>
    <t>MCH_Values:=-0.1628(5.62%)</t>
  </si>
  <si>
    <t>MCH.last.win_0_10000(30.8):=-0.05248(26.11%)</t>
  </si>
  <si>
    <t>Neutrophils%_Values:=-0.13931(4.81%)</t>
  </si>
  <si>
    <t>Neutrophils%.first.win_0_360(81):=-0.0203(23.08%)</t>
  </si>
  <si>
    <t>Neutrophils%.first.win_0_180(81):=-0.01368(15.54%)</t>
  </si>
  <si>
    <t>Platelets_Trends:=0.13848(4.78%)</t>
  </si>
  <si>
    <t>Platelets.win_delta.win_0_180_360_10000(373):=0.12217(50.23%)</t>
  </si>
  <si>
    <t>WBC_log_Values:=-0.0839(2.90%)</t>
  </si>
  <si>
    <t>WBC_log.max.win_0_360(3.16125):=-0.17019(73.31%)</t>
  </si>
  <si>
    <t>Monocytes#_log_Trends:=0.08153(2.81%)</t>
  </si>
  <si>
    <t>Monocytes#_log.slope.win_0_10000(0.50794):=0.01876(33.37%)</t>
  </si>
  <si>
    <t>Eosinophils#_log_Trends:=0.08043(2.78%)</t>
  </si>
  <si>
    <t>Eosinophils#_log.slope.win_0_10000(0.53491):=0.05028(64.99%)</t>
  </si>
  <si>
    <t>Monocytes#_log_Values:=0.07027(2.43%)</t>
  </si>
  <si>
    <t>Monocytes#_log.avg.win_0_10000(0.23812):=0.03793(32.44%)</t>
  </si>
  <si>
    <t>Age(41):=-1.9408(38.30%)</t>
  </si>
  <si>
    <t>MCHC-M_Values:=-0.31924(6.30%)</t>
  </si>
  <si>
    <t>MCHC-M.avg.win_0_10000(34.8):=-0.01215(14.93%)</t>
  </si>
  <si>
    <t>MCHC-M.min.win_0_730(35.5):=-0.01036(12.73%)</t>
  </si>
  <si>
    <t>Neutrophils%_Values:=-0.27729(5.47%)</t>
  </si>
  <si>
    <t>Neutrophils%.max.win_0_10000(67):=-0.04674(42.67%)</t>
  </si>
  <si>
    <t>MCH_Values:=-0.26025(5.14%)</t>
  </si>
  <si>
    <t>MCH.max.win_730_10000(28.3):=-0.01656(19.40%)</t>
  </si>
  <si>
    <t>MCH.min.win_0_730(28.4):=-0.01644(19.25%)</t>
  </si>
  <si>
    <t>MCH_Trends:=-0.2049(4.04%)</t>
  </si>
  <si>
    <t>MCH.std.win_0_10000(0.05008):=-0.0448(24.26%)</t>
  </si>
  <si>
    <t>MCH.win_delta.win_0_180_360_10000(0.1):=-0.02978(16.13%)</t>
  </si>
  <si>
    <t>Hemoglobin_Values:=-0.16479(3.25%)</t>
  </si>
  <si>
    <t>Hemoglobin.last.win_730_10000(10.8):=-0.00593(28.83%)</t>
  </si>
  <si>
    <t>Neutrophils%_Trends:=-0.1559(3.08%)</t>
  </si>
  <si>
    <t>Neutrophils%.std.win_0_10000(11):=-0.04108(70.93%)</t>
  </si>
  <si>
    <t>Gender( 2):=-0.1525(3.01%)</t>
  </si>
  <si>
    <t>Platelets_Trends:=-0.14262(2.81%)</t>
  </si>
  <si>
    <t>Platelets.slope.win_0_360(-65336):=-0.03561(32.88%)</t>
  </si>
  <si>
    <t>Eosinophils#_log_Values:=-0.13118(2.59%)</t>
  </si>
  <si>
    <t>Eosinophils#_log.last2.win_0_180(-65336):=-0.01042(20.01%)</t>
  </si>
  <si>
    <t>Eosinophils#_log.max.win_730_10000(-2.30259):=0.00893(17.15%)</t>
  </si>
  <si>
    <t>Age(40):=-1.81726(37.38%)</t>
  </si>
  <si>
    <t>MCH_Values:=-0.33389(6.87%)</t>
  </si>
  <si>
    <t>MCH.min.win_0_730(31):=-0.02193(17.90%)</t>
  </si>
  <si>
    <t>MCH.last.win_0_10000(31):=-0.0157(12.81%)</t>
  </si>
  <si>
    <t>Hemoglobin_Values:=-0.24218(4.98%)</t>
  </si>
  <si>
    <t>Hemoglobin.last.win_730_10000(11.2):=-0.00275(13.54%)</t>
  </si>
  <si>
    <t>Hemoglobin.min.win_0_360(15.2):=-0.00205(10.09%)</t>
  </si>
  <si>
    <t>Hemoglobin.max.win_730_10000(13.9):=-0.00145(7.12%)</t>
  </si>
  <si>
    <t>Neutrophils%_Values:=-0.22211(4.57%)</t>
  </si>
  <si>
    <t>Neutrophils%.max.win_0_10000(77):=-0.0438(51.10%)</t>
  </si>
  <si>
    <t>MCHC-M_Values:=-0.21017(4.32%)</t>
  </si>
  <si>
    <t>MCHC-M.max.win_0_10000(34.5):=-0.01323(16.09%)</t>
  </si>
  <si>
    <t>MCHC-M.min.win_0_730(34.5):=-0.01322(16.08%)</t>
  </si>
  <si>
    <t>Platelets_Trends:=-0.18443(3.79%)</t>
  </si>
  <si>
    <t>Platelets.win_delta.win_0_180_360_10000(-64):=-0.05002(30.81%)</t>
  </si>
  <si>
    <t>MCH_Trends:=-0.16433(3.38%)</t>
  </si>
  <si>
    <t>MCH.win_delta.win_0_180_360_10000( 1):=-0.02964(18.36%)</t>
  </si>
  <si>
    <t>MCH.slope.win_0_10000(0.4219):=-0.0275(17.04%)</t>
  </si>
  <si>
    <t>Neutrophils%_Trends:=-0.15164(3.12%)</t>
  </si>
  <si>
    <t>Neutrophils%.std.win_0_10000(11.55662):=-0.04192(77.35%)</t>
  </si>
  <si>
    <t>Gender( 2):=-0.1293(2.66%)</t>
  </si>
  <si>
    <t>Eosinophils%_log_Trends:=-0.12915(2.66%)</t>
  </si>
  <si>
    <t>Eosinophils%_log.slope.win_0_180(-65336):=-0.04882(47.85%)</t>
  </si>
  <si>
    <t>Age(40):=-1.89948(41.01%)</t>
  </si>
  <si>
    <t>MCH_Values:=-0.35354(7.63%)</t>
  </si>
  <si>
    <t>MCH.min.win_0_730(29.6):=-0.0289(24.60%)</t>
  </si>
  <si>
    <t>MCH.min.win_0_360(29.6):=-0.0153(13.02%)</t>
  </si>
  <si>
    <t>Neutrophils%_Values:=-0.2526(5.45%)</t>
  </si>
  <si>
    <t>Neutrophils%.max.win_0_10000(88):=-0.0476(36.14%)</t>
  </si>
  <si>
    <t>MCHC-M_Values:=-0.2075(4.48%)</t>
  </si>
  <si>
    <t>MCHC-M.min.win_0_730(33.6):=-0.01672(17.59%)</t>
  </si>
  <si>
    <t>MCHC-M.avg.win_0_10000(33.6):=-0.01442(15.17%)</t>
  </si>
  <si>
    <t>Platelets_Trends:=-0.19982(4.31%)</t>
  </si>
  <si>
    <t>Platelets.win_delta.win_0_180_360_10000(-5):=-0.05376(40.06%)</t>
  </si>
  <si>
    <t>Neutrophils%_Trends:=-0.1716(3.71%)</t>
  </si>
  <si>
    <t>Neutrophils%.std.win_0_10000(20):=-0.05804(79.40%)</t>
  </si>
  <si>
    <t>MCH_Trends:=-0.16973(3.66%)</t>
  </si>
  <si>
    <t>MCH.win_delta.win_0_180_360_10000(1.1):=-0.03595(21.58%)</t>
  </si>
  <si>
    <t>MCH.slope.win_0_10000(0.36208):=-0.0313(18.79%)</t>
  </si>
  <si>
    <t>Eosinophils#_log_Values:=-0.13851(2.99%)</t>
  </si>
  <si>
    <t>Eosinophils#_log.last2.win_0_180(-65336):=-0.01297(40.18%)</t>
  </si>
  <si>
    <t>RDW_log_Values:=-0.11793(2.55%)</t>
  </si>
  <si>
    <t>RDW_log.first.win_0_10000(-65336):=0.0071(14.35%)</t>
  </si>
  <si>
    <t>RDW_log.max.win_0_10000(-65336):=-0.00685(13.82%)</t>
  </si>
  <si>
    <t>Eosinophils%_log_Trends:=-0.11709(2.53%)</t>
  </si>
  <si>
    <t>Eosinophils%_log.slope.win_0_180(-65336):=-0.05141(58.62%)</t>
  </si>
  <si>
    <t>Age(41):=-2.0133(40.01%)</t>
  </si>
  <si>
    <t>MCHC-M_Values:=-0.29976(5.96%)</t>
  </si>
  <si>
    <t>MCHC-M.min.win_0_730(33.9):=-0.01097(14.95%)</t>
  </si>
  <si>
    <t>MCHC-M.avg.win_0_10000(34.3):=-0.01063(14.48%)</t>
  </si>
  <si>
    <t>MCH_Values:=-0.24489(4.87%)</t>
  </si>
  <si>
    <t>MCH.min.win_0_730(30.6):=-0.02242(17.70%)</t>
  </si>
  <si>
    <t>MCH.last.win_0_10000(30.6):=-0.01635(12.91%)</t>
  </si>
  <si>
    <t>Neutrophils%_Values:=-0.2011(4.00%)</t>
  </si>
  <si>
    <t>Neutrophils%.max.win_0_10000(68):=-0.04228(47.15%)</t>
  </si>
  <si>
    <t>Hemoglobin_Values:=-0.154(3.06%)</t>
  </si>
  <si>
    <t>Hemoglobin.last.win_730_10000(11.6):=-0.00404(23.05%)</t>
  </si>
  <si>
    <t>Hemoglobin.max.win_730_10000(11.6):=-0.0034(19.42%)</t>
  </si>
  <si>
    <t>Platelets_Trends:=-0.14623(2.91%)</t>
  </si>
  <si>
    <t>Platelets.slope.win_0_360(-65336):=-0.02813(34.91%)</t>
  </si>
  <si>
    <t>Eosinophils%_log_Trends:=-0.1452(2.89%)</t>
  </si>
  <si>
    <t>Eosinophils%_log.slope.win_0_180(-65336):=-0.05382(52.04%)</t>
  </si>
  <si>
    <t>MCH_Trends:=-0.12911(2.57%)</t>
  </si>
  <si>
    <t>MCH.win_delta.win_0_180_360_10000(-1):=0.04265(28.27%)</t>
  </si>
  <si>
    <t>Monocytes#_log_Values:=-0.12322(2.45%)</t>
  </si>
  <si>
    <t>Monocytes#_log.avg.win_0_180(-0.69315):=-0.01326(25.81%)</t>
  </si>
  <si>
    <t>RDW_log_Values:=-0.12065(2.40%)</t>
  </si>
  <si>
    <t>RDW_log.max.win_0_10000(-65336):=-0.00788(16.65%)</t>
  </si>
  <si>
    <t>RDW_log.first.win_0_10000(-65336):=0.00604(12.76%)</t>
  </si>
  <si>
    <t>MCH_Trends:=1.97527(17.54%)</t>
  </si>
  <si>
    <t>MCH.win_delta.win_0_180_360_10000(-5.1):=0.54695(35.84%)</t>
  </si>
  <si>
    <t>Age(68):=1.21381(10.78%)</t>
  </si>
  <si>
    <t>MCH_Values:=1.04223(9.25%)</t>
  </si>
  <si>
    <t>MCH.avg.win_0_180(23):=0.14137(23.23%)</t>
  </si>
  <si>
    <t>MCH.last.win_0_10000(23):=0.11601(19.07%)</t>
  </si>
  <si>
    <t>Hematocrit_Trends:=0.85665(7.61%)</t>
  </si>
  <si>
    <t>Hematocrit.win_delta.win_0_180_360_10000(-13):=0.07083(33.02%)</t>
  </si>
  <si>
    <t>Hemoglobin_Trends:=0.60772(5.40%)</t>
  </si>
  <si>
    <t>Hemoglobin.win_delta.win_0_180_360_10000(-4.4):=0.08457(30.68%)</t>
  </si>
  <si>
    <t>RDW_log_Values:=0.51603(4.58%)</t>
  </si>
  <si>
    <t>RDW_log.first.win_0_1000(-65336):=0.02315(15.28%)</t>
  </si>
  <si>
    <t>RDW_log.first.win_0_10000(-65336):=0.01494(9.86%)</t>
  </si>
  <si>
    <t>Lymphocytes#_log_Values:=0.51208(4.55%)</t>
  </si>
  <si>
    <t>Lymphocytes#_log.min.win_0_730(0.58779):=0.02978(36.25%)</t>
  </si>
  <si>
    <t>WBC_log_Trends:=0.48271(4.29%)</t>
  </si>
  <si>
    <t>WBC_log.std.win_0_730(0.05343):=0.03372(43.75%)</t>
  </si>
  <si>
    <t>Platelets_Trends:=0.44768(3.97%)</t>
  </si>
  <si>
    <t>Platelets.win_delta.win_0_180_360_10000(110):=0.20862(37.71%)</t>
  </si>
  <si>
    <t>RBC_Trends:=0.42922(3.81%)</t>
  </si>
  <si>
    <t>RBC.slope.win_0_10000(-0.355):=0.04738(36.81%)</t>
  </si>
  <si>
    <t>Age(41):=-2.05204(36.16%)</t>
  </si>
  <si>
    <t>Hemoglobin_Values:=-0.3367(5.93%)</t>
  </si>
  <si>
    <t>Hemoglobin.min.win_0_730(14.8):=-0.00828(26.68%)</t>
  </si>
  <si>
    <t>MCH_Values:=-0.31691(5.58%)</t>
  </si>
  <si>
    <t>MCH.min.win_0_730(29.8):=-0.0245(19.77%)</t>
  </si>
  <si>
    <t>MCH.min.win_0_180(29.8):=-0.01941(15.67%)</t>
  </si>
  <si>
    <t>Neutrophils%_Values:=-0.21238(3.74%)</t>
  </si>
  <si>
    <t>Neutrophils%.max.win_0_10000(81):=-0.04708(41.55%)</t>
  </si>
  <si>
    <t>MCHC-M_Values:=-0.20585(3.63%)</t>
  </si>
  <si>
    <t>MCHC-M.min.win_0_730(34.1):=-0.01234(15.39%)</t>
  </si>
  <si>
    <t>MCHC-M.avg.win_0_10000(34.16667):=-0.0115(14.35%)</t>
  </si>
  <si>
    <t>Platelets_Trends:=-0.19046(3.36%)</t>
  </si>
  <si>
    <t>Platelets.win_delta.win_0_180_360_10000(-6):=-0.04414(30.08%)</t>
  </si>
  <si>
    <t>WBC_log_Values:=-0.16558(2.92%)</t>
  </si>
  <si>
    <t>WBC_log.min.win_0_10000(1.9021):=-0.01091(36.69%)</t>
  </si>
  <si>
    <t>Eosinophils%_log_Trends:=-0.15175(2.67%)</t>
  </si>
  <si>
    <t>Eosinophils%_log.slope.win_0_180(-65336):=-0.06156(53.38%)</t>
  </si>
  <si>
    <t>Monocytes#_log_Values:=-0.14144(2.49%)</t>
  </si>
  <si>
    <t>Monocytes#_log.last.win_730_10000(-0.22314):=-0.02008(31.32%)</t>
  </si>
  <si>
    <t>Hemoglobin_Trends:=-0.13688(2.41%)</t>
  </si>
  <si>
    <t>Hemoglobin.slope.win_0_10000(0.68298):=-0.03088(27.07%)</t>
  </si>
  <si>
    <t>MCH_Trends:=2.26244(16.42%)</t>
  </si>
  <si>
    <t>MCH.win_delta.win_0_180_360_10000(-8.7):=0.57927(34.19%)</t>
  </si>
  <si>
    <t>Age(84):=1.57337(11.42%)</t>
  </si>
  <si>
    <t>MCH_Values:=1.39141(10.10%)</t>
  </si>
  <si>
    <t>MCH.avg.win_0_180(20.6):=0.19077(27.17%)</t>
  </si>
  <si>
    <t>Hematocrit_Trends:=0.95639(6.94%)</t>
  </si>
  <si>
    <t>Hematocrit.win_delta.win_0_180_360_10000(-12):=0.06559(27.01%)</t>
  </si>
  <si>
    <t>Platelets_Trends:=0.81467(5.91%)</t>
  </si>
  <si>
    <t>Platelets.win_delta.win_0_180_360_10000(36):=0.13163(35.00%)</t>
  </si>
  <si>
    <t>Hemoglobin_Values:=0.75892(5.51%)</t>
  </si>
  <si>
    <t>Hemoglobin.last.win_0_10000(7.1):=0.08912(33.52%)</t>
  </si>
  <si>
    <t>RBC_Trends:=0.6354(4.61%)</t>
  </si>
  <si>
    <t>RBC.slope.win_0_10000(-0.4343):=0.04903(34.56%)</t>
  </si>
  <si>
    <t>RDW_log_Values:=0.61684(4.48%)</t>
  </si>
  <si>
    <t>RDW_log.first.win_0_1000(-65336):=0.02336(14.97%)</t>
  </si>
  <si>
    <t>RDW_log.min.win_0_730(-65336):=0.01658(10.63%)</t>
  </si>
  <si>
    <t>MCV_Values:=0.49738(3.61%)</t>
  </si>
  <si>
    <t>MCV.avg.win_0_180(70):=0.0645(32.75%)</t>
  </si>
  <si>
    <t>Hemoglobin_Trends:=0.46113(3.35%)</t>
  </si>
  <si>
    <t>Hemoglobin.win_delta.win_0_180_360_10000(-4.9):=0.08743(31.25%)</t>
  </si>
  <si>
    <t>MCH_Trends:=2.08875(19.14%)</t>
  </si>
  <si>
    <t>MCH.win_delta.win_0_180_360_10000(-4.5):=0.4855(28.38%)</t>
  </si>
  <si>
    <t>MCH_Values:=1.07048(9.81%)</t>
  </si>
  <si>
    <t>MCH.avg.win_0_180(25.35):=0.14148(25.47%)</t>
  </si>
  <si>
    <t>Age(64):=0.86484(7.92%)</t>
  </si>
  <si>
    <t>Platelets_Trends:=0.77502(7.10%)</t>
  </si>
  <si>
    <t>Platelets.win_delta.win_0_180_360_10000(145.74866):=0.22908(52.42%)</t>
  </si>
  <si>
    <t>Hemoglobin_Values:=0.72993(6.69%)</t>
  </si>
  <si>
    <t>Hemoglobin.last.win_0_10000(7.6):=0.09049(38.47%)</t>
  </si>
  <si>
    <t>Hematocrit_Trends:=0.59206(5.43%)</t>
  </si>
  <si>
    <t>Hematocrit.slope.win_0_1000(-10.81124):=0.05705(34.89%)</t>
  </si>
  <si>
    <t>MCHC-M_Values:=0.42795(3.92%)</t>
  </si>
  <si>
    <t>MCHC-M.min.win_0_10000(29.5):=0.02716(12.40%)</t>
  </si>
  <si>
    <t>MCHC-M.min.win_0_730(29.5):=0.02319(10.59%)</t>
  </si>
  <si>
    <t>MCHC-M.avg.win_0_360(29.75):=0.02169(9.90%)</t>
  </si>
  <si>
    <t>RBC_Trends:=0.38567(3.53%)</t>
  </si>
  <si>
    <t>RBC.std.win_0_10000(0.4858):=-0.06271(41.79%)</t>
  </si>
  <si>
    <t>WBC_log_Trends:=0.35838(3.28%)</t>
  </si>
  <si>
    <t>WBC_log.std.win_0_730(0.07254):=0.01807(26.95%)</t>
  </si>
  <si>
    <t>Lymphocytes#_log_Values:=0.3135(2.87%)</t>
  </si>
  <si>
    <t>Lymphocytes#_log.min.win_0_730(0.47):=0.02173(33.26%)</t>
  </si>
  <si>
    <t>Age(40):=-1.86351(33.50%)</t>
  </si>
  <si>
    <t>MCH_Values:=-0.37472(6.74%)</t>
  </si>
  <si>
    <t>MCH.min.win_0_730(30.3):=-0.02961(20.29%)</t>
  </si>
  <si>
    <t>MCH.min.win_0_180(30.3):=-0.02274(15.58%)</t>
  </si>
  <si>
    <t>Hemoglobin_Values:=-0.27061(4.86%)</t>
  </si>
  <si>
    <t>Hemoglobin.min.win_0_730(15.1):=-0.00904(28.72%)</t>
  </si>
  <si>
    <t>MCHC-M_Values:=-0.23362(4.20%)</t>
  </si>
  <si>
    <t>MCHC-M.avg.win_0_10000(33.88333):=-0.01446(17.55%)</t>
  </si>
  <si>
    <t>MCHC-M.min.win_0_730(35):=-0.01261(15.31%)</t>
  </si>
  <si>
    <t>Platelets_Trends:=-0.20254(3.64%)</t>
  </si>
  <si>
    <t>Platelets.win_delta.win_0_180_360_10000(-17):=-0.042(36.56%)</t>
  </si>
  <si>
    <t>Neutrophils%_Values:=-0.19857(3.57%)</t>
  </si>
  <si>
    <t>Neutrophils%.max.win_0_10000(75):=-0.04508(47.74%)</t>
  </si>
  <si>
    <t>Neutrophils%_Trends:=-0.17129(3.08%)</t>
  </si>
  <si>
    <t>Neutrophils%.std.win_0_10000(7.36357):=-0.04387(72.99%)</t>
  </si>
  <si>
    <t>RDW_log_Values:=-0.16352(2.94%)</t>
  </si>
  <si>
    <t>RDW_log.first.win_0_10000(2.50144):=-0.01596(25.08%)</t>
  </si>
  <si>
    <t>Eosinophils#_log_Values:=-0.1603(2.88%)</t>
  </si>
  <si>
    <t>Eosinophils#_log.last2.win_0_180(-65336):=-0.01406(29.74%)</t>
  </si>
  <si>
    <t>WBC_log_Trends:=-0.15117(2.72%)</t>
  </si>
  <si>
    <t>WBC_log.win_delta.win_0_180_360_10000(-0.51083):=-0.0192(33.37%)</t>
  </si>
  <si>
    <t>Age(40):=-1.94954(13.98%)</t>
  </si>
  <si>
    <t>RDW_log_Values:=-0.94143(6.75%)</t>
  </si>
  <si>
    <t>Platelets_Values:=-0.896(6.43%)</t>
  </si>
  <si>
    <t>Platelets.max.win_0_730(195):=-0.00904(15.33%)</t>
  </si>
  <si>
    <t>Platelets.min.win_730_10000(232):=-0.00568(9.63%)</t>
  </si>
  <si>
    <t>Platelets.min.win_0_730(195):=-0.0045(7.63%)</t>
  </si>
  <si>
    <t>Hemoglobin_Values:=-0.85542(6.14%)</t>
  </si>
  <si>
    <t>Hematocrit_Values:=-0.8002(5.74%)</t>
  </si>
  <si>
    <t>Hematocrit.first.win_0_10000(45):=-0.01146(23.06%)</t>
  </si>
  <si>
    <t>Hematocrit.max.win_730_10000(45):=0.00697(14.02%)</t>
  </si>
  <si>
    <t>MCHC-M_Values:=-0.79665(5.71%)</t>
  </si>
  <si>
    <t>Eosinophils%_log_Values:=-0.67696(4.86%)</t>
  </si>
  <si>
    <t>Eosinophils%_log.last2.win_0_180(-65336):=-0.01261(31.95%)</t>
  </si>
  <si>
    <t>MCH_Values:=-0.63584(4.56%)</t>
  </si>
  <si>
    <t>Eosinophils#_log_Values:=-0.43346(3.11%)</t>
  </si>
  <si>
    <t>Neutrophils#_log_Values:=-0.4274(3.07%)</t>
  </si>
  <si>
    <t>Neutrophils#_log.first.win_0_10000(1.50408):=0.00686(18.01%)</t>
  </si>
  <si>
    <t>Neutrophils#_log.max.win_0_1000(0.99325):=-0.00447(11.74%)</t>
  </si>
  <si>
    <t>Age(40):=-2.09944(13.90%)</t>
  </si>
  <si>
    <t>Hemoglobin_Values:=-1.01732(6.74%)</t>
  </si>
  <si>
    <t>Hematocrit_Values:=-0.98988(6.56%)</t>
  </si>
  <si>
    <t>Hematocrit.max.win_730_10000(37):=-0.00715(17.78%)</t>
  </si>
  <si>
    <t>Hematocrit.max.win_0_180(39):=0.00593(14.75%)</t>
  </si>
  <si>
    <t>RDW_log_Values:=-0.98487(6.52%)</t>
  </si>
  <si>
    <t>MCHC-M_Values:=-0.94094(6.23%)</t>
  </si>
  <si>
    <t>Platelets_Values:=-0.82815(5.48%)</t>
  </si>
  <si>
    <t>Platelets.min.win_730_10000(238):=-0.00584(12.79%)</t>
  </si>
  <si>
    <t>Platelets.max.win_0_180(199):=-0.0042(9.17%)</t>
  </si>
  <si>
    <t>Platelets.min.win_0_360(199):=-0.00395(8.65%)</t>
  </si>
  <si>
    <t>RBC_Values:=-0.79097(5.24%)</t>
  </si>
  <si>
    <t>RBC.max.win_0_10000(4.4):=0.0165(36.40%)</t>
  </si>
  <si>
    <t>MCH_Values:=-0.76658(5.08%)</t>
  </si>
  <si>
    <t>Eosinophils%_log_Values:=-0.58457(3.87%)</t>
  </si>
  <si>
    <t>Eosinophils%_log.last2.win_0_180(-65336):=-0.01322(28.41%)</t>
  </si>
  <si>
    <t>Neutrophils#_log_Values:=-0.53408(3.54%)</t>
  </si>
  <si>
    <t>Neutrophils#_log.max.win_0_1000(1.19392):=-0.00859(23.02%)</t>
  </si>
  <si>
    <t>Neutrophils#_log.first.win_0_10000(1.6677):=0.00656(17.59%)</t>
  </si>
  <si>
    <t>Age(41):=-2.17842(12.36%)</t>
  </si>
  <si>
    <t>Platelets_Values:=-0.99287(5.63%)</t>
  </si>
  <si>
    <t>Platelets.max.win_0_730(220):=-0.00796(17.99%)</t>
  </si>
  <si>
    <t>Platelets.max.win_0_180(220):=-0.00352(7.96%)</t>
  </si>
  <si>
    <t>Eosinophils%_log_Values:=-0.94605(5.37%)</t>
  </si>
  <si>
    <t>Eosinophils%_log.last2.win_0_180(-65336):=-0.01241(32.73%)</t>
  </si>
  <si>
    <t>Eosinophils#_log_Values:=-0.91171(5.17%)</t>
  </si>
  <si>
    <t>Neutrophils#_log_Values:=-0.90865(5.15%)</t>
  </si>
  <si>
    <t>Neutrophils#_log.first.win_0_1000(1.19392):=-0.00323(12.67%)</t>
  </si>
  <si>
    <t>Neutrophils#_log.max.win_730_10000(1.75786):=0.00244(9.54%)</t>
  </si>
  <si>
    <t>Neutrophils#_log.first.win_0_180(1.19392):=-0.00225(8.81%)</t>
  </si>
  <si>
    <t>Neutrophils%_Values:=-0.86068(4.88%)</t>
  </si>
  <si>
    <t>Lymphocytes%_Values:=-0.79113(4.49%)</t>
  </si>
  <si>
    <t>Lymphocytes%.max.win_0_1000(27):=0.00399(9.68%)</t>
  </si>
  <si>
    <t>Lymphocytes%.avg.win_0_180(27):=0.00359(8.71%)</t>
  </si>
  <si>
    <t>Lymphocytes%.first.win_0_360(27):=-0.00347(8.43%)</t>
  </si>
  <si>
    <t>Lymphocytes#_log_Values:=-0.78652(4.46%)</t>
  </si>
  <si>
    <t>Lymphocytes#_log.max.win_730_10000(0.33647):=-0.01544(42.97%)</t>
  </si>
  <si>
    <t>WBC_log_Values:=-0.78276(4.44%)</t>
  </si>
  <si>
    <t>WBC_log.avg.win_0_1000(1.77495):=0.00604(25.78%)</t>
  </si>
  <si>
    <t>RDW_log_Values:=-0.7739(4.39%)</t>
  </si>
  <si>
    <t>Age(41):=-2.154(15.23%)</t>
  </si>
  <si>
    <t>Hemoglobin_Values:=-0.98864(6.99%)</t>
  </si>
  <si>
    <t>Hematocrit_Values:=-0.95055(6.72%)</t>
  </si>
  <si>
    <t>Hematocrit.max.win_730_10000(39):=-0.00909(20.05%)</t>
  </si>
  <si>
    <t>Hematocrit.first.win_0_1000(42):=0.00743(16.38%)</t>
  </si>
  <si>
    <t>RDW_log_Values:=-0.94147(6.66%)</t>
  </si>
  <si>
    <t>MCHC-M_Values:=-0.8905(6.30%)</t>
  </si>
  <si>
    <t>MCH_Values:=-0.78379(5.54%)</t>
  </si>
  <si>
    <t>Platelets_Values:=-0.65734(4.65%)</t>
  </si>
  <si>
    <t>Platelets.min.win_730_10000(237):=-0.00838(17.29%)</t>
  </si>
  <si>
    <t>Platelets.min.win_0_360(269):=0.00613(12.65%)</t>
  </si>
  <si>
    <t>RBC_Values:=-0.64828(4.58%)</t>
  </si>
  <si>
    <t>RBC.max.win_0_10000(5.1):=-0.01597(28.74%)</t>
  </si>
  <si>
    <t>Eosinophils%_log_Values:=-0.60264(4.26%)</t>
  </si>
  <si>
    <t>MCV_Values:=-0.5519(3.90%)</t>
  </si>
  <si>
    <t>MCV.max.win_730_10000(84):=-0.00964(27.55%)</t>
  </si>
  <si>
    <t>Age(69):=0.75778(8.36%)</t>
  </si>
  <si>
    <t>Platelets_Values:=-0.71229(7.86%)</t>
  </si>
  <si>
    <t>Platelets.last2.win_0_180(-65336):=-0.0085(10.32%)</t>
  </si>
  <si>
    <t>Platelets.min.win_730_10000(186):=0.00797(9.69%)</t>
  </si>
  <si>
    <t>Platelets.avg.win_0_10000(166.4):=0.00772(9.38%)</t>
  </si>
  <si>
    <t>Eosinophils%_log_Values:=-0.67467(7.45%)</t>
  </si>
  <si>
    <t>Eosinophils%_log.max.win_0_180( 0):=-0.00527(11.62%)</t>
  </si>
  <si>
    <t>Eosinophils%_log.max.win_0_10000(1.09861):=-0.00477(10.52%)</t>
  </si>
  <si>
    <t>Eosinophils%_log.avg.win_0_1000(0.7226):=0.00439(9.68%)</t>
  </si>
  <si>
    <t>Eosinophils#_log_Values:=-0.65183(7.19%)</t>
  </si>
  <si>
    <t>Eosinophils#_log.max.win_730_10000(-2.30259):=0.01587(34.30%)</t>
  </si>
  <si>
    <t>MCV_Values:=-0.65164(7.19%)</t>
  </si>
  <si>
    <t>RDW_log_Values:=-0.6395(7.06%)</t>
  </si>
  <si>
    <t>RDW_log.first.win_0_10000(-65336):=0.00918(15.50%)</t>
  </si>
  <si>
    <t>RDW_log.min.win_0_10000(-65336):=0.00686(11.58%)</t>
  </si>
  <si>
    <t>MCH_Values:=-0.58295(6.43%)</t>
  </si>
  <si>
    <t>Neutrophils#_log_Values:=-0.55006(6.07%)</t>
  </si>
  <si>
    <t>Neutrophils#_log.max.win_0_10000(1.54756):=0.0062(14.68%)</t>
  </si>
  <si>
    <t>Neutrophils#_log.last2.win_0_180(-65336):=-0.00514(12.15%)</t>
  </si>
  <si>
    <t>Lymphocytes#_log_Values:=-0.5307(5.86%)</t>
  </si>
  <si>
    <t>Lymphocytes#_log.min.win_0_1000(0.18232):=-0.0095(18.98%)</t>
  </si>
  <si>
    <t>Lymphocytes#_log.avg.win_0_10000(0.42498):=-0.0057(11.39%)</t>
  </si>
  <si>
    <t>Neutrophils%_Values:=-0.50698(5.60%)</t>
  </si>
  <si>
    <t>Neutrophils%.min.win_0_360(60):=0.01029(16.41%)</t>
  </si>
  <si>
    <t>Neutrophils%.avg.win_0_10000(65.2):=-0.00782(12.47%)</t>
  </si>
  <si>
    <t>Monocytes#_log_Values:=0.30187(7.25%)</t>
  </si>
  <si>
    <t>Monocytes#_log.avg.win_0_10000(-0.57623):=0.0061(13.05%)</t>
  </si>
  <si>
    <t>Monocytes#_log.last.win_730_10000(-0.35667):=0.00596(12.76%)</t>
  </si>
  <si>
    <t>Age(59):=0.28738(6.90%)</t>
  </si>
  <si>
    <t>RDW_log_Values:=0.28295(6.79%)</t>
  </si>
  <si>
    <t>RDW_log.last.win_0_10000(2.77882):=-0.01118(14.90%)</t>
  </si>
  <si>
    <t>RDW_log.first.win_0_10000(2.69463):=-0.00965(12.86%)</t>
  </si>
  <si>
    <t>MCV_Values:=0.28017(6.73%)</t>
  </si>
  <si>
    <t>MCV.min.win_0_730(88):=-0.01487(20.50%)</t>
  </si>
  <si>
    <t>MCV.max.win_730_10000(92):=0.01311(18.08%)</t>
  </si>
  <si>
    <t>WBC_log_Values:=0.25976(6.24%)</t>
  </si>
  <si>
    <t>MCH_Values:=0.25027(6.01%)</t>
  </si>
  <si>
    <t>MCH.max.win_730_10000(32.4):=0.03625(26.41%)</t>
  </si>
  <si>
    <t>MPV_Values:=0.24019(5.77%)</t>
  </si>
  <si>
    <t>MCHC-M_Values:=0.22475(5.40%)</t>
  </si>
  <si>
    <t>MCH_Trends:=-0.22457(5.39%)</t>
  </si>
  <si>
    <t>RBC_Values:=0.22391(5.37%)</t>
  </si>
  <si>
    <t>RBC.max.win_0_10000(5.2):=-0.00922(16.14%)</t>
  </si>
  <si>
    <t>RBC.min.win_0_10000(4.5):=0.0076(13.32%)</t>
  </si>
  <si>
    <t>Age(70):=0.74895(11.58%)</t>
  </si>
  <si>
    <t>Hemoglobin_Values:=-0.5863(9.06%)</t>
  </si>
  <si>
    <t>Hemoglobin.max.win_0_360(13.5):=-0.00893(21.55%)</t>
  </si>
  <si>
    <t>Hemoglobin.max.win_0_10000(13.5):=-0.00615(14.85%)</t>
  </si>
  <si>
    <t>MCH_Trends:=-0.55435(8.57%)</t>
  </si>
  <si>
    <t>MCHC-M_Values:=-0.40804(6.31%)</t>
  </si>
  <si>
    <t>MCHC-M.min.win_0_10000(32.7):=-0.01859(22.29%)</t>
  </si>
  <si>
    <t>MCHC-M.max.win_730_10000(34.4):=0.01013(12.15%)</t>
  </si>
  <si>
    <t>RDW_log_Values:=-0.38967(6.02%)</t>
  </si>
  <si>
    <t>RBC_Values:=-0.37046(5.73%)</t>
  </si>
  <si>
    <t>RBC.min.win_0_1000(4.1):=-0.01616(22.97%)</t>
  </si>
  <si>
    <t>RBC.max.win_0_10000(4.3):=0.01587(22.57%)</t>
  </si>
  <si>
    <t>Hemoglobin_Trends:=-0.35655(5.51%)</t>
  </si>
  <si>
    <t>Hematocrit_Values:=-0.35616(5.51%)</t>
  </si>
  <si>
    <t>Hematocrit.avg.win_0_10000(38):=0.01715(18.05%)</t>
  </si>
  <si>
    <t>Hematocrit.max.win_0_180(38):=0.01406(14.79%)</t>
  </si>
  <si>
    <t>Eosinophils%_log_Values:=-0.30192(4.67%)</t>
  </si>
  <si>
    <t>Eosinophils%_log.max.win_730_10000(1.94591):=-0.00198(10.15%)</t>
  </si>
  <si>
    <t>Eosinophils%_log.first.win_0_10000(1.60944):=-0.00183(9.42%)</t>
  </si>
  <si>
    <t>Eosinophils%_log.last.win_0_10000(0.69315):=-0.00147(7.56%)</t>
  </si>
  <si>
    <t>Eosinophils#_log_Values:=-0.29235(4.52%)</t>
  </si>
  <si>
    <t>Hemoglobin_Values:=-1.05296(7.55%)</t>
  </si>
  <si>
    <t>Hemoglobin.max.win_0_1000(12.8):=-0.0055(17.36%)</t>
  </si>
  <si>
    <t>Hemoglobin.avg.win_0_10000(14.16667):=-0.0036(11.34%)</t>
  </si>
  <si>
    <t>MCHC-M_Values:=-1.03155(7.40%)</t>
  </si>
  <si>
    <t>MCHC-M.first.win_0_1000(35.6):=0.01623(20.75%)</t>
  </si>
  <si>
    <t>MCHC-M.max.win_0_1000(35.6):=0.014(17.89%)</t>
  </si>
  <si>
    <t>Hematocrit_Values:=-1.02215(7.33%)</t>
  </si>
  <si>
    <t>Hematocrit.first.win_0_10000(45):=-0.04296(33.07%)</t>
  </si>
  <si>
    <t>MCH_Values:=-1.01183(7.26%)</t>
  </si>
  <si>
    <t>RDW_log_Values:=-0.80872(5.80%)</t>
  </si>
  <si>
    <t>RDW_log.first.win_0_10000(2.65324):=-0.02506(32.33%)</t>
  </si>
  <si>
    <t>RBC_Values:=-0.78338(5.62%)</t>
  </si>
  <si>
    <t>RBC.first.win_0_10000(4.9):=-0.04367(40.74%)</t>
  </si>
  <si>
    <t>Age(74):=0.70871(5.08%)</t>
  </si>
  <si>
    <t>Eosinophils%_log_Values:=-0.6888(4.94%)</t>
  </si>
  <si>
    <t>Eosinophils%_log.min.win_0_10000( 0):=-0.00875(17.02%)</t>
  </si>
  <si>
    <t>Eosinophils%_log.max.win_730_10000(1.60944):=-0.0068(13.23%)</t>
  </si>
  <si>
    <t>MCV_Values:=-0.68306(4.90%)</t>
  </si>
  <si>
    <t>MCV.max.win_0_180(86):=0.0133(17.99%)</t>
  </si>
  <si>
    <t>MCV.max.win_730_10000(94):=0.00818(11.08%)</t>
  </si>
  <si>
    <t>Neutrophils#_log_Values:=-0.65161(4.67%)</t>
  </si>
  <si>
    <t>Age(63):=0.32245(10.03%)</t>
  </si>
  <si>
    <t>MCH_Trends:=-0.27622(8.59%)</t>
  </si>
  <si>
    <t>MCHC-M_Values:=-0.17186(5.35%)</t>
  </si>
  <si>
    <t>MCHC-M.max.win_730_10000(34.9):=0.01562(23.69%)</t>
  </si>
  <si>
    <t>MCHC-M.avg.win_0_10000(33.78437):=-0.00736(11.17%)</t>
  </si>
  <si>
    <t>MCH_Values:=-0.15117(4.70%)</t>
  </si>
  <si>
    <t>RBC_Values:=-0.15111(4.70%)</t>
  </si>
  <si>
    <t>RBC.max.win_0_10000(4.6):=0.01784(22.82%)</t>
  </si>
  <si>
    <t>RBC.first.win_0_10000(4.4):=0.01446(18.49%)</t>
  </si>
  <si>
    <t>Platelets_Values:=-0.13832(4.30%)</t>
  </si>
  <si>
    <t>Platelets.max.win_730_10000(301):=-0.00614(12.99%)</t>
  </si>
  <si>
    <t>Platelets.max.win_0_1000(301):=0.00569(12.04%)</t>
  </si>
  <si>
    <t>RDW_log_Values:=-0.12691(3.95%)</t>
  </si>
  <si>
    <t>RDW_log.min.win_0_180(-65336):=0.00814(15.15%)</t>
  </si>
  <si>
    <t>RDW_log.first.win_0_10000(2.55723):=0.00624(11.61%)</t>
  </si>
  <si>
    <t>Hemoglobin_Values:=-0.12475(3.88%)</t>
  </si>
  <si>
    <t>Hemoglobin.avg.win_0_1000(12.67857):=0.0121(28.36%)</t>
  </si>
  <si>
    <t>Hematocrit_Values:=-0.12384(3.85%)</t>
  </si>
  <si>
    <t>Hematocrit.max.win_730_10000(40):=-0.01567(20.57%)</t>
  </si>
  <si>
    <t>Hematocrit.max.win_0_360(39):=0.01419(18.63%)</t>
  </si>
  <si>
    <t>WBC_log_Trends:=0.1154(3.59%)</t>
  </si>
  <si>
    <t>WBC_log.slope.win_0_10000(-0.02734):=-0.00608(28.28%)</t>
  </si>
  <si>
    <t>Age(40):=-2.1585(13.24%)</t>
  </si>
  <si>
    <t>Hemoglobin_Values:=-1.07113(6.57%)</t>
  </si>
  <si>
    <t>Hematocrit_Values:=-1.05756(6.49%)</t>
  </si>
  <si>
    <t>Hematocrit.avg.win_0_10000(40.5):=-0.0071(19.36%)</t>
  </si>
  <si>
    <t>Hematocrit.max.win_730_10000(41):=-0.00663(18.11%)</t>
  </si>
  <si>
    <t>RDW_log_Values:=-1.0409(6.38%)</t>
  </si>
  <si>
    <t>RDW_log.first.win_0_10000(2.37024):=-0.01472(20.14%)</t>
  </si>
  <si>
    <t>RDW_log.max.win_730_10000(2.37024):=-0.01347(18.43%)</t>
  </si>
  <si>
    <t>MCHC-M_Values:=-1.01707(6.24%)</t>
  </si>
  <si>
    <t>Eosinophils%_log_Values:=-0.902(5.53%)</t>
  </si>
  <si>
    <t>Eosinophils%_log.last2.win_0_180(-65336):=-0.01282(34.37%)</t>
  </si>
  <si>
    <t>MCH_Values:=-0.8838(5.42%)</t>
  </si>
  <si>
    <t>Platelets_Values:=-0.6671(4.09%)</t>
  </si>
  <si>
    <t>Platelets.max.win_730_10000(243):=0.00538(14.25%)</t>
  </si>
  <si>
    <t>Platelets.min.win_730_10000(243):=-0.00418(11.07%)</t>
  </si>
  <si>
    <t>RBC_Values:=-0.64725(3.97%)</t>
  </si>
  <si>
    <t>RBC.first.win_0_10000( 2):=-0.00974(26.79%)</t>
  </si>
  <si>
    <t>Eosinophils#_log_Values:=-0.63113(3.87%)</t>
  </si>
  <si>
    <t>MCH_Trends:=-0.37402(12.82%)</t>
  </si>
  <si>
    <t>Age(62):=0.3241(11.11%)</t>
  </si>
  <si>
    <t>Lymphocytes#_log_Values:=0.17413(5.97%)</t>
  </si>
  <si>
    <t>Monocytes#_log_Values:=0.15783(5.41%)</t>
  </si>
  <si>
    <t>MCV_Values:=0.15363(5.26%)</t>
  </si>
  <si>
    <t>Gender( 1):=0.13805(4.73%)</t>
  </si>
  <si>
    <t>RDW_log_Values:=0.1169(4.01%)</t>
  </si>
  <si>
    <t>RDW_log.first.win_0_10000(-65336):=0.0135(22.28%)</t>
  </si>
  <si>
    <t>RDW_log.min.win_730_10000(-65336):=0.00805(13.29%)</t>
  </si>
  <si>
    <t>Hematocrit_Values:=0.096(3.29%)</t>
  </si>
  <si>
    <t>Hematocrit.first.win_0_10000(45):=-0.02214(28.32%)</t>
  </si>
  <si>
    <t>Basophils%_log_Values:=0.07794(2.67%)</t>
  </si>
  <si>
    <t>Basophils%_log.max.win_0_1000(-65336):=0.00946(30.49%)</t>
  </si>
  <si>
    <t>Lymphocytes%_Values:=0.07518(2.58%)</t>
  </si>
  <si>
    <t>Lymphocytes%.first.win_0_1000(27):=-0.00608(17.42%)</t>
  </si>
  <si>
    <t>Lymphocytes%.max.win_0_180(27):=0.0056(16.08%)</t>
  </si>
  <si>
    <t>RDW_log_Values:=3.36415(10.89%)</t>
  </si>
  <si>
    <t>MCH_Values:=3.03757(9.83%)</t>
  </si>
  <si>
    <t>MCH_Trends:=2.47965(8.02%)</t>
  </si>
  <si>
    <t>Hemoglobin_Values:=1.98724(6.43%)</t>
  </si>
  <si>
    <t>Hematocrit_Values:=1.87332(6.06%)</t>
  </si>
  <si>
    <t>Hematocrit.min.win_0_1000(25):=0.01425(15.77%)</t>
  </si>
  <si>
    <t>Hematocrit.first.win_0_10000(44):=-0.01176(13.02%)</t>
  </si>
  <si>
    <t>Age(82):=1.79586(5.81%)</t>
  </si>
  <si>
    <t>Platelets_Values:=1.61223(5.22%)</t>
  </si>
  <si>
    <t>Platelets.min.win_730_10000(152):=0.03404(29.54%)</t>
  </si>
  <si>
    <t>MCHC-M_Values:=1.52191(4.93%)</t>
  </si>
  <si>
    <t>MCHC-M.avg.win_0_180(29.1):=0.02598(14.18%)</t>
  </si>
  <si>
    <t>MCHC-M.min.win_0_730(28.3):=0.0218(11.91%)</t>
  </si>
  <si>
    <t>Hemoglobin_Trends:=1.48219(4.80%)</t>
  </si>
  <si>
    <t>RBC_Values:=1.2915(4.18%)</t>
  </si>
  <si>
    <t>RBC.max.win_0_10000(4.7):=0.02633(35.47%)</t>
  </si>
  <si>
    <t>RDW_log_Values:=3.25057(8.81%)</t>
  </si>
  <si>
    <t>MCH_Trends:=3.09002(8.38%)</t>
  </si>
  <si>
    <t>Hemoglobin_Values:=2.44318(6.62%)</t>
  </si>
  <si>
    <t>Hematocrit_Values:=2.37807(6.45%)</t>
  </si>
  <si>
    <t>Hematocrit.min.win_730_10000(29):=-0.03547(30.10%)</t>
  </si>
  <si>
    <t>RBC_Values:=2.26088(6.13%)</t>
  </si>
  <si>
    <t>RBC.max.win_0_10000(4.5):=0.02817(31.42%)</t>
  </si>
  <si>
    <t>Platelets_Values:=2.23956(6.07%)</t>
  </si>
  <si>
    <t>Platelets.max.win_730_10000(345):=-0.02727(23.43%)</t>
  </si>
  <si>
    <t>Platelets.min.win_730_10000(243):=-0.02604(22.37%)</t>
  </si>
  <si>
    <t>MCHC-M_Values:=2.18145(5.91%)</t>
  </si>
  <si>
    <t>MCHC-M.min.win_0_180(28.9):=0.02051(11.45%)</t>
  </si>
  <si>
    <t>MCHC-M.min.win_0_730(28.9):=0.0182(10.16%)</t>
  </si>
  <si>
    <t>MCHC-M.min.win_0_10000(28.9):=0.0178(9.94%)</t>
  </si>
  <si>
    <t>MCH_Values:=2.01032(5.45%)</t>
  </si>
  <si>
    <t>Hematocrit_Trends:=1.90239(5.16%)</t>
  </si>
  <si>
    <t>Hemoglobin_Trends:=1.57943(4.28%)</t>
  </si>
  <si>
    <t>RDW_log_Values:=3.34461(9.63%)</t>
  </si>
  <si>
    <t>MCH_Trends:=3.1921(9.19%)</t>
  </si>
  <si>
    <t>Hemoglobin_Values:=2.39105(6.88%)</t>
  </si>
  <si>
    <t>Hematocrit_Values:=2.32276(6.68%)</t>
  </si>
  <si>
    <t>Hematocrit.max.win_0_180(29):=0.0127(17.95%)</t>
  </si>
  <si>
    <t>Hematocrit.avg.win_0_10000(39.07692):=0.01184(16.73%)</t>
  </si>
  <si>
    <t>Platelets_Values:=2.19814(6.33%)</t>
  </si>
  <si>
    <t>Platelets.first.win_0_10000(441):=0.02838(20.45%)</t>
  </si>
  <si>
    <t>Platelets.max.win_730_10000(478):=-0.02275(16.40%)</t>
  </si>
  <si>
    <t>RBC_Values:=2.17415(6.26%)</t>
  </si>
  <si>
    <t>RBC.max.win_0_10000(4.6):=0.01422(18.27%)</t>
  </si>
  <si>
    <t>RBC.first.win_0_10000(4.6):=0.0142(18.25%)</t>
  </si>
  <si>
    <t>MCHC-M_Values:=2.13176(6.13%)</t>
  </si>
  <si>
    <t>MCHC-M.min.win_0_10000(29.3):=0.03684(18.33%)</t>
  </si>
  <si>
    <t>MCHC-M.first.win_0_180(29.3):=0.02574(12.81%)</t>
  </si>
  <si>
    <t>Hemoglobin_Trends:=1.989(5.72%)</t>
  </si>
  <si>
    <t>MCH_Values:=1.85252(5.33%)</t>
  </si>
  <si>
    <t>Age(67):=1.58023(4.55%)</t>
  </si>
  <si>
    <t>MCH_Trends:=-0.19627(7.23%)</t>
  </si>
  <si>
    <t>MCV_Values:=0.17915(6.60%)</t>
  </si>
  <si>
    <t>RDW_log_Values:=0.17716(6.52%)</t>
  </si>
  <si>
    <t>RDW_log.first.win_0_10000(-65336):=0.01221(17.08%)</t>
  </si>
  <si>
    <t>RDW_log.min.win_730_10000(-65336):=0.00765(10.70%)</t>
  </si>
  <si>
    <t>RBC_Values:=0.17079(6.29%)</t>
  </si>
  <si>
    <t>RBC.max.win_0_10000(5.1):=-0.01482(17.99%)</t>
  </si>
  <si>
    <t>RBC.first.win_0_10000(4.9):=-0.0135(16.40%)</t>
  </si>
  <si>
    <t>Age(60):=0.1531(5.64%)</t>
  </si>
  <si>
    <t>Hemoglobin_Trends:=-0.13174(4.85%)</t>
  </si>
  <si>
    <t>Basophils%_log_Values:=0.11522(4.24%)</t>
  </si>
  <si>
    <t>MCHC-M_Values:=0.10618(3.91%)</t>
  </si>
  <si>
    <t>MCHC-M.first.win_0_10000(31.5):=-0.0177(17.18%)</t>
  </si>
  <si>
    <t>MCHC-M.min.win_0_730(32.4):=0.01587(15.40%)</t>
  </si>
  <si>
    <t>Eosinophils#_log_Values:=0.08885(3.27%)</t>
  </si>
  <si>
    <t>Eosinophils#_log.max.win_730_10000(-2.30259):=0.01862(26.94%)</t>
  </si>
  <si>
    <t>Platelets_Values:=0.08594(3.16%)</t>
  </si>
  <si>
    <t>Platelets.min.win_730_10000(228):=-0.00576(12.63%)</t>
  </si>
  <si>
    <t>Platelets.max.win_730_10000(299):=-0.00539(11.81%)</t>
  </si>
  <si>
    <t>Platelets.last2.win_0_10000(222):=0.00455(9.96%)</t>
  </si>
  <si>
    <t>Age(50):=-0.90857(11.82%)</t>
  </si>
  <si>
    <t>Hemoglobin_Values:=0.78863(10.26%)</t>
  </si>
  <si>
    <t>Hemoglobin.first.win_0_1000(14.6):=0.00705(16.25%)</t>
  </si>
  <si>
    <t>Hemoglobin.avg.win_0_10000(14.68889):=0.00546(12.60%)</t>
  </si>
  <si>
    <t>Hematocrit_Values:=0.76803(9.99%)</t>
  </si>
  <si>
    <t>Hematocrit.first.win_0_10000(49):=-0.01449(21.84%)</t>
  </si>
  <si>
    <t>Hematocrit.min.win_730_10000(43):=0.0121(18.24%)</t>
  </si>
  <si>
    <t>RDW_log_Values:=0.75286(9.79%)</t>
  </si>
  <si>
    <t>RDW_log.first.win_0_10000(-65336):=0.01904(22.64%)</t>
  </si>
  <si>
    <t>RDW_log.last2_time.win_0_10000(-65336):=-0.01181(14.04%)</t>
  </si>
  <si>
    <t>MCH_Values:=0.73926(9.61%)</t>
  </si>
  <si>
    <t>MCHC-M_Values:=0.71657(9.32%)</t>
  </si>
  <si>
    <t>MCHC-M.min.win_0_730(31.4):=0.0147(21.03%)</t>
  </si>
  <si>
    <t>MCHC-M.first.win_0_730(32.4):=0.01323(18.92%)</t>
  </si>
  <si>
    <t>RBC_Values:=0.70237(9.14%)</t>
  </si>
  <si>
    <t>RBC.max.win_0_10000(6.1):=-0.02315(14.87%)</t>
  </si>
  <si>
    <t>RBC.min.win_730_10000(5.5):=0.02235(14.35%)</t>
  </si>
  <si>
    <t>Hematocrit_Trends:=0.23(2.99%)</t>
  </si>
  <si>
    <t>Gender( 1):=0.20588(2.68%)</t>
  </si>
  <si>
    <t>Eosinophils%_log_Trends:=0.18208(2.37%)</t>
  </si>
  <si>
    <t>Age(84):=0.83817(9.32%)</t>
  </si>
  <si>
    <t>Hemoglobin_Values:=-0.80743(8.98%)</t>
  </si>
  <si>
    <t>Hemoglobin.min.win_0_10000(11.8):=-0.00366(10.97%)</t>
  </si>
  <si>
    <t>Hemoglobin.avg.win_0_10000(13.25):=-0.00349(10.44%)</t>
  </si>
  <si>
    <t>Hemoglobin.max.win_730_10000(14):=-0.00345(10.34%)</t>
  </si>
  <si>
    <t>RDW_log_Values:=-0.77984(8.67%)</t>
  </si>
  <si>
    <t>RDW_log.first.win_0_10000(-65336):=-0.01313(25.52%)</t>
  </si>
  <si>
    <t>Hematocrit_Values:=-0.76633(8.52%)</t>
  </si>
  <si>
    <t>Hematocrit.max.win_730_10000(41):=-0.00931(18.19%)</t>
  </si>
  <si>
    <t>Hematocrit.avg.win_0_360(38.5):=0.0084(16.42%)</t>
  </si>
  <si>
    <t>MCH_Trends:=-0.7615(8.47%)</t>
  </si>
  <si>
    <t>RBC_Values:=-0.54296(6.04%)</t>
  </si>
  <si>
    <t>MCHC-M_Values:=-0.50298(5.59%)</t>
  </si>
  <si>
    <t>MCHC-M.min.win_730_10000(33.5):=0.01762(19.08%)</t>
  </si>
  <si>
    <t>MCHC-M.max.win_0_1000(35.7):=0.01134(12.27%)</t>
  </si>
  <si>
    <t>MCH_Values:=-0.43336(4.82%)</t>
  </si>
  <si>
    <t>Hemoglobin_Trends:=-0.28089(3.12%)</t>
  </si>
  <si>
    <t>MCV_Values:=-0.27003(3.00%)</t>
  </si>
  <si>
    <t>Age(40):=-2.085(12.12%)</t>
  </si>
  <si>
    <t>Hemoglobin_Values:=-1.099(6.39%)</t>
  </si>
  <si>
    <t>Hematocrit_Values:=-1.07463(6.25%)</t>
  </si>
  <si>
    <t>Hematocrit.max.win_730_10000(-65336):=-0.01684(40.86%)</t>
  </si>
  <si>
    <t>Platelets_Values:=-1.04324(6.07%)</t>
  </si>
  <si>
    <t>Platelets.first.win_0_10000(214):=-0.00457(11.03%)</t>
  </si>
  <si>
    <t>Platelets.min.win_730_10000(-65336):=-0.00383(9.24%)</t>
  </si>
  <si>
    <t>Platelets.max.win_0_180(200):=-0.00342(8.26%)</t>
  </si>
  <si>
    <t>RDW_log_Values:=-1.00463(5.84%)</t>
  </si>
  <si>
    <t>RDW_log.first.win_0_10000(-65336):=0.00642(13.43%)</t>
  </si>
  <si>
    <t>RDW_log.max.win_0_10000(-65336):=-0.0061(12.76%)</t>
  </si>
  <si>
    <t>RBC_Values:=-0.97308(5.66%)</t>
  </si>
  <si>
    <t>RBC.max.win_0_10000(4.7):=0.00668(21.64%)</t>
  </si>
  <si>
    <t>RBC.last.win_730_10000(-65336):=-0.00416(13.48%)</t>
  </si>
  <si>
    <t>MCHC-M_Values:=-0.95412(5.55%)</t>
  </si>
  <si>
    <t>Neutrophils#_log_Values:=-0.87201(5.07%)</t>
  </si>
  <si>
    <t>Neutrophils#_log.max.win_0_1000(2.09186):=0.00482(17.67%)</t>
  </si>
  <si>
    <t>Neutrophils#_log.min.win_0_10000(1.19392):=-0.0032(11.73%)</t>
  </si>
  <si>
    <t>Eosinophils%_log_Values:=-0.8605(5.00%)</t>
  </si>
  <si>
    <t>Eosinophils%_log.last2.win_0_180(-65336):=-0.01057(30.16%)</t>
  </si>
  <si>
    <t>Lymphocytes%_Values:=-0.82768(4.81%)</t>
  </si>
  <si>
    <t>Lymphocytes%.max.win_0_10000(36):=-0.0067(12.28%)</t>
  </si>
  <si>
    <t>Lymphocytes%.max.win_730_10000(-65336):=-0.0067(12.27%)</t>
  </si>
  <si>
    <t>Lymphocytes%.avg.win_0_180(36):=-0.00505(9.25%)</t>
  </si>
  <si>
    <t>RDW_log_Values:=3.30418(9.82%)</t>
  </si>
  <si>
    <t>Hemoglobin_Values:=3.06904(9.12%)</t>
  </si>
  <si>
    <t>MCH_Values:=2.94567(8.76%)</t>
  </si>
  <si>
    <t>MCH_Trends:=2.30925(6.86%)</t>
  </si>
  <si>
    <t>Hematocrit_Values:=1.84946(5.50%)</t>
  </si>
  <si>
    <t>RBC_Values:=1.70738(5.07%)</t>
  </si>
  <si>
    <t>RBC.max.win_0_10000(4.6):=0.02462(22.98%)</t>
  </si>
  <si>
    <t>RBC.min.win_0_10000(3.4):=-0.01322(12.34%)</t>
  </si>
  <si>
    <t>MCHC-M_Values:=1.6397(4.87%)</t>
  </si>
  <si>
    <t>MCHC-M.first.win_0_730(32.8):=0.03596(16.19%)</t>
  </si>
  <si>
    <t>MCHC-M.min.win_0_730(27.4):=0.0329(14.81%)</t>
  </si>
  <si>
    <t>Hemoglobin_Trends:=1.53249(4.55%)</t>
  </si>
  <si>
    <t>Hemoglobin.win_delta.win_0_180_360_10000(-4.9):=0.05051(29.75%)</t>
  </si>
  <si>
    <t>Platelets_Values:=1.39031(4.13%)</t>
  </si>
  <si>
    <t>Platelets.max.win_0_10000(544):=0.02248(17.85%)</t>
  </si>
  <si>
    <t>Platelets.max.win_730_10000(419):=-0.0156(12.39%)</t>
  </si>
  <si>
    <t>Age(82):=1.37116(4.08%)</t>
  </si>
  <si>
    <t>Age(65):=0.58233(15.73%)</t>
  </si>
  <si>
    <t>Platelets_Values:=-0.40052(10.82%)</t>
  </si>
  <si>
    <t>Neutrophils#_log_Values:=-0.27585(7.45%)</t>
  </si>
  <si>
    <t>Neutrophils#_log.avg.win_0_10000(1.0848):=-0.01489(23.88%)</t>
  </si>
  <si>
    <t>Neutrophils#_log.avg.win_0_180(0.53291):=-0.0072(11.53%)</t>
  </si>
  <si>
    <t>Lymphocytes#_log_Values:=-0.2669(7.21%)</t>
  </si>
  <si>
    <t>Platelets_Trends:=-0.20445(5.52%)</t>
  </si>
  <si>
    <t>MCH_Trends:=0.18565(5.02%)</t>
  </si>
  <si>
    <t>Hemoglobin_Trends:=0.16698(4.51%)</t>
  </si>
  <si>
    <t>MCH_Values:=-0.14842(4.01%)</t>
  </si>
  <si>
    <t>Neutrophils%_Values:=-0.11438(3.09%)</t>
  </si>
  <si>
    <t>Neutrophils%.first.win_0_10000(79):=-0.01772(27.23%)</t>
  </si>
  <si>
    <t>RDW_log_Values:=-0.10377(2.80%)</t>
  </si>
  <si>
    <t>RDW_log.first.win_0_10000(-65336):=0.00785(14.57%)</t>
  </si>
  <si>
    <t>RDW_log.last.win_0_10000(-65336):=0.0061(11.30%)</t>
  </si>
  <si>
    <t>MCH_Trends:=3.41776(9.25%)</t>
  </si>
  <si>
    <t>RDW_log_Values:=2.6467(7.17%)</t>
  </si>
  <si>
    <t>Hemoglobin_Values:=2.4399(6.61%)</t>
  </si>
  <si>
    <t>Hemoglobin.min.win_730_10000(13.5):=0.00472(12.46%)</t>
  </si>
  <si>
    <t>Hemoglobin.max.win_0_10000(13.7):=-0.0037(9.74%)</t>
  </si>
  <si>
    <t>Hemoglobin.last.win_0_10000(10):=0.00354(9.34%)</t>
  </si>
  <si>
    <t>Hematocrit_Values:=2.41126(6.53%)</t>
  </si>
  <si>
    <t>Hematocrit.min.win_730_10000(41):=0.00837(15.41%)</t>
  </si>
  <si>
    <t>Hematocrit.max.win_0_180(33):=0.00832(15.33%)</t>
  </si>
  <si>
    <t>Platelets_Values:=2.31038(6.26%)</t>
  </si>
  <si>
    <t>Platelets.last.win_0_10000(353):=0.01288(14.54%)</t>
  </si>
  <si>
    <t>Platelets.first.win_0_10000(292):=-0.00795(8.97%)</t>
  </si>
  <si>
    <t>Platelets.max.win_730_10000(292):=-0.00732(8.26%)</t>
  </si>
  <si>
    <t>RBC_Values:=2.25954(6.12%)</t>
  </si>
  <si>
    <t>RBC.max.win_0_10000(4.5):=0.0228(25.15%)</t>
  </si>
  <si>
    <t>MCHC-M_Values:=2.23494(6.05%)</t>
  </si>
  <si>
    <t>MCHC-M.min.win_0_10000(30):=0.0363(19.19%)</t>
  </si>
  <si>
    <t>MCHC-M.min.win_0_180(30):=0.01762(9.31%)</t>
  </si>
  <si>
    <t>Hemoglobin_Trends:=2.05435(5.56%)</t>
  </si>
  <si>
    <t>MCH_Values:=1.9501(5.28%)</t>
  </si>
  <si>
    <t>Hematocrit_Trends:=1.56104(4.23%)</t>
  </si>
  <si>
    <t>RDW_log_Values:=3.74968(10.02%)</t>
  </si>
  <si>
    <t>Hemoglobin_Values:=3.37087(9.01%)</t>
  </si>
  <si>
    <t>MCH_Values:=3.27634(8.76%)</t>
  </si>
  <si>
    <t>MCH_Trends:=2.62612(7.02%)</t>
  </si>
  <si>
    <t>Platelets_Values:=2.25634(6.03%)</t>
  </si>
  <si>
    <t>Platelets.max.win_730_10000(236):=0.02506(28.57%)</t>
  </si>
  <si>
    <t>Hematocrit_Values:=2.172(5.81%)</t>
  </si>
  <si>
    <t>Hematocrit.max.win_0_180(25):=0.01805(19.75%)</t>
  </si>
  <si>
    <t>Hematocrit.avg.win_0_10000(35):=0.0108(11.82%)</t>
  </si>
  <si>
    <t>RBC_Values:=1.9873(5.31%)</t>
  </si>
  <si>
    <t>RBC.max.win_0_10000(4.5):=0.03375(42.85%)</t>
  </si>
  <si>
    <t>MCHC-M_Values:=1.95041(5.21%)</t>
  </si>
  <si>
    <t>MCHC-M.min.win_0_10000(27.2):=0.02667(13.69%)</t>
  </si>
  <si>
    <t>MCHC-M.avg.win_0_180(27.2):=0.02234(11.47%)</t>
  </si>
  <si>
    <t>Hemoglobin_Trends:=1.8453(4.93%)</t>
  </si>
  <si>
    <t>Hemoglobin.win_delta.win_0_180_360_10000(-3.7):=0.09234(34.94%)</t>
  </si>
  <si>
    <t>Age(74):=1.68825(4.51%)</t>
  </si>
  <si>
    <t>MCH_Values:=-0.51037(8.51%)</t>
  </si>
  <si>
    <t>RDW_log_Values:=-0.48133(8.02%)</t>
  </si>
  <si>
    <t>RDW_log.first.win_0_10000(-65336):=0.0157(23.69%)</t>
  </si>
  <si>
    <t>RDW_log.min.win_0_10000(-65336):=0.00764(11.54%)</t>
  </si>
  <si>
    <t>MCHC-M_Values:=-0.4396(7.33%)</t>
  </si>
  <si>
    <t>MCHC-M.min.win_0_730(31.8):=0.02142(24.78%)</t>
  </si>
  <si>
    <t>MCHC-M.min.win_0_360(31.8):=-0.02095(24.24%)</t>
  </si>
  <si>
    <t>MCH_Trends:=-0.39552(6.59%)</t>
  </si>
  <si>
    <t>MCV_Values:=-0.3537(5.89%)</t>
  </si>
  <si>
    <t>MCV.max.win_730_10000(93):=0.01068(14.64%)</t>
  </si>
  <si>
    <t>MCV.max.win_0_730(98):=-0.01005(13.78%)</t>
  </si>
  <si>
    <t>Eosinophils#_log_Values:=-0.34027(5.67%)</t>
  </si>
  <si>
    <t>Eosinophils#_log.last2.win_0_180(-1.60944):=0.01258(17.36%)</t>
  </si>
  <si>
    <t>Eosinophils#_log.max.win_730_10000(-2.30259):=0.00982(13.55%)</t>
  </si>
  <si>
    <t>Eosinophils%_log_Values:=-0.31663(5.28%)</t>
  </si>
  <si>
    <t>Eosinophils%_log.last2.win_0_180(1.09861):=0.01676(23.40%)</t>
  </si>
  <si>
    <t>Eosinophils%_log.avg.win_0_10000(0.44467):=0.011(15.37%)</t>
  </si>
  <si>
    <t>Platelets_Values:=-0.29707(4.95%)</t>
  </si>
  <si>
    <t>Age(64):=0.29257(4.88%)</t>
  </si>
  <si>
    <t>Basophils%_log_Values:=-0.29117(4.85%)</t>
  </si>
  <si>
    <t>Hemoglobin_Values:=-0.89639(9.41%)</t>
  </si>
  <si>
    <t>Hemoglobin.max.win_0_10000(13.7):=-0.01043(27.90%)</t>
  </si>
  <si>
    <t>Hematocrit_Values:=-0.83905(8.81%)</t>
  </si>
  <si>
    <t>MCHC-M_Values:=-0.71291(7.49%)</t>
  </si>
  <si>
    <t>RDW_log_Values:=-0.7117(7.47%)</t>
  </si>
  <si>
    <t>RDW_log.max.win_730_10000(2.55723):=-0.01618(24.72%)</t>
  </si>
  <si>
    <t>RDW_log.first.win_0_10000(2.55723):=0.0077(11.78%)</t>
  </si>
  <si>
    <t>RBC_Values:=-0.69387(7.29%)</t>
  </si>
  <si>
    <t>RBC.first.win_0_10000(4.5):=0.00668(18.55%)</t>
  </si>
  <si>
    <t>RBC.min.win_0_10000(4.4):=0.00542(15.04%)</t>
  </si>
  <si>
    <t>MCH_Trends:=-0.68301(7.17%)</t>
  </si>
  <si>
    <t>Age(70):=0.61203(6.43%)</t>
  </si>
  <si>
    <t>Hemoglobin_Trends:=-0.51978(5.46%)</t>
  </si>
  <si>
    <t>Gender( 2):=-0.47946(5.04%)</t>
  </si>
  <si>
    <t>MCH_Values:=-0.46316(4.86%)</t>
  </si>
  <si>
    <t>RDW_log_Values:=3.24605(9.04%)</t>
  </si>
  <si>
    <t>MCH_Trends:=3.04014(8.47%)</t>
  </si>
  <si>
    <t>Hemoglobin_Values:=2.49104(6.94%)</t>
  </si>
  <si>
    <t>Hemoglobin.min.win_0_10000( 9):=0.03339(33.27%)</t>
  </si>
  <si>
    <t>Hematocrit_Values:=2.45538(6.84%)</t>
  </si>
  <si>
    <t>Hematocrit.max.win_730_10000(46):=0.00716(10.55%)</t>
  </si>
  <si>
    <t>Hematocrit.max.win_0_10000(46):=-0.00676(9.96%)</t>
  </si>
  <si>
    <t>Hematocrit.last.win_730_10000(46):=0.00671(9.89%)</t>
  </si>
  <si>
    <t>RBC_Values:=2.29857(6.40%)</t>
  </si>
  <si>
    <t>RBC.max.win_0_10000(4.9):=-0.00744(11.57%)</t>
  </si>
  <si>
    <t>RBC.min.win_0_1000( 4):=0.00731(11.38%)</t>
  </si>
  <si>
    <t>RBC.min.win_0_10000( 4):=-0.00595(9.25%)</t>
  </si>
  <si>
    <t>MCHC-M_Values:=2.24537(6.25%)</t>
  </si>
  <si>
    <t>MCHC-M.min.win_0_10000(30):=0.03763(20.98%)</t>
  </si>
  <si>
    <t>MCHC-M.min.win_0_730(30):=0.02455(13.69%)</t>
  </si>
  <si>
    <t>Platelets_Values:=2.11112(5.88%)</t>
  </si>
  <si>
    <t>Platelets.max.win_730_10000(291):=-0.01(14.12%)</t>
  </si>
  <si>
    <t>Platelets.first.win_0_10000(291):=-0.00783(11.07%)</t>
  </si>
  <si>
    <t>MCH_Values:=2.07552(5.78%)</t>
  </si>
  <si>
    <t>Hemoglobin_Trends:=1.79376(5.00%)</t>
  </si>
  <si>
    <t>Hemoglobin.win_delta.win_0_180_360_10000(-5.1):=0.05836(23.24%)</t>
  </si>
  <si>
    <t>Hemoglobin.win_delta.win_0_180_730_10000(-5.8):=0.03981(15.85%)</t>
  </si>
  <si>
    <t>Age(70):=1.52041(4.23%)</t>
  </si>
  <si>
    <t>Age(40):=-1.96793(13.27%)</t>
  </si>
  <si>
    <t>Hemoglobin_Values:=-1.0013(6.75%)</t>
  </si>
  <si>
    <t>Hematocrit_Values:=-0.9793(6.60%)</t>
  </si>
  <si>
    <t>Hematocrit.max.win_730_10000(41):=-0.01356(36.74%)</t>
  </si>
  <si>
    <t>RDW_log_Values:=-0.95836(6.46%)</t>
  </si>
  <si>
    <t>RDW_log.first.win_0_10000(2.4849):=-0.01823(28.34%)</t>
  </si>
  <si>
    <t>Platelets_Values:=-0.92578(6.24%)</t>
  </si>
  <si>
    <t>Platelets.min.win_730_10000(243):=-0.01225(26.40%)</t>
  </si>
  <si>
    <t>MCHC-M_Values:=-0.88724(5.98%)</t>
  </si>
  <si>
    <t>RBC_Values:=-0.80202(5.41%)</t>
  </si>
  <si>
    <t>RBC.min.win_0_10000(3.8):=-0.00353(15.01%)</t>
  </si>
  <si>
    <t>RBC.first.win_0_10000(4.5):=0.00335(14.26%)</t>
  </si>
  <si>
    <t>Eosinophils%_log_Values:=-0.77213(5.20%)</t>
  </si>
  <si>
    <t>Eosinophils%_log.max.win_730_10000(2.30259):=-0.01885(25.95%)</t>
  </si>
  <si>
    <t>MCH_Values:=-0.71596(4.83%)</t>
  </si>
  <si>
    <t>Eosinophils#_log_Values:=-0.54079(3.65%)</t>
  </si>
  <si>
    <t>Age(70):=0.66457(7.44%)</t>
  </si>
  <si>
    <t>RDW_log_Values:=-0.6375(7.14%)</t>
  </si>
  <si>
    <t>RDW_log.first.win_0_10000(-65336):=0.01732(27.26%)</t>
  </si>
  <si>
    <t>MCH_Values:=-0.61443(6.88%)</t>
  </si>
  <si>
    <t>MCV_Values:=-0.46844(5.25%)</t>
  </si>
  <si>
    <t>MCV.first.win_0_1000(97):=-0.05348(30.82%)</t>
  </si>
  <si>
    <t>Lymphocytes#_log_Values:=-0.41153(4.61%)</t>
  </si>
  <si>
    <t>Lymphocytes#_log.max.win_0_10000(1.22378):=-0.01151(20.54%)</t>
  </si>
  <si>
    <t>Lymphocytes#_log.first.win_0_10000(1.16315):=0.0077(13.74%)</t>
  </si>
  <si>
    <t>MCHC-M_Values:=-0.4096(4.59%)</t>
  </si>
  <si>
    <t>MCHC-M.min.win_0_10000(32.1):=-0.02245(19.77%)</t>
  </si>
  <si>
    <t>MCHC-M.min.win_0_730(32.3):=0.02023(17.82%)</t>
  </si>
  <si>
    <t>Hemoglobin_Trends:=-0.4094(4.59%)</t>
  </si>
  <si>
    <t>Neutrophils%_Values:=-0.40686(4.56%)</t>
  </si>
  <si>
    <t>Neutrophils%.first.win_0_10000(45):=0.01282(22.64%)</t>
  </si>
  <si>
    <t>Neutrophils%.max.win_0_360(82):=-0.00622(10.98%)</t>
  </si>
  <si>
    <t>Eosinophils%_log_Values:=-0.40485(4.53%)</t>
  </si>
  <si>
    <t>Eosinophils%_log.min.win_0_10000( 0):=-0.0143(38.67%)</t>
  </si>
  <si>
    <t>Lymphocytes%_Values:=-0.37855(4.24%)</t>
  </si>
  <si>
    <t>Lymphocytes%.first.win_0_1000(22):=-0.0149(19.56%)</t>
  </si>
  <si>
    <t>Lymphocytes%.first.win_0_180(40):=0.01054(13.83%)</t>
  </si>
  <si>
    <t>RDW_log_Values:=-0.7949(7.72%)</t>
  </si>
  <si>
    <t>RDW_log.first.win_0_10000(-65336):=0.0104(18.02%)</t>
  </si>
  <si>
    <t>RDW_log.first.win_0_180(-65336):=0.00676(11.71%)</t>
  </si>
  <si>
    <t>MCH_Values:=-0.78472(7.62%)</t>
  </si>
  <si>
    <t>Age(76):=0.72777(7.07%)</t>
  </si>
  <si>
    <t>MCV_Values:=-0.6182(6.00%)</t>
  </si>
  <si>
    <t>MCV.first.win_0_730(94):=-0.00576(15.96%)</t>
  </si>
  <si>
    <t>MCV.min.win_0_730(90):=-0.0038(10.52%)</t>
  </si>
  <si>
    <t>MCHC-M_Values:=-0.56885(5.52%)</t>
  </si>
  <si>
    <t>MCHC-M.first.win_0_1000(34.3):=0.0168(21.64%)</t>
  </si>
  <si>
    <t>MCHC-M.min.win_0_10000(32.5):=-0.0116(14.95%)</t>
  </si>
  <si>
    <t>Neutrophils%_Values:=-0.54381(5.28%)</t>
  </si>
  <si>
    <t>Eosinophils%_log_Values:=-0.50603(4.91%)</t>
  </si>
  <si>
    <t>Eosinophils%_log.min.win_0_10000(-65336):=-0.00415(15.93%)</t>
  </si>
  <si>
    <t>Eosinophils%_log.min.win_0_730(-65336):=0.0036(13.83%)</t>
  </si>
  <si>
    <t>Lymphocytes%_Values:=-0.4945(4.80%)</t>
  </si>
  <si>
    <t>Lymphocytes%.max.win_0_1000(61):=-0.00985(14.90%)</t>
  </si>
  <si>
    <t>Lymphocytes%.max.win_0_10000(61):=0.00846(12.80%)</t>
  </si>
  <si>
    <t>Lymphocytes#_log_Values:=-0.48694(4.73%)</t>
  </si>
  <si>
    <t>Lymphocytes#_log.max.win_0_360(0.33647):=-0.00914(15.06%)</t>
  </si>
  <si>
    <t>Lymphocytes#_log.min.win_0_10000( 0):=-0.00739(12.17%)</t>
  </si>
  <si>
    <t>Hemoglobin_Trends:=-0.47729(4.63%)</t>
  </si>
  <si>
    <t>Hemoglobin.slope.win_0_1000(1.50693):=-0.01722(22.03%)</t>
  </si>
  <si>
    <t>Hemoglobin.win_delta.win_0_180_730_10000(-2.3):=0.01121(14.34%)</t>
  </si>
  <si>
    <t>Platelets_Values:=-0.32483(8.00%)</t>
  </si>
  <si>
    <t>Platelets.max.win_0_180(219):=-0.01532(19.53%)</t>
  </si>
  <si>
    <t>Platelets.max.win_0_360(219):=-0.0146(18.61%)</t>
  </si>
  <si>
    <t>Age(62):=0.32434(7.98%)</t>
  </si>
  <si>
    <t>Platelets_Trends:=-0.3202(7.88%)</t>
  </si>
  <si>
    <t>Eosinophils%_log_Values:=-0.1902(4.68%)</t>
  </si>
  <si>
    <t>Eosinophils%_log.avg.win_0_10000(1.03972):=-0.004(16.36%)</t>
  </si>
  <si>
    <t>Eosinophils%_log.last2.win_0_180(-65336):=-0.00286(11.70%)</t>
  </si>
  <si>
    <t>MCH_Values:=-0.1847(4.55%)</t>
  </si>
  <si>
    <t>MCH.avg.win_0_180(28.5):=0.00864(15.30%)</t>
  </si>
  <si>
    <t>MCH.min.win_0_1000(28.5):=-0.0072(12.73%)</t>
  </si>
  <si>
    <t>Basophils%_log_Values:=-0.15988(3.94%)</t>
  </si>
  <si>
    <t>Eosinophils#_log_Values:=-0.15972(3.93%)</t>
  </si>
  <si>
    <t>Eosinophils#_log.max.win_730_10000(-1.60944):=0.0076(19.92%)</t>
  </si>
  <si>
    <t>Eosinophils#_log.max.win_0_1000(-2.30259):=-0.00476(12.47%)</t>
  </si>
  <si>
    <t>Gender( 1):=0.14686(3.61%)</t>
  </si>
  <si>
    <t>MCV_Values:=-0.13308(3.28%)</t>
  </si>
  <si>
    <t>MCV.max.win_730_10000(87):=-0.01867(27.41%)</t>
  </si>
  <si>
    <t>MCHC-M_Values:=-0.12696(3.13%)</t>
  </si>
  <si>
    <t>MCHC-M.first.win_0_730(32):=0.03221(34.98%)</t>
  </si>
  <si>
    <t>RDW_log_Values:=3.2649(9.80%)</t>
  </si>
  <si>
    <t>MCH_Trends:=3.22726(9.69%)</t>
  </si>
  <si>
    <t>Hemoglobin_Values:=2.3604(7.09%)</t>
  </si>
  <si>
    <t>Hemoglobin.min.win_0_180(9.4):=0.02209(24.56%)</t>
  </si>
  <si>
    <t>Hemoglobin.min.win_0_10000(9.4):=0.0214(23.80%)</t>
  </si>
  <si>
    <t>Hematocrit_Values:=2.33779(7.02%)</t>
  </si>
  <si>
    <t>Hematocrit.avg.win_0_10000(40.57143):=-0.0142(19.47%)</t>
  </si>
  <si>
    <t>Hematocrit.min.win_730_10000(43):=0.01024(14.03%)</t>
  </si>
  <si>
    <t>MCHC-M_Values:=2.18438(6.56%)</t>
  </si>
  <si>
    <t>MCHC-M.min.win_0_730(29.2):=0.02702(16.27%)</t>
  </si>
  <si>
    <t>MCHC-M.first.win_0_180(29.2):=0.01992(11.99%)</t>
  </si>
  <si>
    <t>Platelets_Values:=2.18148(6.55%)</t>
  </si>
  <si>
    <t>Platelets.min.win_730_10000(217):=-0.00946(17.05%)</t>
  </si>
  <si>
    <t>Platelets.max.win_0_10000(297):=-0.006(10.81%)</t>
  </si>
  <si>
    <t>RBC_Values:=2.18063(6.55%)</t>
  </si>
  <si>
    <t>RBC.first.win_0_10000(4.8):=-0.04878(50.84%)</t>
  </si>
  <si>
    <t>Hemoglobin_Trends:=2.06033(6.19%)</t>
  </si>
  <si>
    <t>MCH_Values:=1.91778(5.76%)</t>
  </si>
  <si>
    <t>Age(74):=1.64542(4.94%)</t>
  </si>
  <si>
    <t>Age(41):=-2.16983(13.92%)</t>
  </si>
  <si>
    <t>Hemoglobin_Values:=-1.03163(6.62%)</t>
  </si>
  <si>
    <t>Hematocrit_Values:=-1.00375(6.44%)</t>
  </si>
  <si>
    <t>RDW_log_Values:=-0.99421(6.38%)</t>
  </si>
  <si>
    <t>RDW_log.first.win_0_10000(-65336):=0.00639(15.51%)</t>
  </si>
  <si>
    <t>RDW_log.max.win_730_10000(-65336):=-0.00439(10.66%)</t>
  </si>
  <si>
    <t>MCHC-M_Values:=-0.94788(6.08%)</t>
  </si>
  <si>
    <t>Platelets_Values:=-0.8449(5.42%)</t>
  </si>
  <si>
    <t>Platelets.max.win_730_10000(231):=0.00883(18.96%)</t>
  </si>
  <si>
    <t>Platelets.max.win_0_180(206):=-0.00472(10.13%)</t>
  </si>
  <si>
    <t>RBC_Values:=-0.81436(5.22%)</t>
  </si>
  <si>
    <t>RBC.min.win_0_10000(3.5):=-0.00768(20.83%)</t>
  </si>
  <si>
    <t>RBC.max.win_0_10000(4.7):=0.00487(13.22%)</t>
  </si>
  <si>
    <t>MCH_Values:=-0.77295(4.96%)</t>
  </si>
  <si>
    <t>Eosinophils%_log_Values:=-0.60793(3.90%)</t>
  </si>
  <si>
    <t>Eosinophils%_log.last2.win_0_180(-65336):=-0.01845(41.64%)</t>
  </si>
  <si>
    <t>Eosinophils#_log_Values:=-0.56449(3.62%)</t>
  </si>
  <si>
    <t>MCH_Values:=-0.36619(9.97%)</t>
  </si>
  <si>
    <t>RDW_log_Values:=-0.35278(9.61%)</t>
  </si>
  <si>
    <t>RDW_log.first.win_0_10000(-65336):=0.0176(22.93%)</t>
  </si>
  <si>
    <t>RDW_log.min.win_0_10000(-65336):=0.00988(12.87%)</t>
  </si>
  <si>
    <t>MCH_Trends:=-0.27643(7.53%)</t>
  </si>
  <si>
    <t>MPV_Values:=-0.24396(6.64%)</t>
  </si>
  <si>
    <t>Platelets_Values:=-0.23502(6.40%)</t>
  </si>
  <si>
    <t>Platelets.max.win_730_10000(327):=-0.00961(13.40%)</t>
  </si>
  <si>
    <t>Platelets.max.win_0_10000(327):=0.00884(12.33%)</t>
  </si>
  <si>
    <t>RBC_Values:=-0.21872(5.96%)</t>
  </si>
  <si>
    <t>RBC.min.win_0_10000(4.9):=0.01075(15.76%)</t>
  </si>
  <si>
    <t>RBC.first.win_0_10000(4.9):=-0.00966(14.16%)</t>
  </si>
  <si>
    <t>Lymphocytes#_log_Values:=-0.21687(5.91%)</t>
  </si>
  <si>
    <t>Basophils%_log_Values:=-0.20376(5.55%)</t>
  </si>
  <si>
    <t>Basophils%_log.max.win_730_10000(0.69315):=0.01799(29.62%)</t>
  </si>
  <si>
    <t>Age(60):=0.18249(4.97%)</t>
  </si>
  <si>
    <t>Hemoglobin_Values:=-0.17947(4.89%)</t>
  </si>
  <si>
    <t>Hemoglobin.min.win_0_10000(15.1):=-0.00715(13.47%)</t>
  </si>
  <si>
    <t>Hemoglobin.first.win_0_10000(15.1):=-0.00533(10.03%)</t>
  </si>
  <si>
    <t>Hemoglobin.avg.win_0_10000(16.04):=0.00464(8.74%)</t>
  </si>
  <si>
    <t>Age(78):=0.8899(8.39%)</t>
  </si>
  <si>
    <t>MPV_Values:=-0.59798(5.64%)</t>
  </si>
  <si>
    <t>MPV.min.win_0_730(-65336):=-0.01913(32.27%)</t>
  </si>
  <si>
    <t>Basophils%_log_Values:=-0.5788(5.46%)</t>
  </si>
  <si>
    <t>Neutrophils%_Values:=-0.54865(5.17%)</t>
  </si>
  <si>
    <t>Neutrophils%.max.win_730_10000(64):=0.00616(14.66%)</t>
  </si>
  <si>
    <t>Neutrophils%.max.win_0_180(62):=0.00308(7.33%)</t>
  </si>
  <si>
    <t>Neutrophils%.min.win_0_10000(49):=-0.00303(7.20%)</t>
  </si>
  <si>
    <t>Lymphocytes#_log_Values:=-0.50906(4.80%)</t>
  </si>
  <si>
    <t>Lymphocytes%_Values:=-0.50347(4.75%)</t>
  </si>
  <si>
    <t>Lymphocytes%.min.win_0_10000( 2):=0.01543(22.23%)</t>
  </si>
  <si>
    <t>Lymphocytes%.first.win_0_1000( 2):=-0.01047(15.09%)</t>
  </si>
  <si>
    <t>RBC_Values:=-0.49056(4.63%)</t>
  </si>
  <si>
    <t>Monocytes%_Values:=-0.4509(4.25%)</t>
  </si>
  <si>
    <t>Monocytes%.avg.win_0_360(6.5):=-0.0188(33.29%)</t>
  </si>
  <si>
    <t>WBC_log_Values:=-0.4333(4.09%)</t>
  </si>
  <si>
    <t>Platelets_Values:=-0.4236(4.00%)</t>
  </si>
  <si>
    <t>Platelets.min.win_730_10000(234):=-0.01625(20.56%)</t>
  </si>
  <si>
    <t>Platelets.avg.win_0_180(250):=-0.01491(18.87%)</t>
  </si>
  <si>
    <t>Age(41):=-2.06112(14.06%)</t>
  </si>
  <si>
    <t>Hemoglobin_Values:=-0.91744(6.26%)</t>
  </si>
  <si>
    <t>Hematocrit_Values:=-0.8905(6.08%)</t>
  </si>
  <si>
    <t>Hematocrit.max.win_730_10000(39):=-0.00736(18.63%)</t>
  </si>
  <si>
    <t>Hematocrit.max.win_0_180(39):=0.00535(13.55%)</t>
  </si>
  <si>
    <t>RDW_log_Values:=-0.88913(6.07%)</t>
  </si>
  <si>
    <t>RDW_log.first.win_0_10000(-65336):=0.00598(14.19%)</t>
  </si>
  <si>
    <t>RDW_log.max.win_0_10000(-65336):=-0.00574(13.63%)</t>
  </si>
  <si>
    <t>MCHC-M_Values:=-0.83824(5.72%)</t>
  </si>
  <si>
    <t>Platelets_Values:=-0.73185(4.99%)</t>
  </si>
  <si>
    <t>Platelets.min.win_730_10000(236):=-0.00656(13.68%)</t>
  </si>
  <si>
    <t>Platelets.max.win_0_180(212):=-0.00504(10.51%)</t>
  </si>
  <si>
    <t>Platelets.max.win_0_1000(212):=-0.00375(7.82%)</t>
  </si>
  <si>
    <t>RBC_Values:=-0.70072(4.78%)</t>
  </si>
  <si>
    <t>RBC.first.win_0_10000(4.8):=-0.01362(35.98%)</t>
  </si>
  <si>
    <t>MCH_Values:=-0.682(4.65%)</t>
  </si>
  <si>
    <t>Eosinophils%_log_Values:=-0.59023(4.03%)</t>
  </si>
  <si>
    <t>Eosinophils%_log.last2.win_0_180(-65336):=-0.01346(20.83%)</t>
  </si>
  <si>
    <t>Eosinophils%_log.avg.win_0_10000(0.23105):=0.01233(19.09%)</t>
  </si>
  <si>
    <t>MCV_Values:=-0.55082(3.76%)</t>
  </si>
  <si>
    <t>MCV.max.win_730_10000(84):=-0.01128(29.47%)</t>
  </si>
  <si>
    <t>Age(41):=-2.04023(13.81%)</t>
  </si>
  <si>
    <t>Hemoglobin_Values:=-1.0271(6.95%)</t>
  </si>
  <si>
    <t>Hemoglobin.last.win_730_10000(13.7):=0.00685(28.40%)</t>
  </si>
  <si>
    <t>RDW_log_Values:=-1.01462(6.87%)</t>
  </si>
  <si>
    <t>RDW_log.max.win_0_10000(-65336):=-0.00635(15.72%)</t>
  </si>
  <si>
    <t>RDW_log.first.win_0_10000(-65336):=0.00553(13.70%)</t>
  </si>
  <si>
    <t>Hematocrit_Values:=-0.98993(6.70%)</t>
  </si>
  <si>
    <t>MCHC-M_Values:=-0.9623(6.51%)</t>
  </si>
  <si>
    <t>MCH_Values:=-0.84836(5.74%)</t>
  </si>
  <si>
    <t>Platelets_Values:=-0.6642(4.49%)</t>
  </si>
  <si>
    <t>Platelets.min.win_730_10000(115):=0.01804(22.77%)</t>
  </si>
  <si>
    <t>Platelets.min.win_0_360(127):=-0.00902(11.39%)</t>
  </si>
  <si>
    <t>RBC_Values:=-0.64275(4.35%)</t>
  </si>
  <si>
    <t>RBC.first.win_0_10000(4.8):=-0.01495(39.24%)</t>
  </si>
  <si>
    <t>Eosinophils%_log_Values:=-0.62526(4.23%)</t>
  </si>
  <si>
    <t>Eosinophils%_log.last2.win_0_180(-65336):=-0.01362(29.68%)</t>
  </si>
  <si>
    <t>Eosinophils#_log_Values:=-0.5705(3.86%)</t>
  </si>
  <si>
    <t>RDW_log_Values:=3.74694(8.83%)</t>
  </si>
  <si>
    <t>Hemoglobin_Values:=3.55017(8.36%)</t>
  </si>
  <si>
    <t>Hematocrit_Values:=3.37362(7.95%)</t>
  </si>
  <si>
    <t>Hematocrit.first.win_0_10000(45):=-0.02382(20.31%)</t>
  </si>
  <si>
    <t>Hematocrit.min.win_0_1000(26):=0.01605(13.69%)</t>
  </si>
  <si>
    <t>MCH_Values:=3.30002(7.77%)</t>
  </si>
  <si>
    <t>Age(85):=2.60795(6.14%)</t>
  </si>
  <si>
    <t>MCH_Trends:=2.2749(5.36%)</t>
  </si>
  <si>
    <t>RBC_Values:=2.05786(4.85%)</t>
  </si>
  <si>
    <t>RBC.max.win_0_10000( 5):=-0.02199(25.13%)</t>
  </si>
  <si>
    <t>Platelets_Values:=2.03616(4.80%)</t>
  </si>
  <si>
    <t>Platelets.min.win_730_10000(170):=0.0441(47.95%)</t>
  </si>
  <si>
    <t>MCHC-M_Values:=1.90378(4.48%)</t>
  </si>
  <si>
    <t>Hematocrit_Trends:=1.834(4.32%)</t>
  </si>
  <si>
    <t>RDW_log_Values:=3.25338(9.45%)</t>
  </si>
  <si>
    <t>MCH_Trends:=3.07386(8.93%)</t>
  </si>
  <si>
    <t>Hemoglobin_Values:=2.37575(6.90%)</t>
  </si>
  <si>
    <t>Hematocrit_Values:=2.31178(6.72%)</t>
  </si>
  <si>
    <t>Hematocrit.max.win_0_180(27):=0.01264(15.21%)</t>
  </si>
  <si>
    <t>Hematocrit.first.win_0_10000(38):=0.00885(10.66%)</t>
  </si>
  <si>
    <t>Platelets_Values:=2.1642(6.29%)</t>
  </si>
  <si>
    <t>Platelets.first.win_0_10000(426):=0.01856(15.96%)</t>
  </si>
  <si>
    <t>Platelets.max.win_730_10000(426):=-0.01793(15.43%)</t>
  </si>
  <si>
    <t>RBC_Values:=2.14503(6.23%)</t>
  </si>
  <si>
    <t>RBC.max.win_0_10000(4.6):=0.01869(26.01%)</t>
  </si>
  <si>
    <t>MCHC-M_Values:=2.07583(6.03%)</t>
  </si>
  <si>
    <t>MCHC-M.first.win_0_180(30.1):=0.01952(11.84%)</t>
  </si>
  <si>
    <t>MCHC-M.min.win_0_180(30.1):=0.01785(10.82%)</t>
  </si>
  <si>
    <t>MCHC-M.avg.win_0_10000(31.37273):=0.01781(10.80%)</t>
  </si>
  <si>
    <t>MCH_Values:=1.9235(5.59%)</t>
  </si>
  <si>
    <t>Hemoglobin_Trends:=1.7747(5.16%)</t>
  </si>
  <si>
    <t>Age(89):=1.48184(4.30%)</t>
  </si>
  <si>
    <t>RDW_log_Values:=3.64374(8.10%)</t>
  </si>
  <si>
    <t>Hemoglobin_Values:=3.3716(7.50%)</t>
  </si>
  <si>
    <t>Hemoglobin.min.win_730_10000(14.4):=0.00678(15.56%)</t>
  </si>
  <si>
    <t>Hemoglobin.max.win_730_10000(15.4):=0.0051(11.68%)</t>
  </si>
  <si>
    <t>MCH_Trends:=3.33815(7.42%)</t>
  </si>
  <si>
    <t>Hematocrit_Values:=2.81777(6.27%)</t>
  </si>
  <si>
    <t>Hematocrit.first.win_0_10000(46):=-0.02556(36.35%)</t>
  </si>
  <si>
    <t>RBC_Values:=2.68408(5.97%)</t>
  </si>
  <si>
    <t>RBC.max.win_0_10000(5.1):=-0.01614(20.62%)</t>
  </si>
  <si>
    <t>RBC.min.win_0_10000(4.7):=0.00948(12.11%)</t>
  </si>
  <si>
    <t>Platelets_Values:=2.6517(5.90%)</t>
  </si>
  <si>
    <t>Platelets.first.win_0_10000(355):=0.02893(20.33%)</t>
  </si>
  <si>
    <t>Platelets.max.win_730_10000(517):=-0.02087(14.66%)</t>
  </si>
  <si>
    <t>MCHC-M_Values:=2.6033(5.79%)</t>
  </si>
  <si>
    <t>MCHC-M.min.win_0_10000(30.5):=0.03948(17.86%)</t>
  </si>
  <si>
    <t>MCHC-M.min.win_0_730(30.5):=0.0374(16.92%)</t>
  </si>
  <si>
    <t>MCH_Values:=2.34412(5.21%)</t>
  </si>
  <si>
    <t>Hemoglobin_Trends:=2.03876(4.53%)</t>
  </si>
  <si>
    <t>Hematocrit_Trends:=1.69826(3.78%)</t>
  </si>
  <si>
    <t>RDW_log_Values:=3.72474(9.46%)</t>
  </si>
  <si>
    <t>Hemoglobin_Values:=3.36787(8.55%)</t>
  </si>
  <si>
    <t>MCH_Values:=3.27214(8.31%)</t>
  </si>
  <si>
    <t>MCH_Trends:=2.70868(6.88%)</t>
  </si>
  <si>
    <t>Hematocrit_Values:=2.1381(5.43%)</t>
  </si>
  <si>
    <t>Hematocrit.max.win_0_180(22):=0.01229(15.41%)</t>
  </si>
  <si>
    <t>Hematocrit.first.win_0_10000(39):=0.00778(9.76%)</t>
  </si>
  <si>
    <t>Hemoglobin_Trends:=2.02114(5.13%)</t>
  </si>
  <si>
    <t>Hemoglobin.win_delta.win_0_180_360_10000(-5.9):=0.07055(30.79%)</t>
  </si>
  <si>
    <t>Platelets_Values:=1.88744(4.79%)</t>
  </si>
  <si>
    <t>Platelets.max.win_0_10000(588):=0.02154(19.86%)</t>
  </si>
  <si>
    <t>Platelets.max.win_730_10000(335):=-0.01263(11.65%)</t>
  </si>
  <si>
    <t>RBC_Values:=1.79236(4.55%)</t>
  </si>
  <si>
    <t>RBC.max.win_0_10000(4.2):=0.03572(34.68%)</t>
  </si>
  <si>
    <t>MCHC-M_Values:=1.7229(4.37%)</t>
  </si>
  <si>
    <t>MCHC-M.min.win_0_10000(29.5):=0.02678(16.00%)</t>
  </si>
  <si>
    <t>MCHC-M.avg.win_0_180(29.5):=0.02253(13.46%)</t>
  </si>
  <si>
    <t>Age(80):=1.71573(4.36%)</t>
  </si>
  <si>
    <t>Hemoglobin_Values:=-0.90188(7.38%)</t>
  </si>
  <si>
    <t>RDW_log_Values:=-0.87262(7.14%)</t>
  </si>
  <si>
    <t>RDW_log.min.win_0_10000(2.50144):=-0.00814(16.38%)</t>
  </si>
  <si>
    <t>RDW_log.min.win_0_730(-65336):=0.00414(8.34%)</t>
  </si>
  <si>
    <t>RDW_log.min.win_0_1000(-65336):=0.00389(7.82%)</t>
  </si>
  <si>
    <t>Hematocrit_Values:=-0.87052(7.13%)</t>
  </si>
  <si>
    <t>Hematocrit.max.win_730_10000(45):=0.02247(23.59%)</t>
  </si>
  <si>
    <t>Hematocrit.avg.win_0_10000(41.2963):=-0.014(14.69%)</t>
  </si>
  <si>
    <t>MCHC-M_Values:=-0.80576(6.60%)</t>
  </si>
  <si>
    <t>MCH_Trends:=-0.75958(6.22%)</t>
  </si>
  <si>
    <t>Age(70):=0.6263(5.13%)</t>
  </si>
  <si>
    <t>RBC_Values:=-0.57672(4.72%)</t>
  </si>
  <si>
    <t>RBC.max.win_0_10000(5.2):=-0.0222(29.78%)</t>
  </si>
  <si>
    <t>Platelets_Values:=-0.52955(4.33%)</t>
  </si>
  <si>
    <t>Platelets.min.win_730_10000(169):=0.01746(18.42%)</t>
  </si>
  <si>
    <t>Platelets.min.win_0_360(189):=-0.01304(13.76%)</t>
  </si>
  <si>
    <t>MCH_Values:=-0.48122(3.94%)</t>
  </si>
  <si>
    <t>MCV_Values:=-0.40494(3.31%)</t>
  </si>
  <si>
    <t>MCV.max.win_730_10000(88):=-0.0244(31.58%)</t>
  </si>
  <si>
    <t>Age(40):=-2.1127(14.29%)</t>
  </si>
  <si>
    <t>Hemoglobin_Values:=-0.93136(6.30%)</t>
  </si>
  <si>
    <t>Hematocrit_Values:=-0.9016(6.10%)</t>
  </si>
  <si>
    <t>Hematocrit.max.win_730_10000(38):=-0.00895(20.83%)</t>
  </si>
  <si>
    <t>Hematocrit.avg.win_0_10000(38.5):=0.0059(13.71%)</t>
  </si>
  <si>
    <t>RDW_log_Values:=-0.88124(5.96%)</t>
  </si>
  <si>
    <t>RDW_log.first.win_0_10000(-65336):=0.00789(14.37%)</t>
  </si>
  <si>
    <t>RDW_log.max.win_0_10000(-65336):=-0.0072(13.11%)</t>
  </si>
  <si>
    <t>Platelets_Values:=-0.85615(5.79%)</t>
  </si>
  <si>
    <t>Platelets.min.win_730_10000(275):=-0.00805(22.32%)</t>
  </si>
  <si>
    <t>Platelets.last2_time.win_0_10000(4538):=-0.00334(9.26%)</t>
  </si>
  <si>
    <t>RBC_Values:=-0.82249(5.56%)</t>
  </si>
  <si>
    <t>RBC.max.win_0_10000(4.4):=0.01543(36.76%)</t>
  </si>
  <si>
    <t>MCHC-M_Values:=-0.80548(5.45%)</t>
  </si>
  <si>
    <t>MCH_Values:=-0.75428(5.10%)</t>
  </si>
  <si>
    <t>Eosinophils%_log_Values:=-0.61202(4.14%)</t>
  </si>
  <si>
    <t>Eosinophils%_log.first.win_0_730(1.3863):=0.01319(21.91%)</t>
  </si>
  <si>
    <t>Eosinophils%_log.last2.win_0_180(-65336):=-0.01274(21.17%)</t>
  </si>
  <si>
    <t>Neutrophils#_log_Values:=-0.60642(4.10%)</t>
  </si>
  <si>
    <t>Neutrophils#_log.max.win_0_1000(0.99325):=-0.00979(24.55%)</t>
  </si>
  <si>
    <t>Neutrophils#_log.first.win_0_180(0.99325):=-0.00587(14.73%)</t>
  </si>
  <si>
    <t>RDW_log_Values:=3.20798(9.37%)</t>
  </si>
  <si>
    <t>Hemoglobin_Values:=2.952(8.62%)</t>
  </si>
  <si>
    <t>MCH_Values:=2.83942(8.29%)</t>
  </si>
  <si>
    <t>MCH_Trends:=2.36127(6.90%)</t>
  </si>
  <si>
    <t>Hematocrit_Values:=1.87014(5.46%)</t>
  </si>
  <si>
    <t>Hematocrit.min.win_730_10000(33):=-0.02209(27.24%)</t>
  </si>
  <si>
    <t>RBC_Values:=1.71825(5.02%)</t>
  </si>
  <si>
    <t>RBC.max.win_0_10000(4.6):=0.0184(24.65%)</t>
  </si>
  <si>
    <t>RBC.min.win_0_10000(3.9):=-0.00999(13.37%)</t>
  </si>
  <si>
    <t>MCHC-M_Values:=1.675(4.89%)</t>
  </si>
  <si>
    <t>Age(75):=1.63282(4.77%)</t>
  </si>
  <si>
    <t>Hemoglobin_Trends:=1.30665(3.82%)</t>
  </si>
  <si>
    <t>Platelets_Values:=1.22836(3.59%)</t>
  </si>
  <si>
    <t>Platelets.min.win_730_10000(253):=-0.01524(24.67%)</t>
  </si>
  <si>
    <t>Platelets.min.win_0_360(290):=0.00777(12.57%)</t>
  </si>
  <si>
    <t>Age(40):=-2.0524(19.04%)</t>
  </si>
  <si>
    <t>Hemoglobin_Values:=-0.7375(6.84%)</t>
  </si>
  <si>
    <t>Hematocrit_Values:=-0.71017(6.59%)</t>
  </si>
  <si>
    <t>Hematocrit.last.win_730_10000(33):=-0.01894(23.72%)</t>
  </si>
  <si>
    <t>Hematocrit.max.win_0_10000(37):=0.0146(18.30%)</t>
  </si>
  <si>
    <t>RDW_log_Values:=-0.6889(6.39%)</t>
  </si>
  <si>
    <t>RDW_log.first.win_0_10000(-65336):=0.01014(19.52%)</t>
  </si>
  <si>
    <t>RDW_log.max.win_0_10000(-65336):=-0.00519(9.99%)</t>
  </si>
  <si>
    <t>MCHC-M_Values:=-0.65815(6.10%)</t>
  </si>
  <si>
    <t>MCH_Values:=-0.5434(5.04%)</t>
  </si>
  <si>
    <t>RBC_Values:=-0.37295(3.46%)</t>
  </si>
  <si>
    <t>RBC.max.win_0_10000(4.3):=0.01282(29.25%)</t>
  </si>
  <si>
    <t>Eosinophils%_log_Values:=-0.35465(3.29%)</t>
  </si>
  <si>
    <t>Eosinophils%_log.last2.win_0_180(-65336):=-0.01264(24.97%)</t>
  </si>
  <si>
    <t>Eosinophils%_log.avg.win_0_10000(0.27726):=0.00943(18.63%)</t>
  </si>
  <si>
    <t>Eosinophils#_log_Values:=-0.3041(2.82%)</t>
  </si>
  <si>
    <t>Hemoglobin_Trends:=-0.28925(2.68%)</t>
  </si>
  <si>
    <t>Hemoglobin.win_delta.win_0_180_730_10000(1.8):=-0.03246(31.36%)</t>
  </si>
  <si>
    <t>MCHC-M_Values:=-0.7551(7.52%)</t>
  </si>
  <si>
    <t>MCHC-M.min.win_0_10000(32.9):=-0.01005(16.15%)</t>
  </si>
  <si>
    <t>MCHC-M.avg.win_0_1000(33):=-0.00589(9.46%)</t>
  </si>
  <si>
    <t>RDW_log_Values:=-0.75023(7.48%)</t>
  </si>
  <si>
    <t>RDW_log.avg.win_0_10000(-65336):=0.00843(15.66%)</t>
  </si>
  <si>
    <t>RDW_log.min.win_0_180(-65336):=0.00429(7.96%)</t>
  </si>
  <si>
    <t>RDW_log.first.win_0_360(-65336):=-0.00404(7.50%)</t>
  </si>
  <si>
    <t>Hemoglobin_Values:=-0.74462(7.42%)</t>
  </si>
  <si>
    <t>Hemoglobin.min.win_0_10000(12.4):=-0.00671(16.57%)</t>
  </si>
  <si>
    <t>Hemoglobin.max.win_0_10000(12.5):=0.0061(15.04%)</t>
  </si>
  <si>
    <t>Hematocrit_Values:=-0.72646(7.24%)</t>
  </si>
  <si>
    <t>Hematocrit.avg.win_0_180(38):=0.01486(17.83%)</t>
  </si>
  <si>
    <t>Hematocrit.avg.win_0_10000(38):=0.00938(11.26%)</t>
  </si>
  <si>
    <t>RBC_Values:=-0.7073(7.05%)</t>
  </si>
  <si>
    <t>RBC.first.win_0_1000(3.8):=-0.02184(38.36%)</t>
  </si>
  <si>
    <t>MCH_Values:=-0.70148(6.99%)</t>
  </si>
  <si>
    <t>Age(71):=0.65926(6.57%)</t>
  </si>
  <si>
    <t>MCH_Trends:=-0.52542(5.24%)</t>
  </si>
  <si>
    <t>Neutrophils%_Values:=-0.41086(4.09%)</t>
  </si>
  <si>
    <t>Neutrophils%.min.win_0_360(38):=-0.02548(37.36%)</t>
  </si>
  <si>
    <t>Lymphocytes%_Values:=-0.3705(3.69%)</t>
  </si>
  <si>
    <t>Lymphocytes%.max.win_0_360(51):=-0.0127(29.08%)</t>
  </si>
  <si>
    <t>Hemoglobin_Values:=-0.9223(8.22%)</t>
  </si>
  <si>
    <t>Hemoglobin.min.win_0_10000(13.7):=-0.00735(18.53%)</t>
  </si>
  <si>
    <t>Hemoglobin.min.win_0_180(13.7):=-0.00502(12.65%)</t>
  </si>
  <si>
    <t>Hematocrit_Values:=-0.86756(7.73%)</t>
  </si>
  <si>
    <t>RBC_Values:=-0.68895(6.14%)</t>
  </si>
  <si>
    <t>MCH_Values:=-0.6864(6.12%)</t>
  </si>
  <si>
    <t>RDW_log_Values:=-0.67343(6.00%)</t>
  </si>
  <si>
    <t>RDW_log.first.win_0_10000(-65336):=0.01637(19.48%)</t>
  </si>
  <si>
    <t>RDW_log.avg.win_0_10000(-65336):=0.01095(13.03%)</t>
  </si>
  <si>
    <t>MCHC-M_Values:=-0.62839(5.60%)</t>
  </si>
  <si>
    <t>MCHC-M.min.win_0_10000(30.8):=0.03346(23.39%)</t>
  </si>
  <si>
    <t>MCHC-M.min.win_0_180(30.8):=0.01976(13.81%)</t>
  </si>
  <si>
    <t>MCH_Trends:=-0.61118(5.45%)</t>
  </si>
  <si>
    <t>Age(74):=0.578(5.15%)</t>
  </si>
  <si>
    <t>Gender( 2):=-0.56255(5.01%)</t>
  </si>
  <si>
    <t>Platelets_Values:=-0.51271(4.57%)</t>
  </si>
  <si>
    <t>Platelets.first.win_0_10000(218):=-0.00762(12.46%)</t>
  </si>
  <si>
    <t>Platelets.min.win_730_10000(-65336):=-0.006(9.80%)</t>
  </si>
  <si>
    <t>Platelets.max.win_730_10000(-65336):=-0.00423(6.92%)</t>
  </si>
  <si>
    <t>RDW_log_Values:=3.41142(8.33%)</t>
  </si>
  <si>
    <t>Hemoglobin_Values:=3.13488(7.66%)</t>
  </si>
  <si>
    <t>Hemoglobin.min.win_730_10000(13.4):=0.00472(14.87%)</t>
  </si>
  <si>
    <t>Hemoglobin.max.win_730_10000(15.3):=0.00294(9.27%)</t>
  </si>
  <si>
    <t>Hemoglobin.first.win_0_360(10.1):=-0.00265(8.36%)</t>
  </si>
  <si>
    <t>MCH_Trends:=3.07616(7.51%)</t>
  </si>
  <si>
    <t>Hematocrit_Values:=2.60967(6.37%)</t>
  </si>
  <si>
    <t>Hematocrit.first.win_0_10000(48):=-0.02439(31.56%)</t>
  </si>
  <si>
    <t>Platelets_Values:=2.50596(6.12%)</t>
  </si>
  <si>
    <t>Platelets.min.win_730_10000(142):=0.01038(16.42%)</t>
  </si>
  <si>
    <t>Platelets.max.win_730_10000(223):=0.00753(11.90%)</t>
  </si>
  <si>
    <t>RBC_Values:=2.4626(6.01%)</t>
  </si>
  <si>
    <t>RBC.min.win_0_10000(4.1):=-0.0135(17.40%)</t>
  </si>
  <si>
    <t>RBC.first.win_0_10000(4.9):=-0.00914(11.78%)</t>
  </si>
  <si>
    <t>MCHC-M_Values:=2.43673(5.95%)</t>
  </si>
  <si>
    <t>MCHC-M.min.win_0_10000(30.3):=0.03807(19.05%)</t>
  </si>
  <si>
    <t>MCHC-M.min.win_0_730(30.3):=0.02866(14.34%)</t>
  </si>
  <si>
    <t>MCH_Values:=2.24567(5.48%)</t>
  </si>
  <si>
    <t>Hemoglobin_Trends:=1.72671(4.22%)</t>
  </si>
  <si>
    <t>Age(69):=1.65554(4.04%)</t>
  </si>
  <si>
    <t>Age(41):=-1.98877(16.60%)</t>
  </si>
  <si>
    <t>Hemoglobin_Values:=-0.88556(7.39%)</t>
  </si>
  <si>
    <t>Hematocrit_Values:=-0.84572(7.06%)</t>
  </si>
  <si>
    <t>Hematocrit.max.win_730_10000(41):=-0.0104(23.61%)</t>
  </si>
  <si>
    <t>Hematocrit.avg.win_0_10000(41.5):=-0.00694(15.75%)</t>
  </si>
  <si>
    <t>RDW_log_Values:=-0.82176(6.86%)</t>
  </si>
  <si>
    <t>RDW_log.max.win_0_10000(-65336):=-0.00654(16.61%)</t>
  </si>
  <si>
    <t>RDW_log.first.win_0_10000(-65336):=0.00546(13.86%)</t>
  </si>
  <si>
    <t>MCHC-M_Values:=-0.78587(6.56%)</t>
  </si>
  <si>
    <t>RBC_Values:=-0.67094(5.60%)</t>
  </si>
  <si>
    <t>RBC.first.win_0_10000(4.8):=-0.01488(35.53%)</t>
  </si>
  <si>
    <t>MCH_Values:=-0.65157(5.44%)</t>
  </si>
  <si>
    <t>Eosinophils%_log_Values:=-0.46312(3.87%)</t>
  </si>
  <si>
    <t>Eosinophils%_log.last2.win_0_180(-65336):=-0.01832(26.31%)</t>
  </si>
  <si>
    <t>Eosinophils#_log_Values:=-0.40938(3.42%)</t>
  </si>
  <si>
    <t>Platelets_Values:=-0.35801(2.99%)</t>
  </si>
  <si>
    <t>Platelets.min.win_730_10000(263):=-0.01317(25.04%)</t>
  </si>
  <si>
    <t>Age(40):=-2.1321(12.68%)</t>
  </si>
  <si>
    <t>Hemoglobin_Values:=-1.03257(6.14%)</t>
  </si>
  <si>
    <t>Hematocrit_Values:=-1.00474(5.98%)</t>
  </si>
  <si>
    <t>RDW_log_Values:=-0.94638(5.63%)</t>
  </si>
  <si>
    <t>RDW_log.max.win_0_10000(-65336):=-0.01133(24.11%)</t>
  </si>
  <si>
    <t>RDW_log.first.win_0_10000(-65336):=0.00615(13.09%)</t>
  </si>
  <si>
    <t>MCHC-M_Values:=-0.89976(5.35%)</t>
  </si>
  <si>
    <t>RBC_Values:=-0.80026(4.76%)</t>
  </si>
  <si>
    <t>RBC.max.win_0_10000(4.5):=0.01367(28.99%)</t>
  </si>
  <si>
    <t>MCH_Values:=-0.78001(4.64%)</t>
  </si>
  <si>
    <t>Eosinophils%_log_Values:=-0.77184(4.59%)</t>
  </si>
  <si>
    <t>Eosinophils%_log.last2.win_0_180(-65336):=-0.01175(24.04%)</t>
  </si>
  <si>
    <t>Eosinophils%_log.avg.win_0_10000(1.43916):=0.00672(13.76%)</t>
  </si>
  <si>
    <t>Neutrophils#_log_Values:=-0.61555(3.66%)</t>
  </si>
  <si>
    <t>Neutrophils#_log.min.win_730_10000(1.80829):=-0.00651(19.78%)</t>
  </si>
  <si>
    <t>Neutrophils#_log.max.win_730_10000(2.05412):=0.00626(19.03%)</t>
  </si>
  <si>
    <t>Eosinophils#_log_Values:=-0.6053(3.60%)</t>
  </si>
  <si>
    <t>Eosinophils#_log.last2.win_0_180(-65336):=-0.01778(33.63%)</t>
  </si>
  <si>
    <t>Age(40):=-2.04507(13.00%)</t>
  </si>
  <si>
    <t>Hemoglobin_Values:=-1.06689(6.78%)</t>
  </si>
  <si>
    <t>Hematocrit_Values:=-1.04352(6.63%)</t>
  </si>
  <si>
    <t>Hematocrit.max.win_730_10000(30):=-0.0462(44.61%)</t>
  </si>
  <si>
    <t>RDW_log_Values:=-0.98085(6.23%)</t>
  </si>
  <si>
    <t>Platelets_Values:=-0.92252(5.86%)</t>
  </si>
  <si>
    <t>Platelets.min.win_730_10000(130):=0.02132(28.71%)</t>
  </si>
  <si>
    <t>RBC_Values:=-0.87677(5.57%)</t>
  </si>
  <si>
    <t>RBC.max.win_0_10000(4.1):=0.01337(29.31%)</t>
  </si>
  <si>
    <t>MCHC-M_Values:=-0.85502(5.43%)</t>
  </si>
  <si>
    <t>Eosinophils%_log_Values:=-0.76744(4.88%)</t>
  </si>
  <si>
    <t>Eosinophils%_log.last2.win_0_180(-65336):=-0.01205(19.60%)</t>
  </si>
  <si>
    <t>Eosinophils%_log.max.win_730_10000(2.07944):=-0.01184(19.26%)</t>
  </si>
  <si>
    <t>MCH_Values:=-0.76366(4.85%)</t>
  </si>
  <si>
    <t>Neutrophils#_log_Values:=-0.75248(4.78%)</t>
  </si>
  <si>
    <t>Neutrophils#_log.max.win_0_1000(0.53063):=-0.00863(16.10%)</t>
  </si>
  <si>
    <t>Neutrophils#_log.first.win_0_1000(0.53063):=0.0064(11.92%)</t>
  </si>
  <si>
    <t>RDW_log_Values:=3.53628(9.44%)</t>
  </si>
  <si>
    <t>MCH_Trends:=3.42534(9.14%)</t>
  </si>
  <si>
    <t>Hemoglobin_Values:=2.6114(6.97%)</t>
  </si>
  <si>
    <t>Hematocrit_Values:=2.53792(6.77%)</t>
  </si>
  <si>
    <t>Hematocrit.max.win_0_180(34):=0.01(12.48%)</t>
  </si>
  <si>
    <t>Hematocrit.max.win_0_10000(47):=-0.00845(10.53%)</t>
  </si>
  <si>
    <t>Hematocrit.max.win_730_10000(47):=0.0076(9.48%)</t>
  </si>
  <si>
    <t>Platelets_Values:=2.48098(6.62%)</t>
  </si>
  <si>
    <t>Platelets.last.win_0_10000(358):=0.02297(23.55%)</t>
  </si>
  <si>
    <t>Platelets.max.win_730_10000(300):=-0.01176(12.06%)</t>
  </si>
  <si>
    <t>RBC_Values:=2.34855(6.27%)</t>
  </si>
  <si>
    <t>RBC.max.win_0_10000(4.9):=-0.01828(24.46%)</t>
  </si>
  <si>
    <t>RBC.first.win_0_10000(4.3):=0.00861(11.53%)</t>
  </si>
  <si>
    <t>MCHC-M_Values:=2.3446(6.26%)</t>
  </si>
  <si>
    <t>MCHC-M.min.win_0_10000(28.1):=0.02632(14.90%)</t>
  </si>
  <si>
    <t>MCHC-M.min.win_0_730(28.1):=0.0242(13.71%)</t>
  </si>
  <si>
    <t>MCH_Values:=2.15843(5.76%)</t>
  </si>
  <si>
    <t>Hemoglobin_Trends:=1.81585(4.85%)</t>
  </si>
  <si>
    <t>Hemoglobin.win_delta.win_0_180_360_10000(-3.2):=0.0692(31.39%)</t>
  </si>
  <si>
    <t>Age(64):=1.5942(4.25%)</t>
  </si>
  <si>
    <t>RDW_log_Values:=3.55484(8.67%)</t>
  </si>
  <si>
    <t>Hemoglobin_Values:=3.26217(7.95%)</t>
  </si>
  <si>
    <t>MCH_Trends:=3.10992(7.58%)</t>
  </si>
  <si>
    <t>Hematocrit_Values:=2.67234(6.51%)</t>
  </si>
  <si>
    <t>Hematocrit.min.win_0_1000(25):=0.00854(14.64%)</t>
  </si>
  <si>
    <t>Hematocrit.max.win_730_10000(44):=0.00654(11.21%)</t>
  </si>
  <si>
    <t>RBC_Values:=2.55634(6.23%)</t>
  </si>
  <si>
    <t>RBC.max.win_0_10000(4.9):=-0.01197(13.53%)</t>
  </si>
  <si>
    <t>RBC.max.win_0_1000(4.5):=0.0116(13.10%)</t>
  </si>
  <si>
    <t>Platelets_Values:=2.53599(6.18%)</t>
  </si>
  <si>
    <t>Platelets.first.win_0_10000(332):=-0.02718(17.63%)</t>
  </si>
  <si>
    <t>Platelets.max.win_730_10000(399):=-0.0186(12.06%)</t>
  </si>
  <si>
    <t>MCHC-M_Values:=2.52701(6.16%)</t>
  </si>
  <si>
    <t>MCHC-M.min.win_0_10000(30):=0.03896(17.59%)</t>
  </si>
  <si>
    <t>MCHC-M.min.win_0_730(30):=0.02957(13.35%)</t>
  </si>
  <si>
    <t>MCH_Values:=2.33923(5.70%)</t>
  </si>
  <si>
    <t>Hemoglobin_Trends:=1.84991(4.51%)</t>
  </si>
  <si>
    <t>Neutrophils#_log_Values:=1.6155(3.94%)</t>
  </si>
  <si>
    <t>Neutrophils#_log.max.win_0_1000(1.56862):=0.00751(16.08%)</t>
  </si>
  <si>
    <t>Neutrophils#_log.max.win_0_730(1.56862):=0.00673(14.41%)</t>
  </si>
  <si>
    <t>RDW_log_Values:=3.9377(9.04%)</t>
  </si>
  <si>
    <t>Hemoglobin_Values:=3.67873(8.44%)</t>
  </si>
  <si>
    <t>Hematocrit_Values:=3.52496(8.09%)</t>
  </si>
  <si>
    <t>Hematocrit.min.win_0_1000(26):=0.00904(12.72%)</t>
  </si>
  <si>
    <t>Hematocrit.max.win_730_10000(45):=0.00831(11.70%)</t>
  </si>
  <si>
    <t>Hematocrit.min.win_730_10000(42):=0.00806(11.34%)</t>
  </si>
  <si>
    <t>MCH_Values:=3.45662(7.93%)</t>
  </si>
  <si>
    <t>MCHC-M_Values:=2.73158(6.27%)</t>
  </si>
  <si>
    <t>MCHC-M.min.win_0_10000(30.2):=0.02671(13.16%)</t>
  </si>
  <si>
    <t>MCHC-M.avg.win_0_360(30.2):=0.02049(10.09%)</t>
  </si>
  <si>
    <t>MCHC-M.min.win_0_730(30.2):=0.02048(10.09%)</t>
  </si>
  <si>
    <t>Hemoglobin_Trends:=2.71347(6.23%)</t>
  </si>
  <si>
    <t>Hemoglobin.win_delta.win_0_180_360_10000(-5.1):=0.06952(30.95%)</t>
  </si>
  <si>
    <t>MCH_Trends:=2.60352(5.98%)</t>
  </si>
  <si>
    <t>Platelets_Values:=2.23093(5.12%)</t>
  </si>
  <si>
    <t>Platelets.max.win_730_10000(193):=0.02036(21.49%)</t>
  </si>
  <si>
    <t>Platelets.min.win_730_10000(176):=0.01285(13.57%)</t>
  </si>
  <si>
    <t>RBC_Values:=2.06605(4.74%)</t>
  </si>
  <si>
    <t>RBC.max.win_0_10000(4.7):=0.02278(35.01%)</t>
  </si>
  <si>
    <t>MCV_Values:=1.82861(4.20%)</t>
  </si>
  <si>
    <t>RDW_log_Values:=3.93433(8.87%)</t>
  </si>
  <si>
    <t>Hemoglobin_Values:=3.67532(8.29%)</t>
  </si>
  <si>
    <t>Hematocrit_Values:=3.531(7.96%)</t>
  </si>
  <si>
    <t>Hematocrit.max.win_730_10000(45):=0.01014(13.46%)</t>
  </si>
  <si>
    <t>Hematocrit.min.win_730_10000(42):=0.00766(10.18%)</t>
  </si>
  <si>
    <t>Hematocrit.last.win_730_10000(44):=0.0069(9.17%)</t>
  </si>
  <si>
    <t>MCH_Values:=3.46374(7.81%)</t>
  </si>
  <si>
    <t>MCHC-M_Values:=2.69181(6.07%)</t>
  </si>
  <si>
    <t>MCHC-M.min.win_0_10000(30.2):=0.02663(12.32%)</t>
  </si>
  <si>
    <t>MCHC-M.first.win_0_10000(34.1):=0.02214(10.24%)</t>
  </si>
  <si>
    <t>MCHC-M.avg.win_0_360(30.2):=0.01999(9.25%)</t>
  </si>
  <si>
    <t>Hemoglobin_Trends:=2.5848(5.83%)</t>
  </si>
  <si>
    <t>Hemoglobin.win_delta.win_0_180_360_10000(-4.1):=0.0648(26.74%)</t>
  </si>
  <si>
    <t>MCH_Trends:=2.4509(5.53%)</t>
  </si>
  <si>
    <t>Platelets_Values:=2.2043(4.97%)</t>
  </si>
  <si>
    <t>Platelets.max.win_730_10000(193):=0.02086(16.73%)</t>
  </si>
  <si>
    <t>Platelets.min.win_730_10000(176):=0.02014(16.16%)</t>
  </si>
  <si>
    <t>RBC_Values:=2.01804(4.55%)</t>
  </si>
  <si>
    <t>RBC.max.win_0_10000(4.7):=0.0179(27.18%)</t>
  </si>
  <si>
    <t>MCV_Values:=1.80265(4.07%)</t>
  </si>
  <si>
    <t>Age(41):=-2.09059(14.11%)</t>
  </si>
  <si>
    <t>Hemoglobin_Values:=-0.95756(6.46%)</t>
  </si>
  <si>
    <t>Hematocrit_Values:=-0.93486(6.31%)</t>
  </si>
  <si>
    <t>Hematocrit.first.win_0_1000(41):=0.00992(22.35%)</t>
  </si>
  <si>
    <t>Hematocrit.max.win_730_10000(42):=-0.00648(14.58%)</t>
  </si>
  <si>
    <t>RDW_log_Values:=-0.92043(6.21%)</t>
  </si>
  <si>
    <t>RDW_log.first.win_0_10000(-65336):=0.00664(15.76%)</t>
  </si>
  <si>
    <t>RDW_log.max.win_0_10000(-65336):=-0.00637(15.12%)</t>
  </si>
  <si>
    <t>MCHC-M_Values:=-0.87968(5.94%)</t>
  </si>
  <si>
    <t>Platelets_Values:=-0.7723(5.21%)</t>
  </si>
  <si>
    <t>Platelets.min.win_730_10000(231):=-0.0054(13.27%)</t>
  </si>
  <si>
    <t>Platelets.max.win_0_180(232):=-0.00354(8.70%)</t>
  </si>
  <si>
    <t>Platelets.last2_time.win_0_10000(1897):=-0.0032(7.85%)</t>
  </si>
  <si>
    <t>RBC_Values:=-0.74248(5.01%)</t>
  </si>
  <si>
    <t>RBC.first.win_0_10000(4.8):=-0.01588(37.42%)</t>
  </si>
  <si>
    <t>MCH_Values:=-0.70894(4.79%)</t>
  </si>
  <si>
    <t>Eosinophils%_log_Values:=-0.54796(3.70%)</t>
  </si>
  <si>
    <t>WBC_log_Values:=-0.50657(3.42%)</t>
  </si>
  <si>
    <t>Age(40):=-2.05546(14.14%)</t>
  </si>
  <si>
    <t>Hemoglobin_Values:=-0.97506(6.71%)</t>
  </si>
  <si>
    <t>Hemoglobin.last.win_730_10000(13.9):=0.0069(27.72%)</t>
  </si>
  <si>
    <t>RDW_log_Values:=-0.96512(6.64%)</t>
  </si>
  <si>
    <t>Hematocrit_Values:=-0.9356(6.43%)</t>
  </si>
  <si>
    <t>Hematocrit.avg.win_0_10000(40):=-0.00887(23.66%)</t>
  </si>
  <si>
    <t>Hematocrit.max.win_0_180(39):=0.00522(13.92%)</t>
  </si>
  <si>
    <t>MCHC-M_Values:=-0.92682(6.37%)</t>
  </si>
  <si>
    <t>Platelets_Values:=-0.82483(5.67%)</t>
  </si>
  <si>
    <t>Platelets.min.win_730_10000(254):=-0.00673(16.18%)</t>
  </si>
  <si>
    <t>Platelets.max.win_0_180(251):=-0.00367(8.82%)</t>
  </si>
  <si>
    <t>Platelets.first.win_0_10000(254):=-0.00342(8.23%)</t>
  </si>
  <si>
    <t>MCH_Values:=-0.79237(5.45%)</t>
  </si>
  <si>
    <t>RBC_Values:=-0.56955(3.92%)</t>
  </si>
  <si>
    <t>RBC.first.win_0_10000(4.4):=0.00432(17.09%)</t>
  </si>
  <si>
    <t>RBC.min.win_0_10000(4.4):=0.00348(13.74%)</t>
  </si>
  <si>
    <t>Eosinophils%_log_Values:=-0.55593(3.82%)</t>
  </si>
  <si>
    <t>Eosinophils%_log.avg.win_0_730(2.19722):=-0.02749(28.53%)</t>
  </si>
  <si>
    <t>Neutrophils#_log_Values:=-0.5519(3.80%)</t>
  </si>
  <si>
    <t>Neutrophils#_log.max.win_730_10000(1.94591):=0.00724(21.97%)</t>
  </si>
  <si>
    <t>Neutrophils#_log.max.win_0_1000(1.25276):=-0.0043(13.04%)</t>
  </si>
  <si>
    <t>Age(41):=-1.98485(18.94%)</t>
  </si>
  <si>
    <t>Hemoglobin_Values:=-0.76443(7.29%)</t>
  </si>
  <si>
    <t>Hematocrit_Values:=-0.7368(7.03%)</t>
  </si>
  <si>
    <t>Hematocrit.max.win_730_10000(-65336):=-0.00826(28.85%)</t>
  </si>
  <si>
    <t>RDW_log_Values:=-0.72256(6.90%)</t>
  </si>
  <si>
    <t>RDW_log.first.win_0_10000(-65336):=0.00972(19.85%)</t>
  </si>
  <si>
    <t>RDW_log.max.win_0_10000(-65336):=-0.0066(13.46%)</t>
  </si>
  <si>
    <t>MCHC-M_Values:=-0.69729(6.65%)</t>
  </si>
  <si>
    <t>RBC_Values:=-0.62406(5.96%)</t>
  </si>
  <si>
    <t>RBC.max.win_0_10000(4.6):=0.00847(26.03%)</t>
  </si>
  <si>
    <t>Eosinophils%_log_Values:=-0.60555(5.78%)</t>
  </si>
  <si>
    <t>MCH_Values:=-0.5609(5.35%)</t>
  </si>
  <si>
    <t>Eosinophils#_log_Values:=-0.39215(3.74%)</t>
  </si>
  <si>
    <t>Platelets_Values:=-0.33395(3.19%)</t>
  </si>
  <si>
    <t>Platelets.min.win_0_360(242):=0.00451(13.32%)</t>
  </si>
  <si>
    <t>Platelets.min.win_730_10000(-65336):=-0.00444(13.12%)</t>
  </si>
  <si>
    <t>Age(40):=-2.01667(13.45%)</t>
  </si>
  <si>
    <t>Hemoglobin_Values:=-1.05847(7.06%)</t>
  </si>
  <si>
    <t>Hematocrit_Values:=-1.0297(6.87%)</t>
  </si>
  <si>
    <t>Hematocrit.min.win_730_10000(30):=-0.00648(15.62%)</t>
  </si>
  <si>
    <t>Hematocrit.max.win_730_10000(37):=-0.00542(13.06%)</t>
  </si>
  <si>
    <t>RDW_log_Values:=-1.01064(6.74%)</t>
  </si>
  <si>
    <t>Platelets_Values:=-0.9836(6.56%)</t>
  </si>
  <si>
    <t>Platelets.min.win_730_10000(171):=0.0101(23.02%)</t>
  </si>
  <si>
    <t>Platelets.first.win_0_10000(234):=-0.00571(13.00%)</t>
  </si>
  <si>
    <t>RBC_Values:=-0.95461(6.37%)</t>
  </si>
  <si>
    <t>RBC.max.win_0_10000(4.3):=0.00958(28.25%)</t>
  </si>
  <si>
    <t>MCHC-M_Values:=-0.92935(6.20%)</t>
  </si>
  <si>
    <t>Eosinophils%_log_Values:=-0.83553(5.57%)</t>
  </si>
  <si>
    <t>Eosinophils%_log.max.win_730_10000(2.30259):=-0.0153(27.91%)</t>
  </si>
  <si>
    <t>Eosinophils#_log_Values:=-0.79612(5.31%)</t>
  </si>
  <si>
    <t>MCH_Values:=-0.63628(4.24%)</t>
  </si>
  <si>
    <t>Hemoglobin_Values:=-0.79817(8.72%)</t>
  </si>
  <si>
    <t>Hematocrit_Values:=-0.73393(8.02%)</t>
  </si>
  <si>
    <t>MCH_Trends:=-0.72029(7.87%)</t>
  </si>
  <si>
    <t>Age(71):=0.62494(6.83%)</t>
  </si>
  <si>
    <t>RBC_Values:=-0.46705(5.10%)</t>
  </si>
  <si>
    <t>RBC.first.win_0_10000(4.9):=-0.02743(29.16%)</t>
  </si>
  <si>
    <t>Hemoglobin_Trends:=-0.37508(4.10%)</t>
  </si>
  <si>
    <t>MCHC-M_Values:=-0.37153(4.06%)</t>
  </si>
  <si>
    <t>MCHC-M.min.win_0_10000(32.3):=-0.02477(24.38%)</t>
  </si>
  <si>
    <t>MCHC-M.max.win_0_10000(32.8):=0.0202(19.89%)</t>
  </si>
  <si>
    <t>RDW_log_Values:=-0.3709(4.05%)</t>
  </si>
  <si>
    <t>RDW_log.avg.win_0_10000(-65336):=0.00674(14.95%)</t>
  </si>
  <si>
    <t>RDW_log.first.win_0_730(-65336):=-0.00448(9.95%)</t>
  </si>
  <si>
    <t>RDW_log.first.win_0_10000(-65336):=0.00354(7.86%)</t>
  </si>
  <si>
    <t>MCH_Values:=-0.34695(3.79%)</t>
  </si>
  <si>
    <t>Eosinophils#_log_Values:=-0.3455(3.77%)</t>
  </si>
  <si>
    <t>Eosinophils#_log.avg.win_0_10000(-1.84049):=-0.01438(26.95%)</t>
  </si>
  <si>
    <t>RDW_log_Values:=3.47632(9.16%)</t>
  </si>
  <si>
    <t>MCH_Trends:=3.16186(8.33%)</t>
  </si>
  <si>
    <t>Hemoglobin_Values:=2.65316(6.99%)</t>
  </si>
  <si>
    <t>Hemoglobin.min.win_0_180(9.3):=0.02468(25.31%)</t>
  </si>
  <si>
    <t>Hematocrit_Values:=2.62707(6.92%)</t>
  </si>
  <si>
    <t>Hematocrit.avg.win_0_10000(41.5):=-0.0141(15.97%)</t>
  </si>
  <si>
    <t>Hematocrit.max.win_0_180(31):=0.00891(10.09%)</t>
  </si>
  <si>
    <t>Platelets_Values:=2.56323(6.75%)</t>
  </si>
  <si>
    <t>Platelets.max.win_730_10000(230):=0.02505(22.41%)</t>
  </si>
  <si>
    <t>Platelets.min.win_730_10000(214):=-0.01152(10.31%)</t>
  </si>
  <si>
    <t>RBC_Values:=2.45938(6.48%)</t>
  </si>
  <si>
    <t>RBC.max.win_0_10000(4.9):=-0.031(31.27%)</t>
  </si>
  <si>
    <t>MCHC-M_Values:=2.4526(6.46%)</t>
  </si>
  <si>
    <t>MCHC-M.min.win_0_10000(30):=0.0281(16.86%)</t>
  </si>
  <si>
    <t>MCHC-M.first.win_0_180(30):=0.02465(14.79%)</t>
  </si>
  <si>
    <t>MCH_Values:=2.26298(5.96%)</t>
  </si>
  <si>
    <t>Hemoglobin_Trends:=1.94982(5.14%)</t>
  </si>
  <si>
    <t>Age(86):=1.68281(4.43%)</t>
  </si>
  <si>
    <t>RDW_log_Values:=3.44134(8.68%)</t>
  </si>
  <si>
    <t>Hemoglobin_Values:=3.07938(7.77%)</t>
  </si>
  <si>
    <t>Hemoglobin.min.win_0_10000(9.2):=0.02622(28.79%)</t>
  </si>
  <si>
    <t>MCH_Values:=3.0296(7.64%)</t>
  </si>
  <si>
    <t>Hemoglobin_Trends:=2.55323(6.44%)</t>
  </si>
  <si>
    <t>Age(78):=2.44593(6.17%)</t>
  </si>
  <si>
    <t>MCH_Trends:=2.14715(5.42%)</t>
  </si>
  <si>
    <t>Hematocrit_Values:=1.78188(4.49%)</t>
  </si>
  <si>
    <t>Hematocrit.max.win_730_10000(45):=0.00857(11.24%)</t>
  </si>
  <si>
    <t>Hematocrit.avg.win_0_10000(37):=0.00812(10.65%)</t>
  </si>
  <si>
    <t>Hematocrit.last.win_730_10000(45):=0.00678(8.90%)</t>
  </si>
  <si>
    <t>Platelets_Values:=1.70872(4.31%)</t>
  </si>
  <si>
    <t>Platelets.max.win_730_10000(318):=-0.01257(11.89%)</t>
  </si>
  <si>
    <t>Platelets.min.win_730_10000(286):=-0.0117(11.07%)</t>
  </si>
  <si>
    <t>Platelets.min.win_0_360(327):=0.01126(10.65%)</t>
  </si>
  <si>
    <t>RBC_Values:=1.68457(4.25%)</t>
  </si>
  <si>
    <t>RBC.max.win_0_10000(4.6):=0.02975(32.94%)</t>
  </si>
  <si>
    <t>MCHC-M_Values:=1.57292(3.97%)</t>
  </si>
  <si>
    <t>MCHC-M.avg.win_0_180(30):=0.02174(12.82%)</t>
  </si>
  <si>
    <t>MCHC-M.min.win_0_10000(29.7):=0.02052(12.10%)</t>
  </si>
  <si>
    <t>MCHC-M.avg.win_0_360(30.96667):=0.01786(10.53%)</t>
  </si>
  <si>
    <t>RDW_log_Values:=3.70318(8.97%)</t>
  </si>
  <si>
    <t>Hemoglobin_Values:=3.35836(8.13%)</t>
  </si>
  <si>
    <t>MCH_Values:=3.23163(7.83%)</t>
  </si>
  <si>
    <t>Hemoglobin_Trends:=2.73226(6.62%)</t>
  </si>
  <si>
    <t>Hemoglobin.win_delta.win_0_180_360_10000(-5):=0.08485(30.43%)</t>
  </si>
  <si>
    <t>MCH_Trends:=2.60418(6.31%)</t>
  </si>
  <si>
    <t>Platelets_Values:=2.04714(4.96%)</t>
  </si>
  <si>
    <t>Platelets.max.win_730_10000(347):=-0.02836(16.94%)</t>
  </si>
  <si>
    <t>Platelets.first.win_0_10000(346):=0.01993(11.90%)</t>
  </si>
  <si>
    <t>Hematocrit_Values:=2.03314(4.92%)</t>
  </si>
  <si>
    <t>Hematocrit.max.win_730_10000(38):=-0.01031(12.71%)</t>
  </si>
  <si>
    <t>Hematocrit.first.win_0_10000(37):=0.00779(9.60%)</t>
  </si>
  <si>
    <t>Hematocrit.min.win_0_730(26):=0.00618(7.62%)</t>
  </si>
  <si>
    <t>RBC_Values:=1.87827(4.55%)</t>
  </si>
  <si>
    <t>RBC.max.win_0_10000(4.2):=0.03242(30.72%)</t>
  </si>
  <si>
    <t>MCHC-M_Values:=1.79261(4.34%)</t>
  </si>
  <si>
    <t>MCHC-M.first.win_0_180(27.7):=0.02256(12.84%)</t>
  </si>
  <si>
    <t>MCHC-M.min.win_0_10000(27.7):=0.02107(11.99%)</t>
  </si>
  <si>
    <t>MCHC-M.min.win_0_180(27.7):=0.01721(9.79%)</t>
  </si>
  <si>
    <t>Age(85):=1.69238(4.10%)</t>
  </si>
  <si>
    <t>RDW_log_Values:=3.75849(8.66%)</t>
  </si>
  <si>
    <t>Hemoglobin_Values:=3.42563(7.90%)</t>
  </si>
  <si>
    <t>MCH_Values:=3.30628(7.62%)</t>
  </si>
  <si>
    <t>Hemoglobin_Trends:=2.71071(6.25%)</t>
  </si>
  <si>
    <t>Hemoglobin.win_delta.win_0_180_360_10000(-4.3):=0.07612(29.38%)</t>
  </si>
  <si>
    <t>MCH_Trends:=2.58734(5.96%)</t>
  </si>
  <si>
    <t>Platelets_Values:=2.11535(4.88%)</t>
  </si>
  <si>
    <t>Platelets.max.win_730_10000(347):=-0.02633(14.95%)</t>
  </si>
  <si>
    <t>Platelets.first.win_0_10000(346):=0.02057(11.68%)</t>
  </si>
  <si>
    <t>Hematocrit_Values:=2.07828(4.79%)</t>
  </si>
  <si>
    <t>Hematocrit.avg.win_0_10000(34.42857):=0.01131(12.00%)</t>
  </si>
  <si>
    <t>Hematocrit.max.win_0_360(38):=0.00916(9.71%)</t>
  </si>
  <si>
    <t>Hematocrit.max.win_730_10000(38):=-0.0088(9.34%)</t>
  </si>
  <si>
    <t>RBC_Values:=1.92225(4.43%)</t>
  </si>
  <si>
    <t>RBC.max.win_0_10000(4.2):=0.03687(35.85%)</t>
  </si>
  <si>
    <t>MCHC-M_Values:=1.81484(4.18%)</t>
  </si>
  <si>
    <t>MCHC-M.first.win_0_180(27.7):=0.02494(11.98%)</t>
  </si>
  <si>
    <t>MCHC-M.min.win_0_730(27.7):=0.02176(10.45%)</t>
  </si>
  <si>
    <t>MCHC-M.min.win_0_10000(27.7):=0.02173(10.44%)</t>
  </si>
  <si>
    <t>Age(85):=1.71496(3.95%)</t>
  </si>
  <si>
    <t>RDW_log_Values:=3.82003(8.14%)</t>
  </si>
  <si>
    <t>Hemoglobin_Values:=3.55579(7.57%)</t>
  </si>
  <si>
    <t>Hematocrit_Values:=3.3884(7.22%)</t>
  </si>
  <si>
    <t>Hematocrit.min.win_0_1000(25):=0.00841(12.68%)</t>
  </si>
  <si>
    <t>Hematocrit.max.win_0_360(25):=0.00789(11.89%)</t>
  </si>
  <si>
    <t>Hematocrit.min.win_0_730(25):=0.00787(11.87%)</t>
  </si>
  <si>
    <t>MCH_Values:=3.32479(7.08%)</t>
  </si>
  <si>
    <t>MCHC-M_Values:=2.56083(5.46%)</t>
  </si>
  <si>
    <t>MCHC-M.min.win_0_730(26.7):=0.04528(14.40%)</t>
  </si>
  <si>
    <t>MCHC-M.min.win_0_10000(26.7):=0.032(10.18%)</t>
  </si>
  <si>
    <t>MCHC-M.first.win_0_10000(31.3):=-0.03199(10.17%)</t>
  </si>
  <si>
    <t>Hemoglobin_Trends:=2.4884(5.30%)</t>
  </si>
  <si>
    <t>Hemoglobin.win_delta.win_0_180_360_10000(-2.8):=0.05688(27.18%)</t>
  </si>
  <si>
    <t>MCH_Trends:=2.36352(5.03%)</t>
  </si>
  <si>
    <t>Platelets_Values:=1.92855(4.11%)</t>
  </si>
  <si>
    <t>Platelets.last.win_0_10000(545):=0.01567(12.03%)</t>
  </si>
  <si>
    <t>Platelets.max.win_0_10000(545):=0.01558(11.96%)</t>
  </si>
  <si>
    <t>Platelets.first.win_0_10000(330):=-0.01283(9.85%)</t>
  </si>
  <si>
    <t>RBC_Values:=1.81911(3.88%)</t>
  </si>
  <si>
    <t>RBC.max.win_0_10000(4.8):=0.02117(30.44%)</t>
  </si>
  <si>
    <t>Lymphocytes%_Values:=1.69986(3.62%)</t>
  </si>
  <si>
    <t>Lymphocytes%.avg.win_0_180(21):=0.00926(12.46%)</t>
  </si>
  <si>
    <t>Lymphocytes%.last.win_0_10000(21):=0.00755(10.16%)</t>
  </si>
  <si>
    <t>Lymphocytes%.max.win_0_360(21):=0.00676(9.10%)</t>
  </si>
  <si>
    <t>Age(41):=-2.14346(12.36%)</t>
  </si>
  <si>
    <t>Hemoglobin_Values:=-1.08837(6.28%)</t>
  </si>
  <si>
    <t>Hemoglobin.min.win_0_10000(9.5):=0.0202(38.66%)</t>
  </si>
  <si>
    <t>RDW_log_Values:=-1.0702(6.17%)</t>
  </si>
  <si>
    <t>Hematocrit_Values:=-1.06833(6.16%)</t>
  </si>
  <si>
    <t>Hematocrit.max.win_0_10000(37):=0.01766(25.85%)</t>
  </si>
  <si>
    <t>MCHC-M_Values:=-1.01666(5.86%)</t>
  </si>
  <si>
    <t>RBC_Values:=-0.91165(5.26%)</t>
  </si>
  <si>
    <t>RBC.max.win_0_10000(4.2):=0.01432(32.19%)</t>
  </si>
  <si>
    <t>MCH_Values:=-0.8843(5.10%)</t>
  </si>
  <si>
    <t>Platelets_Values:=-0.7127(4.11%)</t>
  </si>
  <si>
    <t>Platelets.min.win_730_10000(159):=0.0194(28.13%)</t>
  </si>
  <si>
    <t>Eosinophils%_log_Values:=-0.69298(4.00%)</t>
  </si>
  <si>
    <t>Eosinophils%_log.last2.win_0_180(-65336):=-0.01216(27.78%)</t>
  </si>
  <si>
    <t>Neutrophils#_log_Values:=-0.66838(3.86%)</t>
  </si>
  <si>
    <t>Neutrophils#_log.max.win_0_1000(1.09861):=-0.00798(20.42%)</t>
  </si>
  <si>
    <t>Neutrophils#_log.min.win_730_10000(1.6677):=-0.00444(11.35%)</t>
  </si>
  <si>
    <t>MCH_Trends:=-0.5462(11.96%)</t>
  </si>
  <si>
    <t>MCH_Values:=-0.3798(8.31%)</t>
  </si>
  <si>
    <t>RDW_log_Values:=-0.36792(8.05%)</t>
  </si>
  <si>
    <t>RDW_log.min.win_0_730(-65336):=0.009(13.77%)</t>
  </si>
  <si>
    <t>RDW_log.first.win_0_10000(-65336):=0.0084(12.86%)</t>
  </si>
  <si>
    <t>MCV_Values:=-0.33454(7.32%)</t>
  </si>
  <si>
    <t>MCV.max.win_730_10000(95):=0.02892(32.04%)</t>
  </si>
  <si>
    <t>Age(64):=0.30427(6.66%)</t>
  </si>
  <si>
    <t>MCHC-M_Values:=-0.2758(6.04%)</t>
  </si>
  <si>
    <t>MCHC-M.min.win_0_730(32.1):=0.02982(25.52%)</t>
  </si>
  <si>
    <t>MPV_Values:=-0.27134(5.94%)</t>
  </si>
  <si>
    <t>MPV.avg.win_0_730(-65336):=-0.00687(16.41%)</t>
  </si>
  <si>
    <t>MPV.first.win_0_10000(-65336):=-0.00553(13.22%)</t>
  </si>
  <si>
    <t>Basophils%_log_Values:=-0.25295(5.54%)</t>
  </si>
  <si>
    <t>Hemoglobin_Trends:=-0.2003(4.38%)</t>
  </si>
  <si>
    <t>Neutrophils%_Values:=-0.11964(2.62%)</t>
  </si>
  <si>
    <t>Neutrophils%.avg.win_0_1000(58.33333):=-0.0118(24.00%)</t>
  </si>
  <si>
    <t>Neutrophils%.avg.win_0_180(54):=-0.00539(10.96%)</t>
  </si>
  <si>
    <t>Hemoglobin_Values:=-1.00593(7.79%)</t>
  </si>
  <si>
    <t>Hematocrit_Values:=-0.95614(7.41%)</t>
  </si>
  <si>
    <t>Hematocrit.max.win_730_10000(44):=0.0207(31.20%)</t>
  </si>
  <si>
    <t>RDW_log_Values:=-0.90828(7.04%)</t>
  </si>
  <si>
    <t>RDW_log.first.win_0_10000(2.64617):=-0.01052(21.48%)</t>
  </si>
  <si>
    <t>RDW_log.min.win_0_10000(2.57261):=0.00792(16.18%)</t>
  </si>
  <si>
    <t>MCHC-M_Values:=-0.87787(6.80%)</t>
  </si>
  <si>
    <t>MCHC-M.min.win_0_10000(32.2):=-0.01772(23.98%)</t>
  </si>
  <si>
    <t>MCHC-M.min.win_0_730(32.7):=0.0068(9.21%)</t>
  </si>
  <si>
    <t>MCH_Values:=-0.81834(6.34%)</t>
  </si>
  <si>
    <t>Age(79):=0.6429(4.98%)</t>
  </si>
  <si>
    <t>RBC_Values:=-0.6246(4.84%)</t>
  </si>
  <si>
    <t>RBC.first.win_0_10000(4.5):=0.00864(18.82%)</t>
  </si>
  <si>
    <t>RBC.max.win_0_10000(4.5):=0.00483(10.53%)</t>
  </si>
  <si>
    <t>MCH_Trends:=-0.58786(4.55%)</t>
  </si>
  <si>
    <t>Eosinophils%_log_Values:=-0.5686(4.40%)</t>
  </si>
  <si>
    <t>Eosinophils%_log.first.win_0_10000(1.79176):=-0.01033(20.36%)</t>
  </si>
  <si>
    <t>Eosinophils%_log.avg.win_0_1000(1.22963):=0.0064(12.62%)</t>
  </si>
  <si>
    <t>Eosinophils#_log_Values:=-0.52924(4.10%)</t>
  </si>
  <si>
    <t>Eosinophils#_log.min.win_0_10000(-1.60944):=0.0116(19.80%)</t>
  </si>
  <si>
    <t>Eosinophils#_log.first.win_0_10000(-0.9163):=-0.00901(15.38%)</t>
  </si>
  <si>
    <t>Age(75):=0.8527(13.04%)</t>
  </si>
  <si>
    <t>MCH_Trends:=-0.55382(8.47%)</t>
  </si>
  <si>
    <t>MCH_Values:=-0.31855(4.87%)</t>
  </si>
  <si>
    <t>Hemoglobin_Trends:=-0.2578(3.94%)</t>
  </si>
  <si>
    <t>Hematocrit_Trends:=-0.24503(3.75%)</t>
  </si>
  <si>
    <t>Hematocrit.win_delta.win_0_180_360_10000( 2):=-0.01862(27.18%)</t>
  </si>
  <si>
    <t>MCV_Values:=-0.2426(3.71%)</t>
  </si>
  <si>
    <t>MCV.max.win_730_10000(88):=-0.01592(26.15%)</t>
  </si>
  <si>
    <t>RDW_log_Values:=-0.23538(3.60%)</t>
  </si>
  <si>
    <t>Hemoglobin_Values:=-0.235(3.59%)</t>
  </si>
  <si>
    <t>Hemoglobin.max.win_0_10000(12.5):=0.01601(37.15%)</t>
  </si>
  <si>
    <t>Eosinophils%_log_Values:=-0.2288(3.50%)</t>
  </si>
  <si>
    <t>Eosinophils%_log.last2_time.win_0_180(-65336):=0.0064(18.90%)</t>
  </si>
  <si>
    <t>Eosinophils%_log.avg.win_0_10000(0.9678):=-0.00364(10.75%)</t>
  </si>
  <si>
    <t>Eosinophils#_log_Values:=-0.22597(3.45%)</t>
  </si>
  <si>
    <t>Eosinophils#_log.max.win_0_10000(-1.20397):=0.00702(17.92%)</t>
  </si>
  <si>
    <t>Eosinophils#_log.min.win_0_10000(-2.30259):=-0.00615(15.70%)</t>
  </si>
  <si>
    <t>Age(40):=-1.98773(12.89%)</t>
  </si>
  <si>
    <t>Hemoglobin_Values:=-0.88058(5.71%)</t>
  </si>
  <si>
    <t>Hemoglobin.max.win_0_1000(14.1):=0.00336(20.83%)</t>
  </si>
  <si>
    <t>Hemoglobin.max.win_0_10000(14.1):=-0.0023(14.30%)</t>
  </si>
  <si>
    <t>Hematocrit_Values:=-0.86943(5.64%)</t>
  </si>
  <si>
    <t>Hematocrit.max.win_0_180(39):=0.00812(24.87%)</t>
  </si>
  <si>
    <t>Hematocrit.max.win_730_10000(36):=-0.0078(23.87%)</t>
  </si>
  <si>
    <t>RBC_Values:=-0.85783(5.56%)</t>
  </si>
  <si>
    <t>RBC.max.win_0_10000(4.7):=0.00736(27.15%)</t>
  </si>
  <si>
    <t>Neutrophils#_log_Values:=-0.84246(5.46%)</t>
  </si>
  <si>
    <t>Neutrophils#_log.first.win_0_10000(1.74047):=-0.0059(10.99%)</t>
  </si>
  <si>
    <t>Neutrophils#_log.min.win_0_10000(0.69315):=0.00545(10.13%)</t>
  </si>
  <si>
    <t>Neutrophils#_log.first.win_0_730(2.10413):=-0.00537(9.99%)</t>
  </si>
  <si>
    <t>Monocytes#_log_Values:=-0.82727(5.37%)</t>
  </si>
  <si>
    <t>Monocytes#_log.min.win_0_1000(-1.60944):=0.00747(14.34%)</t>
  </si>
  <si>
    <t>Monocytes#_log.avg.win_0_180(-1.60944):=-0.0042(8.07%)</t>
  </si>
  <si>
    <t>Monocytes#_log.first.win_0_10000(-0.9163):=0.0041(7.85%)</t>
  </si>
  <si>
    <t>Lymphocytes%_Values:=-0.79267(5.14%)</t>
  </si>
  <si>
    <t>Lymphocytes%.max.win_0_10000(38):=-0.00726(14.60%)</t>
  </si>
  <si>
    <t>Lymphocytes%.max.win_0_360(38):=-0.00622(12.51%)</t>
  </si>
  <si>
    <t>WBC_log_Values:=-0.75751(4.91%)</t>
  </si>
  <si>
    <t>WBC_log.min.win_0_10000(1.30833):=0.00725(29.33%)</t>
  </si>
  <si>
    <t>Neutrophils%_Values:=-0.75673(4.91%)</t>
  </si>
  <si>
    <t>Eosinophils%_log_Values:=-0.7006(4.54%)</t>
  </si>
  <si>
    <t>Eosinophils%_log.last2.win_0_180(-65336):=-0.01042(23.75%)</t>
  </si>
  <si>
    <t>Eosinophils%_log.first.win_0_1000(-0.23572):=-0.00664(15.13%)</t>
  </si>
  <si>
    <t>Age(59):=0.27522(11.74%)</t>
  </si>
  <si>
    <t>Eosinophils%_log_Values:=0.15301(6.53%)</t>
  </si>
  <si>
    <t>Eosinophils#_log_Values:=0.0987(4.21%)</t>
  </si>
  <si>
    <t>Eosinophils#_log.last2.win_0_180(-1.60944):=0.01347(22.61%)</t>
  </si>
  <si>
    <t>Eosinophils#_log.max.win_0_10000(-1.20397):=0.00713(11.96%)</t>
  </si>
  <si>
    <t>Gender( 2):=-0.09776(4.17%)</t>
  </si>
  <si>
    <t>MCH_Values:=-0.09176(3.91%)</t>
  </si>
  <si>
    <t>MCH_Trends:=-0.09041(3.86%)</t>
  </si>
  <si>
    <t>RBC_Trends:=0.08646(3.69%)</t>
  </si>
  <si>
    <t>RBC.win_delta.win_0_180_730_10000(-0.2):=0.00756(23.55%)</t>
  </si>
  <si>
    <t>RBC.win_delta.win_0_180_360_10000(-0.2):=0.00495(15.42%)</t>
  </si>
  <si>
    <t>Basophils%_log_Values:=-0.08312(3.55%)</t>
  </si>
  <si>
    <t>Basophils%_log.avg.win_0_180(-0.2546):=-0.01004(19.03%)</t>
  </si>
  <si>
    <t>Basophils%_log.avg.win_0_360(-0.2546):=-0.00538(10.20%)</t>
  </si>
  <si>
    <t>MPV_Values:=-0.08018(3.42%)</t>
  </si>
  <si>
    <t>Hematocrit_Values:=-0.07723(3.29%)</t>
  </si>
  <si>
    <t>Hematocrit.max.win_730_10000(38):=-0.02541(26.70%)</t>
  </si>
  <si>
    <t>Age(40):=-2.08392(13.73%)</t>
  </si>
  <si>
    <t>Hemoglobin_Values:=-1.01791(6.71%)</t>
  </si>
  <si>
    <t>RDW_log_Values:=-0.98292(6.47%)</t>
  </si>
  <si>
    <t>Hematocrit_Values:=-0.95738(6.31%)</t>
  </si>
  <si>
    <t>MCHC-M_Values:=-0.92663(6.10%)</t>
  </si>
  <si>
    <t>Platelets_Values:=-0.81866(5.39%)</t>
  </si>
  <si>
    <t>Platelets.min.win_730_10000(282):=-0.00912(20.46%)</t>
  </si>
  <si>
    <t>Platelets.first.win_0_10000(291):=-0.00392(8.80%)</t>
  </si>
  <si>
    <t>MCH_Values:=-0.78438(5.17%)</t>
  </si>
  <si>
    <t>RBC_Values:=-0.60953(4.02%)</t>
  </si>
  <si>
    <t>RBC.last.win_0_10000(4.8):=-0.00218(10.49%)</t>
  </si>
  <si>
    <t>RBC.max.win_0_10000(4.8):=-0.00158(7.61%)</t>
  </si>
  <si>
    <t>RBC.last.win_730_10000(4.6):=-0.00157(7.59%)</t>
  </si>
  <si>
    <t>Eosinophils%_log_Values:=-0.58387(3.85%)</t>
  </si>
  <si>
    <t>Eosinophils%_log.last2.win_0_180(-65336):=-0.0135(25.29%)</t>
  </si>
  <si>
    <t>Eosinophils#_log_Values:=-0.52237(3.44%)</t>
  </si>
  <si>
    <t>MPV_Values:=-0.32544(6.82%)</t>
  </si>
  <si>
    <t>Lymphocytes#_log_Values:=-0.29191(6.11%)</t>
  </si>
  <si>
    <t>Basophils%_log_Values:=-0.28083(5.88%)</t>
  </si>
  <si>
    <t>Basophils%_log.min.win_0_10000(-0.7985):=-0.00841(17.36%)</t>
  </si>
  <si>
    <t>Basophils%_log.max.win_0_360( 0):=-0.00748(15.44%)</t>
  </si>
  <si>
    <t>Eosinophils%_log_Values:=-0.27403(5.74%)</t>
  </si>
  <si>
    <t>Eosinophils%_log.avg.win_0_10000(0.23803):=0.0261(43.07%)</t>
  </si>
  <si>
    <t>Monocytes%_Values:=-0.26467(5.54%)</t>
  </si>
  <si>
    <t>Monocytes%.min.win_0_360( 5):=-0.0171(22.47%)</t>
  </si>
  <si>
    <t>Monocytes%.avg.win_0_360(7.875):=-0.00764(10.04%)</t>
  </si>
  <si>
    <t>Eosinophils#_log_Values:=-0.25745(5.39%)</t>
  </si>
  <si>
    <t>Eosinophils#_log.max.win_730_10000(-65336):=0.00686(14.96%)</t>
  </si>
  <si>
    <t>Eosinophils#_log.min.win_0_1000(-2.30259):=-0.00534(11.65%)</t>
  </si>
  <si>
    <t>Neutrophils#_log_Values:=-0.23657(4.95%)</t>
  </si>
  <si>
    <t>Neutrophils#_log.max.win_0_10000(2.2513):=-0.0104(28.69%)</t>
  </si>
  <si>
    <t>WBC_log_Values:=-0.23636(4.95%)</t>
  </si>
  <si>
    <t>WBC_log.min.win_0_10000(1.80829):=-0.00559(19.25%)</t>
  </si>
  <si>
    <t>WBC_log.last2.win_0_180(2.4849):=0.005(17.25%)</t>
  </si>
  <si>
    <t>Neutrophils%_Values:=-0.23355(4.89%)</t>
  </si>
  <si>
    <t>Neutrophils%.first.win_0_180(71):=-0.00797(17.91%)</t>
  </si>
  <si>
    <t>Neutrophils%.min.win_730_10000(-65336):=-0.00487(10.95%)</t>
  </si>
  <si>
    <t>Basophils#_log_Values:=-0.2323(4.87%)</t>
  </si>
  <si>
    <t>Basophils#_log.last2_time.win_0_10000(22):=0.016(42.31%)</t>
  </si>
  <si>
    <t>Hemoglobin_Values:=-0.4513(8.61%)</t>
  </si>
  <si>
    <t>Hemoglobin.max.win_730_10000(14.7):=0.0135(24.37%)</t>
  </si>
  <si>
    <t>Hemoglobin.min.win_0_360(14.3):=-0.00727(13.14%)</t>
  </si>
  <si>
    <t>Age(64):=0.4421(8.43%)</t>
  </si>
  <si>
    <t>Hematocrit_Values:=-0.42875(8.18%)</t>
  </si>
  <si>
    <t>Hematocrit.max.win_730_10000(44):=0.02095(31.52%)</t>
  </si>
  <si>
    <t>MCH_Values:=-0.40093(7.65%)</t>
  </si>
  <si>
    <t>MCHC-M_Values:=-0.39116(7.46%)</t>
  </si>
  <si>
    <t>MCHC-M.min.win_0_10000(31.6):=0.0193(29.95%)</t>
  </si>
  <si>
    <t>RBC_Values:=-0.37412(7.14%)</t>
  </si>
  <si>
    <t>RBC.min.win_0_10000(3.8):=-0.01454(21.96%)</t>
  </si>
  <si>
    <t>RBC.first.win_0_10000(4.6):=0.00996(15.05%)</t>
  </si>
  <si>
    <t>RDW_log_Values:=-0.35726(6.81%)</t>
  </si>
  <si>
    <t>RDW_log.first.win_0_10000(-65336):=0.01528(20.49%)</t>
  </si>
  <si>
    <t>RDW_log.first.win_0_180(-65336):=0.0077(10.33%)</t>
  </si>
  <si>
    <t>Hemoglobin_Trends:=-0.22008(4.20%)</t>
  </si>
  <si>
    <t>Monocytes#_log_Values:=-0.15867(3.03%)</t>
  </si>
  <si>
    <t>Monocytes#_log.min.win_730_10000(-1.20397):=0.01462(32.26%)</t>
  </si>
  <si>
    <t>Neutrophils#_log_Values:=0.15538(2.96%)</t>
  </si>
  <si>
    <t>Neutrophils#_log.avg.win_0_10000(1.27547):=-0.00972(15.48%)</t>
  </si>
  <si>
    <t>Neutrophils#_log.min.win_730_10000(0.99325):=0.00578(9.21%)</t>
  </si>
  <si>
    <t>Neutrophils#_log.last2.win_0_180(1.74047):=0.00562(8.96%)</t>
  </si>
  <si>
    <t>RDW_log_Values:=3.03156(10.11%)</t>
  </si>
  <si>
    <t>MCH_Trends:=2.81406(9.39%)</t>
  </si>
  <si>
    <t>Hemoglobin_Values:=2.2342(7.45%)</t>
  </si>
  <si>
    <t>Hematocrit_Values:=2.13684(7.13%)</t>
  </si>
  <si>
    <t>Hematocrit.first.win_0_10000(47):=-0.03124(28.15%)</t>
  </si>
  <si>
    <t>MCHC-M_Values:=2.05843(6.87%)</t>
  </si>
  <si>
    <t>RBC_Values:=2.01344(6.72%)</t>
  </si>
  <si>
    <t>RBC.first.win_0_1000(3.5):=-0.0277(22.08%)</t>
  </si>
  <si>
    <t>RBC.max.win_0_10000( 5):=-0.02448(19.51%)</t>
  </si>
  <si>
    <t>Platelets_Values:=1.90118(6.34%)</t>
  </si>
  <si>
    <t>Platelets.avg.win_0_180(355):=0.01832(16.20%)</t>
  </si>
  <si>
    <t>Platelets.min.win_730_10000(226):=-0.01458(12.89%)</t>
  </si>
  <si>
    <t>MCH_Values:=1.81555(6.06%)</t>
  </si>
  <si>
    <t>Age(78):=1.518(5.06%)</t>
  </si>
  <si>
    <t>Hemoglobin_Trends:=1.27923(4.27%)</t>
  </si>
  <si>
    <t>RDW_log_Values:=3.26494(10.52%)</t>
  </si>
  <si>
    <t>MCH_Trends:=3.07861(9.92%)</t>
  </si>
  <si>
    <t>Hemoglobin_Values:=2.35071(7.57%)</t>
  </si>
  <si>
    <t>Hematocrit_Values:=2.28738(7.37%)</t>
  </si>
  <si>
    <t>Hematocrit.max.win_0_180(31):=0.01119(14.53%)</t>
  </si>
  <si>
    <t>Hematocrit.min.win_730_10000(41):=0.00902(11.72%)</t>
  </si>
  <si>
    <t>Platelets_Values:=2.22255(7.16%)</t>
  </si>
  <si>
    <t>Platelets.max.win_730_10000(291):=-0.01695(12.62%)</t>
  </si>
  <si>
    <t>Platelets.min.win_730_10000(291):=-0.01244(9.26%)</t>
  </si>
  <si>
    <t>Platelets.last.win_0_10000(427):=0.01147(8.54%)</t>
  </si>
  <si>
    <t>RBC_Values:=2.151(6.93%)</t>
  </si>
  <si>
    <t>RBC.max.win_0_10000(4.5):=0.03619(39.70%)</t>
  </si>
  <si>
    <t>MCHC-M_Values:=2.08662(6.72%)</t>
  </si>
  <si>
    <t>MCHC-M.min.win_0_10000(28.4):=0.02876(13.63%)</t>
  </si>
  <si>
    <t>MCHC-M.avg.win_0_180(29.05):=0.02125(10.07%)</t>
  </si>
  <si>
    <t>MCHC-M.min.win_0_730(28.4):=0.02028(9.61%)</t>
  </si>
  <si>
    <t>Hemoglobin_Trends:=1.95866(6.31%)</t>
  </si>
  <si>
    <t>MCH_Values:=1.81229(5.84%)</t>
  </si>
  <si>
    <t>Platelets_Trends:=1.53899(4.96%)</t>
  </si>
  <si>
    <t>RDW_log_Values:=3.7638(8.52%)</t>
  </si>
  <si>
    <t>Hemoglobin_Values:=3.48245(7.89%)</t>
  </si>
  <si>
    <t>Hematocrit_Values:=3.31074(7.50%)</t>
  </si>
  <si>
    <t>Hematocrit.first.win_0_10000(48):=-0.0288(28.92%)</t>
  </si>
  <si>
    <t>MCH_Values:=3.26593(7.40%)</t>
  </si>
  <si>
    <t>Hemoglobin_Trends:=2.63856(5.97%)</t>
  </si>
  <si>
    <t>Hemoglobin.win_delta.win_0_180_360_10000(-4.5):=0.06254(24.05%)</t>
  </si>
  <si>
    <t>Hemoglobin.win_delta.win_0_180_730_10000(-5.3):=0.04968(19.11%)</t>
  </si>
  <si>
    <t>Age(74):=2.55557(5.79%)</t>
  </si>
  <si>
    <t>MCH_Trends:=2.29497(5.20%)</t>
  </si>
  <si>
    <t>Platelets_Values:=1.94032(4.39%)</t>
  </si>
  <si>
    <t>Platelets.min.win_730_10000(170):=0.04223(41.43%)</t>
  </si>
  <si>
    <t>RBC_Values:=1.82143(4.12%)</t>
  </si>
  <si>
    <t>RBC.max.win_0_10000(5.2):=-0.0187(23.15%)</t>
  </si>
  <si>
    <t>RBC.min.win_0_10000(4.1):=-0.0116(14.36%)</t>
  </si>
  <si>
    <t>MCHC-M_Values:=1.78779(4.05%)</t>
  </si>
  <si>
    <t>MCHC-M.min.win_0_10000(29.4):=0.0349(16.33%)</t>
  </si>
  <si>
    <t>MCHC-M.first.win_0_730(32.8):=0.02854(13.35%)</t>
  </si>
  <si>
    <t>RDW_log_Values:=3.78082(9.77%)</t>
  </si>
  <si>
    <t>Hemoglobin_Values:=3.50718(9.06%)</t>
  </si>
  <si>
    <t>Hematocrit_Values:=3.32534(8.59%)</t>
  </si>
  <si>
    <t>Hematocrit.first.win_0_10000(48):=-0.02682(28.65%)</t>
  </si>
  <si>
    <t>MCH_Values:=3.273(8.46%)</t>
  </si>
  <si>
    <t>MCH_Trends:=2.61744(6.76%)</t>
  </si>
  <si>
    <t>Platelets_Values:=2.16208(5.59%)</t>
  </si>
  <si>
    <t>Platelets.min.win_730_10000(170):=0.04197(44.84%)</t>
  </si>
  <si>
    <t>RBC_Values:=2.06586(5.34%)</t>
  </si>
  <si>
    <t>RBC.max.win_0_10000(5.2):=-0.02395(28.82%)</t>
  </si>
  <si>
    <t>MCHC-M_Values:=2.0117(5.20%)</t>
  </si>
  <si>
    <t>Hemoglobin_Trends:=1.95703(5.06%)</t>
  </si>
  <si>
    <t>Hemoglobin.win_delta.win_0_180_730_10000(-5.5):=0.05868(25.61%)</t>
  </si>
  <si>
    <t>Age(74):=1.62269(4.19%)</t>
  </si>
  <si>
    <t>RDW_log_Values:=3.82954(8.88%)</t>
  </si>
  <si>
    <t>Hemoglobin_Values:=3.56315(8.26%)</t>
  </si>
  <si>
    <t>Hematocrit_Values:=3.40063(7.89%)</t>
  </si>
  <si>
    <t>Hematocrit.first.win_0_10000(48):=-0.02639(28.18%)</t>
  </si>
  <si>
    <t>MCH_Values:=3.33565(7.74%)</t>
  </si>
  <si>
    <t>Hemoglobin_Trends:=2.67006(6.19%)</t>
  </si>
  <si>
    <t>Hemoglobin.win_delta.win_0_180_730_10000(-5):=0.06055(23.68%)</t>
  </si>
  <si>
    <t>Hemoglobin.win_delta.win_0_180_360_10000(-4.2):=0.05838(22.83%)</t>
  </si>
  <si>
    <t>MCHC-M_Values:=2.57333(5.97%)</t>
  </si>
  <si>
    <t>MCH_Trends:=2.44815(5.68%)</t>
  </si>
  <si>
    <t>Platelets_Values:=2.01986(4.68%)</t>
  </si>
  <si>
    <t>Platelets.min.win_730_10000(170):=0.0422(43.50%)</t>
  </si>
  <si>
    <t>RBC_Values:=1.87693(4.35%)</t>
  </si>
  <si>
    <t>RBC.max.win_0_10000(5.2):=-0.02498(26.94%)</t>
  </si>
  <si>
    <t>Age(74):=1.753(4.07%)</t>
  </si>
  <si>
    <t>RDW_log_Values:=3.8013(9.30%)</t>
  </si>
  <si>
    <t>Hemoglobin_Values:=3.53691(8.65%)</t>
  </si>
  <si>
    <t>Hematocrit_Values:=3.3591(8.22%)</t>
  </si>
  <si>
    <t>Hematocrit.first.win_0_10000(48):=-0.0266(28.67%)</t>
  </si>
  <si>
    <t>MCH_Values:=3.30342(8.08%)</t>
  </si>
  <si>
    <t>Hemoglobin_Trends:=2.61705(6.40%)</t>
  </si>
  <si>
    <t>Hemoglobin.win_delta.win_0_180_730_10000(-5.4):=0.0578(24.46%)</t>
  </si>
  <si>
    <t>Hemoglobin.win_delta.win_0_180_360_10000(-4.6):=0.05165(21.86%)</t>
  </si>
  <si>
    <t>MCH_Trends:=2.5103(6.14%)</t>
  </si>
  <si>
    <t>Platelets_Values:=2.09639(5.13%)</t>
  </si>
  <si>
    <t>Platelets.min.win_730_10000(170):=0.04195(40.68%)</t>
  </si>
  <si>
    <t>RBC_Values:=1.95363(4.78%)</t>
  </si>
  <si>
    <t>RBC.max.win_0_10000(5.2):=-0.02446(28.41%)</t>
  </si>
  <si>
    <t>MCHC-M_Values:=1.87903(4.60%)</t>
  </si>
  <si>
    <t>MCHC-M.min.win_0_730(29.3):=0.0282(12.09%)</t>
  </si>
  <si>
    <t>MCHC-M.first.win_0_730(32.8):=0.02717(11.65%)</t>
  </si>
  <si>
    <t>MCHC-M.min.win_0_10000(29.3):=0.0247(10.59%)</t>
  </si>
  <si>
    <t>Age(74):=1.6742(4.10%)</t>
  </si>
  <si>
    <t>Age(41):=-2.10993(12.72%)</t>
  </si>
  <si>
    <t>Hemoglobin_Values:=-1.11165(6.70%)</t>
  </si>
  <si>
    <t>Hematocrit_Values:=-1.08262(6.53%)</t>
  </si>
  <si>
    <t>RDW_log_Values:=-1.04492(6.30%)</t>
  </si>
  <si>
    <t>RDW_log.max.win_0_10000(-65336):=-0.01183(20.06%)</t>
  </si>
  <si>
    <t>RDW_log.first.win_0_10000(-65336):=0.00784(13.29%)</t>
  </si>
  <si>
    <t>MCHC-M_Values:=-0.99348(5.99%)</t>
  </si>
  <si>
    <t>MCH_Values:=-0.88157(5.32%)</t>
  </si>
  <si>
    <t>RBC_Values:=-0.69785(4.21%)</t>
  </si>
  <si>
    <t>RBC.max.win_0_10000(4.4):=0.01583(34.38%)</t>
  </si>
  <si>
    <t>Eosinophils%_log_Values:=-0.67895(4.09%)</t>
  </si>
  <si>
    <t>Eosinophils%_log.last2.win_0_180(-65336):=-0.01286(31.21%)</t>
  </si>
  <si>
    <t>Platelets_Values:=-0.65283(3.94%)</t>
  </si>
  <si>
    <t>Platelets.min.win_730_10000(260):=-0.0086(18.89%)</t>
  </si>
  <si>
    <t>Platelets.min.win_0_360(283):=0.00373(8.19%)</t>
  </si>
  <si>
    <t>Lymphocytes%_Values:=-0.6412(3.87%)</t>
  </si>
  <si>
    <t>Lymphocytes%.max.win_0_10000(41):=-0.0078(15.22%)</t>
  </si>
  <si>
    <t>Lymphocytes%.min.win_0_180(41):=-0.00711(13.89%)</t>
  </si>
  <si>
    <t>RDW_log_Values:=-0.76593(10.89%)</t>
  </si>
  <si>
    <t>Hematocrit_Values:=-0.74216(10.55%)</t>
  </si>
  <si>
    <t>Hematocrit.first.win_0_10000(35):=0.01728(26.13%)</t>
  </si>
  <si>
    <t>MCHC-M_Values:=-0.71673(10.19%)</t>
  </si>
  <si>
    <t>MCHC-M.min.win_0_10000(31.9):=-0.00803(13.45%)</t>
  </si>
  <si>
    <t>MCHC-M.max.win_730_10000(35.7):=0.00785(13.16%)</t>
  </si>
  <si>
    <t>MCH_Values:=-0.70532(10.02%)</t>
  </si>
  <si>
    <t>Platelets_Values:=-0.49253(7.00%)</t>
  </si>
  <si>
    <t>MCH_Trends:=-0.48572(6.90%)</t>
  </si>
  <si>
    <t>Age(66):=0.4544(6.46%)</t>
  </si>
  <si>
    <t>Hemoglobin_Values:=-0.4486(6.38%)</t>
  </si>
  <si>
    <t>Hemoglobin.first.win_0_10000(12.1):=0.00452(15.84%)</t>
  </si>
  <si>
    <t>Hemoglobin.min.win_0_10000(12.1):=-0.00355(12.44%)</t>
  </si>
  <si>
    <t>Basophils%_log_Values:=-0.28994(4.12%)</t>
  </si>
  <si>
    <t>Monocytes#_log_Values:=-0.28103(3.99%)</t>
  </si>
  <si>
    <t>Age(40):=-2.06906(12.58%)</t>
  </si>
  <si>
    <t>Hemoglobin_Values:=-1.07855(6.56%)</t>
  </si>
  <si>
    <t>Hematocrit_Values:=-1.04706(6.37%)</t>
  </si>
  <si>
    <t>Hematocrit.avg.win_0_10000(40.71429):=-0.00937(22.91%)</t>
  </si>
  <si>
    <t>Hematocrit.max.win_730_10000(42):=-0.0067(16.39%)</t>
  </si>
  <si>
    <t>RDW_log_Values:=-1.03998(6.32%)</t>
  </si>
  <si>
    <t>RDW_log.max.win_730_10000(2.58776):=-0.00622(15.52%)</t>
  </si>
  <si>
    <t>RDW_log.first.win_0_10000(2.58776):=0.0051(12.73%)</t>
  </si>
  <si>
    <t>Platelets_Values:=-1.009(6.14%)</t>
  </si>
  <si>
    <t>Platelets.min.win_730_10000(171):=0.0166(19.96%)</t>
  </si>
  <si>
    <t>Platelets.first.win_0_10000(171):=-0.01068(12.85%)</t>
  </si>
  <si>
    <t>MCHC-M_Values:=-0.97009(5.90%)</t>
  </si>
  <si>
    <t>Eosinophils%_log_Values:=-0.87674(5.33%)</t>
  </si>
  <si>
    <t>Eosinophils%_log.last2.win_0_180(-65336):=-0.01329(29.42%)</t>
  </si>
  <si>
    <t>RBC_Values:=-0.82592(5.02%)</t>
  </si>
  <si>
    <t>RBC.max.win_0_10000(4.8):=0.0032(14.12%)</t>
  </si>
  <si>
    <t>RBC.last.win_730_10000(4.8):=-0.00294(13.01%)</t>
  </si>
  <si>
    <t>Lymphocytes%_Values:=-0.80422(4.89%)</t>
  </si>
  <si>
    <t>Lymphocytes%.max.win_0_10000(39):=-0.01354(25.85%)</t>
  </si>
  <si>
    <t>Neutrophils#_log_Values:=-0.80181(4.88%)</t>
  </si>
  <si>
    <t>Neutrophils#_log.first.win_0_1000(0.69315):=0.00666(18.30%)</t>
  </si>
  <si>
    <t>Neutrophils#_log.min.win_0_10000(0.69315):=0.00502(13.78%)</t>
  </si>
  <si>
    <t>MCH_Trends:=3.19344(9.07%)</t>
  </si>
  <si>
    <t>RDW_log_Values:=2.3645(6.72%)</t>
  </si>
  <si>
    <t>Hemoglobin_Values:=2.24053(6.37%)</t>
  </si>
  <si>
    <t>Hemoglobin.min.win_0_730(11.5):=-0.00503(16.27%)</t>
  </si>
  <si>
    <t>Hemoglobin.min.win_0_10000(11.5):=-0.00354(11.44%)</t>
  </si>
  <si>
    <t>Hematocrit_Values:=2.216(6.30%)</t>
  </si>
  <si>
    <t>Hematocrit.max.win_730_10000(50):=0.01202(28.92%)</t>
  </si>
  <si>
    <t>RBC_Values:=2.0788(5.91%)</t>
  </si>
  <si>
    <t>RBC.first.win_0_10000(4.8):=-0.01733(21.02%)</t>
  </si>
  <si>
    <t>RBC.max.win_0_10000(5.2):=-0.01538(18.66%)</t>
  </si>
  <si>
    <t>MCHC-M_Values:=2.04974(5.82%)</t>
  </si>
  <si>
    <t>MCHC-M.min.win_0_10000(31.2):=0.01591(14.58%)</t>
  </si>
  <si>
    <t>MCHC-M.min.win_0_730(31.2):=0.01581(14.49%)</t>
  </si>
  <si>
    <t>Platelets_Values:=1.97824(5.62%)</t>
  </si>
  <si>
    <t>Platelets.avg.win_0_10000(217.55556):=0.00978(19.16%)</t>
  </si>
  <si>
    <t>Platelets.max.win_730_10000(237):=0.00563(11.04%)</t>
  </si>
  <si>
    <t>Hemoglobin_Trends:=1.93945(5.51%)</t>
  </si>
  <si>
    <t>MCH_Values:=1.8457(5.24%)</t>
  </si>
  <si>
    <t>Age(67):=1.53606(4.36%)</t>
  </si>
  <si>
    <t>RDW_log_Values:=-1.05258(9.20%)</t>
  </si>
  <si>
    <t>RDW_log.min.win_0_10000(-65336):=0.00518(12.10%)</t>
  </si>
  <si>
    <t>RDW_log.last.win_0_10000(-65336):=0.00397(9.28%)</t>
  </si>
  <si>
    <t>RDW_log.min.win_0_180(-65336):=0.00324(7.57%)</t>
  </si>
  <si>
    <t>MCH_Values:=-1.04214(9.10%)</t>
  </si>
  <si>
    <t>MCHC-M_Values:=-0.8233(7.19%)</t>
  </si>
  <si>
    <t>MCV_Values:=-0.80366(7.02%)</t>
  </si>
  <si>
    <t>MCV.min.win_0_10000(94):=-0.01498(18.42%)</t>
  </si>
  <si>
    <t>MCV.max.win_730_10000(94):=0.01283(15.77%)</t>
  </si>
  <si>
    <t>Platelets_Values:=-0.74157(6.48%)</t>
  </si>
  <si>
    <t>Hemoglobin_Values:=-0.735(6.42%)</t>
  </si>
  <si>
    <t>Hemoglobin.min.win_0_10000(13.5):=-0.0056(20.03%)</t>
  </si>
  <si>
    <t>Hemoglobin.avg.win_0_360(14.35):=-0.00372(13.29%)</t>
  </si>
  <si>
    <t>Hematocrit_Values:=-0.70605(6.17%)</t>
  </si>
  <si>
    <t>Hematocrit.max.win_730_10000(39):=-0.01127(26.67%)</t>
  </si>
  <si>
    <t>Age(79):=0.69455(6.07%)</t>
  </si>
  <si>
    <t>Lymphocytes#_log_Values:=-0.67203(5.87%)</t>
  </si>
  <si>
    <t>RBC_Values:=-0.6445(5.63%)</t>
  </si>
  <si>
    <t>RBC.max.win_0_1000(4.5):=0.00772(16.05%)</t>
  </si>
  <si>
    <t>RBC.max.win_0_10000(4.5):=0.0068(14.12%)</t>
  </si>
  <si>
    <t>MCHC-M_Values:=-0.95142(9.10%)</t>
  </si>
  <si>
    <t>RDW_log_Values:=-0.90639(8.67%)</t>
  </si>
  <si>
    <t>RDW_log.first.win_0_10000(2.63189):=-0.0104(21.35%)</t>
  </si>
  <si>
    <t>RDW_log.min.win_0_730(-65336):=0.00468(9.60%)</t>
  </si>
  <si>
    <t>MCH_Values:=-0.8535(8.16%)</t>
  </si>
  <si>
    <t>MCH.last.win_0_10000(31.5):=-0.03518(16.69%)</t>
  </si>
  <si>
    <t>MCH.max.win_730_10000(32.5):=0.03076(14.59%)</t>
  </si>
  <si>
    <t>Hemoglobin_Values:=-0.71076(6.80%)</t>
  </si>
  <si>
    <t>Hematocrit_Values:=-0.6893(6.59%)</t>
  </si>
  <si>
    <t>MCV_Values:=-0.60597(5.80%)</t>
  </si>
  <si>
    <t>MCV.max.win_0_730(96):=0.0166(22.02%)</t>
  </si>
  <si>
    <t>MCV.min.win_730_10000(92):=0.01003(13.31%)</t>
  </si>
  <si>
    <t>Monocytes#_log_Values:=-0.57982(5.55%)</t>
  </si>
  <si>
    <t>Monocytes#_log.first.win_0_10000(-0.51083):=-0.00953(22.00%)</t>
  </si>
  <si>
    <t>Monocytes#_log.min.win_0_10000(-0.69315):=-0.0069(15.92%)</t>
  </si>
  <si>
    <t>RBC_Values:=-0.55898(5.35%)</t>
  </si>
  <si>
    <t>Eosinophils#_log_Values:=-0.54538(5.22%)</t>
  </si>
  <si>
    <t>Age(68):=0.52644(5.04%)</t>
  </si>
  <si>
    <t>Age(40):=-2.03048(21.47%)</t>
  </si>
  <si>
    <t>Hemoglobin_Values:=-0.71707(7.58%)</t>
  </si>
  <si>
    <t>Hemoglobin.min.win_0_10000(9.2):=0.01203(33.99%)</t>
  </si>
  <si>
    <t>Hematocrit_Values:=-0.6918(7.31%)</t>
  </si>
  <si>
    <t>Hematocrit.first.win_0_1000(38):=0.00958(13.48%)</t>
  </si>
  <si>
    <t>Hematocrit.last.win_730_10000(31):=-0.00928(13.06%)</t>
  </si>
  <si>
    <t>RDW_log_Values:=-0.68484(7.24%)</t>
  </si>
  <si>
    <t>MCHC-M_Values:=-0.62608(6.62%)</t>
  </si>
  <si>
    <t>RBC_Values:=-0.52936(5.60%)</t>
  </si>
  <si>
    <t>RBC.max.win_0_10000(4.5):=0.00872(25.55%)</t>
  </si>
  <si>
    <t>Platelets_Values:=-0.50724(5.36%)</t>
  </si>
  <si>
    <t>Platelets.first.win_0_10000(385):=0.04126(47.80%)</t>
  </si>
  <si>
    <t>MCH_Values:=-0.48923(5.17%)</t>
  </si>
  <si>
    <t>Eosinophils%_log_Values:=-0.36466(3.86%)</t>
  </si>
  <si>
    <t>Platelets_Trends:=-0.32772(3.47%)</t>
  </si>
  <si>
    <t>Age(73):=0.72097(9.47%)</t>
  </si>
  <si>
    <t>Hemoglobin_Values:=-0.63767(8.37%)</t>
  </si>
  <si>
    <t>Hematocrit_Values:=-0.59855(7.86%)</t>
  </si>
  <si>
    <t>MCHC-M_Values:=-0.5231(6.87%)</t>
  </si>
  <si>
    <t>MCHC-M.min.win_0_10000(33.3):=-0.02(36.43%)</t>
  </si>
  <si>
    <t>RBC_Values:=-0.4558(5.98%)</t>
  </si>
  <si>
    <t>MCH_Trends:=-0.40799(5.36%)</t>
  </si>
  <si>
    <t>MCV_Values:=-0.39486(5.18%)</t>
  </si>
  <si>
    <t>MCV.max.win_730_10000(89):=-0.02593(37.31%)</t>
  </si>
  <si>
    <t>Eosinophils#_log_Values:=-0.39004(5.12%)</t>
  </si>
  <si>
    <t>Eosinophils#_log.max.win_730_10000(-1.89712):=0.0077(16.81%)</t>
  </si>
  <si>
    <t>Eosinophils#_log.min.win_730_10000(-2.99573):=0.00444(9.69%)</t>
  </si>
  <si>
    <t>Eosinophils%_log_Values:=-0.3891(5.11%)</t>
  </si>
  <si>
    <t>Eosinophils%_log.avg.win_0_1000(-0.01523):=-0.0446(31.76%)</t>
  </si>
  <si>
    <t>WBC_log_Values:=-0.35609(4.68%)</t>
  </si>
  <si>
    <t>WBC_log.min.win_0_10000(1.9601):=0.00786(23.19%)</t>
  </si>
  <si>
    <t>WBC_log.avg.win_0_10000(2.13037):=0.00716(21.12%)</t>
  </si>
  <si>
    <t>RDW_log_Values:=3.12098(8.78%)</t>
  </si>
  <si>
    <t>Hemoglobin_Values:=2.83828(7.98%)</t>
  </si>
  <si>
    <t>MCH_Values:=2.77893(7.81%)</t>
  </si>
  <si>
    <t>Age(86):=2.44379(6.87%)</t>
  </si>
  <si>
    <t>Hemoglobin_Trends:=2.10456(5.92%)</t>
  </si>
  <si>
    <t>Hematocrit_Values:=1.92125(5.40%)</t>
  </si>
  <si>
    <t>Hematocrit.max.win_0_10000(36):=0.02148(20.10%)</t>
  </si>
  <si>
    <t>Hematocrit.max.win_730_10000(36):=-0.01275(11.93%)</t>
  </si>
  <si>
    <t>MCHC-M_Values:=1.80077(5.06%)</t>
  </si>
  <si>
    <t>MCHC-M.first.win_0_180(30.5):=0.0189(11.17%)</t>
  </si>
  <si>
    <t>MCHC-M.min.win_0_10000(30.5):=0.01733(10.24%)</t>
  </si>
  <si>
    <t>MCHC-M.max.win_730_10000(31.9):=-0.014(8.27%)</t>
  </si>
  <si>
    <t>MCH_Trends:=1.71832(4.83%)</t>
  </si>
  <si>
    <t>Platelets_Values:=1.51189(4.25%)</t>
  </si>
  <si>
    <t>Platelets.max.win_730_10000(153):=0.0413(27.20%)</t>
  </si>
  <si>
    <t>RBC_Values:=1.39222(3.92%)</t>
  </si>
  <si>
    <t>RBC.max.win_0_10000(4.2):=0.02922(27.85%)</t>
  </si>
  <si>
    <t>RDW_log_Values:=-1.14112(9.82%)</t>
  </si>
  <si>
    <t>RDW_log.first.win_0_10000(-65336):=-0.01231(27.31%)</t>
  </si>
  <si>
    <t>MCH_Values:=-1.06803(9.19%)</t>
  </si>
  <si>
    <t>Hemoglobin_Values:=-0.85265(7.34%)</t>
  </si>
  <si>
    <t>MCHC-M_Values:=-0.82227(7.08%)</t>
  </si>
  <si>
    <t>Platelets_Values:=-0.74344(6.40%)</t>
  </si>
  <si>
    <t>Platelets.min.win_730_10000(244):=-0.02276(38.97%)</t>
  </si>
  <si>
    <t>Hematocrit_Values:=-0.73288(6.31%)</t>
  </si>
  <si>
    <t>Hematocrit.max.win_0_10000(44):=-0.00628(12.11%)</t>
  </si>
  <si>
    <t>Hematocrit.avg.win_0_10000(42.4):=-0.0062(11.95%)</t>
  </si>
  <si>
    <t>Hematocrit.max.win_730_10000(44):=0.00606(11.68%)</t>
  </si>
  <si>
    <t>Age(81):=0.73228(6.30%)</t>
  </si>
  <si>
    <t>MCV_Values:=-0.71725(6.17%)</t>
  </si>
  <si>
    <t>MCV.max.win_730_10000(96):=0.03757(34.87%)</t>
  </si>
  <si>
    <t>RBC_Values:=-0.63471(5.46%)</t>
  </si>
  <si>
    <t>RBC.max.win_0_360(4.5):=0.00656(14.24%)</t>
  </si>
  <si>
    <t>RBC.max.win_0_1000(4.6):=0.00514(11.14%)</t>
  </si>
  <si>
    <t>Eosinophils%_log_Values:=-0.62628(5.39%)</t>
  </si>
  <si>
    <t>Eosinophils%_log.min.win_730_10000(1.60944):=-0.0169(26.33%)</t>
  </si>
  <si>
    <t>Eosinophils%_log_Values:=-0.59318(8.13%)</t>
  </si>
  <si>
    <t>Eosinophils%_log.min.win_730_10000(1.60944):=-0.01736(25.29%)</t>
  </si>
  <si>
    <t>Eosinophils#_log_Values:=-0.59266(8.12%)</t>
  </si>
  <si>
    <t>MPV_Values:=-0.46544(6.38%)</t>
  </si>
  <si>
    <t>Neutrophils%_Values:=-0.44467(6.09%)</t>
  </si>
  <si>
    <t>Neutrophils%.max.win_0_1000(64):=0.0067(14.76%)</t>
  </si>
  <si>
    <t>Neutrophils%.min.win_0_360(45):=-0.00534(11.77%)</t>
  </si>
  <si>
    <t>Lymphocytes%_Values:=-0.43992(6.03%)</t>
  </si>
  <si>
    <t>Lymphocytes%.avg.win_0_180(35.85714):=-0.00903(13.99%)</t>
  </si>
  <si>
    <t>Lymphocytes%.max.win_0_10000(43):=-0.0089(13.80%)</t>
  </si>
  <si>
    <t>Neutrophils#_log_Values:=-0.43938(6.02%)</t>
  </si>
  <si>
    <t>Neutrophils#_log.max.win_730_10000(1.74047):=0.0074(19.09%)</t>
  </si>
  <si>
    <t>Neutrophils#_log.min.win_730_10000(1.06471):=0.00513(13.25%)</t>
  </si>
  <si>
    <t>Lymphocytes#_log_Values:=-0.43602(5.97%)</t>
  </si>
  <si>
    <t>Lymphocytes#_log.max.win_0_1000(1.1314):=0.00682(12.31%)</t>
  </si>
  <si>
    <t>Lymphocytes#_log.max.win_0_360(1.09861):=-0.00594(10.73%)</t>
  </si>
  <si>
    <t>Lymphocytes#_log.avg.win_0_360(0.83433):=-0.00577(10.41%)</t>
  </si>
  <si>
    <t>Platelets_Values:=-0.42062(5.76%)</t>
  </si>
  <si>
    <t>Platelets.first.win_0_10000(387):=0.0343(41.66%)</t>
  </si>
  <si>
    <t>MCV_Values:=-0.3993(5.47%)</t>
  </si>
  <si>
    <t>MCH_Values:=-0.3321(4.55%)</t>
  </si>
  <si>
    <t>Age(74):=0.77316(6.16%)</t>
  </si>
  <si>
    <t>Hemoglobin_Values:=-0.7095(5.66%)</t>
  </si>
  <si>
    <t>Hemoglobin.max.win_730_10000(15.4):=0.00967(26.98%)</t>
  </si>
  <si>
    <t>MCHC-M_Values:=-0.66053(5.27%)</t>
  </si>
  <si>
    <t>MCHC-M.min.win_0_10000(30.9):=0.03998(36.35%)</t>
  </si>
  <si>
    <t>RDW_log_Values:=-0.62943(5.02%)</t>
  </si>
  <si>
    <t>RDW_log.max.win_730_10000(2.82731):=0.01263(20.18%)</t>
  </si>
  <si>
    <t>RDW_log.first.win_0_10000(2.6174):=0.0086(13.74%)</t>
  </si>
  <si>
    <t>Hematocrit_Values:=-0.61968(4.94%)</t>
  </si>
  <si>
    <t>Monocytes%_Values:=-0.61906(4.94%)</t>
  </si>
  <si>
    <t>Monocytes%.max.win_730_10000(16):=0.0361(35.16%)</t>
  </si>
  <si>
    <t>Hemoglobin_Trends:=-0.59212(4.72%)</t>
  </si>
  <si>
    <t>RBC_Values:=-0.53329(4.25%)</t>
  </si>
  <si>
    <t>WBC_log_Values:=-0.49747(3.97%)</t>
  </si>
  <si>
    <t>Hematocrit_Trends:=-0.47327(3.77%)</t>
  </si>
  <si>
    <t>Age(40):=-2.01776(13.17%)</t>
  </si>
  <si>
    <t>Hemoglobin_Values:=-1.03338(6.75%)</t>
  </si>
  <si>
    <t>Hematocrit_Values:=-1.0008(6.53%)</t>
  </si>
  <si>
    <t>Hematocrit.max.win_730_10000(32):=-0.06636(57.24%)</t>
  </si>
  <si>
    <t>RDW_log_Values:=-0.94194(6.15%)</t>
  </si>
  <si>
    <t>RDW_log.first.win_0_10000(-65336):=0.00558(13.20%)</t>
  </si>
  <si>
    <t>RDW_log.max.win_730_10000(-65336):=-0.00516(12.21%)</t>
  </si>
  <si>
    <t>RBC_Values:=-0.90767(5.93%)</t>
  </si>
  <si>
    <t>Platelets_Values:=-0.8797(5.74%)</t>
  </si>
  <si>
    <t>Platelets.max.win_0_10000(449):=0.01373(20.83%)</t>
  </si>
  <si>
    <t>Platelets.min.win_730_10000(253):=-0.01009(15.30%)</t>
  </si>
  <si>
    <t>MCHC-M_Values:=-0.86345(5.64%)</t>
  </si>
  <si>
    <t>Eosinophils%_log_Values:=-0.75689(4.94%)</t>
  </si>
  <si>
    <t>Eosinophils%_log.last2.win_0_180(-65336):=-0.01193(30.58%)</t>
  </si>
  <si>
    <t>Eosinophils#_log_Values:=-0.7014(4.58%)</t>
  </si>
  <si>
    <t>Lymphocytes%_Values:=-0.66516(4.34%)</t>
  </si>
  <si>
    <t>Lymphocytes%.max.win_0_10000(39):=-0.0111(19.55%)</t>
  </si>
  <si>
    <t>Lymphocytes%.avg.win_0_180(39):=-0.00583(10.26%)</t>
  </si>
  <si>
    <t>Age(40):=-2.08668(14.20%)</t>
  </si>
  <si>
    <t>RDW_log_Values:=-1.0032(6.83%)</t>
  </si>
  <si>
    <t>Eosinophils%_log_Values:=-0.96641(6.58%)</t>
  </si>
  <si>
    <t>Eosinophils%_log.last2.win_0_180(-65336):=-0.01162(41.95%)</t>
  </si>
  <si>
    <t>Platelets_Values:=-0.93533(6.36%)</t>
  </si>
  <si>
    <t>Platelets.max.win_730_10000(354):=-0.00888(18.17%)</t>
  </si>
  <si>
    <t>Platelets.first.win_0_10000(251):=-0.007(14.34%)</t>
  </si>
  <si>
    <t>Hemoglobin_Values:=-0.89122(6.06%)</t>
  </si>
  <si>
    <t>Hemoglobin.min.win_0_730(14.6):=-0.02172(40.57%)</t>
  </si>
  <si>
    <t>Neutrophils#_log_Values:=-0.86252(5.87%)</t>
  </si>
  <si>
    <t>Neutrophils#_log.first.win_0_10000(0.74194):=-0.01292(21.50%)</t>
  </si>
  <si>
    <t>Neutrophils#_log.max.win_730_10000(1.8718):=0.00492(8.19%)</t>
  </si>
  <si>
    <t>MCHC-M_Values:=-0.83808(5.70%)</t>
  </si>
  <si>
    <t>Hematocrit_Values:=-0.73713(5.02%)</t>
  </si>
  <si>
    <t>Hematocrit.max.win_730_10000(44):=0.00787(24.59%)</t>
  </si>
  <si>
    <t>Hematocrit.first.win_0_1000(44):=0.00298(9.31%)</t>
  </si>
  <si>
    <t>Eosinophils#_log_Values:=-0.7371(5.02%)</t>
  </si>
  <si>
    <t>Neutrophils%_Values:=-0.66598(4.53%)</t>
  </si>
  <si>
    <t>Age(40):=-1.96373(19.54%)</t>
  </si>
  <si>
    <t>RDW_log_Values:=-0.8625(8.58%)</t>
  </si>
  <si>
    <t>RDW_log.first.win_0_10000(-65336):=0.00861(15.47%)</t>
  </si>
  <si>
    <t>RDW_log.min.win_730_10000(-65336):=0.0078(14.00%)</t>
  </si>
  <si>
    <t>Platelets_Values:=-0.80085(7.97%)</t>
  </si>
  <si>
    <t>Platelets.min.win_0_360(188):=-0.0054(9.88%)</t>
  </si>
  <si>
    <t>Platelets.max.win_0_180(188):=-0.00497(9.10%)</t>
  </si>
  <si>
    <t>Platelets.max.win_0_1000(188):=-0.00427(7.80%)</t>
  </si>
  <si>
    <t>MCH_Values:=-0.77089(7.67%)</t>
  </si>
  <si>
    <t>MCHC-M_Values:=-0.59412(5.91%)</t>
  </si>
  <si>
    <t>Hemoglobin_Values:=-0.53874(5.36%)</t>
  </si>
  <si>
    <t>Eosinophils%_log_Values:=-0.49741(4.95%)</t>
  </si>
  <si>
    <t>Eosinophils%_log.last2.win_0_180(-65336):=-0.01202(28.82%)</t>
  </si>
  <si>
    <t>Hematocrit_Values:=-0.45388(4.52%)</t>
  </si>
  <si>
    <t>Hematocrit.max.win_730_10000(42):=-0.00959(26.20%)</t>
  </si>
  <si>
    <t>Neutrophils%_Values:=-0.42924(4.27%)</t>
  </si>
  <si>
    <t>Platelets_Trends:=-0.40057(3.99%)</t>
  </si>
  <si>
    <t>MCH_Trends:=0.45934(9.96%)</t>
  </si>
  <si>
    <t>Age(53):=-0.41139(8.92%)</t>
  </si>
  <si>
    <t>Platelets_Trends:=0.3801(8.24%)</t>
  </si>
  <si>
    <t>Platelets_Values:=0.2313(5.01%)</t>
  </si>
  <si>
    <t>Eosinophils%_log_Values:=0.21362(4.63%)</t>
  </si>
  <si>
    <t>Eosinophils%_log.avg.win_0_1000(1.1945):=0.0063(15.91%)</t>
  </si>
  <si>
    <t>Eosinophils%_log.max.win_0_10000(1.79176):=0.00347(8.76%)</t>
  </si>
  <si>
    <t>Eosinophils%_log.max.win_0_1000(1.79176):=0.00317(8.01%)</t>
  </si>
  <si>
    <t>MCV_Values:=0.20928(4.54%)</t>
  </si>
  <si>
    <t>MCV.max.win_730_10000(94):=0.0139(22.29%)</t>
  </si>
  <si>
    <t>MCV.avg.win_0_10000(91.77778):=0.00645(10.35%)</t>
  </si>
  <si>
    <t>Hemoglobin_Values:=0.20785(4.51%)</t>
  </si>
  <si>
    <t>Hemoglobin.last2.win_0_10000(13):=-0.00406(10.45%)</t>
  </si>
  <si>
    <t>Hemoglobin.max.win_730_10000(16):=0.00365(9.39%)</t>
  </si>
  <si>
    <t>Hemoglobin.min.win_0_10000(12.7):=-0.00356(9.14%)</t>
  </si>
  <si>
    <t>Hematocrit_Values:=0.1971(4.27%)</t>
  </si>
  <si>
    <t>Hematocrit.first.win_0_10000(45):=-0.01144(19.01%)</t>
  </si>
  <si>
    <t>Hematocrit.avg.win_0_10000(44.44444):=0.00695(11.54%)</t>
  </si>
  <si>
    <t>RDW_log_Values:=0.19686(4.27%)</t>
  </si>
  <si>
    <t>RDW_log.first.win_0_10000(-65336):=0.0162(19.69%)</t>
  </si>
  <si>
    <t>RDW_log.first.win_0_180(-65336):=0.00998(12.14%)</t>
  </si>
  <si>
    <t>MCHC-M_Values:=0.19612(4.25%)</t>
  </si>
  <si>
    <t>MCHC-M.first.win_0_730(32.6):=0.01155(16.65%)</t>
  </si>
  <si>
    <t>MCHC-M.max.win_0_360(32.8):=0.01103(15.89%)</t>
  </si>
  <si>
    <t>Age(60):=0.25008(9.01%)</t>
  </si>
  <si>
    <t>MCH_Trends:=-0.24091(8.68%)</t>
  </si>
  <si>
    <t>MPV_Values:=-0.13767(4.96%)</t>
  </si>
  <si>
    <t>MPV.avg.win_0_730(-65336):=-0.0098(18.81%)</t>
  </si>
  <si>
    <t>MPV.max.win_0_360(-65336):=0.00629(12.06%)</t>
  </si>
  <si>
    <t>MCH_Values:=-0.13443(4.84%)</t>
  </si>
  <si>
    <t>Monocytes#_log_Values:=-0.12205(4.40%)</t>
  </si>
  <si>
    <t>Monocytes#_log.max.win_730_10000(-0.35667):=0.00802(19.80%)</t>
  </si>
  <si>
    <t>Monocytes#_log.last.win_730_10000(-0.35667):=0.00671(16.57%)</t>
  </si>
  <si>
    <t>Hemoglobin_Trends:=-0.10813(3.90%)</t>
  </si>
  <si>
    <t>MCHC-M_Values:=-0.10263(3.70%)</t>
  </si>
  <si>
    <t>MCHC-M.max.win_0_10000(34.9):=-0.01018(19.39%)</t>
  </si>
  <si>
    <t>MCHC-M.min.win_0_730(34):=-0.0068(12.95%)</t>
  </si>
  <si>
    <t>Platelets_Values:=-0.09478(3.42%)</t>
  </si>
  <si>
    <t>Platelets.min.win_730_10000(256):=-0.00732(12.62%)</t>
  </si>
  <si>
    <t>Platelets.last2.win_0_10000(269):=-0.00717(12.36%)</t>
  </si>
  <si>
    <t>Platelets.max.win_0_180(284):=0.00688(11.86%)</t>
  </si>
  <si>
    <t>Monocytes%_Values:=-0.09455(3.41%)</t>
  </si>
  <si>
    <t>Monocytes%.max.win_730_10000(10):=-0.01107(29.97%)</t>
  </si>
  <si>
    <t>Eosinophils#_log_Values:=-0.08863(3.19%)</t>
  </si>
  <si>
    <t>Eosinophils#_log.max.win_0_10000(-1.60944):=-0.00422(11.64%)</t>
  </si>
  <si>
    <t>Eosinophils#_log.max.win_730_10000(-1.60944):=0.00376(10.36%)</t>
  </si>
  <si>
    <t>Eosinophils#_log.last2.win_0_730(-1.60944):=-0.0037(10.22%)</t>
  </si>
  <si>
    <t>Age(77):=0.97288(17.98%)</t>
  </si>
  <si>
    <t>Hemoglobin_Values:=-0.33408(6.17%)</t>
  </si>
  <si>
    <t>Hemoglobin.max.win_0_360(13):=-0.00782(20.65%)</t>
  </si>
  <si>
    <t>Hemoglobin.max.win_0_10000(13.4):=-0.00418(11.04%)</t>
  </si>
  <si>
    <t>Hematocrit_Values:=-0.31664(5.85%)</t>
  </si>
  <si>
    <t>Hematocrit.max.win_730_10000(40):=-0.01153(16.39%)</t>
  </si>
  <si>
    <t>Hematocrit.avg.win_0_10000(36.68):=0.00956(13.59%)</t>
  </si>
  <si>
    <t>Hematocrit_Trends:=-0.31134(5.75%)</t>
  </si>
  <si>
    <t>Hemoglobin_Trends:=-0.30012(5.55%)</t>
  </si>
  <si>
    <t>Gender( 2):=-0.2385(4.41%)</t>
  </si>
  <si>
    <t>MCH_Values:=-0.19578(3.62%)</t>
  </si>
  <si>
    <t>Basophils%_log_Values:=-0.18293(3.38%)</t>
  </si>
  <si>
    <t>Eosinophils#_log_Values:=-0.16606(3.07%)</t>
  </si>
  <si>
    <t>Eosinophils#_log.avg.win_0_10000(-2.23327):=-0.01736(31.66%)</t>
  </si>
  <si>
    <t>RBC_Values:=-0.1589(2.94%)</t>
  </si>
  <si>
    <t>RBC.max.win_0_10000(4.3):=0.01677(24.67%)</t>
  </si>
  <si>
    <t>RBC.first.win_0_10000( 4):=0.01295(19.04%)</t>
  </si>
  <si>
    <t>RDW_log_Values:=3.65654(8.64%)</t>
  </si>
  <si>
    <t>Hemoglobin_Values:=3.44813(8.15%)</t>
  </si>
  <si>
    <t>Hematocrit_Values:=3.25939(7.70%)</t>
  </si>
  <si>
    <t>Hematocrit.first.win_0_10000(49):=-0.0173(21.40%)</t>
  </si>
  <si>
    <t>Hematocrit.min.win_0_1000(24):=0.00801(9.91%)</t>
  </si>
  <si>
    <t>MCH_Values:=3.2041(7.57%)</t>
  </si>
  <si>
    <t>MCHC-M_Values:=2.5094(5.93%)</t>
  </si>
  <si>
    <t>Hemoglobin_Trends:=2.44535(5.78%)</t>
  </si>
  <si>
    <t>Hemoglobin.win_delta.win_0_180_360_10000(-6):=0.05656(28.56%)</t>
  </si>
  <si>
    <t>Age(84):=2.42392(5.73%)</t>
  </si>
  <si>
    <t>MCH_Trends:=2.07611(4.91%)</t>
  </si>
  <si>
    <t>Platelets_Values:=1.55729(3.68%)</t>
  </si>
  <si>
    <t>Platelets.last.win_0_10000(356):=0.00875(14.65%)</t>
  </si>
  <si>
    <t>Platelets.min.win_0_360(356):=0.0077(12.90%)</t>
  </si>
  <si>
    <t>RBC_Values:=1.54862(3.66%)</t>
  </si>
  <si>
    <t>RBC.max.win_0_10000(5.5):=-0.03454(37.25%)</t>
  </si>
  <si>
    <t>Age(41):=-1.85576(19.48%)</t>
  </si>
  <si>
    <t>Hemoglobin_Values:=-0.75475(7.92%)</t>
  </si>
  <si>
    <t>Hematocrit_Values:=-0.73294(7.69%)</t>
  </si>
  <si>
    <t>RDW_log_Values:=-0.71677(7.52%)</t>
  </si>
  <si>
    <t>RDW_log.max.win_0_10000(-65336):=-0.01174(24.02%)</t>
  </si>
  <si>
    <t>RDW_log.first.win_0_10000(-65336):=0.00621(12.71%)</t>
  </si>
  <si>
    <t>MCHC-M_Values:=-0.6746(7.08%)</t>
  </si>
  <si>
    <t>Platelets_Values:=-0.57516(6.04%)</t>
  </si>
  <si>
    <t>Platelets.first.win_0_10000(361):=0.01883(28.90%)</t>
  </si>
  <si>
    <t>MCH_Values:=-0.55388(5.81%)</t>
  </si>
  <si>
    <t>Platelets_Trends:=-0.38147(4.00%)</t>
  </si>
  <si>
    <t>Eosinophils%_log_Values:=-0.3193(3.35%)</t>
  </si>
  <si>
    <t>Eosinophils%_log.last2.win_0_180(-65336):=-0.01326(37.08%)</t>
  </si>
  <si>
    <t>RBC_Values:=-0.2818(2.96%)</t>
  </si>
  <si>
    <t>RBC.max.win_0_180(4.7):=-0.00545(23.33%)</t>
  </si>
  <si>
    <t>RBC.min.win_0_10000(4.6):=0.00305(13.04%)</t>
  </si>
  <si>
    <t>Age(71):=0.82564(20.22%)</t>
  </si>
  <si>
    <t>MCH_Trends:=-0.42758(10.47%)</t>
  </si>
  <si>
    <t>Eosinophils#_log_Values:=-0.15471(3.79%)</t>
  </si>
  <si>
    <t>Eosinophils#_log.max.win_0_1000(-0.9163):=0.00834(16.79%)</t>
  </si>
  <si>
    <t>Eosinophils#_log.avg.win_0_10000(-1.44232):=0.00594(11.95%)</t>
  </si>
  <si>
    <t>Neutrophils%_Trends:=-0.15303(3.75%)</t>
  </si>
  <si>
    <t>Neutrophils%.std.win_0_10000(8.60465):=-0.04282(75.91%)</t>
  </si>
  <si>
    <t>Monocytes#_log_Values:=0.149(3.65%)</t>
  </si>
  <si>
    <t>Eosinophils%_log_Values:=-0.1432(3.51%)</t>
  </si>
  <si>
    <t>Eosinophils%_log.avg.win_0_10000(1.35761):=-0.00486(13.56%)</t>
  </si>
  <si>
    <t>Eosinophils%_log.min.win_0_730(1.09861):=-0.00426(11.90%)</t>
  </si>
  <si>
    <t>MCHC-M_Values:=-0.14087(3.45%)</t>
  </si>
  <si>
    <t>Eosinophils%_log_Trends:=-0.13962(3.42%)</t>
  </si>
  <si>
    <t>Eosinophils%_log.slope.win_0_180(-65336):=0.0135(19.84%)</t>
  </si>
  <si>
    <t>Eosinophils%_log.std.win_0_730(-65336):=-0.0122(17.91%)</t>
  </si>
  <si>
    <t>Hemoglobin_Values:=-0.12397(3.04%)</t>
  </si>
  <si>
    <t>Hemoglobin.max.win_730_10000(14.6):=0.00881(30.23%)</t>
  </si>
  <si>
    <t>Basophils%_log_Values:=-0.11628(2.85%)</t>
  </si>
  <si>
    <t>RDW_log_Values:=3.23898(9.56%)</t>
  </si>
  <si>
    <t>MCH_Trends:=2.90683(8.58%)</t>
  </si>
  <si>
    <t>Hemoglobin_Values:=2.2927(6.77%)</t>
  </si>
  <si>
    <t>Hematocrit_Values:=2.19124(6.47%)</t>
  </si>
  <si>
    <t>Hematocrit.max.win_730_10000(38):=-0.02507(22.30%)</t>
  </si>
  <si>
    <t>Hematocrit.min.win_0_1000(26):=0.0121(10.77%)</t>
  </si>
  <si>
    <t>Platelets_Values:=2.13951(6.31%)</t>
  </si>
  <si>
    <t>Platelets.last.win_0_10000(377):=0.01383(14.83%)</t>
  </si>
  <si>
    <t>Platelets.min.win_0_360(361):=0.00974(10.45%)</t>
  </si>
  <si>
    <t>MCHC-M_Values:=2.09636(6.19%)</t>
  </si>
  <si>
    <t>MCHC-M.min.win_0_10000(29.7):=0.0209(17.66%)</t>
  </si>
  <si>
    <t>MCHC-M.min.win_0_180(29.7):=0.01589(13.43%)</t>
  </si>
  <si>
    <t>RBC_Values:=2.08604(6.16%)</t>
  </si>
  <si>
    <t>RBC.max.win_0_10000(4.9):=-0.019(30.69%)</t>
  </si>
  <si>
    <t>MCH_Values:=2.08588(6.15%)</t>
  </si>
  <si>
    <t>Hemoglobin_Trends:=1.58932(4.69%)</t>
  </si>
  <si>
    <t>Age(76):=1.4609(4.31%)</t>
  </si>
  <si>
    <t>RDW_log_Values:=3.26646(8.75%)</t>
  </si>
  <si>
    <t>MCH_Trends:=3.15789(8.46%)</t>
  </si>
  <si>
    <t>Hemoglobin_Values:=2.51171(6.73%)</t>
  </si>
  <si>
    <t>Hemoglobin.first.win_0_10000(16.4):=0.02882(47.81%)</t>
  </si>
  <si>
    <t>Hematocrit_Values:=2.48427(6.66%)</t>
  </si>
  <si>
    <t>Hematocrit.first.win_0_10000(49):=-0.02405(32.66%)</t>
  </si>
  <si>
    <t>Platelets_Values:=2.38634(6.39%)</t>
  </si>
  <si>
    <t>Platelets.first.win_0_10000(386):=0.03477(32.17%)</t>
  </si>
  <si>
    <t>RBC_Values:=2.3849(6.39%)</t>
  </si>
  <si>
    <t>RBC.max.win_0_1000(5.7):=-0.03624(26.06%)</t>
  </si>
  <si>
    <t>MCHC-M_Values:=2.3627(6.33%)</t>
  </si>
  <si>
    <t>MCH_Values:=2.1007(5.63%)</t>
  </si>
  <si>
    <t>Hemoglobin_Trends:=1.82925(4.90%)</t>
  </si>
  <si>
    <t>Hemoglobin.win_delta.win_0_180_360_10000(-3.1):=0.06532(27.61%)</t>
  </si>
  <si>
    <t>Age(73):=1.53567(4.11%)</t>
  </si>
  <si>
    <t>Age(41):=-2.11209(14.22%)</t>
  </si>
  <si>
    <t>Hemoglobin_Values:=-0.9991(6.73%)</t>
  </si>
  <si>
    <t>RDW_log_Values:=-0.97419(6.56%)</t>
  </si>
  <si>
    <t>RDW_log.max.win_0_10000(-65336):=-0.01052(22.87%)</t>
  </si>
  <si>
    <t>RDW_log.first.win_0_10000(-65336):=0.00652(14.17%)</t>
  </si>
  <si>
    <t>Hematocrit_Values:=-0.948(6.38%)</t>
  </si>
  <si>
    <t>Hematocrit.max.win_730_10000(37):=-0.01135(27.44%)</t>
  </si>
  <si>
    <t>MCHC-M_Values:=-0.93266(6.28%)</t>
  </si>
  <si>
    <t>MCH_Values:=-0.8135(5.48%)</t>
  </si>
  <si>
    <t>Platelets_Values:=-0.63536(4.28%)</t>
  </si>
  <si>
    <t>Platelets.min.win_730_10000(246):=-0.00614(16.38%)</t>
  </si>
  <si>
    <t>Platelets.max.win_0_180(269):=0.00397(10.57%)</t>
  </si>
  <si>
    <t>RBC_Values:=-0.62102(4.18%)</t>
  </si>
  <si>
    <t>RBC.max.win_0_10000(4.4):=0.01164(28.48%)</t>
  </si>
  <si>
    <t>Eosinophils%_log_Values:=-0.59755(4.02%)</t>
  </si>
  <si>
    <t>Eosinophils%_log.last2.win_0_180(-65336):=-0.01637(42.89%)</t>
  </si>
  <si>
    <t>MCV_Values:=-0.554(3.73%)</t>
  </si>
  <si>
    <t>MCV.max.win_730_10000(88):=-0.01724(38.16%)</t>
  </si>
  <si>
    <t>Age(41):=-1.89696(15.76%)</t>
  </si>
  <si>
    <t>Hemoglobin_Values:=-0.9072(7.54%)</t>
  </si>
  <si>
    <t>Hematocrit_Values:=-0.88196(7.33%)</t>
  </si>
  <si>
    <t>RDW_log_Values:=-0.87077(7.24%)</t>
  </si>
  <si>
    <t>RDW_log.max.win_0_10000(-65336):=-0.00687(15.77%)</t>
  </si>
  <si>
    <t>RDW_log.first.win_0_10000(-65336):=0.00503(11.53%)</t>
  </si>
  <si>
    <t>MCHC-M_Values:=-0.82991(6.90%)</t>
  </si>
  <si>
    <t>MCH_Values:=-0.7227(6.01%)</t>
  </si>
  <si>
    <t>Platelets_Values:=-0.55068(4.58%)</t>
  </si>
  <si>
    <t>Platelets.min.win_730_10000(257):=-0.01096(25.32%)</t>
  </si>
  <si>
    <t>RBC_Values:=-0.5314(4.42%)</t>
  </si>
  <si>
    <t>RBC.first.win_0_10000(4.8):=-0.01315(39.31%)</t>
  </si>
  <si>
    <t>Eosinophils%_log_Values:=-0.50806(4.22%)</t>
  </si>
  <si>
    <t>Eosinophils%_log.last2.win_0_180(-65336):=-0.0193(38.52%)</t>
  </si>
  <si>
    <t>Eosinophils#_log_Values:=-0.44056(3.66%)</t>
  </si>
  <si>
    <t>Age(40):=-2.01025(15.97%)</t>
  </si>
  <si>
    <t>RDW_log_Values:=-0.99715(7.92%)</t>
  </si>
  <si>
    <t>RDW_log.first.win_0_10000(-65336):=0.00747(17.63%)</t>
  </si>
  <si>
    <t>RDW_log.max.win_0_10000(-65336):=-0.0054(12.74%)</t>
  </si>
  <si>
    <t>Hemoglobin_Values:=-0.93977(7.47%)</t>
  </si>
  <si>
    <t>MCHC-M_Values:=-0.8928(7.09%)</t>
  </si>
  <si>
    <t>Hematocrit_Values:=-0.77615(6.17%)</t>
  </si>
  <si>
    <t>Hematocrit.max.win_0_10000(46):=-0.0057(17.27%)</t>
  </si>
  <si>
    <t>Hematocrit.min.win_0_1000(46):=-0.0039(11.78%)</t>
  </si>
  <si>
    <t>MCH_Values:=-0.76215(6.05%)</t>
  </si>
  <si>
    <t>Platelets_Values:=-0.56269(4.47%)</t>
  </si>
  <si>
    <t>Platelets.min.win_730_10000(252):=-0.0055(10.65%)</t>
  </si>
  <si>
    <t>Platelets.max.win_0_180(201):=-0.0042(8.13%)</t>
  </si>
  <si>
    <t>Platelets.min.win_0_360(201):=-0.00387(7.49%)</t>
  </si>
  <si>
    <t>MCV_Values:=-0.51722(4.11%)</t>
  </si>
  <si>
    <t>MCV.max.win_730_10000(84):=-0.02486(42.29%)</t>
  </si>
  <si>
    <t>RBC_Values:=-0.4984(3.96%)</t>
  </si>
  <si>
    <t>RBC.first.win_0_10000(5.1):=-0.00936(14.48%)</t>
  </si>
  <si>
    <t>RBC.max.win_0_10000(5.4):=-0.00806(12.48%)</t>
  </si>
  <si>
    <t>Eosinophils%_log_Values:=-0.484(3.84%)</t>
  </si>
  <si>
    <t>Eosinophils%_log.last2.win_0_180(-65336):=-0.01906(44.57%)</t>
  </si>
  <si>
    <t>Age(40):=-2.08432(14.34%)</t>
  </si>
  <si>
    <t>Hemoglobin_Values:=-0.93416(6.43%)</t>
  </si>
  <si>
    <t>Hematocrit_Values:=-0.90516(6.23%)</t>
  </si>
  <si>
    <t>Hematocrit.min.win_730_10000(32):=-0.0099(19.57%)</t>
  </si>
  <si>
    <t>Hematocrit.max.win_730_10000(37):=-0.00636(12.59%)</t>
  </si>
  <si>
    <t>RDW_log_Values:=-0.89644(6.17%)</t>
  </si>
  <si>
    <t>RDW_log.max.win_0_10000(-65336):=-0.01154(19.36%)</t>
  </si>
  <si>
    <t>RDW_log.avg.win_0_1000(-65336):=0.00832(13.97%)</t>
  </si>
  <si>
    <t>MCHC-M_Values:=-0.84933(5.84%)</t>
  </si>
  <si>
    <t>Platelets_Values:=-0.74444(5.12%)</t>
  </si>
  <si>
    <t>Platelets.min.win_730_10000(199):=0.0074(15.76%)</t>
  </si>
  <si>
    <t>Platelets.max.win_730_10000(425):=-0.00726(15.47%)</t>
  </si>
  <si>
    <t>RBC_Values:=-0.71984(4.95%)</t>
  </si>
  <si>
    <t>RBC.max.win_0_10000(4.2):=0.01485(37.07%)</t>
  </si>
  <si>
    <t>MCH_Values:=-0.6905(4.75%)</t>
  </si>
  <si>
    <t>Eosinophils%_log_Values:=-0.52105(3.58%)</t>
  </si>
  <si>
    <t>Eosinophils%_log.last2.win_0_180(-65336):=-0.01295(36.01%)</t>
  </si>
  <si>
    <t>Eosinophils#_log_Values:=-0.48057(3.31%)</t>
  </si>
  <si>
    <t>RDW_log_Values:=3.6486(9.25%)</t>
  </si>
  <si>
    <t>MCH_Trends:=3.35138(8.50%)</t>
  </si>
  <si>
    <t>Hemoglobin_Values:=2.76017(7.00%)</t>
  </si>
  <si>
    <t>Hematocrit_Values:=2.66891(6.77%)</t>
  </si>
  <si>
    <t>Hematocrit.min.win_730_10000(43):=0.0131(16.03%)</t>
  </si>
  <si>
    <t>Hematocrit.avg.win_0_10000(40.4):=-0.01072(13.12%)</t>
  </si>
  <si>
    <t>Platelets_Values:=2.5413(6.45%)</t>
  </si>
  <si>
    <t>Platelets.max.win_730_10000(372):=-0.02575(17.91%)</t>
  </si>
  <si>
    <t>Platelets.first.win_0_10000(372):=0.02197(15.28%)</t>
  </si>
  <si>
    <t>RBC_Values:=2.50976(6.37%)</t>
  </si>
  <si>
    <t>RBC.max.win_0_10000(4.8):=0.01683(22.72%)</t>
  </si>
  <si>
    <t>RBC.min.win_0_10000(3.9):=-0.01145(15.46%)</t>
  </si>
  <si>
    <t>MCHC-M_Values:=2.48372(6.30%)</t>
  </si>
  <si>
    <t>MCHC-M.min.win_0_10000(29.5):=0.03923(18.10%)</t>
  </si>
  <si>
    <t>MCHC-M.first.win_0_180(29.5):=0.0316(14.58%)</t>
  </si>
  <si>
    <t>MCH_Values:=2.26415(5.74%)</t>
  </si>
  <si>
    <t>Hemoglobin_Trends:=1.94308(4.93%)</t>
  </si>
  <si>
    <t>Hemoglobin.win_delta.win_0_180_360_10000(-5.4):=0.10256(39.72%)</t>
  </si>
  <si>
    <t>Age(73):=1.61171(4.09%)</t>
  </si>
  <si>
    <t>Age(41):=-1.9888(19.92%)</t>
  </si>
  <si>
    <t>Hemoglobin_Values:=-0.67868(6.80%)</t>
  </si>
  <si>
    <t>Hematocrit_Values:=-0.65534(6.56%)</t>
  </si>
  <si>
    <t>Hematocrit.max.win_730_10000(34):=-0.04975(52.53%)</t>
  </si>
  <si>
    <t>RDW_log_Values:=-0.6037(6.05%)</t>
  </si>
  <si>
    <t>MCHC-M_Values:=-0.54989(5.51%)</t>
  </si>
  <si>
    <t>MCHC-M.min.win_0_1000(32.5):=0.01478(15.00%)</t>
  </si>
  <si>
    <t>MCHC-M.avg.win_0_10000(33.83333):=-0.0137(13.90%)</t>
  </si>
  <si>
    <t>RBC_Values:=-0.5421(5.43%)</t>
  </si>
  <si>
    <t>RBC.max.win_0_10000(4.2):=0.0137(28.25%)</t>
  </si>
  <si>
    <t>MCH_Values:=-0.5132(5.14%)</t>
  </si>
  <si>
    <t>Platelets_Trends:=-0.38567(3.86%)</t>
  </si>
  <si>
    <t>Neutrophils%_Trends:=-0.32514(3.26%)</t>
  </si>
  <si>
    <t>Eosinophils#_log_Values:=-0.31746(3.18%)</t>
  </si>
  <si>
    <t>Eosinophils#_log.last2.win_0_180(-65336):=-0.01445(29.61%)</t>
  </si>
  <si>
    <t>RDW_log_Values:=3.40453(10.50%)</t>
  </si>
  <si>
    <t>Hemoglobin_Values:=3.1408(9.69%)</t>
  </si>
  <si>
    <t>MCH_Values:=2.97342(9.17%)</t>
  </si>
  <si>
    <t>MCH_Trends:=2.35806(7.27%)</t>
  </si>
  <si>
    <t>Hematocrit_Values:=1.9445(6.00%)</t>
  </si>
  <si>
    <t>Hematocrit.first.win_0_10000(46):=-0.02512(30.04%)</t>
  </si>
  <si>
    <t>Platelets_Values:=1.8763(5.79%)</t>
  </si>
  <si>
    <t>Platelets.last.win_0_10000(419):=0.01464(14.48%)</t>
  </si>
  <si>
    <t>Platelets.max.win_0_10000(419):=0.01034(10.22%)</t>
  </si>
  <si>
    <t>Platelets.first.win_0_10000(281):=-0.01012(10.01%)</t>
  </si>
  <si>
    <t>MCHC-M_Values:=1.77913(5.49%)</t>
  </si>
  <si>
    <t>MCHC-M.min.win_0_730(28.4):=0.0428(19.06%)</t>
  </si>
  <si>
    <t>MCHC-M.min.win_0_10000(28.4):=0.0288(12.83%)</t>
  </si>
  <si>
    <t>RBC_Values:=1.67134(5.15%)</t>
  </si>
  <si>
    <t>RBC.min.win_0_10000(3.5):=-0.0209(22.25%)</t>
  </si>
  <si>
    <t>RBC.max.win_0_10000(5.2):=-0.01487(15.83%)</t>
  </si>
  <si>
    <t>Age(73):=1.65366(5.10%)</t>
  </si>
  <si>
    <t>MCV_Values:=1.53617(4.74%)</t>
  </si>
  <si>
    <t>Age(67):=0.75063(21.68%)</t>
  </si>
  <si>
    <t>MCH_Trends:=-0.52246(15.09%)</t>
  </si>
  <si>
    <t>Hemoglobin_Values:=-0.19013(5.49%)</t>
  </si>
  <si>
    <t>Hemoglobin.max.win_0_10000(14.8):=0.00706(18.37%)</t>
  </si>
  <si>
    <t>Hemoglobin.last.win_730_10000(13):=-0.00507(13.18%)</t>
  </si>
  <si>
    <t>Gender( 2):=-0.16841(4.86%)</t>
  </si>
  <si>
    <t>MCH_Values:=-0.1613(4.66%)</t>
  </si>
  <si>
    <t>MCHC-M_Values:=-0.15022(4.34%)</t>
  </si>
  <si>
    <t>MCHC-M.min.win_0_10000(32.5):=-0.01936(29.07%)</t>
  </si>
  <si>
    <t>RDW_log_Values:=-0.13008(3.76%)</t>
  </si>
  <si>
    <t>Platelets_Values:=-0.12688(3.66%)</t>
  </si>
  <si>
    <t>Monocytes#_log_Values:=-0.11262(3.25%)</t>
  </si>
  <si>
    <t>Monocytes#_log.min.win_730_10000(-0.69315):=-0.00742(18.06%)</t>
  </si>
  <si>
    <t>Monocytes#_log.min.win_0_1000(-0.51083):=-0.0063(15.31%)</t>
  </si>
  <si>
    <t>RDW_log_Trends:=-0.1089(3.15%)</t>
  </si>
  <si>
    <t>RDW_log.slope.win_0_180(-65336):=-0.01032(27.14%)</t>
  </si>
  <si>
    <t>RDW_log_Values:=3.66795(9.22%)</t>
  </si>
  <si>
    <t>Hemoglobin_Values:=3.30203(8.30%)</t>
  </si>
  <si>
    <t>MCH_Values:=3.2079(8.06%)</t>
  </si>
  <si>
    <t>Hemoglobin_Trends:=2.62085(6.58%)</t>
  </si>
  <si>
    <t>Hemoglobin.win_delta.win_0_180_360_10000(-5.4):=0.06615(30.79%)</t>
  </si>
  <si>
    <t>MCH_Trends:=2.4925(6.26%)</t>
  </si>
  <si>
    <t>Platelets_Values:=2.0554(5.16%)</t>
  </si>
  <si>
    <t>Platelets.last.win_0_10000(388):=0.01068(13.02%)</t>
  </si>
  <si>
    <t>Platelets.min.win_730_10000(212):=-0.00963(11.75%)</t>
  </si>
  <si>
    <t>Platelets.min.win_0_360(320):=0.00803(9.80%)</t>
  </si>
  <si>
    <t>Hematocrit_Values:=1.96866(4.95%)</t>
  </si>
  <si>
    <t>Hematocrit.max.win_0_180(34):=0.01195(14.11%)</t>
  </si>
  <si>
    <t>Hematocrit.avg.win_0_10000(39.72727):=-0.01105(13.04%)</t>
  </si>
  <si>
    <t>RBC_Values:=1.82734(4.59%)</t>
  </si>
  <si>
    <t>RBC.max.win_0_10000(4.5):=0.0308(38.65%)</t>
  </si>
  <si>
    <t>MCHC-M_Values:=1.78354(4.48%)</t>
  </si>
  <si>
    <t>MCHC-M.min.win_0_10000(28.1):=0.02264(13.12%)</t>
  </si>
  <si>
    <t>MCHC-M.min.win_0_180(28.1):=0.01746(10.12%)</t>
  </si>
  <si>
    <t>MCHC-M.first.win_0_180(28.4):=0.01548(8.97%)</t>
  </si>
  <si>
    <t>Neutrophils#_log_Values:=1.61706(4.06%)</t>
  </si>
  <si>
    <t>Neutrophils#_log.max.win_0_10000(1.60944):=0.00972(14.36%)</t>
  </si>
  <si>
    <t>Neutrophils#_log.max.win_0_1000(1.60944):=0.00799(11.80%)</t>
  </si>
  <si>
    <t>MCH_Trends:=-0.60157(13.13%)</t>
  </si>
  <si>
    <t>Age(66):=0.51772(11.30%)</t>
  </si>
  <si>
    <t>Hemoglobin_Values:=-0.3281(7.16%)</t>
  </si>
  <si>
    <t>Hemoglobin.last2.win_0_180(13.8):=-0.00562(20.67%)</t>
  </si>
  <si>
    <t>Hemoglobin.min.win_0_10000(13.2):=-0.00446(16.42%)</t>
  </si>
  <si>
    <t>Hematocrit_Values:=-0.28749(6.28%)</t>
  </si>
  <si>
    <t>Eosinophils%_log_Values:=-0.22876(4.99%)</t>
  </si>
  <si>
    <t>Eosinophils%_log.last2.win_0_180(0.42527):=-0.00578(12.57%)</t>
  </si>
  <si>
    <t>Eosinophils%_log.max.win_0_180(0.42527):=0.00391(8.51%)</t>
  </si>
  <si>
    <t>Eosinophils%_log.avg.win_0_10000(0.47194):=0.00373(8.11%)</t>
  </si>
  <si>
    <t>RBC_Values:=-0.22367(4.88%)</t>
  </si>
  <si>
    <t>RBC.max.win_0_10000(4.6):=0.01007(20.91%)</t>
  </si>
  <si>
    <t>RBC.min.win_0_10000(4.4):=0.0081(16.81%)</t>
  </si>
  <si>
    <t>Eosinophils#_log_Values:=-0.22216(4.85%)</t>
  </si>
  <si>
    <t>Eosinophils#_log.max.win_730_10000(-2.30259):=0.01145(15.43%)</t>
  </si>
  <si>
    <t>Eosinophils#_log.max.win_0_1000(-2.30259):=-0.00711(9.59%)</t>
  </si>
  <si>
    <t>MCHC-M_Values:=-0.2199(4.80%)</t>
  </si>
  <si>
    <t>MCH_Values:=-0.20265(4.42%)</t>
  </si>
  <si>
    <t>RDW_log_Values:=-0.20017(4.37%)</t>
  </si>
  <si>
    <t>RDW_log.first.win_0_10000(-65336):=0.0149(23.58%)</t>
  </si>
  <si>
    <t>RDW_log.first.win_0_180(-65336):=0.00487(7.70%)</t>
  </si>
  <si>
    <t>Age(68):=0.7386(15.64%)</t>
  </si>
  <si>
    <t>MCH_Values:=-0.46549(9.86%)</t>
  </si>
  <si>
    <t>Monocytes#_log_Values:=0.2642(5.59%)</t>
  </si>
  <si>
    <t>MCHC-M_Values:=-0.24673(5.22%)</t>
  </si>
  <si>
    <t>MCHC-M.min.win_0_730(34.3):=-0.00883(16.89%)</t>
  </si>
  <si>
    <t>MCHC-M.max.win_0_730(34.3):=-0.00506(9.68%)</t>
  </si>
  <si>
    <t>Platelets_Values:=0.21354(4.52%)</t>
  </si>
  <si>
    <t>Platelets.first.win_0_10000(349):=0.02007(12.30%)</t>
  </si>
  <si>
    <t>Platelets.avg.win_0_180(722):=0.0168(10.30%)</t>
  </si>
  <si>
    <t>Platelets.first.win_0_1000(722):=-0.01158(7.10%)</t>
  </si>
  <si>
    <t>Platelets_Trends:=0.21175(4.48%)</t>
  </si>
  <si>
    <t>Hematocrit_Values:=-0.19639(4.16%)</t>
  </si>
  <si>
    <t>Hematocrit.max.win_730_10000(34):=-0.09903(37.44%)</t>
  </si>
  <si>
    <t>MCH_Trends:=-0.18553(3.93%)</t>
  </si>
  <si>
    <t>Hemoglobin_Trends:=0.18434(3.90%)</t>
  </si>
  <si>
    <t>MCV_Values:=-0.18198(3.85%)</t>
  </si>
  <si>
    <t>MCV.max.win_0_180(89):=-0.00422(13.86%)</t>
  </si>
  <si>
    <t>MCV.first.win_0_10000(91):=0.00255(8.39%)</t>
  </si>
  <si>
    <t>MCV.min.win_0_10000(89):=-0.0024(7.91%)</t>
  </si>
  <si>
    <t>Age(41):=-2.0527(13.94%)</t>
  </si>
  <si>
    <t>Hemoglobin_Values:=-1.05364(7.15%)</t>
  </si>
  <si>
    <t>Hematocrit_Values:=-1.0265(6.97%)</t>
  </si>
  <si>
    <t>Hematocrit.max.win_730_10000(32):=-0.06505(53.18%)</t>
  </si>
  <si>
    <t>RDW_log_Values:=-0.96381(6.54%)</t>
  </si>
  <si>
    <t>RDW_log.max.win_730_10000(2.56495):=-0.00907(15.11%)</t>
  </si>
  <si>
    <t>RDW_log.max.win_0_10000(2.56495):=-0.00743(12.38%)</t>
  </si>
  <si>
    <t>MCHC-M_Values:=-0.91741(6.23%)</t>
  </si>
  <si>
    <t>RBC_Values:=-0.81265(5.52%)</t>
  </si>
  <si>
    <t>RBC.min.win_0_10000(3.8):=-0.0094(23.57%)</t>
  </si>
  <si>
    <t>RBC.max.win_0_10000(4.7):=0.00684(17.14%)</t>
  </si>
  <si>
    <t>MCH_Values:=-0.77979(5.29%)</t>
  </si>
  <si>
    <t>Platelets_Values:=-0.63909(4.34%)</t>
  </si>
  <si>
    <t>Platelets.max.win_730_10000(207):=0.00579(12.71%)</t>
  </si>
  <si>
    <t>Platelets.max.win_0_180(211):=-0.00526(11.55%)</t>
  </si>
  <si>
    <t>Platelets.max.win_0_1000(211):=-0.00397(8.73%)</t>
  </si>
  <si>
    <t>Neutrophils#_log_Values:=-0.61363(4.17%)</t>
  </si>
  <si>
    <t>Neutrophils#_log.max.win_0_1000(0.64185):=-0.00707(15.88%)</t>
  </si>
  <si>
    <t>Neutrophils#_log.min.win_730_10000(1.50408):=-0.00422(9.49%)</t>
  </si>
  <si>
    <t>Eosinophils%_log_Values:=-0.60979(4.14%)</t>
  </si>
  <si>
    <t>Eosinophils%_log.last2.win_0_180(-65336):=-0.012(27.42%)</t>
  </si>
  <si>
    <t>Age(40):=-1.94099(14.17%)</t>
  </si>
  <si>
    <t>Hemoglobin_Values:=-1.00573(7.34%)</t>
  </si>
  <si>
    <t>Hematocrit_Values:=-0.968(7.07%)</t>
  </si>
  <si>
    <t>Hematocrit.last.win_730_10000(34):=-0.0144(27.52%)</t>
  </si>
  <si>
    <t>RDW_log_Values:=-0.93662(6.84%)</t>
  </si>
  <si>
    <t>RDW_log.max.win_0_10000(-65336):=-0.00864(19.60%)</t>
  </si>
  <si>
    <t>RDW_log.first.win_0_10000(-65336):=0.00551(12.51%)</t>
  </si>
  <si>
    <t>MCHC-M_Values:=-0.89815(6.56%)</t>
  </si>
  <si>
    <t>Platelets_Values:=-0.80535(5.88%)</t>
  </si>
  <si>
    <t>Platelets.min.win_0_360(170):=-0.00624(11.04%)</t>
  </si>
  <si>
    <t>Platelets.min.win_730_10000(223):=-0.00615(10.87%)</t>
  </si>
  <si>
    <t>Platelets.max.win_0_1000(170):=-0.00486(8.60%)</t>
  </si>
  <si>
    <t>RBC_Values:=-0.77314(5.64%)</t>
  </si>
  <si>
    <t>RBC.max.win_0_10000(4.9):=-0.0191(34.61%)</t>
  </si>
  <si>
    <t>MCH_Values:=-0.70844(5.17%)</t>
  </si>
  <si>
    <t>Eosinophils%_log_Values:=-0.52722(3.85%)</t>
  </si>
  <si>
    <t>Eosinophils%_log.last2.win_0_180(-65336):=-0.01255(38.19%)</t>
  </si>
  <si>
    <t>Monocytes%_Values:=-0.47971(3.50%)</t>
  </si>
  <si>
    <t>Monocytes%.first.win_0_10000( 4):=0.01483(22.54%)</t>
  </si>
  <si>
    <t>Monocytes%.max.win_730_10000( 4):=-0.01206(18.33%)</t>
  </si>
  <si>
    <t>Age(40):=-2.0058(18.31%)</t>
  </si>
  <si>
    <t>RDW_log_Values:=-0.90407(8.25%)</t>
  </si>
  <si>
    <t>Hemoglobin_Values:=-0.84588(7.72%)</t>
  </si>
  <si>
    <t>Hemoglobin.min.win_0_730(15.8):=-0.01963(41.94%)</t>
  </si>
  <si>
    <t>Platelets_Values:=-0.8039(7.34%)</t>
  </si>
  <si>
    <t>Platelets.min.win_0_360(298):=0.00622(12.66%)</t>
  </si>
  <si>
    <t>Platelets.min.win_730_10000(303):=-0.0061(12.40%)</t>
  </si>
  <si>
    <t>MCHC-M_Values:=-0.78754(7.19%)</t>
  </si>
  <si>
    <t>Hematocrit_Values:=-0.67801(6.19%)</t>
  </si>
  <si>
    <t>Hematocrit.first.win_0_10000(46):=-0.01254(23.89%)</t>
  </si>
  <si>
    <t>Hematocrit.max.win_730_10000(46):=0.00828(15.77%)</t>
  </si>
  <si>
    <t>MCH_Values:=-0.67013(6.12%)</t>
  </si>
  <si>
    <t>Eosinophils%_log_Values:=-0.4645(4.24%)</t>
  </si>
  <si>
    <t>Eosinophils%_log.last2.win_0_180(-65336):=-0.01234(34.96%)</t>
  </si>
  <si>
    <t>Neutrophils%_Trends:=-0.44668(4.08%)</t>
  </si>
  <si>
    <t>Platelets_Trends:=-0.4288(3.91%)</t>
  </si>
  <si>
    <t>Age(41):=-2.11904(14.10%)</t>
  </si>
  <si>
    <t>Hemoglobin_Values:=-0.96326(6.41%)</t>
  </si>
  <si>
    <t>Hematocrit_Values:=-0.93769(6.24%)</t>
  </si>
  <si>
    <t>Hematocrit.max.win_730_10000(33):=-0.0722(65.45%)</t>
  </si>
  <si>
    <t>RDW_log_Values:=-0.88253(5.87%)</t>
  </si>
  <si>
    <t>RBC_Values:=-0.84357(5.61%)</t>
  </si>
  <si>
    <t>RBC.max.win_0_10000(4.3):=0.01245(31.33%)</t>
  </si>
  <si>
    <t>MCHC-M_Values:=-0.82511(5.49%)</t>
  </si>
  <si>
    <t>Eosinophils%_log_Values:=-0.72592(4.83%)</t>
  </si>
  <si>
    <t>Eosinophils%_log.last2.win_0_180(-65336):=-0.01257(36.83%)</t>
  </si>
  <si>
    <t>Platelets_Values:=-0.68715(4.57%)</t>
  </si>
  <si>
    <t>Platelets.min.win_730_10000(197):=0.00815(15.61%)</t>
  </si>
  <si>
    <t>Platelets.max.win_730_10000(197):=0.00543(10.39%)</t>
  </si>
  <si>
    <t>Eosinophils#_log_Values:=-0.66986(4.46%)</t>
  </si>
  <si>
    <t>Eosinophils#_log.last2.win_0_180(-65336):=-0.01732(35.53%)</t>
  </si>
  <si>
    <t>MCH_Values:=-0.62323(4.15%)</t>
  </si>
  <si>
    <t>RDW_log_Values:=2.88998(9.07%)</t>
  </si>
  <si>
    <t>MCH_Trends:=2.74456(8.62%)</t>
  </si>
  <si>
    <t>Hemoglobin_Values:=1.97393(6.20%)</t>
  </si>
  <si>
    <t>Hemoglobin.last.win_0_10000(7.1):=0.0726(36.77%)</t>
  </si>
  <si>
    <t>Hematocrit_Values:=1.92706(6.05%)</t>
  </si>
  <si>
    <t>Hematocrit.max.win_730_10000(34):=-0.12305(54.02%)</t>
  </si>
  <si>
    <t>RBC_Values:=1.90674(5.99%)</t>
  </si>
  <si>
    <t>RBC.max.win_0_10000(4.1):=0.01829(17.86%)</t>
  </si>
  <si>
    <t>RBC.first.win_0_10000(3.9):=0.01533(14.97%)</t>
  </si>
  <si>
    <t>MCHC-M_Values:=1.87183(5.88%)</t>
  </si>
  <si>
    <t>MCHC-M.min.win_0_10000(29.7):=0.02542(14.84%)</t>
  </si>
  <si>
    <t>MCHC-M.min.win_0_180(29.7):=0.01992(11.63%)</t>
  </si>
  <si>
    <t>Hemoglobin_Trends:=1.80247(5.66%)</t>
  </si>
  <si>
    <t>Platelets_Values:=1.73344(5.44%)</t>
  </si>
  <si>
    <t>Platelets.max.win_730_10000(361):=-0.01457(11.00%)</t>
  </si>
  <si>
    <t>Platelets.last.win_0_10000(389):=0.0122(9.21%)</t>
  </si>
  <si>
    <t>Platelets.min.win_730_10000(288):=-0.01132(8.54%)</t>
  </si>
  <si>
    <t>MCH_Values:=1.70544(5.35%)</t>
  </si>
  <si>
    <t>Age(68):=1.47541(4.63%)</t>
  </si>
  <si>
    <t>Age(41):=-2.17114(11.92%)</t>
  </si>
  <si>
    <t>Hemoglobin_Values:=-1.02805(5.64%)</t>
  </si>
  <si>
    <t>Hematocrit_Values:=-0.99192(5.44%)</t>
  </si>
  <si>
    <t>Hematocrit.last.win_730_10000(33):=-0.02153(36.70%)</t>
  </si>
  <si>
    <t>RBC_Values:=-0.95809(5.26%)</t>
  </si>
  <si>
    <t>RBC.max.win_0_10000( 5):=-0.01519(21.64%)</t>
  </si>
  <si>
    <t>RBC.min.win_0_10000(3.5):=-0.01432(20.40%)</t>
  </si>
  <si>
    <t>Platelets_Values:=-0.92796(5.09%)</t>
  </si>
  <si>
    <t>Platelets.first.win_0_10000(288):=-0.00597(12.73%)</t>
  </si>
  <si>
    <t>Platelets.max.win_0_730(262):=-0.00568(12.10%)</t>
  </si>
  <si>
    <t>Platelets.min.win_0_730(262):=0.00535(11.41%)</t>
  </si>
  <si>
    <t>Eosinophils%_log_Values:=-0.89426(4.91%)</t>
  </si>
  <si>
    <t>Eosinophils%_log.last2.win_0_180(-65336):=-0.0124(27.48%)</t>
  </si>
  <si>
    <t>Neutrophils#_log_Values:=-0.89094(4.89%)</t>
  </si>
  <si>
    <t>Neutrophils#_log.first.win_0_10000(2.04122):=-0.00377(14.17%)</t>
  </si>
  <si>
    <t>Neutrophils#_log.max.win_0_10000(2.04122):=-0.00366(13.78%)</t>
  </si>
  <si>
    <t>RDW_log_Values:=-0.88945(4.88%)</t>
  </si>
  <si>
    <t>RDW_log.max.win_0_10000(2.58776):=-0.00748(14.67%)</t>
  </si>
  <si>
    <t>RDW_log.first.win_0_10000(2.5337):=0.00708(13.90%)</t>
  </si>
  <si>
    <t>Eosinophils#_log_Values:=-0.8542(4.69%)</t>
  </si>
  <si>
    <t>Eosinophils#_log.last2.win_0_180(-65336):=-0.01554(26.16%)</t>
  </si>
  <si>
    <t>MCHC-M_Values:=-0.82671(4.54%)</t>
  </si>
  <si>
    <t>RDW_log_Values:=3.6141(9.40%)</t>
  </si>
  <si>
    <t>Hemoglobin_Values:=3.26641(8.49%)</t>
  </si>
  <si>
    <t>MCH_Values:=3.15134(8.19%)</t>
  </si>
  <si>
    <t>Hemoglobin_Trends:=2.70009(7.02%)</t>
  </si>
  <si>
    <t>Age(84):=2.5833(6.72%)</t>
  </si>
  <si>
    <t>MCH_Trends:=2.3348(6.07%)</t>
  </si>
  <si>
    <t>Platelets_Values:=1.7834(4.64%)</t>
  </si>
  <si>
    <t>Platelets.max.win_0_10000(291):=-0.00598(13.78%)</t>
  </si>
  <si>
    <t>Platelets.min.win_0_730(255):=0.0048(11.08%)</t>
  </si>
  <si>
    <t>Platelets.min.win_0_360(257):=0.0039(9.01%)</t>
  </si>
  <si>
    <t>Hematocrit_Values:=1.773(4.61%)</t>
  </si>
  <si>
    <t>Hematocrit.first.win_0_10000(37):=0.01225(14.82%)</t>
  </si>
  <si>
    <t>Hematocrit.max.win_0_180(24):=0.0094(11.38%)</t>
  </si>
  <si>
    <t>RBC_Values:=1.61273(4.19%)</t>
  </si>
  <si>
    <t>RBC.max.win_0_10000(4.1):=0.03386(29.82%)</t>
  </si>
  <si>
    <t>Hematocrit_Trends:=1.5119(3.93%)</t>
  </si>
  <si>
    <t>RDW_log_Values:=3.1237(8.76%)</t>
  </si>
  <si>
    <t>RDW_log.min.win_730_10000(2.63906):=-0.03583(22.26%)</t>
  </si>
  <si>
    <t>RDW_log.first.win_0_1000(-65336):=0.01988(12.35%)</t>
  </si>
  <si>
    <t>Hemoglobin_Values:=2.92787(8.21%)</t>
  </si>
  <si>
    <t>MCH_Trends:=2.83572(7.96%)</t>
  </si>
  <si>
    <t>Hematocrit_Values:=2.23728(6.28%)</t>
  </si>
  <si>
    <t>Hematocrit.min.win_0_1000(25):=0.00814(11.32%)</t>
  </si>
  <si>
    <t>Hematocrit.last2.win_0_180(26):=0.00731(10.18%)</t>
  </si>
  <si>
    <t>Hematocrit.avg.win_0_730(30.5):=0.00716(9.97%)</t>
  </si>
  <si>
    <t>Platelets_Values:=2.15247(6.04%)</t>
  </si>
  <si>
    <t>Platelets.first.win_0_10000(516):=0.03913(22.08%)</t>
  </si>
  <si>
    <t>Platelets.max.win_730_10000(516):=-0.02623(14.80%)</t>
  </si>
  <si>
    <t>RBC_Values:=2.0868(5.85%)</t>
  </si>
  <si>
    <t>RBC.first.win_0_1000(3.8):=-0.01815(18.39%)</t>
  </si>
  <si>
    <t>RBC.max.win_0_10000(4.3):=0.018(18.23%)</t>
  </si>
  <si>
    <t>MCHC-M_Values:=2.05963(5.78%)</t>
  </si>
  <si>
    <t>MCH_Values:=1.8036(5.06%)</t>
  </si>
  <si>
    <t>Hematocrit_Trends:=1.47322(4.13%)</t>
  </si>
  <si>
    <t>Platelets_Trends:=1.36854(3.84%)</t>
  </si>
  <si>
    <t>Age(40):=-2.0088(11.54%)</t>
  </si>
  <si>
    <t>Hemoglobin_Values:=-1.11991(6.43%)</t>
  </si>
  <si>
    <t>Hematocrit_Values:=-1.0783(6.19%)</t>
  </si>
  <si>
    <t>Hematocrit.last.win_730_10000(33):=-0.01407(23.05%)</t>
  </si>
  <si>
    <t>Hematocrit.first.win_0_1000(33):=-0.01289(21.12%)</t>
  </si>
  <si>
    <t>RDW_log_Values:=-1.0355(5.95%)</t>
  </si>
  <si>
    <t>MCHC-M_Values:=-0.97587(5.60%)</t>
  </si>
  <si>
    <t>Platelets_Values:=-0.89027(5.11%)</t>
  </si>
  <si>
    <t>Platelets.min.win_730_10000(246):=-0.00901(19.06%)</t>
  </si>
  <si>
    <t>Platelets.first.win_0_10000(252):=-0.00587(12.41%)</t>
  </si>
  <si>
    <t>RBC_Values:=-0.8492(4.88%)</t>
  </si>
  <si>
    <t>RBC.max.win_0_10000( 5):=-0.00803(22.62%)</t>
  </si>
  <si>
    <t>RBC.first.win_0_730( 5):=-0.00389(10.95%)</t>
  </si>
  <si>
    <t>Eosinophils%_log_Values:=-0.83374(4.79%)</t>
  </si>
  <si>
    <t>Eosinophils%_log.min.win_730_10000( 0):=0.01468(24.45%)</t>
  </si>
  <si>
    <t>Eosinophils%_log.last2.win_0_180(-65336):=-0.012(19.97%)</t>
  </si>
  <si>
    <t>MCH_Values:=-0.7912(4.54%)</t>
  </si>
  <si>
    <t>Neutrophils#_log_Values:=-0.7898(4.54%)</t>
  </si>
  <si>
    <t>Neutrophils#_log.max.win_730_10000(2.11626):=0.00484(16.06%)</t>
  </si>
  <si>
    <t>Neutrophils#_log.min.win_0_10000(1.19392):=-0.00433(14.39%)</t>
  </si>
  <si>
    <t>Tree_iterative_covariance(MAX)</t>
  </si>
  <si>
    <t>Tree_iterative_covariance(New equation)</t>
  </si>
  <si>
    <t>FEATURES::Tree_iterative_covariance(New)</t>
  </si>
  <si>
    <t>FEATURES::Tree_iterative_covariance(Max)</t>
  </si>
  <si>
    <t>#########</t>
  </si>
  <si>
    <t>########</t>
  </si>
  <si>
    <t>Age(40):=-1.82153(42.24%)</t>
  </si>
  <si>
    <t>Platelets_Trends:=-0.21577(5.00%)</t>
  </si>
  <si>
    <t>MCH_Values:=-0.20835(4.83%)</t>
  </si>
  <si>
    <t>MCHC-M_Values:=-0.17595(4.08%)</t>
  </si>
  <si>
    <t>Eosinophils%_log_Trends:=-0.17058(3.96%)</t>
  </si>
  <si>
    <t>Neutrophils%_Trends:=-0.13687(3.17%)</t>
  </si>
  <si>
    <t>MCH_Trends:=-0.12847(2.98%)</t>
  </si>
  <si>
    <t>Eosinophils#_log_Values:=-0.10304(2.39%)</t>
  </si>
  <si>
    <t>Hemoglobin_Values:=-0.09416(2.18%)</t>
  </si>
  <si>
    <t>Eosinophils%_log_Values:=-0.08826(2.05%)</t>
  </si>
  <si>
    <t>Age(40):=-2.00416(45.45%)</t>
  </si>
  <si>
    <t>Eosinophils%_log_Trends:=-0.20482(4.65%)</t>
  </si>
  <si>
    <t>Platelets_Trends:=-0.19921(4.52%)</t>
  </si>
  <si>
    <t>MCH_Values:=-0.19704(4.47%)</t>
  </si>
  <si>
    <t>MCH_Trends:=-0.16817(3.81%)</t>
  </si>
  <si>
    <t>MCHC-M_Values:=-0.14302(3.24%)</t>
  </si>
  <si>
    <t>Neutrophils%_Values:=-0.12734(2.89%)</t>
  </si>
  <si>
    <t>Eosinophils#_log_Values:=-0.09833(2.23%)</t>
  </si>
  <si>
    <t>MPV_Trends:=-0.08978(2.04%)</t>
  </si>
  <si>
    <t>MPV.std.win_0_10000(0.4):=-0.01082(23.08%)</t>
  </si>
  <si>
    <t>MPV.slope.win_0_1000(-65336):=-0.0073(15.58%)</t>
  </si>
  <si>
    <t>MCHC-M_Trends:=-0.081(1.84%)</t>
  </si>
  <si>
    <t>MCHC-M.std.win_0_730(-65336):=-0.01075(30.24%)</t>
  </si>
  <si>
    <t>Age(41):=-2.07203(46.63%)</t>
  </si>
  <si>
    <t>MCH_Values:=-0.28998(6.53%)</t>
  </si>
  <si>
    <t>Platelets_Trends:=-0.2473(5.57%)</t>
  </si>
  <si>
    <t>MCHC-M_Values:=-0.18486(4.16%)</t>
  </si>
  <si>
    <t>Eosinophils%_log_Trends:=-0.18472(4.16%)</t>
  </si>
  <si>
    <t>Eosinophils#_log_Values:=-0.11202(2.52%)</t>
  </si>
  <si>
    <t>Neutrophils%_Values:=-0.09662(2.17%)</t>
  </si>
  <si>
    <t>Eosinophils%_log_Values:=-0.0939(2.11%)</t>
  </si>
  <si>
    <t>Hemoglobin_Values:=-0.0864(1.94%)</t>
  </si>
  <si>
    <t>Neutrophils%_Trends:=-0.08635(1.94%)</t>
  </si>
  <si>
    <t>Age(41):=-2.06444(48.45%)</t>
  </si>
  <si>
    <t>Platelets_Trends:=-0.2057(4.83%)</t>
  </si>
  <si>
    <t>MCH_Trends:=-0.18682(4.38%)</t>
  </si>
  <si>
    <t>Eosinophils%_log_Trends:=-0.15428(3.62%)</t>
  </si>
  <si>
    <t>Eosinophils%_log.slope.win_0_180(-65336):=-0.0491(54.72%)</t>
  </si>
  <si>
    <t>MCH_Values:=-0.1422(3.34%)</t>
  </si>
  <si>
    <t>MCHC-M_Values:=-0.13993(3.28%)</t>
  </si>
  <si>
    <t>Hemoglobin_Trends:=-0.11177(2.62%)</t>
  </si>
  <si>
    <t>Hemoglobin.win_delta.win_0_180_730_10000(2.9):=-0.03536(37.36%)</t>
  </si>
  <si>
    <t>Neutrophils%_Values:=-0.11108(2.61%)</t>
  </si>
  <si>
    <t>Neutrophils%_Trends:=-0.08715(2.05%)</t>
  </si>
  <si>
    <t>RDW_log_Values:=-0.08397(1.97%)</t>
  </si>
  <si>
    <t>Age(69):=0.85485(26.64%)</t>
  </si>
  <si>
    <t>Platelets_Trends:=-0.3767(11.74%)</t>
  </si>
  <si>
    <t>MCH_Values:=-0.24468(7.62%)</t>
  </si>
  <si>
    <t>MCV_Values:=-0.18307(5.70%)</t>
  </si>
  <si>
    <t>Gender( 1):=0.17012(5.30%)</t>
  </si>
  <si>
    <t>MCHC-M_Values:=-0.1347(4.20%)</t>
  </si>
  <si>
    <t>Eosinophils%_log_Trends:=-0.1327(4.14%)</t>
  </si>
  <si>
    <t>MCHC-M_Trends:=-0.0847(2.64%)</t>
  </si>
  <si>
    <t>Hemoglobin_Values:=-0.0547(1.70%)</t>
  </si>
  <si>
    <t>Hemoglobin.avg.win_0_1000(14.5):=-0.01408(23.87%)</t>
  </si>
  <si>
    <t>Hemoglobin.avg.win_0_10000(14.54):=0.00594(10.07%)</t>
  </si>
  <si>
    <t>MCH_Trends:=-0.05447(1.70%)</t>
  </si>
  <si>
    <t>MCH_Trends:=-0.27408(11.99%)</t>
  </si>
  <si>
    <t>MPV_Values:=0.25673(11.23%)</t>
  </si>
  <si>
    <t>Age(59):=0.25338(11.09%)</t>
  </si>
  <si>
    <t>Hemoglobin_Trends:=-0.16557(7.25%)</t>
  </si>
  <si>
    <t>MCHC-M_Values:=-0.08863(3.88%)</t>
  </si>
  <si>
    <t>Platelets_Trends:=-0.08075(3.53%)</t>
  </si>
  <si>
    <t>Gender( 1):=0.07861(3.44%)</t>
  </si>
  <si>
    <t>Basophils%_log_Values:=-0.06689(2.93%)</t>
  </si>
  <si>
    <t>Hemoglobin_Values:=-0.06174(2.70%)</t>
  </si>
  <si>
    <t>Lymphocytes%_Trends:=0.05849(2.56%)</t>
  </si>
  <si>
    <t>Lymphocytes%.slope.win_0_10000(-0.99044):=0.00604(21.69%)</t>
  </si>
  <si>
    <t>Lymphocytes%.std.win_0_10000(2.71146):=0.00467(16.75%)</t>
  </si>
  <si>
    <t>Age(70):=0.80495(25.30%)</t>
  </si>
  <si>
    <t>Hemoglobin_Trends:=-0.30525(9.59%)</t>
  </si>
  <si>
    <t>MCH_Trends:=-0.26367(8.29%)</t>
  </si>
  <si>
    <t>MCH_Values:=-0.20425(6.42%)</t>
  </si>
  <si>
    <t>Gender( 2):=-0.1732(5.44%)</t>
  </si>
  <si>
    <t>Basophils%_log_Values:=-0.1094(3.44%)</t>
  </si>
  <si>
    <t>Monocytes#_log_Values:=0.09284(2.92%)</t>
  </si>
  <si>
    <t>Eosinophils#_log_Trends:=-0.09094(2.86%)</t>
  </si>
  <si>
    <t>RDW_log_Trends:=-0.07673(2.41%)</t>
  </si>
  <si>
    <t>RDW_log.slope.win_0_180(-65336):=-0.01653(38.30%)</t>
  </si>
  <si>
    <t>Hematocrit_Values:=0.06638(2.09%)</t>
  </si>
  <si>
    <t>Age(74):=0.8704(26.03%)</t>
  </si>
  <si>
    <t>MPV_Values:=-0.4241(12.68%)</t>
  </si>
  <si>
    <t>MCH_Trends:=-0.36163(10.81%)</t>
  </si>
  <si>
    <t>Gender( 2):=-0.20987(6.28%)</t>
  </si>
  <si>
    <t>MCH_Values:=-0.18752(5.61%)</t>
  </si>
  <si>
    <t>Eosinophils%_log_Trends:=-0.10752(3.21%)</t>
  </si>
  <si>
    <t>RBC_Values:=-0.08514(2.55%)</t>
  </si>
  <si>
    <t>Hemoglobin_Trends:=0.07225(2.16%)</t>
  </si>
  <si>
    <t>Hemoglobin.win_delta.win_0_180_360_10000(-1.8):=0.04102(44.13%)</t>
  </si>
  <si>
    <t>Eosinophils%_log_Values:=-0.06308(1.89%)</t>
  </si>
  <si>
    <t>WBC_log_Values:=-0.06039(1.81%)</t>
  </si>
  <si>
    <t>Age(63):=0.34016(15.84%)</t>
  </si>
  <si>
    <t>MCH_Trends:=-0.19811(9.22%)</t>
  </si>
  <si>
    <t>Platelets_Trends:=-0.12613(5.87%)</t>
  </si>
  <si>
    <t>Lymphocytes%_Trends:=0.0921(4.29%)</t>
  </si>
  <si>
    <t>Basophils%_log_Values:=-0.0919(4.28%)</t>
  </si>
  <si>
    <t>Monocytes%_Values:=-0.09185(4.28%)</t>
  </si>
  <si>
    <t>MPV_Values:=-0.08462(3.94%)</t>
  </si>
  <si>
    <t>MCH_Values:=-0.07692(3.58%)</t>
  </si>
  <si>
    <t>Neutrophils#_log_Values:=0.0636(2.96%)</t>
  </si>
  <si>
    <t>Monocytes#_log_Trends:=0.06274(2.92%)</t>
  </si>
  <si>
    <t>Monocytes#_log.last_delta.win_0_180(0.51083):=0.016(33.71%)</t>
  </si>
  <si>
    <t>Age(40):=-2.03042(45.44%)</t>
  </si>
  <si>
    <t>MCH_Values:=-0.24058(5.38%)</t>
  </si>
  <si>
    <t>Eosinophils%_log_Trends:=-0.1909(4.27%)</t>
  </si>
  <si>
    <t>MCH_Trends:=-0.16272(3.64%)</t>
  </si>
  <si>
    <t>MCHC-M_Values:=-0.14444(3.23%)</t>
  </si>
  <si>
    <t>Platelets_Trends:=-0.13793(3.09%)</t>
  </si>
  <si>
    <t>Eosinophils#_log_Values:=-0.12139(2.72%)</t>
  </si>
  <si>
    <t>MCHC-M_Trends:=-0.0931(2.08%)</t>
  </si>
  <si>
    <t>MCHC-M.std.win_0_730(-65336):=-0.01009(35.37%)</t>
  </si>
  <si>
    <t>Monocytes#_log_Values:=-0.09301(2.08%)</t>
  </si>
  <si>
    <t>MPV_Values:=-0.09166(2.05%)</t>
  </si>
  <si>
    <t>MPV.avg.win_0_730(-65336):=-0.01351(20.48%)</t>
  </si>
  <si>
    <t>MPV.min.win_0_10000(-65336):=-0.008(12.13%)</t>
  </si>
  <si>
    <t>Age(62):=0.29967(12.65%)</t>
  </si>
  <si>
    <t>MCH_Trends:=-0.29549(12.47%)</t>
  </si>
  <si>
    <t>Gender( 1):=0.15724(6.64%)</t>
  </si>
  <si>
    <t>Monocytes#_log_Values:=0.12969(5.47%)</t>
  </si>
  <si>
    <t>MCHC-M_Values:=0.12398(5.23%)</t>
  </si>
  <si>
    <t>MCHC-M.first.win_0_730(32.8):=0.04317(33.29%)</t>
  </si>
  <si>
    <t>MCH_Values:=-0.11189(4.72%)</t>
  </si>
  <si>
    <t>Lymphocytes#_log_Values:=0.10648(4.49%)</t>
  </si>
  <si>
    <t>Eosinophils%_log_Trends:=-0.08174(3.45%)</t>
  </si>
  <si>
    <t>Eosinophils%_log.slope.win_0_10000(-0.01187):=-0.01412(20.34%)</t>
  </si>
  <si>
    <t>Eosinophils%_log.slope.win_0_180(-65336):=0.01333(19.21%)</t>
  </si>
  <si>
    <t>Hemoglobin_Values:=-0.076(3.21%)</t>
  </si>
  <si>
    <t>Hemoglobin.min.win_0_10000(14.6):=-0.01474(28.48%)</t>
  </si>
  <si>
    <t>MCV_Trends:=-0.07278(3.07%)</t>
  </si>
  <si>
    <t>MCH_Trends:=1.88585(20.96%)</t>
  </si>
  <si>
    <t>Age(82):=1.13423(12.61%)</t>
  </si>
  <si>
    <t>MCH_Values:=0.716(7.96%)</t>
  </si>
  <si>
    <t>Hematocrit_Trends:=0.59238(6.58%)</t>
  </si>
  <si>
    <t>Platelets_Trends:=0.5923(6.58%)</t>
  </si>
  <si>
    <t>Hemoglobin_Trends:=0.3414(3.79%)</t>
  </si>
  <si>
    <t>WBC_log_Trends:=0.33957(3.77%)</t>
  </si>
  <si>
    <t>RDW_log_Values:=0.33704(3.75%)</t>
  </si>
  <si>
    <t>MCV_Trends:=0.33263(3.70%)</t>
  </si>
  <si>
    <t>MCV.win_delta.win_0_180_730_10000(-19):=0.0274(20.88%)</t>
  </si>
  <si>
    <t>MCV.slope.win_0_10000(-5.24429):=0.02143(16.33%)</t>
  </si>
  <si>
    <t>Lymphocytes#_log_Values:=0.26553(2.95%)</t>
  </si>
  <si>
    <t>MCH_Trends:=1.98473(21.51%)</t>
  </si>
  <si>
    <t>Age(92):=0.94343(10.22%)</t>
  </si>
  <si>
    <t>MCH_Values:=0.69093(7.49%)</t>
  </si>
  <si>
    <t>Platelets_Trends:=0.66308(7.19%)</t>
  </si>
  <si>
    <t>Hematocrit_Trends:=0.65442(7.09%)</t>
  </si>
  <si>
    <t>RBC_Trends:=0.46525(5.04%)</t>
  </si>
  <si>
    <t>Hemoglobin_Trends:=0.39228(4.25%)</t>
  </si>
  <si>
    <t>MCV_Trends:=0.34183(3.70%)</t>
  </si>
  <si>
    <t>MCV.std.win_0_360(3.85861):=0.0198(14.89%)</t>
  </si>
  <si>
    <t>MCV.last_delta.win_0_360(-9):=0.01898(14.27%)</t>
  </si>
  <si>
    <t>WBC_log_Trends:=0.26924(2.92%)</t>
  </si>
  <si>
    <t>RDW_log_Values:=0.26398(2.86%)</t>
  </si>
  <si>
    <t>MCH_Trends:=1.9285(19.55%)</t>
  </si>
  <si>
    <t>Age(67):=0.96143(9.75%)</t>
  </si>
  <si>
    <t>MCH_Values:=0.81409(8.25%)</t>
  </si>
  <si>
    <t>Hematocrit_Trends:=0.66226(6.71%)</t>
  </si>
  <si>
    <t>Platelets_Trends:=0.63682(6.45%)</t>
  </si>
  <si>
    <t>RBC_Trends:=0.45587(4.62%)</t>
  </si>
  <si>
    <t>MCV_Trends:=0.4499(4.56%)</t>
  </si>
  <si>
    <t>MCV.slope.win_0_1000(-8.47288):=0.02984(18.70%)</t>
  </si>
  <si>
    <t>MCV.last_delta.win_0_360(-19):=0.029(18.18%)</t>
  </si>
  <si>
    <t>Hemoglobin_Trends:=0.4252(4.31%)</t>
  </si>
  <si>
    <t>RDW_log_Values:=0.4172(4.23%)</t>
  </si>
  <si>
    <t>WBC_log_Trends:=0.32672(3.31%)</t>
  </si>
  <si>
    <t>WBC_log.std.win_0_730(0.0933):=0.02427(34.72%)</t>
  </si>
  <si>
    <t>MCH_Trends:=-0.19726(10.34%)</t>
  </si>
  <si>
    <t>Age(60):=0.14497(7.60%)</t>
  </si>
  <si>
    <t>MCV_Values:=0.11548(6.05%)</t>
  </si>
  <si>
    <t>Hemoglobin_Trends:=-0.11363(5.95%)</t>
  </si>
  <si>
    <t>Hematocrit_Trends:=-0.07948(4.16%)</t>
  </si>
  <si>
    <t>Basophils%_log_Values:=-0.07023(3.68%)</t>
  </si>
  <si>
    <t>Gender( 1):=0.06886(3.61%)</t>
  </si>
  <si>
    <t>RDW_log_Values:=0.06353(3.33%)</t>
  </si>
  <si>
    <t>Neutrophils%_Trends:=0.05777(3.03%)</t>
  </si>
  <si>
    <t>MCV_Trends:=-0.0546(2.86%)</t>
  </si>
  <si>
    <t>Age(50):=-1.04689(30.13%)</t>
  </si>
  <si>
    <t>MCH_Values:=0.53136(15.29%)</t>
  </si>
  <si>
    <t>Eosinophils%_log_Trends:=0.17374(5.00%)</t>
  </si>
  <si>
    <t>Gender( 1):=0.1718(4.94%)</t>
  </si>
  <si>
    <t>Platelets_Values:=0.13134(3.78%)</t>
  </si>
  <si>
    <t>Hemoglobin_Trends:=0.10539(3.03%)</t>
  </si>
  <si>
    <t>Hemoglobin.slope.win_0_10000(-0.50599):=0.02567(23.23%)</t>
  </si>
  <si>
    <t>Hemoglobin.win_delta.win_0_180_730_10000(-1.2):=0.02227(20.15%)</t>
  </si>
  <si>
    <t>Lymphocytes%_Values:=-0.09012(2.59%)</t>
  </si>
  <si>
    <t>MCV_Values:=-0.08473(2.44%)</t>
  </si>
  <si>
    <t>Hematocrit_Trends:=0.08336(2.40%)</t>
  </si>
  <si>
    <t>Basophils%_log_Values:=-0.07738(2.23%)</t>
  </si>
  <si>
    <t>Age(84):=0.96052(28.80%)</t>
  </si>
  <si>
    <t>MCH_Trends:=-0.34942(10.48%)</t>
  </si>
  <si>
    <t>MCH_Values:=-0.23208(6.96%)</t>
  </si>
  <si>
    <t>MCV_Values:=-0.18224(5.46%)</t>
  </si>
  <si>
    <t>Gender( 2):=-0.17117(5.13%)</t>
  </si>
  <si>
    <t>Hemoglobin_Trends:=-0.15439(4.63%)</t>
  </si>
  <si>
    <t>RBC_Values:=-0.08358(2.51%)</t>
  </si>
  <si>
    <t>Lymphocytes%_Values:=0.08268(2.48%)</t>
  </si>
  <si>
    <t>RBC_Trends:=-0.07588(2.28%)</t>
  </si>
  <si>
    <t>Basophils%_log_Values:=-0.06788(2.04%)</t>
  </si>
  <si>
    <t>Age(40):=-1.94544(42.24%)</t>
  </si>
  <si>
    <t>MCH_Values:=-0.23923(5.19%)</t>
  </si>
  <si>
    <t>Platelets_Trends:=-0.22509(4.89%)</t>
  </si>
  <si>
    <t>Eosinophils%_log_Trends:=-0.1509(3.28%)</t>
  </si>
  <si>
    <t>Eosinophils%_log.slope.win_0_180(-65336):=-0.04127(36.20%)</t>
  </si>
  <si>
    <t>Neutrophils%_Trends:=-0.14343(3.11%)</t>
  </si>
  <si>
    <t>MCH_Trends:=-0.12326(2.68%)</t>
  </si>
  <si>
    <t>MCH.std.win_0_1000(0.7):=0.03711(19.08%)</t>
  </si>
  <si>
    <t>MCH.win_delta.win_0_180_360_10000(1.4):=-0.03575(18.38%)</t>
  </si>
  <si>
    <t>MCHC-M_Values:=-0.1231(2.67%)</t>
  </si>
  <si>
    <t>Neutrophils%_Values:=-0.1187(2.58%)</t>
  </si>
  <si>
    <t>Eosinophils#_log_Values:=-0.11003(2.39%)</t>
  </si>
  <si>
    <t>MCHC-M_Trends:=-0.0929(2.02%)</t>
  </si>
  <si>
    <t>MCHC-M.std.win_0_730(0.40004):=-0.01165(35.22%)</t>
  </si>
  <si>
    <t>MCH_Trends:=1.77398(20.25%)</t>
  </si>
  <si>
    <t>Age(82):=0.93954(10.73%)</t>
  </si>
  <si>
    <t>MCH_Values:=0.8762(10.00%)</t>
  </si>
  <si>
    <t>Hematocrit_Trends:=0.53334(6.09%)</t>
  </si>
  <si>
    <t>Platelets_Trends:=0.44217(5.05%)</t>
  </si>
  <si>
    <t>MCV_Values:=0.34433(3.93%)</t>
  </si>
  <si>
    <t>RDW_log_Values:=0.32008(3.65%)</t>
  </si>
  <si>
    <t>MCV_Trends:=0.31577(3.60%)</t>
  </si>
  <si>
    <t>MCV.win_delta.win_0_180_730_10000(-27):=0.02176(15.97%)</t>
  </si>
  <si>
    <t>MCV.std.win_0_1000(9.60469):=0.01936(14.21%)</t>
  </si>
  <si>
    <t>Lymphocytes#_log_Values:=0.30693(3.50%)</t>
  </si>
  <si>
    <t>WBC_log_Trends:=0.29283(3.34%)</t>
  </si>
  <si>
    <t>WBC_log.std.win_0_730(0.07064):=0.02517(35.58%)</t>
  </si>
  <si>
    <t>Age(65):=0.61547(21.89%)</t>
  </si>
  <si>
    <t>Platelets_Trends:=-0.22677(8.07%)</t>
  </si>
  <si>
    <t>MCH_Trends:=0.226(8.04%)</t>
  </si>
  <si>
    <t>Hemoglobin_Trends:=0.19073(6.78%)</t>
  </si>
  <si>
    <t>Platelets_Values:=-0.17382(6.18%)</t>
  </si>
  <si>
    <t>Lymphocytes#_log_Values:=-0.1154(4.10%)</t>
  </si>
  <si>
    <t>MCH_Values:=-0.10418(3.71%)</t>
  </si>
  <si>
    <t>MCHC-M_Trends:=0.08984(3.20%)</t>
  </si>
  <si>
    <t>Gender( 1):=0.07793(2.77%)</t>
  </si>
  <si>
    <t>Basophils%_log_Values:=-0.06314(2.25%)</t>
  </si>
  <si>
    <t>MCH_Trends:=2.2746(21.69%)</t>
  </si>
  <si>
    <t>Age(66):=1.01106(9.64%)</t>
  </si>
  <si>
    <t>Platelets_Trends:=0.7253(6.92%)</t>
  </si>
  <si>
    <t>MCH_Values:=0.70993(6.77%)</t>
  </si>
  <si>
    <t>Hematocrit_Trends:=0.58725(5.60%)</t>
  </si>
  <si>
    <t>Hemoglobin_Trends:=0.4737(4.52%)</t>
  </si>
  <si>
    <t>RBC_Trends:=0.45163(4.31%)</t>
  </si>
  <si>
    <t>RDW_log_Values:=0.45056(4.30%)</t>
  </si>
  <si>
    <t>MCV_Trends:=0.44075(4.20%)</t>
  </si>
  <si>
    <t>WBC_log_Trends:=0.33701(3.21%)</t>
  </si>
  <si>
    <t>WBC_log.std.win_0_730(0.09967):=0.0207(32.54%)</t>
  </si>
  <si>
    <t>MCH_Trends:=1.92355(20.08%)</t>
  </si>
  <si>
    <t>Age(74):=0.96842(10.11%)</t>
  </si>
  <si>
    <t>MCH_Values:=0.85794(8.96%)</t>
  </si>
  <si>
    <t>Platelets_Trends:=0.69508(7.26%)</t>
  </si>
  <si>
    <t>Hematocrit_Trends:=0.48559(5.07%)</t>
  </si>
  <si>
    <t>RDW_log_Values:=0.40642(4.24%)</t>
  </si>
  <si>
    <t>Hemoglobin_Trends:=0.37884(3.95%)</t>
  </si>
  <si>
    <t>Lymphocytes#_log_Values:=0.36002(3.76%)</t>
  </si>
  <si>
    <t>RBC_Trends:=0.35337(3.69%)</t>
  </si>
  <si>
    <t>MCV_Values:=0.35215(3.68%)</t>
  </si>
  <si>
    <t>MCH_Trends:=-0.4082(15.89%)</t>
  </si>
  <si>
    <t>Age(64):=0.34331(13.36%)</t>
  </si>
  <si>
    <t>MCH_Values:=-0.21044(8.19%)</t>
  </si>
  <si>
    <t>Basophils%_log_Values:=-0.19564(7.62%)</t>
  </si>
  <si>
    <t>Platelets_Values:=-0.15508(6.04%)</t>
  </si>
  <si>
    <t>Platelets_Trends:=-0.10787(4.20%)</t>
  </si>
  <si>
    <t>Gender( 1):=0.09712(3.78%)</t>
  </si>
  <si>
    <t>Eosinophils#_log_Values:=-0.06266(2.44%)</t>
  </si>
  <si>
    <t>Neutrophils#_log_Trends:=0.06062(2.36%)</t>
  </si>
  <si>
    <t>Neutrophils#_log.std.win_0_1000(0.06346):=0.02362(37.63%)</t>
  </si>
  <si>
    <t>Hemoglobin_Trends:=-0.05937(2.31%)</t>
  </si>
  <si>
    <t>Hemoglobin.std.win_0_10000(0.8119):=0.0202(24.11%)</t>
  </si>
  <si>
    <t>Hemoglobin.slope.win_0_10000(-0.27841):=0.01653(19.73%)</t>
  </si>
  <si>
    <t>Age(70):=0.699(20.33%)</t>
  </si>
  <si>
    <t>MCH_Trends:=-0.3746(10.89%)</t>
  </si>
  <si>
    <t>Gender( 2):=-0.34189(9.94%)</t>
  </si>
  <si>
    <t>MCH_Values:=-0.19492(5.67%)</t>
  </si>
  <si>
    <t>Hemoglobin_Trends:=-0.18938(5.51%)</t>
  </si>
  <si>
    <t>Hematocrit_Values:=-0.15796(4.59%)</t>
  </si>
  <si>
    <t>RDW_log_Trends:=-0.14223(4.14%)</t>
  </si>
  <si>
    <t>MCV_Trends:=-0.11797(3.43%)</t>
  </si>
  <si>
    <t>Hematocrit_Trends:=-0.11099(3.23%)</t>
  </si>
  <si>
    <t>MCHC-M_Values:=-0.09113(2.65%)</t>
  </si>
  <si>
    <t>MCH_Trends:=1.86037(19.54%)</t>
  </si>
  <si>
    <t>Age(70):=1.0403(10.93%)</t>
  </si>
  <si>
    <t>MCH_Values:=0.82042(8.62%)</t>
  </si>
  <si>
    <t>Platelets_Trends:=0.66015(6.93%)</t>
  </si>
  <si>
    <t>Hematocrit_Trends:=0.6045(6.35%)</t>
  </si>
  <si>
    <t>RBC_Trends:=0.43888(4.61%)</t>
  </si>
  <si>
    <t>MCV_Trends:=0.4061(4.27%)</t>
  </si>
  <si>
    <t>RDW_log_Values:=0.37957(3.99%)</t>
  </si>
  <si>
    <t>Hemoglobin_Trends:=0.36796(3.87%)</t>
  </si>
  <si>
    <t>WBC_log_Trends:=0.34125(3.58%)</t>
  </si>
  <si>
    <t>Age(40):=-1.84847(42.93%)</t>
  </si>
  <si>
    <t>Platelets_Trends:=-0.23783(5.52%)</t>
  </si>
  <si>
    <t>Eosinophils%_log_Trends:=-0.19729(4.58%)</t>
  </si>
  <si>
    <t>MCH_Values:=-0.1862(4.32%)</t>
  </si>
  <si>
    <t>MCH_Trends:=-0.1565(3.63%)</t>
  </si>
  <si>
    <t>MCHC-M_Values:=-0.12433(2.89%)</t>
  </si>
  <si>
    <t>Neutrophils%_Trends:=-0.11375(2.64%)</t>
  </si>
  <si>
    <t>Eosinophils#_log_Values:=-0.11137(2.59%)</t>
  </si>
  <si>
    <t>Eosinophils%_log_Values:=-0.09996(2.32%)</t>
  </si>
  <si>
    <t>Monocytes#_log_Values:=-0.09793(2.27%)</t>
  </si>
  <si>
    <t>Age(70):=0.73821(23.14%)</t>
  </si>
  <si>
    <t>MCH_Trends:=-0.3672(11.51%)</t>
  </si>
  <si>
    <t>Gender( 1):=0.23094(7.24%)</t>
  </si>
  <si>
    <t>Basophils%_log_Values:=-0.18625(5.84%)</t>
  </si>
  <si>
    <t>Hemoglobin_Trends:=-0.14897(4.67%)</t>
  </si>
  <si>
    <t>Eosinophils%_log_Trends:=-0.12153(3.81%)</t>
  </si>
  <si>
    <t>MCH_Values:=-0.11644(3.65%)</t>
  </si>
  <si>
    <t>Lymphocytes#_log_Trends:=-0.09823(3.08%)</t>
  </si>
  <si>
    <t>Monocytes#_log_Values:=-0.08972(2.81%)</t>
  </si>
  <si>
    <t>Neutrophils%_Trends:=-0.07271(2.28%)</t>
  </si>
  <si>
    <t>Age(76):=0.8254(22.76%)</t>
  </si>
  <si>
    <t>MCH_Trends:=-0.40608(11.20%)</t>
  </si>
  <si>
    <t>Neutrophils#_log_Values:=-0.18832(5.19%)</t>
  </si>
  <si>
    <t>Neutrophils%_Trends:=-0.15975(4.40%)</t>
  </si>
  <si>
    <t>Lymphocytes#_log_Trends:=-0.15032(4.14%)</t>
  </si>
  <si>
    <t>Eosinophils%_log_Trends:=-0.11685(3.22%)</t>
  </si>
  <si>
    <t>MCH_Values:=-0.11588(3.19%)</t>
  </si>
  <si>
    <t>MCV_Trends:=-0.10584(2.92%)</t>
  </si>
  <si>
    <t>MCV.slope.win_0_1000(-1.50303):=0.01277(17.05%)</t>
  </si>
  <si>
    <t>MCV.std.win_0_10000(2.1471):=-0.01163(15.53%)</t>
  </si>
  <si>
    <t>Neutrophils#_log_Trends:=-0.09868(2.72%)</t>
  </si>
  <si>
    <t>Gender( 1):=0.09432(2.60%)</t>
  </si>
  <si>
    <t>Age(62):=0.33731(13.99%)</t>
  </si>
  <si>
    <t>Platelets_Trends:=-0.28855(11.96%)</t>
  </si>
  <si>
    <t>Gender( 1):=0.19523(8.10%)</t>
  </si>
  <si>
    <t>MCV_Trends:=-0.14406(5.97%)</t>
  </si>
  <si>
    <t>Hemoglobin_Values:=-0.12158(5.04%)</t>
  </si>
  <si>
    <t>Basophils%_log_Values:=-0.10304(4.27%)</t>
  </si>
  <si>
    <t>MCH_Trends:=0.09254(3.84%)</t>
  </si>
  <si>
    <t>Eosinophils%_log_Trends:=-0.08919(3.70%)</t>
  </si>
  <si>
    <t>Eosinophils#_log_Trends:=-0.07991(3.31%)</t>
  </si>
  <si>
    <t>Eosinophils#_log.slope.win_0_10000(-0.22273):=-0.04783(69.82%)</t>
  </si>
  <si>
    <t>MPV_Values:=-0.07616(3.16%)</t>
  </si>
  <si>
    <t>MCH_Trends:=2.07684(20.85%)</t>
  </si>
  <si>
    <t>Age(74):=1.1422(11.47%)</t>
  </si>
  <si>
    <t>MCH_Values:=0.74706(7.50%)</t>
  </si>
  <si>
    <t>Platelets_Trends:=0.6933(6.96%)</t>
  </si>
  <si>
    <t>Hematocrit_Trends:=0.67372(6.76%)</t>
  </si>
  <si>
    <t>RBC_Trends:=0.45049(4.52%)</t>
  </si>
  <si>
    <t>MCV_Trends:=0.4437(4.46%)</t>
  </si>
  <si>
    <t>Hemoglobin_Trends:=0.42764(4.29%)</t>
  </si>
  <si>
    <t>RDW_log_Values:=0.4131(4.15%)</t>
  </si>
  <si>
    <t>WBC_log_Trends:=0.34218(3.44%)</t>
  </si>
  <si>
    <t>WBC_log.slope.win_0_10000(0.10395):=0.01936(22.69%)</t>
  </si>
  <si>
    <t>WBC_log.std.win_0_730(0.12445):=0.0178(20.85%)</t>
  </si>
  <si>
    <t>Age(41):=-2.07622(45.77%)</t>
  </si>
  <si>
    <t>Platelets_Trends:=-0.22546(4.97%)</t>
  </si>
  <si>
    <t>MCH_Trends:=-0.1783(3.93%)</t>
  </si>
  <si>
    <t>Eosinophils%_log_Trends:=-0.16283(3.59%)</t>
  </si>
  <si>
    <t>Eosinophils%_log.slope.win_0_180(-65336):=-0.03968(40.91%)</t>
  </si>
  <si>
    <t>MCH_Values:=-0.15746(3.47%)</t>
  </si>
  <si>
    <t>MCHC-M_Values:=-0.15572(3.43%)</t>
  </si>
  <si>
    <t>Neutrophils%_Values:=-0.13313(2.93%)</t>
  </si>
  <si>
    <t>Neutrophils%_Trends:=-0.13123(2.89%)</t>
  </si>
  <si>
    <t>Eosinophils%_log_Values:=-0.10467(2.31%)</t>
  </si>
  <si>
    <t>MCHC-M_Trends:=-0.09499(2.09%)</t>
  </si>
  <si>
    <t>MCHC-M.std.win_0_730(-65336):=-0.01083(34.15%)</t>
  </si>
  <si>
    <t>MCH_Trends:=-0.27698(15.52%)</t>
  </si>
  <si>
    <t>Age(60):=0.1879(10.53%)</t>
  </si>
  <si>
    <t>MCV_Values:=-0.14232(7.98%)</t>
  </si>
  <si>
    <t>Gender( 1):=0.11795(6.61%)</t>
  </si>
  <si>
    <t>MCH_Values:=-0.10876(6.10%)</t>
  </si>
  <si>
    <t>Basophils#_log_Values:=-0.0673(3.77%)</t>
  </si>
  <si>
    <t>MCHC-M_Trends:=0.06574(3.68%)</t>
  </si>
  <si>
    <t>Hemoglobin_Trends:=-0.06454(3.62%)</t>
  </si>
  <si>
    <t>MPV_Values:=-0.04605(2.58%)</t>
  </si>
  <si>
    <t>Lymphocytes#_log_Values:=-0.04129(2.31%)</t>
  </si>
  <si>
    <t>Age(78):=0.97791(26.76%)</t>
  </si>
  <si>
    <t>MCV_Values:=-0.23999(6.57%)</t>
  </si>
  <si>
    <t>MCH_Trends:=0.23857(6.53%)</t>
  </si>
  <si>
    <t>MCH_Values:=-0.22843(6.25%)</t>
  </si>
  <si>
    <t>Basophils%_log_Values:=-0.22505(6.16%)</t>
  </si>
  <si>
    <t>Platelets_Trends:=-0.1849(5.06%)</t>
  </si>
  <si>
    <t>RBC_Values:=-0.1546(4.23%)</t>
  </si>
  <si>
    <t>Hemoglobin_Trends:=-0.1312(3.59%)</t>
  </si>
  <si>
    <t>WBC_log_Values:=0.10693(2.93%)</t>
  </si>
  <si>
    <t>Lymphocytes#_log_Values:=0.09964(2.73%)</t>
  </si>
  <si>
    <t>Age(41):=-1.97697(46.16%)</t>
  </si>
  <si>
    <t>Platelets_Trends:=-0.21737(5.08%)</t>
  </si>
  <si>
    <t>MCH_Trends:=-0.19574(4.57%)</t>
  </si>
  <si>
    <t>Eosinophils%_log_Trends:=-0.16302(3.81%)</t>
  </si>
  <si>
    <t>Eosinophils%_log.slope.win_0_180(-65336):=-0.0431(55.15%)</t>
  </si>
  <si>
    <t>MCHC-M_Values:=-0.14414(3.37%)</t>
  </si>
  <si>
    <t>Eosinophils#_log_Values:=-0.13473(3.15%)</t>
  </si>
  <si>
    <t>MCH_Values:=-0.11304(2.64%)</t>
  </si>
  <si>
    <t>Neutrophils%_Trends:=-0.10713(2.50%)</t>
  </si>
  <si>
    <t>Hemoglobin_Trends:=-0.0966(2.26%)</t>
  </si>
  <si>
    <t>MCHC-M_Trends:=-0.0806(1.88%)</t>
  </si>
  <si>
    <t>MCHC-M.std.win_0_730(-65336):=-0.00944(41.82%)</t>
  </si>
  <si>
    <t>Age(41):=-1.93823(45.46%)</t>
  </si>
  <si>
    <t>MCH_Trends:=-0.21355(5.01%)</t>
  </si>
  <si>
    <t>MCH_Values:=-0.1943(4.56%)</t>
  </si>
  <si>
    <t>Eosinophils%_log_Trends:=-0.18205(4.27%)</t>
  </si>
  <si>
    <t>Platelets_Trends:=-0.1704(4.00%)</t>
  </si>
  <si>
    <t>MCHC-M_Values:=-0.14139(3.32%)</t>
  </si>
  <si>
    <t>Eosinophils#_log_Values:=-0.1188(2.79%)</t>
  </si>
  <si>
    <t>Neutrophils%_Values:=-0.08877(2.08%)</t>
  </si>
  <si>
    <t>MCHC-M_Trends:=-0.07848(1.84%)</t>
  </si>
  <si>
    <t>MCHC-M.std.win_0_730(-65336):=-0.01046(36.19%)</t>
  </si>
  <si>
    <t>MPV_Values:=-0.07382(1.73%)</t>
  </si>
  <si>
    <t>MPV.avg.win_0_730(-65336):=-0.0133(22.11%)</t>
  </si>
  <si>
    <t>MPV.avg.win_0_10000(-65336):=-0.00687(11.42%)</t>
  </si>
  <si>
    <t>MCH_Trends:=1.84643(17.33%)</t>
  </si>
  <si>
    <t>Age(85):=1.1783(11.06%)</t>
  </si>
  <si>
    <t>MCH_Values:=0.83602(7.85%)</t>
  </si>
  <si>
    <t>Platelets_Trends:=0.7346(6.89%)</t>
  </si>
  <si>
    <t>Hematocrit_Trends:=0.5977(5.61%)</t>
  </si>
  <si>
    <t>RBC_Trends:=0.38962(3.66%)</t>
  </si>
  <si>
    <t>WBC_log_Trends:=0.36483(3.42%)</t>
  </si>
  <si>
    <t>WBC_log.std.win_0_730(0.04076):=0.02531(31.30%)</t>
  </si>
  <si>
    <t>MCV_Values:=0.36312(3.41%)</t>
  </si>
  <si>
    <t>MCV.avg.win_0_180(69.5):=0.03624(17.38%)</t>
  </si>
  <si>
    <t>MCV.min.win_0_730(69):=0.02133(10.23%)</t>
  </si>
  <si>
    <t>Lymphocytes#_log_Values:=0.36216(3.40%)</t>
  </si>
  <si>
    <t>Hemoglobin_Values:=0.35049(3.29%)</t>
  </si>
  <si>
    <t>MCH_Trends:=1.96706(21.40%)</t>
  </si>
  <si>
    <t>Age(89):=1.02528(11.15%)</t>
  </si>
  <si>
    <t>MCH_Values:=0.69192(7.53%)</t>
  </si>
  <si>
    <t>Hematocrit_Trends:=0.645(7.02%)</t>
  </si>
  <si>
    <t>Platelets_Trends:=0.62496(6.80%)</t>
  </si>
  <si>
    <t>RBC_Trends:=0.40729(4.43%)</t>
  </si>
  <si>
    <t>Hemoglobin_Trends:=0.39533(4.30%)</t>
  </si>
  <si>
    <t>MCV_Trends:=0.3681(4.00%)</t>
  </si>
  <si>
    <t>MCV.slope.win_0_1000(-6.76559):=0.0354(24.09%)</t>
  </si>
  <si>
    <t>MCV.win_delta.win_0_180_730_10000(-14):=0.02806(19.09%)</t>
  </si>
  <si>
    <t>RDW_log_Values:=0.3477(3.78%)</t>
  </si>
  <si>
    <t>Lymphocytes#_log_Values:=0.33158(3.61%)</t>
  </si>
  <si>
    <t>Lymphocytes#_log.min.win_0_730(0.47):=0.03659(36.57%)</t>
  </si>
  <si>
    <t>MCH_Trends:=2.12247(19.87%)</t>
  </si>
  <si>
    <t>Age(69):=1.01804(9.53%)</t>
  </si>
  <si>
    <t>MCH_Values:=0.76137(7.13%)</t>
  </si>
  <si>
    <t>Platelets_Trends:=0.71827(6.72%)</t>
  </si>
  <si>
    <t>Hematocrit_Trends:=0.6268(5.87%)</t>
  </si>
  <si>
    <t>RDW_log_Values:=0.4662(4.36%)</t>
  </si>
  <si>
    <t>RBC_Trends:=0.45963(4.30%)</t>
  </si>
  <si>
    <t>Hemoglobin_Trends:=0.43988(4.12%)</t>
  </si>
  <si>
    <t>MCV_Trends:=0.43279(4.05%)</t>
  </si>
  <si>
    <t>Lymphocytes#_log_Values:=0.37325(3.49%)</t>
  </si>
  <si>
    <t>MCH_Trends:=1.96997(18.64%)</t>
  </si>
  <si>
    <t>Age(80):=1.0468(9.90%)</t>
  </si>
  <si>
    <t>MCH_Values:=0.90663(8.58%)</t>
  </si>
  <si>
    <t>Hematocrit_Trends:=0.67859(6.42%)</t>
  </si>
  <si>
    <t>Platelets_Trends:=0.6053(5.73%)</t>
  </si>
  <si>
    <t>RBC_Trends:=0.5142(4.86%)</t>
  </si>
  <si>
    <t>MCV_Trends:=0.47217(4.47%)</t>
  </si>
  <si>
    <t>MCV.win_delta.win_0_180_730_10000(-29):=0.0343(19.11%)</t>
  </si>
  <si>
    <t>MCV.slope.win_0_1000(-22.54235):=0.0331(18.45%)</t>
  </si>
  <si>
    <t>MCV_Values:=0.42868(4.06%)</t>
  </si>
  <si>
    <t>RDW_log_Values:=0.4125(3.90%)</t>
  </si>
  <si>
    <t>Hemoglobin_Trends:=0.37297(3.53%)</t>
  </si>
  <si>
    <t>Age(70):=0.73342(22.88%)</t>
  </si>
  <si>
    <t>MCH_Trends:=-0.40633(12.68%)</t>
  </si>
  <si>
    <t>Basophils%_log_Values:=-0.19815(6.18%)</t>
  </si>
  <si>
    <t>Hemoglobin_Trends:=-0.17695(5.52%)</t>
  </si>
  <si>
    <t>MCH_Values:=-0.16148(5.04%)</t>
  </si>
  <si>
    <t>Gender( 2):=-0.12964(4.04%)</t>
  </si>
  <si>
    <t>Platelets_Trends:=-0.11126(3.47%)</t>
  </si>
  <si>
    <t>MCHC-M_Trends:=-0.09285(2.90%)</t>
  </si>
  <si>
    <t>MCHC-M.slope.win_0_10000(-0.00359):=-0.0191(44.65%)</t>
  </si>
  <si>
    <t>Eosinophils%_log_Trends:=-0.08945(2.79%)</t>
  </si>
  <si>
    <t>Eosinophils%_log.slope.win_0_730(-0.50693):=-0.0143(21.36%)</t>
  </si>
  <si>
    <t>Eosinophils%_log.std.win_0_10000(0.31714):=-0.01316(19.65%)</t>
  </si>
  <si>
    <t>MCHC-M_Values:=-0.08088(2.52%)</t>
  </si>
  <si>
    <t>Age(40):=-2.01955(49.19%)</t>
  </si>
  <si>
    <t>Platelets_Trends:=-0.20056(4.89%)</t>
  </si>
  <si>
    <t>MCH_Values:=-0.19351(4.71%)</t>
  </si>
  <si>
    <t>Eosinophils%_log_Trends:=-0.14896(3.63%)</t>
  </si>
  <si>
    <t>Eosinophils#_log_Values:=-0.1062(2.59%)</t>
  </si>
  <si>
    <t>Eosinophils#_log.last2.win_0_180(-65336):=-0.0178(37.03%)</t>
  </si>
  <si>
    <t>Monocytes#_log_Values:=-0.1003(2.44%)</t>
  </si>
  <si>
    <t>MCHC-M_Values:=-0.09964(2.43%)</t>
  </si>
  <si>
    <t>MCH_Trends:=-0.09753(2.38%)</t>
  </si>
  <si>
    <t>Neutrophils%_Values:=-0.09752(2.38%)</t>
  </si>
  <si>
    <t>RDW_log_Values:=-0.08451(2.06%)</t>
  </si>
  <si>
    <t>MCH_Trends:=1.7621(18.93%)</t>
  </si>
  <si>
    <t>Age(75):=1.0589(11.37%)</t>
  </si>
  <si>
    <t>MCH_Values:=0.72418(7.78%)</t>
  </si>
  <si>
    <t>Hemoglobin_Trends:=0.4336(4.66%)</t>
  </si>
  <si>
    <t>Platelets_Trends:=0.39232(4.21%)</t>
  </si>
  <si>
    <t>Platelets.win_delta.win_0_180_360_10000(89):=0.2112(47.52%)</t>
  </si>
  <si>
    <t>RDW_log_Values:=0.36804(3.95%)</t>
  </si>
  <si>
    <t>WBC_log_Trends:=0.32713(3.51%)</t>
  </si>
  <si>
    <t>Hematocrit_Trends:=0.31797(3.42%)</t>
  </si>
  <si>
    <t>MCV_Trends:=0.30483(3.27%)</t>
  </si>
  <si>
    <t>MCV.win_delta.win_0_180_730_10000(-27):=0.02456(22.52%)</t>
  </si>
  <si>
    <t>MCV.slope.win_0_1000(-12.07129):=0.02022(18.54%)</t>
  </si>
  <si>
    <t>RBC_Trends:=0.29828(3.20%)</t>
  </si>
  <si>
    <t>RBC.slope.win_0_10000(0.01686):=-0.0458(31.38%)</t>
  </si>
  <si>
    <t>Age(40):=-2.0018(46.94%)</t>
  </si>
  <si>
    <t>Eosinophils%_log_Trends:=-0.18485(4.33%)</t>
  </si>
  <si>
    <t>MCH_Trends:=-0.17696(4.15%)</t>
  </si>
  <si>
    <t>MCH_Values:=-0.15124(3.55%)</t>
  </si>
  <si>
    <t>MCHC-M_Values:=-0.13431(3.15%)</t>
  </si>
  <si>
    <t>Platelets_Trends:=-0.10181(2.39%)</t>
  </si>
  <si>
    <t>Eosinophils#_log_Values:=-0.0952(2.23%)</t>
  </si>
  <si>
    <t>Monocytes%_Trends:=-0.09406(2.21%)</t>
  </si>
  <si>
    <t>MPV_Values:=-0.08941(2.10%)</t>
  </si>
  <si>
    <t>MCHC-M_Trends:=-0.079(1.85%)</t>
  </si>
  <si>
    <t>MCHC-M.std.win_0_10000(0.9683):=0.01389(33.24%)</t>
  </si>
  <si>
    <t>Age(71):=0.75872(21.34%)</t>
  </si>
  <si>
    <t>MCH_Trends:=-0.30512(8.58%)</t>
  </si>
  <si>
    <t>Gender( 2):=-0.28965(8.15%)</t>
  </si>
  <si>
    <t>MCH_Values:=-0.27729(7.80%)</t>
  </si>
  <si>
    <t>MCV_Values:=-0.21448(6.03%)</t>
  </si>
  <si>
    <t>Neutrophils#_log_Values:=-0.15672(4.41%)</t>
  </si>
  <si>
    <t>RDW_log_Trends:=-0.11954(3.36%)</t>
  </si>
  <si>
    <t>MPV_Values:=0.1181(3.32%)</t>
  </si>
  <si>
    <t>Neutrophils%_Trends:=-0.11616(3.27%)</t>
  </si>
  <si>
    <t>Hematocrit_Trends:=-0.09685(2.72%)</t>
  </si>
  <si>
    <t>Age(74):=0.65566(17.92%)</t>
  </si>
  <si>
    <t>MCH_Trends:=-0.3473(9.49%)</t>
  </si>
  <si>
    <t>Gender( 2):=-0.33554(9.17%)</t>
  </si>
  <si>
    <t>Hematocrit_Values:=-0.2922(7.98%)</t>
  </si>
  <si>
    <t>RDW_log_Trends:=-0.16396(4.48%)</t>
  </si>
  <si>
    <t>MCH_Values:=-0.16256(4.44%)</t>
  </si>
  <si>
    <t>Neutrophils#_log_Values:=-0.15298(4.18%)</t>
  </si>
  <si>
    <t>MPV_Values:=-0.10963(3.00%)</t>
  </si>
  <si>
    <t>Platelets_Trends:=-0.10837(2.96%)</t>
  </si>
  <si>
    <t>Platelets.win_delta.win_0_180_360_10000(-65336):=-0.0309(28.61%)</t>
  </si>
  <si>
    <t>Hemoglobin_Trends:=-0.1012(2.77%)</t>
  </si>
  <si>
    <t>Hemoglobin.win_delta.win_0_180_360_10000(-65336):=-0.02048(24.98%)</t>
  </si>
  <si>
    <t>Hemoglobin.slope.win_0_10000(-65336):=0.01492(18.21%)</t>
  </si>
  <si>
    <t>MCH_Trends:=1.9984(19.12%)</t>
  </si>
  <si>
    <t>Age(69):=1.12768(10.79%)</t>
  </si>
  <si>
    <t>MCH_Values:=0.76951(7.36%)</t>
  </si>
  <si>
    <t>Platelets_Trends:=0.7337(7.02%)</t>
  </si>
  <si>
    <t>Hematocrit_Trends:=0.47323(4.53%)</t>
  </si>
  <si>
    <t>RDW_log_Values:=0.44021(4.21%)</t>
  </si>
  <si>
    <t>WBC_log_Trends:=0.41261(3.95%)</t>
  </si>
  <si>
    <t>MCV_Trends:=0.40674(3.89%)</t>
  </si>
  <si>
    <t>Hemoglobin_Trends:=0.36259(3.47%)</t>
  </si>
  <si>
    <t>Lymphocytes#_log_Values:=0.35897(3.43%)</t>
  </si>
  <si>
    <t>Age(41):=-1.89294(41.87%)</t>
  </si>
  <si>
    <t>MCH_Trends:=-0.20638(4.56%)</t>
  </si>
  <si>
    <t>Eosinophils%_log_Trends:=-0.20482(4.53%)</t>
  </si>
  <si>
    <t>MCH_Values:=-0.18954(4.19%)</t>
  </si>
  <si>
    <t>Platelets_Trends:=-0.138(3.05%)</t>
  </si>
  <si>
    <t>MCHC-M_Values:=-0.12988(2.87%)</t>
  </si>
  <si>
    <t>Eosinophils#_log_Values:=-0.12685(2.81%)</t>
  </si>
  <si>
    <t>MCHC-M_Trends:=-0.09145(2.02%)</t>
  </si>
  <si>
    <t>MCHC-M.std.win_0_730(-65336):=-0.01042(32.24%)</t>
  </si>
  <si>
    <t>Monocytes%_Trends:=-0.09129(2.02%)</t>
  </si>
  <si>
    <t>Monocytes%.std.win_0_180(-65336):=-0.01896(59.72%)</t>
  </si>
  <si>
    <t>MPV_Values:=-0.08881(1.96%)</t>
  </si>
  <si>
    <t>MPV.avg.win_0_730(-65336):=-0.00843(16.76%)</t>
  </si>
  <si>
    <t>MPV.avg.win_0_10000(-65336):=-0.00748(14.86%)</t>
  </si>
  <si>
    <t>Age(40):=-2.01882(41.26%)</t>
  </si>
  <si>
    <t>Eosinophils%_log_Trends:=-0.20314(4.15%)</t>
  </si>
  <si>
    <t>MCH_Values:=-0.19191(3.92%)</t>
  </si>
  <si>
    <t>MCH_Trends:=-0.16645(3.40%)</t>
  </si>
  <si>
    <t>MCHC-M_Values:=-0.13324(2.72%)</t>
  </si>
  <si>
    <t>Hematocrit_Values:=-0.12793(2.61%)</t>
  </si>
  <si>
    <t>Monocytes%_Trends:=-0.11411(2.33%)</t>
  </si>
  <si>
    <t>Neutrophils%_Values:=-0.11006(2.25%)</t>
  </si>
  <si>
    <t>Platelets_Trends:=-0.10873(2.22%)</t>
  </si>
  <si>
    <t>Platelets.win_delta.win_0_180_730_10000(26):=0.03293(34.28%)</t>
  </si>
  <si>
    <t>RDW_log_Values:=-0.10852(2.22%)</t>
  </si>
  <si>
    <t>Age(40):=-1.90578(43.11%)</t>
  </si>
  <si>
    <t>MCH_Values:=-0.23638(5.35%)</t>
  </si>
  <si>
    <t>Platelets_Trends:=-0.19938(4.51%)</t>
  </si>
  <si>
    <t>Eosinophils%_log_Trends:=-0.1624(3.67%)</t>
  </si>
  <si>
    <t>Eosinophils%_log.slope.win_0_180(-65336):=-0.04125(50.62%)</t>
  </si>
  <si>
    <t>MCHC-M_Values:=-0.1322(2.99%)</t>
  </si>
  <si>
    <t>Neutrophils%_Trends:=-0.1269(2.87%)</t>
  </si>
  <si>
    <t>Eosinophils#_log_Values:=-0.12104(2.74%)</t>
  </si>
  <si>
    <t>RDW_log_Values:=-0.10897(2.47%)</t>
  </si>
  <si>
    <t>MCH_Trends:=-0.10777(2.44%)</t>
  </si>
  <si>
    <t>Neutrophils%_Values:=-0.10386(2.35%)</t>
  </si>
  <si>
    <t>MCH_Trends:=2.2521(22.13%)</t>
  </si>
  <si>
    <t>Age(64):=0.9489(9.32%)</t>
  </si>
  <si>
    <t>MCH_Values:=0.83788(8.23%)</t>
  </si>
  <si>
    <t>Platelets_Trends:=0.79335(7.80%)</t>
  </si>
  <si>
    <t>Hematocrit_Trends:=0.52503(5.16%)</t>
  </si>
  <si>
    <t>MCV_Trends:=0.42513(4.18%)</t>
  </si>
  <si>
    <t>MCV.slope.win_0_1000(-8.38923):=0.03964(24.59%)</t>
  </si>
  <si>
    <t>MCV.last_delta.win_0_360(-6):=0.02994(18.57%)</t>
  </si>
  <si>
    <t>RBC_Trends:=0.415(4.08%)</t>
  </si>
  <si>
    <t>RDW_log_Values:=0.40544(3.98%)</t>
  </si>
  <si>
    <t>Hemoglobin_Trends:=0.37376(3.67%)</t>
  </si>
  <si>
    <t>MCV_Values:=0.32597(3.20%)</t>
  </si>
  <si>
    <t>MCH_Trends:=1.94125(20.03%)</t>
  </si>
  <si>
    <t>Age(78):=1.00595(10.38%)</t>
  </si>
  <si>
    <t>MCH_Values:=0.77894(8.04%)</t>
  </si>
  <si>
    <t>Platelets_Trends:=0.66152(6.82%)</t>
  </si>
  <si>
    <t>Hematocrit_Trends:=0.59449(6.13%)</t>
  </si>
  <si>
    <t>Hemoglobin_Trends:=0.39152(4.04%)</t>
  </si>
  <si>
    <t>MCV_Trends:=0.38675(3.99%)</t>
  </si>
  <si>
    <t>MCV.last_delta.win_0_360(-16):=0.03247(19.04%)</t>
  </si>
  <si>
    <t>MCV.slope.win_0_1000(-10.75561):=0.02653(15.56%)</t>
  </si>
  <si>
    <t>RDW_log_Values:=0.38674(3.99%)</t>
  </si>
  <si>
    <t>WBC_log_Trends:=0.32637(3.37%)</t>
  </si>
  <si>
    <t>RBC_Trends:=0.303(3.13%)</t>
  </si>
  <si>
    <t>RBC.std.win_0_10000(0.34926):=-0.06006(33.74%)</t>
  </si>
  <si>
    <t>MCH_Trends:=2.01808(19.36%)</t>
  </si>
  <si>
    <t>Age(77):=1.0363(9.94%)</t>
  </si>
  <si>
    <t>MCH_Values:=0.88666(8.51%)</t>
  </si>
  <si>
    <t>Platelets_Trends:=0.7029(6.74%)</t>
  </si>
  <si>
    <t>Hematocrit_Trends:=0.61313(5.88%)</t>
  </si>
  <si>
    <t>RBC_Trends:=0.50356(4.83%)</t>
  </si>
  <si>
    <t>MCV_Values:=0.3919(3.76%)</t>
  </si>
  <si>
    <t>Hemoglobin_Trends:=0.37625(3.61%)</t>
  </si>
  <si>
    <t>RDW_log_Values:=0.37597(3.61%)</t>
  </si>
  <si>
    <t>Lymphocytes#_log_Values:=0.36983(3.55%)</t>
  </si>
  <si>
    <t>MCH_Trends:=1.97534(19.16%)</t>
  </si>
  <si>
    <t>Age(77):=1.07887(10.47%)</t>
  </si>
  <si>
    <t>MCH_Values:=0.88616(8.60%)</t>
  </si>
  <si>
    <t>Platelets_Trends:=0.70064(6.80%)</t>
  </si>
  <si>
    <t>Hematocrit_Trends:=0.56266(5.46%)</t>
  </si>
  <si>
    <t>RBC_Trends:=0.48895(4.74%)</t>
  </si>
  <si>
    <t>MCV_Values:=0.39774(3.86%)</t>
  </si>
  <si>
    <t>Lymphocytes#_log_Values:=0.3698(3.59%)</t>
  </si>
  <si>
    <t>RDW_log_Values:=0.36517(3.54%)</t>
  </si>
  <si>
    <t>MCV_Trends:=0.36338(3.52%)</t>
  </si>
  <si>
    <t>MCV.slope.win_0_1000(-22.37983):=0.048(32.46%)</t>
  </si>
  <si>
    <t>Age(41):=-1.98385(47.02%)</t>
  </si>
  <si>
    <t>Platelets_Trends:=-0.205(4.86%)</t>
  </si>
  <si>
    <t>Eosinophils%_log_Trends:=-0.17538(4.16%)</t>
  </si>
  <si>
    <t>Eosinophils%_log.slope.win_0_180(-65336):=-0.04572(60.19%)</t>
  </si>
  <si>
    <t>MCH_Values:=-0.17032(4.04%)</t>
  </si>
  <si>
    <t>MCH_Trends:=-0.15354(3.64%)</t>
  </si>
  <si>
    <t>MCHC-M_Values:=-0.14946(3.54%)</t>
  </si>
  <si>
    <t>Eosinophils#_log_Values:=-0.11084(2.63%)</t>
  </si>
  <si>
    <t>Eosinophils%_log_Values:=-0.0891(2.11%)</t>
  </si>
  <si>
    <t>MCHC-M_Trends:=-0.0751(1.78%)</t>
  </si>
  <si>
    <t>MCHC-M.std.win_0_730(-65336):=-0.01(36.12%)</t>
  </si>
  <si>
    <t>RDW_log_Values:=-0.07302(1.73%)</t>
  </si>
  <si>
    <t>Age(40):=-1.95421(44.41%)</t>
  </si>
  <si>
    <t>MCH_Values:=-0.25973(5.90%)</t>
  </si>
  <si>
    <t>Platelets_Trends:=-0.20882(4.75%)</t>
  </si>
  <si>
    <t>MCH_Trends:=-0.1762(4.00%)</t>
  </si>
  <si>
    <t>MCHC-M_Values:=-0.15562(3.54%)</t>
  </si>
  <si>
    <t>Eosinophils%_log_Trends:=-0.15201(3.45%)</t>
  </si>
  <si>
    <t>Neutrophils%_Values:=-0.13739(3.12%)</t>
  </si>
  <si>
    <t>Neutrophils%_Trends:=-0.101(2.30%)</t>
  </si>
  <si>
    <t>MCHC-M_Trends:=-0.0896(2.04%)</t>
  </si>
  <si>
    <t>MCHC-M.std.win_0_730(-65336):=-0.01097(42.99%)</t>
  </si>
  <si>
    <t>MPV_Values:=-0.08488(1.93%)</t>
  </si>
  <si>
    <t>MPV.avg.win_0_10000(-65336):=-0.00802(15.09%)</t>
  </si>
  <si>
    <t>MPV.avg.win_0_730(-65336):=-0.00663(12.46%)</t>
  </si>
  <si>
    <t>Age(41):=-1.92125(52.16%)</t>
  </si>
  <si>
    <t>Eosinophils%_log_Trends:=-0.18498(5.02%)</t>
  </si>
  <si>
    <t>MCH_Values:=-0.14434(3.92%)</t>
  </si>
  <si>
    <t>MCH_Trends:=-0.12712(3.45%)</t>
  </si>
  <si>
    <t>MCHC-M_Values:=-0.09451(2.57%)</t>
  </si>
  <si>
    <t>Neutrophils%_Values:=-0.08567(2.33%)</t>
  </si>
  <si>
    <t>Eosinophils%_log_Values:=-0.07797(2.12%)</t>
  </si>
  <si>
    <t>Eosinophils#_log_Values:=-0.06922(1.88%)</t>
  </si>
  <si>
    <t>Gender( 2):=-0.06852(1.86%)</t>
  </si>
  <si>
    <t>Platelets_Trends:=-0.06837(1.86%)</t>
  </si>
  <si>
    <t>Platelets.slope.win_0_360(-65336):=-0.03556(40.24%)</t>
  </si>
  <si>
    <t>Age(40):=-1.90355(44.78%)</t>
  </si>
  <si>
    <t>Eosinophils#_log_Values:=-0.21125(4.97%)</t>
  </si>
  <si>
    <t>Platelets_Trends:=-0.19457(4.58%)</t>
  </si>
  <si>
    <t>MCH_Values:=-0.16628(3.91%)</t>
  </si>
  <si>
    <t>Eosinophils%_log_Trends:=-0.15095(3.55%)</t>
  </si>
  <si>
    <t>MCHC-M_Values:=-0.13936(3.28%)</t>
  </si>
  <si>
    <t>Neutrophils%_Trends:=-0.10422(2.45%)</t>
  </si>
  <si>
    <t>MCH_Trends:=-0.1028(2.42%)</t>
  </si>
  <si>
    <t>MCH.std.win_0_10000(1.23028):=0.05808(27.25%)</t>
  </si>
  <si>
    <t>Neutrophils%_Values:=-0.09751(2.29%)</t>
  </si>
  <si>
    <t>Eosinophils%_log_Values:=-0.09257(2.18%)</t>
  </si>
  <si>
    <t>Age(71):=0.69153(21.24%)</t>
  </si>
  <si>
    <t>MCH_Trends:=-0.39079(12.00%)</t>
  </si>
  <si>
    <t>Gender( 2):=-0.23582(7.24%)</t>
  </si>
  <si>
    <t>MCH_Values:=-0.18105(5.56%)</t>
  </si>
  <si>
    <t>Hemoglobin_Trends:=-0.16788(5.16%)</t>
  </si>
  <si>
    <t>Basophils%_log_Values:=-0.16225(4.98%)</t>
  </si>
  <si>
    <t>Basophils#_log_Values:=-0.09365(2.88%)</t>
  </si>
  <si>
    <t>Basophils#_log.min.win_730_10000(-2.30259):=-0.04328(50.61%)</t>
  </si>
  <si>
    <t>Monocytes#_log_Values:=0.09215(2.83%)</t>
  </si>
  <si>
    <t>Platelets_Trends:=-0.08676(2.66%)</t>
  </si>
  <si>
    <t>Platelets.slope.win_0_360(-65336):=0.0347(28.05%)</t>
  </si>
  <si>
    <t>Neutrophils#_log_Values:=0.08584(2.64%)</t>
  </si>
  <si>
    <t>MCH_Trends:=2.02617(21.46%)</t>
  </si>
  <si>
    <t>Age(86):=1.02969(10.91%)</t>
  </si>
  <si>
    <t>Platelets_Trends:=0.79967(8.47%)</t>
  </si>
  <si>
    <t>MCH_Values:=0.7514(7.96%)</t>
  </si>
  <si>
    <t>Hematocrit_Trends:=0.62664(6.64%)</t>
  </si>
  <si>
    <t>RBC_Trends:=0.46561(4.93%)</t>
  </si>
  <si>
    <t>Hemoglobin_Trends:=0.40316(4.27%)</t>
  </si>
  <si>
    <t>MCV_Trends:=0.38106(4.04%)</t>
  </si>
  <si>
    <t>WBC_log_Trends:=0.33972(3.60%)</t>
  </si>
  <si>
    <t>WBC_log.std.win_0_730(0.11353):=0.01923(30.34%)</t>
  </si>
  <si>
    <t>RDW_log_Values:=0.30129(3.19%)</t>
  </si>
  <si>
    <t>MCH_Trends:=1.92424(18.98%)</t>
  </si>
  <si>
    <t>Age(78):=1.2107(11.94%)</t>
  </si>
  <si>
    <t>MCH_Values:=0.73564(7.25%)</t>
  </si>
  <si>
    <t>Platelets_Trends:=0.66721(6.58%)</t>
  </si>
  <si>
    <t>Hematocrit_Trends:=0.59455(5.86%)</t>
  </si>
  <si>
    <t>RBC_Trends:=0.48748(4.81%)</t>
  </si>
  <si>
    <t>Hemoglobin_Trends:=0.37501(3.70%)</t>
  </si>
  <si>
    <t>RDW_log_Values:=0.36243(3.57%)</t>
  </si>
  <si>
    <t>WBC_log_Trends:=0.344(3.39%)</t>
  </si>
  <si>
    <t>MCV_Trends:=0.33223(3.28%)</t>
  </si>
  <si>
    <t>MCV.slope.win_0_1000(-7.31819):=0.03452(27.29%)</t>
  </si>
  <si>
    <t>MCH_Trends:=1.99826(19.38%)</t>
  </si>
  <si>
    <t>Age(85):=1.10888(10.75%)</t>
  </si>
  <si>
    <t>MCH_Values:=0.79928(7.75%)</t>
  </si>
  <si>
    <t>Hematocrit_Trends:=0.64125(6.22%)</t>
  </si>
  <si>
    <t>Platelets_Trends:=0.60607(5.88%)</t>
  </si>
  <si>
    <t>RBC_Trends:=0.4383(4.25%)</t>
  </si>
  <si>
    <t>Hemoglobin_Trends:=0.40743(3.95%)</t>
  </si>
  <si>
    <t>MCV_Trends:=0.38552(3.74%)</t>
  </si>
  <si>
    <t>MCV.last_delta.win_0_360(-17):=0.02496(16.64%)</t>
  </si>
  <si>
    <t>MCV.slope.win_0_1000(-8.93123):=0.0234(15.59%)</t>
  </si>
  <si>
    <t>RDW_log_Values:=0.36747(3.56%)</t>
  </si>
  <si>
    <t>Lymphocytes#_log_Values:=0.32904(3.19%)</t>
  </si>
  <si>
    <t>MCH_Trends:=1.9957(19.01%)</t>
  </si>
  <si>
    <t>Age(85):=1.10017(10.48%)</t>
  </si>
  <si>
    <t>MCH_Values:=0.81969(7.81%)</t>
  </si>
  <si>
    <t>Hematocrit_Trends:=0.64933(6.19%)</t>
  </si>
  <si>
    <t>Platelets_Trends:=0.63434(6.04%)</t>
  </si>
  <si>
    <t>RBC_Trends:=0.46846(4.46%)</t>
  </si>
  <si>
    <t>Hemoglobin_Trends:=0.3821(3.64%)</t>
  </si>
  <si>
    <t>WBC_log_Trends:=0.36538(3.48%)</t>
  </si>
  <si>
    <t>MCV_Trends:=0.36057(3.44%)</t>
  </si>
  <si>
    <t>MCV.slope.win_0_10000(-3.5449):=0.02097(17.92%)</t>
  </si>
  <si>
    <t>MCV.win_delta.win_0_180_730_10000(-13):=0.01772(15.15%)</t>
  </si>
  <si>
    <t>RDW_log_Values:=0.35037(3.34%)</t>
  </si>
  <si>
    <t>MCH_Trends:=1.83884(18.30%)</t>
  </si>
  <si>
    <t>MCH_Values:=0.94347(9.39%)</t>
  </si>
  <si>
    <t>Age(69):=0.92055(9.16%)</t>
  </si>
  <si>
    <t>Hematocrit_Trends:=0.62735(6.24%)</t>
  </si>
  <si>
    <t>Platelets_Trends:=0.61866(6.16%)</t>
  </si>
  <si>
    <t>WBC_log_Trends:=0.40846(4.07%)</t>
  </si>
  <si>
    <t>MCV_Trends:=0.4021(4.00%)</t>
  </si>
  <si>
    <t>MCV.slope.win_0_1000(-12.91251):=0.04592(29.39%)</t>
  </si>
  <si>
    <t>RDW_log_Values:=0.39618(3.94%)</t>
  </si>
  <si>
    <t>Hemoglobin_Trends:=0.3698(3.68%)</t>
  </si>
  <si>
    <t>MCV_Values:=0.33272(3.31%)</t>
  </si>
  <si>
    <t>Age(41):=-2.0293(41.85%)</t>
  </si>
  <si>
    <t>MCH_Values:=-0.20149(4.15%)</t>
  </si>
  <si>
    <t>Platelets_Trends:=-0.19038(3.93%)</t>
  </si>
  <si>
    <t>MCHC-M_Values:=-0.18085(3.73%)</t>
  </si>
  <si>
    <t>Eosinophils%_log_Trends:=-0.1793(3.70%)</t>
  </si>
  <si>
    <t>Eosinophils%_log.slope.win_0_180(-65336):=-0.04694(53.91%)</t>
  </si>
  <si>
    <t>MCH_Trends:=-0.1782(3.67%)</t>
  </si>
  <si>
    <t>Neutrophils%_Values:=-0.13686(2.82%)</t>
  </si>
  <si>
    <t>Neutrophils%_Trends:=-0.12513(2.58%)</t>
  </si>
  <si>
    <t>RDW_log_Values:=-0.10266(2.12%)</t>
  </si>
  <si>
    <t>Eosinophils#_log_Values:=-0.102(2.10%)</t>
  </si>
  <si>
    <t>MCH_Trends:=-0.40709(17.55%)</t>
  </si>
  <si>
    <t>Age(64):=0.36477(15.72%)</t>
  </si>
  <si>
    <t>Hemoglobin_Trends:=-0.13826(5.96%)</t>
  </si>
  <si>
    <t>MCH_Values:=-0.12454(5.37%)</t>
  </si>
  <si>
    <t>Basophils%_log_Values:=-0.12281(5.29%)</t>
  </si>
  <si>
    <t>Gender( 1):=0.10835(4.67%)</t>
  </si>
  <si>
    <t>Eosinophils%_log_Trends:=0.07292(3.14%)</t>
  </si>
  <si>
    <t>RDW_log_Values:=0.06014(2.59%)</t>
  </si>
  <si>
    <t>Eosinophils#_log_Trends:=0.05783(2.49%)</t>
  </si>
  <si>
    <t>Monocytes%_Trends:=0.05574(2.40%)</t>
  </si>
  <si>
    <t>Age(79):=0.77389(23.33%)</t>
  </si>
  <si>
    <t>MCH_Trends:=-0.3701(11.16%)</t>
  </si>
  <si>
    <t>MCH_Values:=-0.2416(7.28%)</t>
  </si>
  <si>
    <t>Hemoglobin_Trends:=-0.21842(6.58%)</t>
  </si>
  <si>
    <t>Gender( 2):=-0.20412(6.15%)</t>
  </si>
  <si>
    <t>Basophils%_log_Values:=-0.17253(5.20%)</t>
  </si>
  <si>
    <t>MCV_Values:=-0.1132(3.41%)</t>
  </si>
  <si>
    <t>Hematocrit_Trends:=-0.10476(3.16%)</t>
  </si>
  <si>
    <t>Basophils#_log_Values:=-0.08616(2.60%)</t>
  </si>
  <si>
    <t>Eosinophils#_log_Trends:=-0.08377(2.53%)</t>
  </si>
  <si>
    <t>Eosinophils#_log.slope.win_0_10000(-0.0568):=-0.02355(38.12%)</t>
  </si>
  <si>
    <t>Age(75):=0.85738(27.91%)</t>
  </si>
  <si>
    <t>MCH_Trends:=-0.43894(14.29%)</t>
  </si>
  <si>
    <t>Gender( 2):=-0.20734(6.75%)</t>
  </si>
  <si>
    <t>Hemoglobin_Trends:=-0.18694(6.09%)</t>
  </si>
  <si>
    <t>Basophils%_log_Values:=-0.1212(3.95%)</t>
  </si>
  <si>
    <t>Platelets_Trends:=-0.10914(3.55%)</t>
  </si>
  <si>
    <t>MCH_Values:=-0.09493(3.09%)</t>
  </si>
  <si>
    <t>RBC_Values:=0.06959(2.27%)</t>
  </si>
  <si>
    <t>RBC.first.win_0_10000(4.6):=0.01598(24.35%)</t>
  </si>
  <si>
    <t>RBC.max.win_0_10000(4.6):=0.01544(23.54%)</t>
  </si>
  <si>
    <t>MCV_Trends:=-0.06516(2.12%)</t>
  </si>
  <si>
    <t>Hematocrit_Values:=0.0549(1.79%)</t>
  </si>
  <si>
    <t>Age(40):=-1.89004(44.88%)</t>
  </si>
  <si>
    <t>MCH_Trends:=-0.18221(4.33%)</t>
  </si>
  <si>
    <t>MCH_Values:=-0.15393(3.66%)</t>
  </si>
  <si>
    <t>WBC_log_Trends:=-0.12263(2.91%)</t>
  </si>
  <si>
    <t>MCHC-M_Values:=-0.12042(2.86%)</t>
  </si>
  <si>
    <t>Eosinophils%_log_Trends:=-0.1191(2.83%)</t>
  </si>
  <si>
    <t>Eosinophils%_log.slope.win_0_180(-65336):=-0.05761(47.76%)</t>
  </si>
  <si>
    <t>Neutrophils%_Trends:=-0.11037(2.62%)</t>
  </si>
  <si>
    <t>Platelets_Trends:=-0.10668(2.53%)</t>
  </si>
  <si>
    <t>Platelets.slope.win_0_360(-140.3162):=-0.02106(18.51%)</t>
  </si>
  <si>
    <t>Platelets.win_delta.win_0_180_360_10000(29):=0.02072(18.21%)</t>
  </si>
  <si>
    <t>Monocytes#_log_Trends:=-0.10473(2.49%)</t>
  </si>
  <si>
    <t>Neutrophils%_Values:=-0.08885(2.11%)</t>
  </si>
  <si>
    <t>Age(59):=0.23592(14.23%)</t>
  </si>
  <si>
    <t>MCH_Trends:=-0.14307(8.63%)</t>
  </si>
  <si>
    <t>Gender( 2):=-0.11438(6.90%)</t>
  </si>
  <si>
    <t>Eosinophils#_log_Trends:=0.0791(4.77%)</t>
  </si>
  <si>
    <t>MCV_Values:=0.0719(4.34%)</t>
  </si>
  <si>
    <t>Hemoglobin_Trends:=0.0668(4.03%)</t>
  </si>
  <si>
    <t>RBC_Values:=0.06558(3.96%)</t>
  </si>
  <si>
    <t>RBC.max.win_0_10000(4.3):=0.02386(24.39%)</t>
  </si>
  <si>
    <t>RBC.first.win_0_10000(3.8):=0.02072(21.18%)</t>
  </si>
  <si>
    <t>MPV_Values:=-0.0621(3.75%)</t>
  </si>
  <si>
    <t>Eosinophils%_log_Values:=0.05958(3.59%)</t>
  </si>
  <si>
    <t>RDW_log_Values:=0.0509(3.07%)</t>
  </si>
  <si>
    <t>RDW_log.first.win_0_10000(-65336):=0.016(23.12%)</t>
  </si>
  <si>
    <t>RDW_log.first.win_0_1000(-65336):=0.00663(9.58%)</t>
  </si>
  <si>
    <t>Age(40):=-1.9767(45.06%)</t>
  </si>
  <si>
    <t>Eosinophils%_log_Trends:=-0.2173(4.95%)</t>
  </si>
  <si>
    <t>Eosinophils%_log.slope.win_0_180(-65336):=-0.04726(58.38%)</t>
  </si>
  <si>
    <t>Platelets_Trends:=-0.20822(4.75%)</t>
  </si>
  <si>
    <t>MCH_Values:=-0.20114(4.58%)</t>
  </si>
  <si>
    <t>MCH_Trends:=-0.16864(3.84%)</t>
  </si>
  <si>
    <t>MCHC-M_Values:=-0.15624(3.56%)</t>
  </si>
  <si>
    <t>Eosinophils#_log_Values:=-0.14035(3.20%)</t>
  </si>
  <si>
    <t>Monocytes#_log_Values:=-0.08988(2.05%)</t>
  </si>
  <si>
    <t>Eosinophils%_log_Values:=-0.08705(1.98%)</t>
  </si>
  <si>
    <t>MCHC-M_Trends:=-0.08424(1.92%)</t>
  </si>
  <si>
    <t>MCHC-M.std.win_0_730(-65336):=-0.01066(34.85%)</t>
  </si>
  <si>
    <t>Age(57):=0.40867(16.84%)</t>
  </si>
  <si>
    <t>MCH_Values:=-0.26078(10.75%)</t>
  </si>
  <si>
    <t>MCH_Trends:=0.2599(10.71%)</t>
  </si>
  <si>
    <t>MCV_Values:=-0.15186(6.26%)</t>
  </si>
  <si>
    <t>MCV_Trends:=-0.10155(4.18%)</t>
  </si>
  <si>
    <t>MPV_Trends:=-0.08158(3.36%)</t>
  </si>
  <si>
    <t>Neutrophils%_Trends:=-0.07577(3.12%)</t>
  </si>
  <si>
    <t>Monocytes%_Trends:=-0.07057(2.91%)</t>
  </si>
  <si>
    <t>Monocytes#_log_Values:=0.0692(2.85%)</t>
  </si>
  <si>
    <t>Monocytes#_log.max.win_0_10000(0.33647):=0.00732(9.83%)</t>
  </si>
  <si>
    <t>Monocytes#_log.max.win_0_180(0.33647):=0.00729(9.79%)</t>
  </si>
  <si>
    <t>Monocytes#_log.first.win_0_1000(-0.35667):=0.00702(9.42%)</t>
  </si>
  <si>
    <t>RDW_log_Values:=0.06736(2.78%)</t>
  </si>
  <si>
    <t>RDW_log.first.win_0_10000(-65336):=0.0233(31.39%)</t>
  </si>
  <si>
    <t>Age(64):=0.50323(21.75%)</t>
  </si>
  <si>
    <t>Hemoglobin_Trends:=-0.16632(7.19%)</t>
  </si>
  <si>
    <t>Basophils%_log_Values:=-0.11685(5.05%)</t>
  </si>
  <si>
    <t>MCH_Values:=-0.10043(4.34%)</t>
  </si>
  <si>
    <t>Gender( 2):=-0.09735(4.21%)</t>
  </si>
  <si>
    <t>Platelets_Trends:=0.08309(3.59%)</t>
  </si>
  <si>
    <t>Hematocrit_Trends:=-0.07463(3.23%)</t>
  </si>
  <si>
    <t>MCH_Trends:=0.07185(3.11%)</t>
  </si>
  <si>
    <t>Eosinophils#_log_Values:=0.06894(2.98%)</t>
  </si>
  <si>
    <t>Eosinophils#_log.last2.win_0_180(-1.60944):=0.01438(20.39%)</t>
  </si>
  <si>
    <t>Eosinophils#_log.max.win_0_10000(-1.20397):=0.01007(14.28%)</t>
  </si>
  <si>
    <t>RDW_log_Values:=0.06755(2.92%)</t>
  </si>
  <si>
    <t>MCH_Trends:=1.70669(19.69%)</t>
  </si>
  <si>
    <t>Age(78):=0.99532(11.48%)</t>
  </si>
  <si>
    <t>MCH_Values:=0.74222(8.56%)</t>
  </si>
  <si>
    <t>Hematocrit_Trends:=0.5272(6.08%)</t>
  </si>
  <si>
    <t>Platelets_Trends:=0.50171(5.79%)</t>
  </si>
  <si>
    <t>RDW_log_Values:=0.3972(4.58%)</t>
  </si>
  <si>
    <t>MCV_Trends:=0.36094(4.16%)</t>
  </si>
  <si>
    <t>MCV.slope.win_0_1000(-25.79455):=0.0307(21.06%)</t>
  </si>
  <si>
    <t>MCV.win_delta.win_0_180_730_10000(-29):=0.02648(18.16%)</t>
  </si>
  <si>
    <t>Hemoglobin_Trends:=0.32304(3.73%)</t>
  </si>
  <si>
    <t>Lymphocytes#_log_Values:=0.31793(3.67%)</t>
  </si>
  <si>
    <t>Lymphocytes#_log.min.win_0_730(0.69315):=0.04435(39.10%)</t>
  </si>
  <si>
    <t>WBC_log_Trends:=0.29883(3.45%)</t>
  </si>
  <si>
    <t>MCH_Trends:=1.89951(20.10%)</t>
  </si>
  <si>
    <t>Age(79):=1.03813(10.98%)</t>
  </si>
  <si>
    <t>Platelets_Trends:=0.7614(8.06%)</t>
  </si>
  <si>
    <t>MCH_Values:=0.75394(7.98%)</t>
  </si>
  <si>
    <t>Hematocrit_Trends:=0.57736(6.11%)</t>
  </si>
  <si>
    <t>RBC_Trends:=0.4656(4.93%)</t>
  </si>
  <si>
    <t>Hemoglobin_Trends:=0.3934(4.16%)</t>
  </si>
  <si>
    <t>RDW_log_Values:=0.38748(4.10%)</t>
  </si>
  <si>
    <t>MCV_Trends:=0.36418(3.85%)</t>
  </si>
  <si>
    <t>MCV.win_delta.win_0_180_730_10000(-16):=0.02773(23.54%)</t>
  </si>
  <si>
    <t>MCV.slope.win_0_1000(-12.1445):=0.02373(20.14%)</t>
  </si>
  <si>
    <t>WBC_log_Trends:=0.2881(3.05%)</t>
  </si>
  <si>
    <t>MCH_Trends:=1.9641(17.47%)</t>
  </si>
  <si>
    <t>Age(74):=1.15627(10.28%)</t>
  </si>
  <si>
    <t>MCH_Values:=0.81293(7.23%)</t>
  </si>
  <si>
    <t>Platelets_Trends:=0.71539(6.36%)</t>
  </si>
  <si>
    <t>Hematocrit_Trends:=0.58779(5.23%)</t>
  </si>
  <si>
    <t>MCV_Trends:=0.46143(4.10%)</t>
  </si>
  <si>
    <t>MCV.slope.win_0_1000(-9.5282):=0.03637(20.97%)</t>
  </si>
  <si>
    <t>MCV.win_delta.win_0_180_730_10000(-16):=0.0253(14.59%)</t>
  </si>
  <si>
    <t>RDW_log_Values:=0.4536(4.03%)</t>
  </si>
  <si>
    <t>Hemoglobin_Trends:=0.45292(4.03%)</t>
  </si>
  <si>
    <t>RBC_Trends:=0.40525(3.60%)</t>
  </si>
  <si>
    <t>Lymphocytes#_log_Values:=0.39696(3.53%)</t>
  </si>
  <si>
    <t>MCH_Trends:=1.92097(18.72%)</t>
  </si>
  <si>
    <t>Age(74):=1.02605(10.00%)</t>
  </si>
  <si>
    <t>MCH_Values:=0.8603(8.39%)</t>
  </si>
  <si>
    <t>Platelets_Trends:=0.71994(7.02%)</t>
  </si>
  <si>
    <t>Hematocrit_Trends:=0.58731(5.72%)</t>
  </si>
  <si>
    <t>MCV_Trends:=0.4532(4.42%)</t>
  </si>
  <si>
    <t>MCV.slope.win_0_1000(-10.4999):=0.03558(19.81%)</t>
  </si>
  <si>
    <t>MCV.win_delta.win_0_180_730_10000(-18):=0.03304(18.39%)</t>
  </si>
  <si>
    <t>RDW_log_Values:=0.44481(4.34%)</t>
  </si>
  <si>
    <t>RBC_Trends:=0.39472(3.85%)</t>
  </si>
  <si>
    <t>Lymphocytes#_log_Values:=0.35812(3.49%)</t>
  </si>
  <si>
    <t>Hemoglobin_Trends:=0.34972(3.41%)</t>
  </si>
  <si>
    <t>MCH_Trends:=1.97648(18.44%)</t>
  </si>
  <si>
    <t>Age(74):=1.1002(10.26%)</t>
  </si>
  <si>
    <t>MCH_Values:=0.88406(8.25%)</t>
  </si>
  <si>
    <t>Platelets_Trends:=0.75118(7.01%)</t>
  </si>
  <si>
    <t>Hematocrit_Trends:=0.62798(5.86%)</t>
  </si>
  <si>
    <t>RDW_log_Values:=0.4486(4.18%)</t>
  </si>
  <si>
    <t>RBC_Trends:=0.43243(4.03%)</t>
  </si>
  <si>
    <t>MCV_Trends:=0.41353(3.86%)</t>
  </si>
  <si>
    <t>MCV.slope.win_0_1000(-10.65345):=0.03992(26.90%)</t>
  </si>
  <si>
    <t>WBC_log_Trends:=0.37268(3.48%)</t>
  </si>
  <si>
    <t>WBC_log.std.win_0_730(0.0593):=0.02296(27.51%)</t>
  </si>
  <si>
    <t>Hemoglobin_Trends:=0.33616(3.14%)</t>
  </si>
  <si>
    <t>MCH_Trends:=1.94(18.52%)</t>
  </si>
  <si>
    <t>Age(74):=1.06018(10.12%)</t>
  </si>
  <si>
    <t>MCH_Values:=0.9125(8.71%)</t>
  </si>
  <si>
    <t>Platelets_Trends:=0.68112(6.50%)</t>
  </si>
  <si>
    <t>Hematocrit_Trends:=0.60412(5.77%)</t>
  </si>
  <si>
    <t>RDW_log_Values:=0.44147(4.22%)</t>
  </si>
  <si>
    <t>MCV_Trends:=0.43343(4.14%)</t>
  </si>
  <si>
    <t>RBC_Trends:=0.4216(4.03%)</t>
  </si>
  <si>
    <t>Hemoglobin_Trends:=0.36047(3.44%)</t>
  </si>
  <si>
    <t>Lymphocytes#_log_Values:=0.33766(3.22%)</t>
  </si>
  <si>
    <t>Age(41):=-1.99475(42.10%)</t>
  </si>
  <si>
    <t>MCH_Trends:=-0.21766(4.59%)</t>
  </si>
  <si>
    <t>Eosinophils%_log_Trends:=-0.21079(4.45%)</t>
  </si>
  <si>
    <t>Eosinophils%_log.slope.win_0_180(-65336):=-0.05657(66.37%)</t>
  </si>
  <si>
    <t>MCH_Values:=-0.18664(3.94%)</t>
  </si>
  <si>
    <t>MCHC-M_Values:=-0.15381(3.25%)</t>
  </si>
  <si>
    <t>Platelets_Trends:=-0.14784(3.12%)</t>
  </si>
  <si>
    <t>Neutrophils%_Values:=-0.14558(3.07%)</t>
  </si>
  <si>
    <t>Neutrophils%_Trends:=-0.12204(2.58%)</t>
  </si>
  <si>
    <t>Eosinophils#_log_Values:=-0.11403(2.41%)</t>
  </si>
  <si>
    <t>RDW_log_Values:=-0.09398(1.98%)</t>
  </si>
  <si>
    <t>Age(66):=0.54819(21.70%)</t>
  </si>
  <si>
    <t>MCH_Trends:=-0.37613(14.89%)</t>
  </si>
  <si>
    <t>Basophils%_log_Values:=-0.16103(6.37%)</t>
  </si>
  <si>
    <t>Platelets_Trends:=-0.14694(5.82%)</t>
  </si>
  <si>
    <t>MCH_Values:=-0.12478(4.94%)</t>
  </si>
  <si>
    <t>Monocytes#_log_Values:=0.06307(2.50%)</t>
  </si>
  <si>
    <t>RDW_log_Values:=-0.06287(2.49%)</t>
  </si>
  <si>
    <t>MCHC-M_Trends:=0.06115(2.42%)</t>
  </si>
  <si>
    <t>MCHC-M.std.win_0_10000(0.86747):=0.03267(53.17%)</t>
  </si>
  <si>
    <t>Hemoglobin_Trends:=-0.0611(2.42%)</t>
  </si>
  <si>
    <t>MPV_Values:=-0.05413(2.14%)</t>
  </si>
  <si>
    <t>MPV.min.win_0_730(-65336):=-0.02107(23.98%)</t>
  </si>
  <si>
    <t>MPV.avg.win_0_10000(8.925):=0.01505(17.13%)</t>
  </si>
  <si>
    <t>Age(40):=-1.9556(42.24%)</t>
  </si>
  <si>
    <t>Platelets_Trends:=-0.22259(4.81%)</t>
  </si>
  <si>
    <t>MCH_Values:=-0.2051(4.43%)</t>
  </si>
  <si>
    <t>Eosinophils%_log_Trends:=-0.16948(3.66%)</t>
  </si>
  <si>
    <t>MCH_Trends:=-0.15333(3.31%)</t>
  </si>
  <si>
    <t>Neutrophils%_Trends:=-0.15043(3.25%)</t>
  </si>
  <si>
    <t>Neutrophils%_Values:=-0.13986(3.02%)</t>
  </si>
  <si>
    <t>MCHC-M_Values:=-0.1337(2.89%)</t>
  </si>
  <si>
    <t>Eosinophils#_log_Values:=-0.11813(2.55%)</t>
  </si>
  <si>
    <t>Eosinophils%_log_Values:=-0.09842(2.13%)</t>
  </si>
  <si>
    <t>MCH_Trends:=2.11025(21.17%)</t>
  </si>
  <si>
    <t>Age(67):=1.10115(11.05%)</t>
  </si>
  <si>
    <t>Platelets_Trends:=0.6986(7.01%)</t>
  </si>
  <si>
    <t>MCH_Values:=0.69046(6.93%)</t>
  </si>
  <si>
    <t>Hematocrit_Trends:=0.58194(5.84%)</t>
  </si>
  <si>
    <t>MCV_Trends:=0.49703(4.99%)</t>
  </si>
  <si>
    <t>RBC_Trends:=0.46826(4.70%)</t>
  </si>
  <si>
    <t>RDW_log_Values:=0.42853(4.30%)</t>
  </si>
  <si>
    <t>Hemoglobin_Trends:=0.42813(4.30%)</t>
  </si>
  <si>
    <t>WBC_log_Trends:=0.3238(3.25%)</t>
  </si>
  <si>
    <t>WBC_log.std.win_0_730(0.11453):=0.0212(28.94%)</t>
  </si>
  <si>
    <t>Age(79):=0.84386(24.58%)</t>
  </si>
  <si>
    <t>MCH_Trends:=-0.36722(10.70%)</t>
  </si>
  <si>
    <t>Basophils%_log_Values:=-0.23366(6.81%)</t>
  </si>
  <si>
    <t>MCH_Values:=-0.18738(5.46%)</t>
  </si>
  <si>
    <t>Lymphocytes#_log_Values:=-0.18114(5.28%)</t>
  </si>
  <si>
    <t>Platelets_Trends:=-0.17289(5.04%)</t>
  </si>
  <si>
    <t>Eosinophils#_log_Values:=-0.15127(4.41%)</t>
  </si>
  <si>
    <t>Platelets_Values:=0.11715(3.41%)</t>
  </si>
  <si>
    <t>MCHC-M_Values:=-0.09318(2.71%)</t>
  </si>
  <si>
    <t>Eosinophils%_log_Values:=-0.0793(2.31%)</t>
  </si>
  <si>
    <t>Eosinophils%_log.avg.win_0_730(2.39375):=-0.02053(16.99%)</t>
  </si>
  <si>
    <t>Eosinophils%_log.max.win_0_10000(2.70805):=0.01922(15.90%)</t>
  </si>
  <si>
    <t>Age(68):=0.60763(16.87%)</t>
  </si>
  <si>
    <t>MCH_Trends:=-0.3553(9.87%)</t>
  </si>
  <si>
    <t>Eosinophils#_log_Values:=-0.27123(7.53%)</t>
  </si>
  <si>
    <t>Gender( 2):=-0.23544(6.54%)</t>
  </si>
  <si>
    <t>Hemoglobin_Trends:=-0.20423(5.67%)</t>
  </si>
  <si>
    <t>Hematocrit_Values:=-0.19531(5.42%)</t>
  </si>
  <si>
    <t>Basophils%_log_Values:=-0.17952(4.99%)</t>
  </si>
  <si>
    <t>MCH_Values:=-0.1287(3.57%)</t>
  </si>
  <si>
    <t>Platelets_Values:=0.10455(2.90%)</t>
  </si>
  <si>
    <t>Platelets.first.win_0_10000(389):=0.06317(32.50%)</t>
  </si>
  <si>
    <t>RBC_Values:=-0.1019(2.83%)</t>
  </si>
  <si>
    <t>Age(40):=-2.00028(50.35%)</t>
  </si>
  <si>
    <t>Eosinophils%_log_Trends:=-0.19022(4.79%)</t>
  </si>
  <si>
    <t>MCH_Trends:=-0.18252(4.59%)</t>
  </si>
  <si>
    <t>Platelets_Trends:=-0.14577(3.67%)</t>
  </si>
  <si>
    <t>MCH_Values:=-0.12902(3.25%)</t>
  </si>
  <si>
    <t>MCHC-M_Values:=-0.10847(2.73%)</t>
  </si>
  <si>
    <t>Eosinophils#_log_Values:=-0.10306(2.59%)</t>
  </si>
  <si>
    <t>Lymphocytes%_Values:=0.0996(2.51%)</t>
  </si>
  <si>
    <t>Lymphocytes%.max.win_0_10000(22):=0.0282(26.99%)</t>
  </si>
  <si>
    <t>RDW_log_Values:=-0.07849(1.98%)</t>
  </si>
  <si>
    <t>Eosinophils%_log_Values:=-0.07494(1.89%)</t>
  </si>
  <si>
    <t>Age(73):=0.7847(25.16%)</t>
  </si>
  <si>
    <t>MCH_Trends:=-0.19767(6.34%)</t>
  </si>
  <si>
    <t>MCH_Values:=-0.17987(5.77%)</t>
  </si>
  <si>
    <t>Hematocrit_Values:=-0.144(4.62%)</t>
  </si>
  <si>
    <t>Gender( 2):=-0.14132(4.53%)</t>
  </si>
  <si>
    <t>Platelets_Trends:=-0.13868(4.45%)</t>
  </si>
  <si>
    <t>Neutrophils#_log_Values:=0.11942(3.83%)</t>
  </si>
  <si>
    <t>Monocytes#_log_Trends:=-0.10251(3.29%)</t>
  </si>
  <si>
    <t>RBC_Values:=-0.0951(3.05%)</t>
  </si>
  <si>
    <t>MCV_Values:=-0.08461(2.71%)</t>
  </si>
  <si>
    <t>Age(86):=1.83855(17.78%)</t>
  </si>
  <si>
    <t>MCH_Trends:=1.6824(16.27%)</t>
  </si>
  <si>
    <t>Platelets_Trends:=0.5873(5.68%)</t>
  </si>
  <si>
    <t>Hematocrit_Trends:=0.55844(5.40%)</t>
  </si>
  <si>
    <t>MCH_Values:=0.55702(5.39%)</t>
  </si>
  <si>
    <t>Hemoglobin_Trends:=0.42883(4.15%)</t>
  </si>
  <si>
    <t>MCV_Trends:=0.37877(3.66%)</t>
  </si>
  <si>
    <t>MCV.slope.win_0_1000(-14.59832):=0.02372(18.82%)</t>
  </si>
  <si>
    <t>MCV.slope.win_0_10000(-3.93825):=0.02354(18.68%)</t>
  </si>
  <si>
    <t>RBC_Trends:=0.37482(3.62%)</t>
  </si>
  <si>
    <t>RBC.slope.win_0_10000(-0.1988):=0.03764(30.90%)</t>
  </si>
  <si>
    <t>Eosinophils%_log_Trends:=0.33861(3.27%)</t>
  </si>
  <si>
    <t>Eosinophils%_log.std.win_0_360(0.19114):=0.0412(26.70%)</t>
  </si>
  <si>
    <t>WBC_log_Trends:=0.2991(2.89%)</t>
  </si>
  <si>
    <t>Age(81):=0.90387(24.79%)</t>
  </si>
  <si>
    <t>MCH_Trends:=-0.45103(12.37%)</t>
  </si>
  <si>
    <t>Basophils%_log_Values:=-0.2721(7.46%)</t>
  </si>
  <si>
    <t>Eosinophils#_log_Values:=-0.24979(6.85%)</t>
  </si>
  <si>
    <t>Hemoglobin_Trends:=-0.2066(5.67%)</t>
  </si>
  <si>
    <t>MCHC-M_Values:=-0.1961(5.38%)</t>
  </si>
  <si>
    <t>MCH_Values:=-0.18368(5.04%)</t>
  </si>
  <si>
    <t>Platelets_Trends:=-0.17268(4.74%)</t>
  </si>
  <si>
    <t>MPV_Values:=-0.07114(1.95%)</t>
  </si>
  <si>
    <t>MPV.avg.win_0_730(-65336):=-0.0125(21.69%)</t>
  </si>
  <si>
    <t>MPV.first.win_0_10000(-65336):=-0.00557(9.65%)</t>
  </si>
  <si>
    <t>Monocytes%_Values:=-0.06944(1.90%)</t>
  </si>
  <si>
    <t>MCH_Trends:=-0.22834(9.60%)</t>
  </si>
  <si>
    <t>Eosinophils#_log_Values:=-0.22614(9.51%)</t>
  </si>
  <si>
    <t>Basophils%_log_Values:=-0.12967(5.45%)</t>
  </si>
  <si>
    <t>Eosinophils#_log_Trends:=-0.12071(5.07%)</t>
  </si>
  <si>
    <t>MCH_Values:=-0.11988(5.04%)</t>
  </si>
  <si>
    <t>Age(62):=0.11866(4.99%)</t>
  </si>
  <si>
    <t>Monocytes%_Values:=-0.10955(4.60%)</t>
  </si>
  <si>
    <t>MCV_Values:=-0.09218(3.87%)</t>
  </si>
  <si>
    <t>Eosinophils%_log_Trends:=-0.08947(3.76%)</t>
  </si>
  <si>
    <t>MPV_Values:=-0.0799(3.36%)</t>
  </si>
  <si>
    <t>Age(74):=0.79965(20.26%)</t>
  </si>
  <si>
    <t>Hemoglobin_Trends:=-0.23749(6.02%)</t>
  </si>
  <si>
    <t>Gender( 2):=-0.22688(5.75%)</t>
  </si>
  <si>
    <t>MCH_Trends:=-0.19718(5.00%)</t>
  </si>
  <si>
    <t>Hematocrit_Trends:=-0.19203(4.87%)</t>
  </si>
  <si>
    <t>RBC_Values:=-0.16817(4.26%)</t>
  </si>
  <si>
    <t>Hematocrit_Values:=-0.1622(4.11%)</t>
  </si>
  <si>
    <t>Platelets_Values:=0.14208(3.60%)</t>
  </si>
  <si>
    <t>MCH_Values:=-0.12786(3.24%)</t>
  </si>
  <si>
    <t>RDW_log_Trends:=-0.12429(3.15%)</t>
  </si>
  <si>
    <t>RDW_log.slope.win_0_180(-65336):=-0.01293(21.83%)</t>
  </si>
  <si>
    <t>RDW_log.std.win_0_180(-65336):=-0.01134(19.15%)</t>
  </si>
  <si>
    <t>Age(40):=-1.90372(44.80%)</t>
  </si>
  <si>
    <t>MCH_Values:=-0.19782(4.66%)</t>
  </si>
  <si>
    <t>Platelets_Trends:=-0.18936(4.46%)</t>
  </si>
  <si>
    <t>Eosinophils%_log_Trends:=-0.16157(3.80%)</t>
  </si>
  <si>
    <t>Neutrophils%_Values:=-0.13969(3.29%)</t>
  </si>
  <si>
    <t>MCHC-M_Values:=-0.13774(3.24%)</t>
  </si>
  <si>
    <t>Neutrophils%_Trends:=-0.12718(2.99%)</t>
  </si>
  <si>
    <t>MCH_Trends:=-0.10695(2.52%)</t>
  </si>
  <si>
    <t>MCH.std.win_0_10000(1.61767):=0.0622(28.63%)</t>
  </si>
  <si>
    <t>Eosinophils%_log_Values:=-0.09573(2.25%)</t>
  </si>
  <si>
    <t>MCHC-M_Trends:=-0.07952(1.87%)</t>
  </si>
  <si>
    <t>MCHC-M.std.win_0_730(-65336):=-0.00862(38.06%)</t>
  </si>
  <si>
    <t>Age(40):=-1.97376(45.04%)</t>
  </si>
  <si>
    <t>Eosinophils%_log_Trends:=-0.1995(4.55%)</t>
  </si>
  <si>
    <t>Platelets_Trends:=-0.1897(4.33%)</t>
  </si>
  <si>
    <t>MCH_Values:=-0.18966(4.33%)</t>
  </si>
  <si>
    <t>MCH_Trends:=-0.17074(3.90%)</t>
  </si>
  <si>
    <t>MCHC-M_Values:=-0.16785(3.83%)</t>
  </si>
  <si>
    <t>Neutrophils%_Values:=-0.13163(3.00%)</t>
  </si>
  <si>
    <t>Eosinophils#_log_Values:=-0.12261(2.80%)</t>
  </si>
  <si>
    <t>Neutrophils%_Trends:=-0.11945(2.73%)</t>
  </si>
  <si>
    <t>MCHC-M_Trends:=-0.09302(2.12%)</t>
  </si>
  <si>
    <t>MCHC-M.std.win_0_730(-65336):=-0.0115(32.71%)</t>
  </si>
  <si>
    <t>Age(40):=-1.87766(47.75%)</t>
  </si>
  <si>
    <t>MCH_Values:=-0.21282(5.41%)</t>
  </si>
  <si>
    <t>Platelets_Trends:=-0.20563(5.23%)</t>
  </si>
  <si>
    <t>MCH_Trends:=-0.16921(4.30%)</t>
  </si>
  <si>
    <t>Eosinophils%_log_Trends:=-0.16557(4.21%)</t>
  </si>
  <si>
    <t>Eosinophils#_log_Values:=-0.10734(2.73%)</t>
  </si>
  <si>
    <t>MCHC-M_Values:=-0.09972(2.54%)</t>
  </si>
  <si>
    <t>Neutrophils%_Trends:=-0.08855(2.25%)</t>
  </si>
  <si>
    <t>MCHC-M_Trends:=-0.08735(2.22%)</t>
  </si>
  <si>
    <t>MCHC-M.std.win_0_730(-65336):=-0.01154(36.14%)</t>
  </si>
  <si>
    <t>Neutrophils%_Values:=-0.07998(2.03%)</t>
  </si>
  <si>
    <t>Age(53):=-0.41426(13.25%)</t>
  </si>
  <si>
    <t>MCH_Trends:=0.32597(10.43%)</t>
  </si>
  <si>
    <t>Platelets_Trends:=0.29305(9.37%)</t>
  </si>
  <si>
    <t>Lymphocytes#_log_Values:=0.18989(6.07%)</t>
  </si>
  <si>
    <t>Eosinophils%_log_Trends:=0.1465(4.69%)</t>
  </si>
  <si>
    <t>Platelets_Values:=0.1316(4.21%)</t>
  </si>
  <si>
    <t>MCH_Values:=-0.11862(3.79%)</t>
  </si>
  <si>
    <t>Monocytes#_log_Trends:=-0.10664(3.41%)</t>
  </si>
  <si>
    <t>RDW_log_Values:=0.09617(3.08%)</t>
  </si>
  <si>
    <t>MCV_Trends:=0.09462(3.03%)</t>
  </si>
  <si>
    <t>Age(60):=0.28796(16.29%)</t>
  </si>
  <si>
    <t>MCH_Trends:=-0.21352(12.08%)</t>
  </si>
  <si>
    <t>Hemoglobin_Trends:=-0.12016(6.80%)</t>
  </si>
  <si>
    <t>MCH_Values:=-0.1085(6.14%)</t>
  </si>
  <si>
    <t>Gender( 1):=0.07409(4.19%)</t>
  </si>
  <si>
    <t>RDW_log_Values:=0.0681(3.85%)</t>
  </si>
  <si>
    <t>MCV_Trends:=0.06725(3.80%)</t>
  </si>
  <si>
    <t>Neutrophils%_Trends:=-0.06537(3.70%)</t>
  </si>
  <si>
    <t>Platelets_Trends:=0.06461(3.66%)</t>
  </si>
  <si>
    <t>MCV_Values:=0.05834(3.30%)</t>
  </si>
  <si>
    <t>Age(77):=1.0255(30.98%)</t>
  </si>
  <si>
    <t>Hemoglobin_Trends:=-0.24255(7.33%)</t>
  </si>
  <si>
    <t>Gender( 2):=-0.22363(6.76%)</t>
  </si>
  <si>
    <t>Hematocrit_Trends:=-0.155(4.68%)</t>
  </si>
  <si>
    <t>Basophils%_log_Values:=-0.14042(4.24%)</t>
  </si>
  <si>
    <t>Platelets_Trends:=0.13522(4.08%)</t>
  </si>
  <si>
    <t>MCH_Values:=-0.12357(3.73%)</t>
  </si>
  <si>
    <t>RBC_Trends:=-0.0956(2.89%)</t>
  </si>
  <si>
    <t>MCH_Trends:=0.08785(2.65%)</t>
  </si>
  <si>
    <t>MCH.win_delta.win_0_180_730_10000(-1.1):=0.14386(45.70%)</t>
  </si>
  <si>
    <t>Eosinophils#_log_Trends:=-0.07559(2.28%)</t>
  </si>
  <si>
    <t>MCH_Trends:=1.84194(18.57%)</t>
  </si>
  <si>
    <t>Age(84):=0.99424(10.02%)</t>
  </si>
  <si>
    <t>MCH_Values:=0.90164(9.09%)</t>
  </si>
  <si>
    <t>Platelets_Trends:=0.61676(6.22%)</t>
  </si>
  <si>
    <t>Hematocrit_Trends:=0.59015(5.95%)</t>
  </si>
  <si>
    <t>RBC_Trends:=0.39018(3.93%)</t>
  </si>
  <si>
    <t>RDW_log_Values:=0.36063(3.64%)</t>
  </si>
  <si>
    <t>MCV_Trends:=0.35076(3.54%)</t>
  </si>
  <si>
    <t>MCV.slope.win_0_1000(-14.63553):=0.02533(18.75%)</t>
  </si>
  <si>
    <t>MCV.std.win_0_1000(10.82532):=0.02108(15.60%)</t>
  </si>
  <si>
    <t>Hemoglobin_Trends:=0.34099(3.44%)</t>
  </si>
  <si>
    <t>Lymphocytes#_log_Values:=0.3406(3.43%)</t>
  </si>
  <si>
    <t>Age(41):=-1.77418(45.40%)</t>
  </si>
  <si>
    <t>MCH_Values:=-0.20833(5.33%)</t>
  </si>
  <si>
    <t>Platelets_Trends:=-0.1947(4.98%)</t>
  </si>
  <si>
    <t>MCH_Trends:=-0.15301(3.92%)</t>
  </si>
  <si>
    <t>Eosinophils%_log_Trends:=-0.14762(3.78%)</t>
  </si>
  <si>
    <t>MCHC-M_Values:=-0.14108(3.61%)</t>
  </si>
  <si>
    <t>Neutrophils%_Values:=0.08492(2.17%)</t>
  </si>
  <si>
    <t>Neutrophils%.max.win_0_10000(60):=0.0507(56.30%)</t>
  </si>
  <si>
    <t>Eosinophils#_log_Values:=-0.08431(2.16%)</t>
  </si>
  <si>
    <t>MCHC-M_Trends:=-0.07192(1.84%)</t>
  </si>
  <si>
    <t>MCHC-M.std.win_0_730(-65336):=-0.0096(35.83%)</t>
  </si>
  <si>
    <t>Monocytes%_Trends:=-0.06582(1.68%)</t>
  </si>
  <si>
    <t>Monocytes%.std.win_0_180(-65336):=-0.0112(37.79%)</t>
  </si>
  <si>
    <t>Age(71):=0.83726(27.64%)</t>
  </si>
  <si>
    <t>MCH_Trends:=-0.3051(10.07%)</t>
  </si>
  <si>
    <t>Basophils%_log_Values:=-0.11895(3.93%)</t>
  </si>
  <si>
    <t>Hemoglobin_Trends:=-0.11372(3.75%)</t>
  </si>
  <si>
    <t>Hemoglobin.win_delta.win_0_180_360_10000(0.1):=-0.02789(28.07%)</t>
  </si>
  <si>
    <t>MCH_Values:=-0.11247(3.71%)</t>
  </si>
  <si>
    <t>Neutrophils#_log_Values:=0.11145(3.68%)</t>
  </si>
  <si>
    <t>Gender( 2):=-0.09955(3.29%)</t>
  </si>
  <si>
    <t>Hematocrit_Values:=0.09667(3.19%)</t>
  </si>
  <si>
    <t>Hematocrit.first.win_0_10000(32):=0.02578(28.69%)</t>
  </si>
  <si>
    <t>Monocytes#_log_Values:=0.08398(2.77%)</t>
  </si>
  <si>
    <t>Eosinophils#_log_Trends:=-0.07294(2.41%)</t>
  </si>
  <si>
    <t>MCH_Trends:=1.84967(21.10%)</t>
  </si>
  <si>
    <t>Age(76):=1.0455(11.93%)</t>
  </si>
  <si>
    <t>MCH_Values:=0.74954(8.55%)</t>
  </si>
  <si>
    <t>Platelets_Trends:=0.57112(6.52%)</t>
  </si>
  <si>
    <t>Hematocrit_Trends:=0.5081(5.80%)</t>
  </si>
  <si>
    <t>RDW_log_Values:=0.38042(4.34%)</t>
  </si>
  <si>
    <t>Hemoglobin_Trends:=0.37736(4.31%)</t>
  </si>
  <si>
    <t>MCV_Trends:=0.36522(4.17%)</t>
  </si>
  <si>
    <t>MCV.slope.win_0_1000(-6.18357):=0.03977(28.19%)</t>
  </si>
  <si>
    <t>WBC_log_Trends:=0.32653(3.73%)</t>
  </si>
  <si>
    <t>MCV_Values:=0.28636(3.27%)</t>
  </si>
  <si>
    <t>MCH_Trends:=2.03398(20.44%)</t>
  </si>
  <si>
    <t>Age(73):=1.04953(10.55%)</t>
  </si>
  <si>
    <t>MCH_Values:=0.79389(7.98%)</t>
  </si>
  <si>
    <t>Platelets_Trends:=0.66766(6.71%)</t>
  </si>
  <si>
    <t>Hematocrit_Trends:=0.5962(5.99%)</t>
  </si>
  <si>
    <t>RBC_Trends:=0.41785(4.20%)</t>
  </si>
  <si>
    <t>MCV_Trends:=0.40483(4.07%)</t>
  </si>
  <si>
    <t>MCV.slope.win_0_1000(-9.52586):=0.04763(27.80%)</t>
  </si>
  <si>
    <t>RDW_log_Values:=0.40282(4.05%)</t>
  </si>
  <si>
    <t>Hemoglobin_Trends:=0.37159(3.74%)</t>
  </si>
  <si>
    <t>Lymphocytes#_log_Values:=0.3613(3.63%)</t>
  </si>
  <si>
    <t>Age(41):=-2.01707(46.81%)</t>
  </si>
  <si>
    <t>Eosinophils%_log_Trends:=-0.20564(4.77%)</t>
  </si>
  <si>
    <t>MCH_Values:=-0.19568(4.54%)</t>
  </si>
  <si>
    <t>MCH_Trends:=-0.18252(4.24%)</t>
  </si>
  <si>
    <t>Platelets_Trends:=-0.16186(3.76%)</t>
  </si>
  <si>
    <t>MCHC-M_Values:=-0.15025(3.49%)</t>
  </si>
  <si>
    <t>Neutrophils%_Values:=-0.10121(2.35%)</t>
  </si>
  <si>
    <t>Monocytes%_Trends:=-0.09567(2.22%)</t>
  </si>
  <si>
    <t>Monocytes%.std.win_0_180(-65336):=-0.02132(51.89%)</t>
  </si>
  <si>
    <t>MCHC-M_Trends:=-0.09065(2.10%)</t>
  </si>
  <si>
    <t>MCHC-M.std.win_0_730(-65336):=-0.00947(32.30%)</t>
  </si>
  <si>
    <t>MPV_Values:=-0.08384(1.95%)</t>
  </si>
  <si>
    <t>MPV.avg.win_0_730(-65336):=-0.01299(23.75%)</t>
  </si>
  <si>
    <t>MPV.avg.win_0_10000(-65336):=-0.00857(15.66%)</t>
  </si>
  <si>
    <t>Age(41):=-1.78649(43.82%)</t>
  </si>
  <si>
    <t>Eosinophils%_log_Trends:=-0.20243(4.96%)</t>
  </si>
  <si>
    <t>MCH_Trends:=-0.19756(4.85%)</t>
  </si>
  <si>
    <t>MCH_Values:=-0.1623(3.98%)</t>
  </si>
  <si>
    <t>Platelets_Trends:=-0.15692(3.85%)</t>
  </si>
  <si>
    <t>MCHC-M_Values:=-0.12849(3.15%)</t>
  </si>
  <si>
    <t>Eosinophils#_log_Values:=-0.10445(2.56%)</t>
  </si>
  <si>
    <t>Eosinophils%_log_Values:=-0.0889(2.18%)</t>
  </si>
  <si>
    <t>MCHC-M_Trends:=-0.08704(2.13%)</t>
  </si>
  <si>
    <t>MCHC-M.std.win_0_730(-65336):=-0.01023(32.98%)</t>
  </si>
  <si>
    <t>MPV_Values:=-0.0794(1.95%)</t>
  </si>
  <si>
    <t>MPV.avg.win_0_730(-65336):=-0.00811(15.93%)</t>
  </si>
  <si>
    <t>MPV.avg.win_0_10000(-65336):=-0.00788(15.48%)</t>
  </si>
  <si>
    <t>Age(40):=-1.8967(46.72%)</t>
  </si>
  <si>
    <t>MCH_Trends:=-0.21507(5.30%)</t>
  </si>
  <si>
    <t>MCH_Values:=-0.20024(4.93%)</t>
  </si>
  <si>
    <t>MCHC-M_Values:=-0.17104(4.21%)</t>
  </si>
  <si>
    <t>Platelets_Trends:=-0.1662(4.09%)</t>
  </si>
  <si>
    <t>Eosinophils%_log_Trends:=-0.14776(3.64%)</t>
  </si>
  <si>
    <t>Eosinophils%_log_Values:=-0.09677(2.38%)</t>
  </si>
  <si>
    <t>MCHC-M_Trends:=-0.08753(2.16%)</t>
  </si>
  <si>
    <t>MCHC-M.std.win_0_730(-65336):=-0.01092(34.48%)</t>
  </si>
  <si>
    <t>Eosinophils#_log_Values:=-0.08487(2.09%)</t>
  </si>
  <si>
    <t>Hemoglobin_Values:=-0.08257(2.03%)</t>
  </si>
  <si>
    <t>Age(40):=-2.00123(46.18%)</t>
  </si>
  <si>
    <t>Platelets_Trends:=-0.20313(4.69%)</t>
  </si>
  <si>
    <t>MCH_Values:=-0.18773(4.33%)</t>
  </si>
  <si>
    <t>Eosinophils%_log_Trends:=-0.17378(4.01%)</t>
  </si>
  <si>
    <t>MCH_Trends:=-0.16201(3.74%)</t>
  </si>
  <si>
    <t>MCHC-M_Values:=-0.13502(3.12%)</t>
  </si>
  <si>
    <t>RDW_log_Values:=-0.10135(2.34%)</t>
  </si>
  <si>
    <t>Monocytes%_Trends:=-0.0951(2.19%)</t>
  </si>
  <si>
    <t>Monocytes%.std.win_0_180(-65336):=-0.01462(49.05%)</t>
  </si>
  <si>
    <t>Neutrophils%_Values:=-0.0905(2.09%)</t>
  </si>
  <si>
    <t>Eosinophils#_log_Values:=-0.08328(1.92%)</t>
  </si>
  <si>
    <t>MCH_Trends:=2.14447(21.10%)</t>
  </si>
  <si>
    <t>Age(73):=1.04927(10.32%)</t>
  </si>
  <si>
    <t>MCH_Values:=0.80089(7.88%)</t>
  </si>
  <si>
    <t>Hematocrit_Trends:=0.6626(6.52%)</t>
  </si>
  <si>
    <t>Platelets_Trends:=0.56487(5.56%)</t>
  </si>
  <si>
    <t>RBC_Trends:=0.4293(4.22%)</t>
  </si>
  <si>
    <t>MCV_Trends:=0.42086(4.14%)</t>
  </si>
  <si>
    <t>RDW_log_Values:=0.41276(4.06%)</t>
  </si>
  <si>
    <t>Hemoglobin_Trends:=0.41014(4.03%)</t>
  </si>
  <si>
    <t>WBC_log_Trends:=0.33533(3.30%)</t>
  </si>
  <si>
    <t>WBC_log.std.win_0_730(0.1215):=0.02107(35.21%)</t>
  </si>
  <si>
    <t>Age(41):=-1.95567(46.54%)</t>
  </si>
  <si>
    <t>MCH_Trends:=-0.19837(4.72%)</t>
  </si>
  <si>
    <t>Eosinophils%_log_Trends:=-0.18002(4.28%)</t>
  </si>
  <si>
    <t>Platelets_Trends:=-0.16106(3.83%)</t>
  </si>
  <si>
    <t>MCH_Values:=-0.15374(3.66%)</t>
  </si>
  <si>
    <t>RDW_log_Values:=-0.11907(2.83%)</t>
  </si>
  <si>
    <t>Neutrophils%_Trends:=-0.11601(2.76%)</t>
  </si>
  <si>
    <t>MCHC-M_Trends:=-0.10825(2.58%)</t>
  </si>
  <si>
    <t>MCHC-M.std.win_0_730(-65336):=-0.0101(35.49%)</t>
  </si>
  <si>
    <t>Neutrophils%_Values:=-0.10568(2.51%)</t>
  </si>
  <si>
    <t>WBC_log_Values:=0.10557(2.51%)</t>
  </si>
  <si>
    <t>WBC_log.max.win_0_10000(4.125):=0.09834(82.75%)</t>
  </si>
  <si>
    <t>MCH_Trends:=1.79545(20.22%)</t>
  </si>
  <si>
    <t>Age(73):=0.86553(9.75%)</t>
  </si>
  <si>
    <t>MCH_Values:=0.82595(9.30%)</t>
  </si>
  <si>
    <t>Platelets_Trends:=0.57451(6.47%)</t>
  </si>
  <si>
    <t>Hematocrit_Trends:=0.56588(6.37%)</t>
  </si>
  <si>
    <t>RDW_log_Values:=0.37569(4.23%)</t>
  </si>
  <si>
    <t>MCV_Trends:=0.36892(4.16%)</t>
  </si>
  <si>
    <t>MCV.last_delta.win_0_360(-6):=0.03654(21.09%)</t>
  </si>
  <si>
    <t>MCV.win_delta.win_0_180_730_10000(-21):=0.02652(15.31%)</t>
  </si>
  <si>
    <t>Hemoglobin_Trends:=0.33106(3.73%)</t>
  </si>
  <si>
    <t>Hemoglobin.win_delta.win_0_180_730_10000(-8.3):=0.04521(22.15%)</t>
  </si>
  <si>
    <t>Hemoglobin.win_delta.win_0_180_360_10000(-7.5):=0.04147(20.32%)</t>
  </si>
  <si>
    <t>MCV_Values:=0.28974(3.26%)</t>
  </si>
  <si>
    <t>WBC_log_Trends:=0.27342(3.08%)</t>
  </si>
  <si>
    <t>Age(67):=0.7517(26.65%)</t>
  </si>
  <si>
    <t>MCH_Trends:=-0.3767(13.36%)</t>
  </si>
  <si>
    <t>MCH_Values:=-0.18586(6.59%)</t>
  </si>
  <si>
    <t>Gender( 2):=-0.17444(6.18%)</t>
  </si>
  <si>
    <t>Hemoglobin_Trends:=-0.09781(3.47%)</t>
  </si>
  <si>
    <t>Basophils%_log_Values:=-0.08398(2.98%)</t>
  </si>
  <si>
    <t>RDW_log_Values:=0.0773(2.74%)</t>
  </si>
  <si>
    <t>Hematocrit_Values:=0.07294(2.59%)</t>
  </si>
  <si>
    <t>Platelets_Values:=0.07184(2.55%)</t>
  </si>
  <si>
    <t>Monocytes#_log_Trends:=-0.06729(2.39%)</t>
  </si>
  <si>
    <t>Monocytes#_log.std.win_0_1000(0.07267):=-0.01093(18.99%)</t>
  </si>
  <si>
    <t>Monocytes#_log.slope.win_0_10000(-0.01874):=-0.00932(16.19%)</t>
  </si>
  <si>
    <t>MCH_Trends:=1.973(20.74%)</t>
  </si>
  <si>
    <t>Age(84):=1.03917(10.93%)</t>
  </si>
  <si>
    <t>MCH_Values:=0.74879(7.87%)</t>
  </si>
  <si>
    <t>Platelets_Trends:=0.72804(7.65%)</t>
  </si>
  <si>
    <t>Hematocrit_Trends:=0.63154(6.64%)</t>
  </si>
  <si>
    <t>RBC_Trends:=0.42864(4.51%)</t>
  </si>
  <si>
    <t>MCV_Trends:=0.4266(4.49%)</t>
  </si>
  <si>
    <t>MCV.std.win_0_1000(8.33307):=0.03671(22.16%)</t>
  </si>
  <si>
    <t>MCV.slope.win_0_1000(-11.4249):=0.02915(17.59%)</t>
  </si>
  <si>
    <t>RDW_log_Values:=0.38326(4.03%)</t>
  </si>
  <si>
    <t>WBC_log_Trends:=0.35135(3.69%)</t>
  </si>
  <si>
    <t>Hemoglobin_Trends:=0.3317(3.49%)</t>
  </si>
  <si>
    <t>Age(66):=0.57143(23.29%)</t>
  </si>
  <si>
    <t>MCH_Trends:=-0.3829(15.60%)</t>
  </si>
  <si>
    <t>MCH_Values:=-0.13(5.30%)</t>
  </si>
  <si>
    <t>Gender( 2):=-0.12477(5.08%)</t>
  </si>
  <si>
    <t>Eosinophils%_log_Trends:=-0.1101(4.49%)</t>
  </si>
  <si>
    <t>Hemoglobin_Trends:=-0.10042(4.09%)</t>
  </si>
  <si>
    <t>Hematocrit_Values:=-0.0618(2.52%)</t>
  </si>
  <si>
    <t>MPV_Values:=-0.05719(2.33%)</t>
  </si>
  <si>
    <t>MCHC-M_Values:=-0.0557(2.27%)</t>
  </si>
  <si>
    <t>RDW_log_Values:=0.0539(2.20%)</t>
  </si>
  <si>
    <t>Age(68):=0.76578(26.14%)</t>
  </si>
  <si>
    <t>MCH_Trends:=-0.31979(10.92%)</t>
  </si>
  <si>
    <t>MCH_Values:=-0.18246(6.23%)</t>
  </si>
  <si>
    <t>Hemoglobin_Trends:=0.17644(6.02%)</t>
  </si>
  <si>
    <t>Platelets_Trends:=0.14377(4.91%)</t>
  </si>
  <si>
    <t>WBC_log_Values:=-0.10669(3.64%)</t>
  </si>
  <si>
    <t>Neutrophils%_Values:=-0.09904(3.38%)</t>
  </si>
  <si>
    <t>Monocytes#_log_Values:=0.0901(3.08%)</t>
  </si>
  <si>
    <t>Eosinophils#_log_Trends:=0.08243(2.81%)</t>
  </si>
  <si>
    <t>RDW_log_Values:=0.08043(2.75%)</t>
  </si>
  <si>
    <t>RDW_log.avg.win_0_360(-65336):=0.0085(12.38%)</t>
  </si>
  <si>
    <t>RDW_log.min.win_0_10000(-65336):=0.0078(11.36%)</t>
  </si>
  <si>
    <t>RDW_log.first.win_0_10000(-65336):=0.00758(11.03%)</t>
  </si>
  <si>
    <t>Age(41):=-1.94732(44.28%)</t>
  </si>
  <si>
    <t>MCH_Trends:=-0.2006(4.56%)</t>
  </si>
  <si>
    <t>Eosinophils%_log_Trends:=-0.16926(3.85%)</t>
  </si>
  <si>
    <t>Eosinophils%_log.slope.win_0_180(-65336):=-0.0403(55.77%)</t>
  </si>
  <si>
    <t>MCH_Values:=-0.16618(3.78%)</t>
  </si>
  <si>
    <t>Neutrophils%_Values:=-0.16066(3.65%)</t>
  </si>
  <si>
    <t>Platelets_Trends:=-0.15823(3.60%)</t>
  </si>
  <si>
    <t>MCHC-M_Values:=-0.15183(3.45%)</t>
  </si>
  <si>
    <t>Neutrophils%_Trends:=-0.11797(2.68%)</t>
  </si>
  <si>
    <t>Eosinophils#_log_Values:=-0.093(2.11%)</t>
  </si>
  <si>
    <t>Hematocrit_Values:=-0.08504(1.93%)</t>
  </si>
  <si>
    <t>Age(40):=-1.82011(44.16%)</t>
  </si>
  <si>
    <t>MCH_Values:=-0.1982(4.81%)</t>
  </si>
  <si>
    <t>Platelets_Trends:=-0.19732(4.79%)</t>
  </si>
  <si>
    <t>MCH_Trends:=-0.16938(4.11%)</t>
  </si>
  <si>
    <t>Eosinophils%_log_Trends:=-0.14624(3.55%)</t>
  </si>
  <si>
    <t>MCHC-M_Values:=-0.13195(3.20%)</t>
  </si>
  <si>
    <t>Neutrophils%_Values:=-0.11587(2.81%)</t>
  </si>
  <si>
    <t>Neutrophils%_Trends:=-0.10158(2.46%)</t>
  </si>
  <si>
    <t>MPV_Values:=-0.09328(2.26%)</t>
  </si>
  <si>
    <t>MPV.min.win_0_10000(-65336):=-0.01008(16.81%)</t>
  </si>
  <si>
    <t>MPV.min.win_0_730(-65336):=-0.0088(14.68%)</t>
  </si>
  <si>
    <t>Monocytes%_Trends:=-0.09154(2.22%)</t>
  </si>
  <si>
    <t>Monocytes%.std.win_0_180(-65336):=-0.01668(41.01%)</t>
  </si>
  <si>
    <t>Age(40):=-1.90995(44.96%)</t>
  </si>
  <si>
    <t>MCH_Values:=-0.22408(5.28%)</t>
  </si>
  <si>
    <t>Platelets_Trends:=-0.20205(4.76%)</t>
  </si>
  <si>
    <t>Eosinophils%_log_Trends:=-0.1725(4.06%)</t>
  </si>
  <si>
    <t>MCH_Trends:=-0.17098(4.03%)</t>
  </si>
  <si>
    <t>Neutrophils%_Values:=-0.16761(3.95%)</t>
  </si>
  <si>
    <t>MCHC-M_Values:=-0.15321(3.61%)</t>
  </si>
  <si>
    <t>Neutrophils%_Trends:=-0.12608(2.97%)</t>
  </si>
  <si>
    <t>Eosinophils#_log_Values:=-0.1037(2.44%)</t>
  </si>
  <si>
    <t>Eosinophils%_log_Values:=-0.0841(1.98%)</t>
  </si>
  <si>
    <t>Age(41):=-2.0116(46.74%)</t>
  </si>
  <si>
    <t>Eosinophils%_log_Trends:=-0.19553(4.54%)</t>
  </si>
  <si>
    <t>MCH_Values:=-0.16486(3.83%)</t>
  </si>
  <si>
    <t>Platelets_Trends:=-0.1463(3.40%)</t>
  </si>
  <si>
    <t>MCHC-M_Values:=-0.12917(3.00%)</t>
  </si>
  <si>
    <t>MCH_Trends:=-0.12512(2.91%)</t>
  </si>
  <si>
    <t>Neutrophils%_Values:=-0.11245(2.61%)</t>
  </si>
  <si>
    <t>Eosinophils#_log_Values:=-0.09627(2.24%)</t>
  </si>
  <si>
    <t>RDW_log_Values:=-0.09463(2.20%)</t>
  </si>
  <si>
    <t>MCHC-M_Trends:=-0.08339(1.94%)</t>
  </si>
  <si>
    <t>MCHC-M.std.win_0_730(-65336):=-0.01088(34.92%)</t>
  </si>
  <si>
    <t>MCH_Trends:=1.7288(19.21%)</t>
  </si>
  <si>
    <t>Age(68):=1.10134(12.24%)</t>
  </si>
  <si>
    <t>MCH_Values:=0.62964(7.00%)</t>
  </si>
  <si>
    <t>Hematocrit_Trends:=0.58236(6.47%)</t>
  </si>
  <si>
    <t>Platelets_Trends:=0.48356(5.37%)</t>
  </si>
  <si>
    <t>Hemoglobin_Trends:=0.40471(4.50%)</t>
  </si>
  <si>
    <t>RBC_Trends:=0.38618(4.29%)</t>
  </si>
  <si>
    <t>WBC_log_Trends:=0.34699(3.86%)</t>
  </si>
  <si>
    <t>Lymphocytes#_log_Values:=0.3388(3.77%)</t>
  </si>
  <si>
    <t>RDW_log_Values:=0.32605(3.62%)</t>
  </si>
  <si>
    <t>Age(41):=-2.0475(42.76%)</t>
  </si>
  <si>
    <t>Eosinophils%_log_Trends:=-0.20518(4.28%)</t>
  </si>
  <si>
    <t>MCH_Values:=-0.20343(4.25%)</t>
  </si>
  <si>
    <t>Platelets_Trends:=-0.19914(4.16%)</t>
  </si>
  <si>
    <t>MCHC-M_Values:=-0.14464(3.02%)</t>
  </si>
  <si>
    <t>Neutrophils%_Values:=-0.1366(2.85%)</t>
  </si>
  <si>
    <t>RDW_log_Values:=-0.10933(2.28%)</t>
  </si>
  <si>
    <t>Neutrophils%_Trends:=-0.10587(2.21%)</t>
  </si>
  <si>
    <t>Neutrophils%.std.win_0_10000(10.03328):=-0.03391(68.24%)</t>
  </si>
  <si>
    <t>Monocytes%_Trends:=-0.10316(2.15%)</t>
  </si>
  <si>
    <t>Monocytes%.std.win_0_180(-65336):=-0.01519(41.23%)</t>
  </si>
  <si>
    <t>Hemoglobin_Trends:=-0.0981(2.05%)</t>
  </si>
  <si>
    <t>MCH_Trends:=1.95649(18.81%)</t>
  </si>
  <si>
    <t>Age(84):=1.1372(10.93%)</t>
  </si>
  <si>
    <t>MCH_Values:=0.8086(7.77%)</t>
  </si>
  <si>
    <t>Platelets_Trends:=0.73557(7.07%)</t>
  </si>
  <si>
    <t>Hematocrit_Trends:=0.66344(6.38%)</t>
  </si>
  <si>
    <t>Hemoglobin_Trends:=0.45657(4.39%)</t>
  </si>
  <si>
    <t>RBC_Trends:=0.42062(4.04%)</t>
  </si>
  <si>
    <t>RDW_log_Values:=0.38445(3.70%)</t>
  </si>
  <si>
    <t>MCV_Trends:=0.37929(3.65%)</t>
  </si>
  <si>
    <t>MCV.slope.win_0_10000(-14.53751):=0.02325(16.62%)</t>
  </si>
  <si>
    <t>MCV.last_delta.win_0_360(-15):=0.02296(16.42%)</t>
  </si>
  <si>
    <t>MCV_Values:=0.34303(3.30%)</t>
  </si>
  <si>
    <t>MCH_Trends:=1.85844(22.36%)</t>
  </si>
  <si>
    <t>MCH_Values:=0.72808(8.76%)</t>
  </si>
  <si>
    <t>Platelets_Trends:=0.72324(8.70%)</t>
  </si>
  <si>
    <t>Age(64):=0.56395(6.79%)</t>
  </si>
  <si>
    <t>Hematocrit_Trends:=0.43395(5.22%)</t>
  </si>
  <si>
    <t>Hemoglobin_Trends:=0.26617(3.20%)</t>
  </si>
  <si>
    <t>Hemoglobin.win_delta.win_0_180_360_10000(-3.9):=0.06295(33.41%)</t>
  </si>
  <si>
    <t>RBC_Trends:=0.25967(3.12%)</t>
  </si>
  <si>
    <t>WBC_log_Trends:=0.25223(3.03%)</t>
  </si>
  <si>
    <t>Hemoglobin_Values:=0.2516(3.03%)</t>
  </si>
  <si>
    <t>Eosinophils#_log_Trends:=0.24356(2.93%)</t>
  </si>
  <si>
    <t>Eosinophils#_log.slope.win_0_10000(0.18202):=0.07242(63.39%)</t>
  </si>
  <si>
    <t>Age(40):=-1.86324(38.59%)</t>
  </si>
  <si>
    <t>MCH_Values:=-0.22151(4.59%)</t>
  </si>
  <si>
    <t>Platelets_Trends:=-0.21495(4.45%)</t>
  </si>
  <si>
    <t>Eosinophils%_log_Trends:=-0.18923(3.92%)</t>
  </si>
  <si>
    <t>Eosinophils%_log.slope.win_0_180(-65336):=-0.04629(49.93%)</t>
  </si>
  <si>
    <t>MCHC-M_Values:=-0.15097(3.13%)</t>
  </si>
  <si>
    <t>MCH_Trends:=-0.14613(3.03%)</t>
  </si>
  <si>
    <t>MCH.slope.win_0_10000(0.32887):=-0.03915(20.41%)</t>
  </si>
  <si>
    <t>MCH.win_delta.win_0_180_360_10000(1.8):=-0.03633(18.94%)</t>
  </si>
  <si>
    <t>RDW_log_Values:=-0.13318(2.76%)</t>
  </si>
  <si>
    <t>WBC_log_Trends:=-0.13277(2.75%)</t>
  </si>
  <si>
    <t>MCHC-M_Trends:=-0.13236(2.74%)</t>
  </si>
  <si>
    <t>MCHC-M.std.win_0_730(-65336):=-0.01082(33.54%)</t>
  </si>
  <si>
    <t>Neutrophils%_Trends:=-0.13196(2.73%)</t>
  </si>
  <si>
    <t>Tree_iterative_mutual_information(New equation)</t>
  </si>
  <si>
    <t>FEATURE::Tree_iterative_mutual_information(New equation)</t>
  </si>
  <si>
    <t>Age(40):=-2.10513(11.35%)</t>
  </si>
  <si>
    <t>MCV_Values:=-1.0904(5.88%)</t>
  </si>
  <si>
    <t>MCHC-M_Values:=-1.0746(5.79%)</t>
  </si>
  <si>
    <t>Hemoglobin_Trends:=-1.01182(5.45%)</t>
  </si>
  <si>
    <t>MCH_Trends:=-0.94495(5.09%)</t>
  </si>
  <si>
    <t>Hematocrit_Trends:=-0.88598(4.78%)</t>
  </si>
  <si>
    <t>Basophils%_log_Values:=-0.86607(4.67%)</t>
  </si>
  <si>
    <t>Lymphocytes#_log_Trends:=-0.85323(4.60%)</t>
  </si>
  <si>
    <t>MCV_Trends:=-0.84833(4.57%)</t>
  </si>
  <si>
    <t>RDW_log_Values:=-0.82198(4.43%)</t>
  </si>
  <si>
    <t>Age(40):=-2.24246(10.60%)</t>
  </si>
  <si>
    <t>MCV_Values:=-1.11403(5.27%)</t>
  </si>
  <si>
    <t>Hemoglobin_Values:=-1.10087(5.20%)</t>
  </si>
  <si>
    <t>Basophils%_log_Values:=-1.08186(5.11%)</t>
  </si>
  <si>
    <t>MCHC-M_Values:=-1.07355(5.07%)</t>
  </si>
  <si>
    <t>MCH_Trends:=-1.03417(4.89%)</t>
  </si>
  <si>
    <t>RDW_log_Values:=-0.9032(4.27%)</t>
  </si>
  <si>
    <t>Hematocrit_Trends:=-0.88177(4.17%)</t>
  </si>
  <si>
    <t>Hemoglobin_Trends:=-0.84512(3.99%)</t>
  </si>
  <si>
    <t>RBC_Values:=-0.81292(3.84%)</t>
  </si>
  <si>
    <t>Age(41):=-2.27769(14.00%)</t>
  </si>
  <si>
    <t>MCV_Values:=-1.09254(6.72%)</t>
  </si>
  <si>
    <t>MCHC-M_Values:=-1.07985(6.64%)</t>
  </si>
  <si>
    <t>MCH_Values:=-0.96471(5.93%)</t>
  </si>
  <si>
    <t>Platelets_Trends:=-0.7964(4.90%)</t>
  </si>
  <si>
    <t>Basophils%_log_Values:=-0.6799(4.18%)</t>
  </si>
  <si>
    <t>RDW_log_Values:=-0.66927(4.11%)</t>
  </si>
  <si>
    <t>WBC_log_Values:=-0.6392(3.93%)</t>
  </si>
  <si>
    <t>Eosinophils#_log_Values:=-0.6334(3.89%)</t>
  </si>
  <si>
    <t>Hemoglobin_Values:=-0.57382(3.53%)</t>
  </si>
  <si>
    <t>Age(41):=-2.2852(12.25%)</t>
  </si>
  <si>
    <t>Basophils%_log_Values:=-1.0816(5.80%)</t>
  </si>
  <si>
    <t>MCH_Trends:=-1.05898(5.68%)</t>
  </si>
  <si>
    <t>MCV_Values:=-0.97064(5.20%)</t>
  </si>
  <si>
    <t>Hemoglobin_Values:=-0.95641(5.13%)</t>
  </si>
  <si>
    <t>MCHC-M_Values:=-0.93207(5.00%)</t>
  </si>
  <si>
    <t>Hemoglobin_Trends:=-0.8635(4.63%)</t>
  </si>
  <si>
    <t>RDW_log_Values:=-0.8336(4.47%)</t>
  </si>
  <si>
    <t>Hematocrit_Trends:=-0.80023(4.29%)</t>
  </si>
  <si>
    <t>RBC_Values:=-0.77968(4.18%)</t>
  </si>
  <si>
    <t>MCV_Values:=-0.75757(14.62%)</t>
  </si>
  <si>
    <t>Age(69):=0.70371(13.58%)</t>
  </si>
  <si>
    <t>MCHC-M_Values:=-0.65757(12.69%)</t>
  </si>
  <si>
    <t>Platelets_Trends:=-0.61984(11.96%)</t>
  </si>
  <si>
    <t>MCH_Values:=-0.38682(7.46%)</t>
  </si>
  <si>
    <t>Eosinophils%_log_Trends:=-0.19484(3.76%)</t>
  </si>
  <si>
    <t>WBC_log_Values:=-0.17783(3.43%)</t>
  </si>
  <si>
    <t>Lymphocytes#_log_Values:=-0.17728(3.42%)</t>
  </si>
  <si>
    <t>MPV_Values:=-0.1753(3.38%)</t>
  </si>
  <si>
    <t>Monocytes#_log_Values:=-0.15185(2.93%)</t>
  </si>
  <si>
    <t>Age(59):=0.25583(10.46%)</t>
  </si>
  <si>
    <t>Hemoglobin_Trends:=-0.21506(8.80%)</t>
  </si>
  <si>
    <t>MCH_Trends:=-0.2024(8.28%)</t>
  </si>
  <si>
    <t>MCH_Values:=-0.17752(7.26%)</t>
  </si>
  <si>
    <t>MPV_Values:=0.12831(5.25%)</t>
  </si>
  <si>
    <t>Lymphocytes#_log_Values:=-0.1246(5.10%)</t>
  </si>
  <si>
    <t>MCHC-M_Values:=-0.1071(4.38%)</t>
  </si>
  <si>
    <t>MCV_Values:=-0.10238(4.19%)</t>
  </si>
  <si>
    <t>Basophils%_log_Values:=-0.09801(4.01%)</t>
  </si>
  <si>
    <t>Hemoglobin_Values:=-0.08772(3.59%)</t>
  </si>
  <si>
    <t>MCH_Trends:=-0.78966(15.53%)</t>
  </si>
  <si>
    <t>Age(70):=0.6488(12.76%)</t>
  </si>
  <si>
    <t>Hemoglobin_Trends:=-0.48266(9.49%)</t>
  </si>
  <si>
    <t>RDW_log_Trends:=-0.33231(6.53%)</t>
  </si>
  <si>
    <t>Hemoglobin_Values:=-0.3068(6.03%)</t>
  </si>
  <si>
    <t>Eosinophils%_log_Trends:=-0.26974(5.30%)</t>
  </si>
  <si>
    <t>Basophils%_log_Values:=-0.23885(4.70%)</t>
  </si>
  <si>
    <t>RBC_Trends:=-0.19265(3.79%)</t>
  </si>
  <si>
    <t>MCHC-M_Trends:=-0.19236(3.78%)</t>
  </si>
  <si>
    <t>Gender( 2):=-0.18974(3.73%)</t>
  </si>
  <si>
    <t>Hemoglobin_Values:=-0.97758(12.73%)</t>
  </si>
  <si>
    <t>MPV_Values:=-0.962(12.53%)</t>
  </si>
  <si>
    <t>Basophils%_log_Values:=-0.66388(8.65%)</t>
  </si>
  <si>
    <t>Age(74):=0.64296(8.37%)</t>
  </si>
  <si>
    <t>RBC_Values:=-0.62722(8.17%)</t>
  </si>
  <si>
    <t>MCH_Trends:=-0.6079(7.92%)</t>
  </si>
  <si>
    <t>WBC_log_Values:=-0.3404(4.43%)</t>
  </si>
  <si>
    <t>MCHC-M_Values:=-0.33516(4.36%)</t>
  </si>
  <si>
    <t>Hematocrit_Values:=-0.3055(3.98%)</t>
  </si>
  <si>
    <t>MCV_Values:=-0.30293(3.95%)</t>
  </si>
  <si>
    <t>Age(63):=0.32995(14.06%)</t>
  </si>
  <si>
    <t>MCH_Trends:=-0.2706(11.53%)</t>
  </si>
  <si>
    <t>Lymphocytes#_log_Trends:=0.18507(7.89%)</t>
  </si>
  <si>
    <t>Hemoglobin_Trends:=0.16383(6.98%)</t>
  </si>
  <si>
    <t>Neutrophils#_log_Trends:=0.12765(5.44%)</t>
  </si>
  <si>
    <t>Monocytes#_log_Trends:=0.10063(4.29%)</t>
  </si>
  <si>
    <t>WBC_log_Trends:=0.09363(3.99%)</t>
  </si>
  <si>
    <t>RDW_log_Values:=0.0792(3.38%)</t>
  </si>
  <si>
    <t>RBC_Values:=0.07767(3.31%)</t>
  </si>
  <si>
    <t>Basophils%_log_Values:=-0.0674(2.87%)</t>
  </si>
  <si>
    <t>Age(40):=-2.2467(12.60%)</t>
  </si>
  <si>
    <t>MCV_Values:=-1.13643(6.37%)</t>
  </si>
  <si>
    <t>Hemoglobin_Values:=-1.12777(6.32%)</t>
  </si>
  <si>
    <t>MCHC-M_Values:=-1.11985(6.28%)</t>
  </si>
  <si>
    <t>Monocytes#_log_Values:=-1.02815(5.76%)</t>
  </si>
  <si>
    <t>Basophils%_log_Values:=-0.99455(5.58%)</t>
  </si>
  <si>
    <t>RBC_Values:=-0.96431(5.41%)</t>
  </si>
  <si>
    <t>RDW_log_Values:=-0.93471(5.24%)</t>
  </si>
  <si>
    <t>MCH_Trends:=-0.88684(4.97%)</t>
  </si>
  <si>
    <t>MCH_Values:=-0.8363(4.69%)</t>
  </si>
  <si>
    <t>MCH_Trends:=-0.40659(18.93%)</t>
  </si>
  <si>
    <t>Age(62):=0.27048(12.59%)</t>
  </si>
  <si>
    <t>Gender( 1):=0.15673(7.30%)</t>
  </si>
  <si>
    <t>MCH_Values:=-0.14135(6.58%)</t>
  </si>
  <si>
    <t>Monocytes%_Values:=0.10107(4.71%)</t>
  </si>
  <si>
    <t>Neutrophils#_log_Trends:=-0.08512(3.96%)</t>
  </si>
  <si>
    <t>Lymphocytes#_log_Values:=0.07803(3.63%)</t>
  </si>
  <si>
    <t>Hematocrit_Trends:=-0.07159(3.33%)</t>
  </si>
  <si>
    <t>Monocytes#_log_Values:=0.0687(3.20%)</t>
  </si>
  <si>
    <t>MCV_Values:=-0.06313(2.94%)</t>
  </si>
  <si>
    <t>MCH_Trends:=3.93461(11.09%)</t>
  </si>
  <si>
    <t>MCV_Values:=2.85866(8.06%)</t>
  </si>
  <si>
    <t>MCHC-M_Values:=2.64553(7.46%)</t>
  </si>
  <si>
    <t>Hematocrit_Trends:=2.59588(7.32%)</t>
  </si>
  <si>
    <t>Hemoglobin_Values:=2.45763(6.93%)</t>
  </si>
  <si>
    <t>Hemoglobin_Trends:=2.43462(6.86%)</t>
  </si>
  <si>
    <t>RDW_log_Values:=2.3116(6.52%)</t>
  </si>
  <si>
    <t>MCH_Values:=2.21014(6.23%)</t>
  </si>
  <si>
    <t>Age(82):=2.07862(5.86%)</t>
  </si>
  <si>
    <t>Platelets_Trends:=1.67718(4.73%)</t>
  </si>
  <si>
    <t>MCH_Trends:=4.3238(10.86%)</t>
  </si>
  <si>
    <t>Hematocrit_Trends:=3.0937(7.77%)</t>
  </si>
  <si>
    <t>Hemoglobin_Trends:=2.91318(7.32%)</t>
  </si>
  <si>
    <t>MCV_Values:=2.73943(6.88%)</t>
  </si>
  <si>
    <t>RBC_Trends:=2.60268(6.54%)</t>
  </si>
  <si>
    <t>Platelets_Trends:=2.49105(6.26%)</t>
  </si>
  <si>
    <t>MCHC-M_Values:=2.15725(5.42%)</t>
  </si>
  <si>
    <t>Hemoglobin_Values:=2.08968(5.25%)</t>
  </si>
  <si>
    <t>MCH_Values:=2.08773(5.24%)</t>
  </si>
  <si>
    <t>WBC_log_Trends:=1.54056(3.87%)</t>
  </si>
  <si>
    <t>MCH_Trends:=4.29269(11.21%)</t>
  </si>
  <si>
    <t>Hematocrit_Trends:=3.08913(8.07%)</t>
  </si>
  <si>
    <t>Hemoglobin_Trends:=2.90018(7.58%)</t>
  </si>
  <si>
    <t>MCV_Values:=2.78803(7.28%)</t>
  </si>
  <si>
    <t>RBC_Trends:=2.61025(6.82%)</t>
  </si>
  <si>
    <t>MCHC-M_Values:=2.55111(6.66%)</t>
  </si>
  <si>
    <t>Platelets_Trends:=2.45075(6.40%)</t>
  </si>
  <si>
    <t>Hemoglobin_Values:=2.15606(5.63%)</t>
  </si>
  <si>
    <t>WBC_log_Values:=2.1376(5.58%)</t>
  </si>
  <si>
    <t>MCH_Values:=2.07963(5.43%)</t>
  </si>
  <si>
    <t>MCH_Trends:=-0.24266(14.97%)</t>
  </si>
  <si>
    <t>Age(60):=0.14345(8.85%)</t>
  </si>
  <si>
    <t>Hemoglobin_Trends:=-0.10004(6.17%)</t>
  </si>
  <si>
    <t>MCV_Values:=0.0874(5.39%)</t>
  </si>
  <si>
    <t>RBC_Values:=0.07888(4.87%)</t>
  </si>
  <si>
    <t>RBC_Trends:=0.0679(4.19%)</t>
  </si>
  <si>
    <t>Gender( 1):=0.06736(4.16%)</t>
  </si>
  <si>
    <t>Neutrophils#_log_Values:=0.05915(3.65%)</t>
  </si>
  <si>
    <t>Lymphocytes#_log_Values:=0.05138(3.17%)</t>
  </si>
  <si>
    <t>MCHC-M_Values:=-0.05088(3.14%)</t>
  </si>
  <si>
    <t>Age(50):=-0.81983(11.80%)</t>
  </si>
  <si>
    <t>MCHC-M_Values:=0.8149(11.73%)</t>
  </si>
  <si>
    <t>MCH_Values:=0.81417(11.72%)</t>
  </si>
  <si>
    <t>Hematocrit_Values:=0.81063(11.67%)</t>
  </si>
  <si>
    <t>RBC_Values:=0.76713(11.04%)</t>
  </si>
  <si>
    <t>Hemoglobin_Values:=0.76195(10.97%)</t>
  </si>
  <si>
    <t>MCV_Values:=0.75269(10.84%)</t>
  </si>
  <si>
    <t>Eosinophils%_log_Trends:=0.29824(4.29%)</t>
  </si>
  <si>
    <t>Gender( 1):=0.15903(2.29%)</t>
  </si>
  <si>
    <t>Hematocrit_Trends:=0.13748(1.98%)</t>
  </si>
  <si>
    <t>MCH_Trends:=-0.89976(13.28%)</t>
  </si>
  <si>
    <t>Age(84):=0.74201(10.95%)</t>
  </si>
  <si>
    <t>Hemoglobin_Values:=-0.54966(8.11%)</t>
  </si>
  <si>
    <t>MCV_Values:=-0.52997(7.82%)</t>
  </si>
  <si>
    <t>RBC_Values:=-0.52112(7.69%)</t>
  </si>
  <si>
    <t>Hematocrit_Values:=-0.5148(7.60%)</t>
  </si>
  <si>
    <t>Hemoglobin_Trends:=-0.4484(6.62%)</t>
  </si>
  <si>
    <t>MCV_Trends:=-0.3276(4.84%)</t>
  </si>
  <si>
    <t>Basophils%_log_Values:=-0.30386(4.49%)</t>
  </si>
  <si>
    <t>RBC_Trends:=-0.26435(3.90%)</t>
  </si>
  <si>
    <t>Age(40):=-2.22685(9.86%)</t>
  </si>
  <si>
    <t>MCV_Values:=-1.19901(5.31%)</t>
  </si>
  <si>
    <t>Hemoglobin_Values:=-1.1892(5.26%)</t>
  </si>
  <si>
    <t>MCHC-M_Values:=-1.16958(5.18%)</t>
  </si>
  <si>
    <t>Basophils%_log_Values:=-1.10618(4.90%)</t>
  </si>
  <si>
    <t>RBC_Values:=-1.07647(4.77%)</t>
  </si>
  <si>
    <t>Hemoglobin_Trends:=-1.05967(4.69%)</t>
  </si>
  <si>
    <t>RDW_log_Values:=-1.024(4.53%)</t>
  </si>
  <si>
    <t>WBC_log_Values:=-0.99213(4.39%)</t>
  </si>
  <si>
    <t>MCH_Trends:=-0.96705(4.28%)</t>
  </si>
  <si>
    <t>MCH_Trends:=3.77088(11.09%)</t>
  </si>
  <si>
    <t>MCV_Values:=2.74033(8.06%)</t>
  </si>
  <si>
    <t>Hematocrit_Trends:=2.53954(7.47%)</t>
  </si>
  <si>
    <t>Hemoglobin_Values:=2.5061(7.37%)</t>
  </si>
  <si>
    <t>MCHC-M_Values:=2.4129(7.09%)</t>
  </si>
  <si>
    <t>Hemoglobin_Trends:=2.28528(6.72%)</t>
  </si>
  <si>
    <t>RBC_Values:=2.1822(6.42%)</t>
  </si>
  <si>
    <t>MCH_Values:=2.15117(6.33%)</t>
  </si>
  <si>
    <t>Platelets_Trends:=1.79594(5.28%)</t>
  </si>
  <si>
    <t>MCV_Trends:=1.40756(4.14%)</t>
  </si>
  <si>
    <t>Age(65):=0.61063(24.07%)</t>
  </si>
  <si>
    <t>Platelets_Values:=-0.27897(11.00%)</t>
  </si>
  <si>
    <t>Lymphocytes#_log_Values:=-0.21318(8.40%)</t>
  </si>
  <si>
    <t>Neutrophils#_log_Values:=-0.19577(7.72%)</t>
  </si>
  <si>
    <t>Hemoglobin_Trends:=0.18858(7.43%)</t>
  </si>
  <si>
    <t>Platelets_Trends:=-0.10868(4.28%)</t>
  </si>
  <si>
    <t>MCH_Values:=-0.08602(3.39%)</t>
  </si>
  <si>
    <t>Basophils#_log_Trends:=0.07597(2.99%)</t>
  </si>
  <si>
    <t>Gender( 1):=0.0649(2.56%)</t>
  </si>
  <si>
    <t>RDW_log_Trends:=-0.0634(2.50%)</t>
  </si>
  <si>
    <t>MCH_Trends:=4.67462(9.98%)</t>
  </si>
  <si>
    <t>Hematocrit_Trends:=3.3051(7.06%)</t>
  </si>
  <si>
    <t>Hemoglobin_Trends:=3.12711(6.68%)</t>
  </si>
  <si>
    <t>Platelets_Trends:=2.91844(6.23%)</t>
  </si>
  <si>
    <t>MCV_Values:=2.61654(5.59%)</t>
  </si>
  <si>
    <t>MCHC-M_Values:=2.44877(5.23%)</t>
  </si>
  <si>
    <t>RDW_log_Values:=2.36559(5.05%)</t>
  </si>
  <si>
    <t>MCV_Trends:=2.26786(4.84%)</t>
  </si>
  <si>
    <t>MCH_Values:=2.20407(4.71%)</t>
  </si>
  <si>
    <t>Hemoglobin_Values:=2.19356(4.68%)</t>
  </si>
  <si>
    <t>MCH_Trends:=4.31876(10.40%)</t>
  </si>
  <si>
    <t>MCV_Values:=3.2993(7.94%)</t>
  </si>
  <si>
    <t>MCHC-M_Values:=3.04772(7.34%)</t>
  </si>
  <si>
    <t>Hematocrit_Trends:=2.9624(7.13%)</t>
  </si>
  <si>
    <t>Hemoglobin_Values:=2.86955(6.91%)</t>
  </si>
  <si>
    <t>Platelets_Trends:=2.83459(6.83%)</t>
  </si>
  <si>
    <t>WBC_log_Values:=2.60404(6.27%)</t>
  </si>
  <si>
    <t>MCH_Values:=2.55467(6.15%)</t>
  </si>
  <si>
    <t>Hemoglobin_Trends:=1.96826(4.74%)</t>
  </si>
  <si>
    <t>RDW_log_Values:=1.75653(4.23%)</t>
  </si>
  <si>
    <t>MCH_Trends:=-0.63072(14.91%)</t>
  </si>
  <si>
    <t>MCV_Values:=-0.51196(12.10%)</t>
  </si>
  <si>
    <t>MCH_Values:=-0.47137(11.14%)</t>
  </si>
  <si>
    <t>Platelets_Values:=-0.3331(7.87%)</t>
  </si>
  <si>
    <t>Basophils%_log_Values:=-0.31554(7.46%)</t>
  </si>
  <si>
    <t>Age(64):=0.24464(5.78%)</t>
  </si>
  <si>
    <t>MCHC-M_Values:=-0.2246(5.31%)</t>
  </si>
  <si>
    <t>Monocytes#_log_Values:=-0.22088(5.22%)</t>
  </si>
  <si>
    <t>Eosinophils%_log_Trends:=-0.20526(4.85%)</t>
  </si>
  <si>
    <t>MPV_Values:=-0.149(3.52%)</t>
  </si>
  <si>
    <t>Hemoglobin_Trends:=-0.70287(8.23%)</t>
  </si>
  <si>
    <t>Age(70):=0.65815(7.70%)</t>
  </si>
  <si>
    <t>Hemoglobin_Values:=-0.59451(6.96%)</t>
  </si>
  <si>
    <t>MCV_Trends:=-0.55651(6.51%)</t>
  </si>
  <si>
    <t>Basophils%_log_Values:=-0.53657(6.28%)</t>
  </si>
  <si>
    <t>Hematocrit_Values:=-0.5187(6.07%)</t>
  </si>
  <si>
    <t>MCH_Trends:=-0.51634(6.04%)</t>
  </si>
  <si>
    <t>MCV_Values:=-0.46263(5.41%)</t>
  </si>
  <si>
    <t>RDW_log_Trends:=-0.45653(5.34%)</t>
  </si>
  <si>
    <t>MCHC-M_Values:=-0.45582(5.33%)</t>
  </si>
  <si>
    <t>MCH_Trends:=4.09838(9.33%)</t>
  </si>
  <si>
    <t>Hematocrit_Trends:=2.93569(6.68%)</t>
  </si>
  <si>
    <t>Hemoglobin_Trends:=2.76548(6.30%)</t>
  </si>
  <si>
    <t>MCV_Values:=2.67197(6.08%)</t>
  </si>
  <si>
    <t>MCV_Trends:=2.46945(5.62%)</t>
  </si>
  <si>
    <t>Hemoglobin_Values:=2.45243(5.58%)</t>
  </si>
  <si>
    <t>MCHC-M_Values:=2.4404(5.56%)</t>
  </si>
  <si>
    <t>RBC_Trends:=2.36026(5.37%)</t>
  </si>
  <si>
    <t>RBC_Values:=2.34225(5.33%)</t>
  </si>
  <si>
    <t>WBC_log_Values:=2.32482(5.29%)</t>
  </si>
  <si>
    <t>Age(40):=-2.11164(11.59%)</t>
  </si>
  <si>
    <t>MCV_Values:=-1.09122(5.99%)</t>
  </si>
  <si>
    <t>Basophils%_log_Values:=-1.08334(5.94%)</t>
  </si>
  <si>
    <t>Hemoglobin_Values:=-1.05522(5.79%)</t>
  </si>
  <si>
    <t>MCHC-M_Values:=-1.03843(5.70%)</t>
  </si>
  <si>
    <t>MCH_Trends:=-1.00522(5.52%)</t>
  </si>
  <si>
    <t>Monocytes#_log_Values:=-0.89226(4.90%)</t>
  </si>
  <si>
    <t>Hematocrit_Trends:=-0.88193(4.84%)</t>
  </si>
  <si>
    <t>Hemoglobin_Trends:=-0.8411(4.61%)</t>
  </si>
  <si>
    <t>RDW_log_Values:=-0.80805(4.43%)</t>
  </si>
  <si>
    <t>MCH_Trends:=-0.96795(11.34%)</t>
  </si>
  <si>
    <t>Lymphocytes#_log_Trends:=-0.62739(7.35%)</t>
  </si>
  <si>
    <t>Basophils%_log_Values:=-0.59638(6.99%)</t>
  </si>
  <si>
    <t>Hemoglobin_Trends:=-0.56777(6.65%)</t>
  </si>
  <si>
    <t>Age(70):=0.55524(6.51%)</t>
  </si>
  <si>
    <t>MCV_Values:=-0.47596(5.58%)</t>
  </si>
  <si>
    <t>Hematocrit_Trends:=-0.45408(5.32%)</t>
  </si>
  <si>
    <t>Monocytes#_log_Trends:=-0.44736(5.24%)</t>
  </si>
  <si>
    <t>WBC_log_Trends:=-0.43336(5.08%)</t>
  </si>
  <si>
    <t>Neutrophils#_log_Trends:=-0.42484(4.98%)</t>
  </si>
  <si>
    <t>Lymphocytes#_log_Trends:=-0.80326(5.73%)</t>
  </si>
  <si>
    <t>RBC_Trends:=-0.75202(5.37%)</t>
  </si>
  <si>
    <t>Neutrophils#_log_Trends:=-0.7126(5.09%)</t>
  </si>
  <si>
    <t>MCV_Values:=-0.69734(4.98%)</t>
  </si>
  <si>
    <t>MCHC-M_Values:=-0.68836(4.91%)</t>
  </si>
  <si>
    <t>WBC_log_Values:=-0.68487(4.89%)</t>
  </si>
  <si>
    <t>Basophils%_log_Values:=-0.67766(4.84%)</t>
  </si>
  <si>
    <t>Age(76):=0.66183(4.72%)</t>
  </si>
  <si>
    <t>MCH_Values:=-0.6518(4.65%)</t>
  </si>
  <si>
    <t>MCH_Trends:=-0.62656(4.47%)</t>
  </si>
  <si>
    <t>Platelets_Trends:=-0.45407(19.96%)</t>
  </si>
  <si>
    <t>Age(62):=0.27324(12.01%)</t>
  </si>
  <si>
    <t>Basophils%_log_Values:=-0.2211(9.72%)</t>
  </si>
  <si>
    <t>Gender( 1):=0.2033(8.94%)</t>
  </si>
  <si>
    <t>MCH_Trends:=0.1199(5.27%)</t>
  </si>
  <si>
    <t>Neutrophils#_log_Values:=0.08704(3.83%)</t>
  </si>
  <si>
    <t>WBC_log_Values:=0.07095(3.12%)</t>
  </si>
  <si>
    <t>MCH_Values:=-0.06507(2.86%)</t>
  </si>
  <si>
    <t>Eosinophils#_log_Trends:=-0.05822(2.56%)</t>
  </si>
  <si>
    <t>Hemoglobin_Values:=-0.05688(2.50%)</t>
  </si>
  <si>
    <t>MCH_Trends:=4.29343(12.17%)</t>
  </si>
  <si>
    <t>Hematocrit_Trends:=3.05944(8.67%)</t>
  </si>
  <si>
    <t>Hemoglobin_Trends:=2.86438(8.12%)</t>
  </si>
  <si>
    <t>MCV_Values:=2.71383(7.69%)</t>
  </si>
  <si>
    <t>RBC_Trends:=2.53427(7.18%)</t>
  </si>
  <si>
    <t>MCHC-M_Values:=2.42614(6.88%)</t>
  </si>
  <si>
    <t>Platelets_Trends:=2.35406(6.67%)</t>
  </si>
  <si>
    <t>RDW_log_Values:=2.07496(5.88%)</t>
  </si>
  <si>
    <t>Age(74):=1.96702(5.58%)</t>
  </si>
  <si>
    <t>MCH_Values:=1.74822(4.96%)</t>
  </si>
  <si>
    <t>Age(41):=-2.3115(10.71%)</t>
  </si>
  <si>
    <t>MCV_Values:=-1.12544(5.21%)</t>
  </si>
  <si>
    <t>Basophils%_log_Values:=-1.1198(5.19%)</t>
  </si>
  <si>
    <t>MCH_Trends:=-1.1032(5.11%)</t>
  </si>
  <si>
    <t>Hemoglobin_Values:=-1.00648(4.66%)</t>
  </si>
  <si>
    <t>MCHC-M_Values:=-0.98224(4.55%)</t>
  </si>
  <si>
    <t>Hematocrit_Trends:=-0.91659(4.25%)</t>
  </si>
  <si>
    <t>Hemoglobin_Trends:=-0.8919(4.13%)</t>
  </si>
  <si>
    <t>RDW_log_Values:=-0.85656(3.97%)</t>
  </si>
  <si>
    <t>Platelets_Trends:=-0.83338(3.86%)</t>
  </si>
  <si>
    <t>MCV_Values:=-0.34559(14.54%)</t>
  </si>
  <si>
    <t>MCH_Trends:=-0.31208(13.13%)</t>
  </si>
  <si>
    <t>MCH_Values:=-0.23383(9.84%)</t>
  </si>
  <si>
    <t>MCHC-M_Values:=-0.18457(7.76%)</t>
  </si>
  <si>
    <t>Age(60):=0.18405(7.74%)</t>
  </si>
  <si>
    <t>Hemoglobin_Values:=-0.12698(5.34%)</t>
  </si>
  <si>
    <t>Gender( 1):=0.11548(4.86%)</t>
  </si>
  <si>
    <t>MPV_Values:=-0.09662(4.06%)</t>
  </si>
  <si>
    <t>Hemoglobin_Trends:=-0.07871(3.31%)</t>
  </si>
  <si>
    <t>Basophils#_log_Values:=-0.07728(3.25%)</t>
  </si>
  <si>
    <t>Age(78):=0.89145(17.93%)</t>
  </si>
  <si>
    <t>Basophils%_log_Values:=-0.45486(9.15%)</t>
  </si>
  <si>
    <t>Hemoglobin_Values:=-0.44532(8.96%)</t>
  </si>
  <si>
    <t>RBC_Values:=-0.3846(7.74%)</t>
  </si>
  <si>
    <t>Hemoglobin_Trends:=-0.36979(7.44%)</t>
  </si>
  <si>
    <t>Hematocrit_Values:=-0.22239(4.47%)</t>
  </si>
  <si>
    <t>Platelets_Trends:=-0.2174(4.37%)</t>
  </si>
  <si>
    <t>Neutrophils#_log_Values:=0.19051(3.83%)</t>
  </si>
  <si>
    <t>MCV_Values:=-0.17515(3.52%)</t>
  </si>
  <si>
    <t>Eosinophils#_log_Values:=0.1523(3.06%)</t>
  </si>
  <si>
    <t>Age(41):=-2.21032(11.31%)</t>
  </si>
  <si>
    <t>MCH_Trends:=-1.0847(5.55%)</t>
  </si>
  <si>
    <t>Basophils%_log_Values:=-0.9583(4.90%)</t>
  </si>
  <si>
    <t>MCV_Values:=-0.93508(4.79%)</t>
  </si>
  <si>
    <t>Hemoglobin_Values:=-0.91987(4.71%)</t>
  </si>
  <si>
    <t>Hemoglobin_Trends:=-0.90531(4.63%)</t>
  </si>
  <si>
    <t>MCHC-M_Values:=-0.8805(4.51%)</t>
  </si>
  <si>
    <t>Hematocrit_Trends:=-0.82202(4.21%)</t>
  </si>
  <si>
    <t>RDW_log_Values:=-0.80748(4.13%)</t>
  </si>
  <si>
    <t>WBC_log_Trends:=-0.79208(4.05%)</t>
  </si>
  <si>
    <t>Age(41):=-2.17812(11.40%)</t>
  </si>
  <si>
    <t>MCV_Values:=-1.1051(5.79%)</t>
  </si>
  <si>
    <t>Hemoglobin_Values:=-1.09582(5.74%)</t>
  </si>
  <si>
    <t>MCHC-M_Values:=-1.09124(5.71%)</t>
  </si>
  <si>
    <t>Basophils%_log_Values:=-1.02165(5.35%)</t>
  </si>
  <si>
    <t>MCH_Trends:=-0.99664(5.22%)</t>
  </si>
  <si>
    <t>Monocytes#_log_Values:=-0.90426(4.73%)</t>
  </si>
  <si>
    <t>RBC_Values:=-0.8714(4.56%)</t>
  </si>
  <si>
    <t>RDW_log_Values:=-0.85892(4.50%)</t>
  </si>
  <si>
    <t>Hematocrit_Trends:=-0.82191(4.30%)</t>
  </si>
  <si>
    <t>MCH_Trends:=4.41864(9.00%)</t>
  </si>
  <si>
    <t>MCV_Values:=3.35584(6.84%)</t>
  </si>
  <si>
    <t>Hematocrit_Trends:=3.20743(6.53%)</t>
  </si>
  <si>
    <t>Hemoglobin_Trends:=3.06826(6.25%)</t>
  </si>
  <si>
    <t>Hemoglobin_Values:=3.04354(6.20%)</t>
  </si>
  <si>
    <t>MCHC-M_Values:=2.90973(5.93%)</t>
  </si>
  <si>
    <t>Platelets_Trends:=2.79962(5.70%)</t>
  </si>
  <si>
    <t>RBC_Values:=2.57233(5.24%)</t>
  </si>
  <si>
    <t>WBC_log_Values:=2.56944(5.23%)</t>
  </si>
  <si>
    <t>RDW_log_Values:=2.53569(5.16%)</t>
  </si>
  <si>
    <t>MCH_Trends:=4.10797(11.92%)</t>
  </si>
  <si>
    <t>Hematocrit_Trends:=2.92173(8.48%)</t>
  </si>
  <si>
    <t>Hemoglobin_Trends:=2.74196(7.96%)</t>
  </si>
  <si>
    <t>MCV_Values:=2.6341(7.65%)</t>
  </si>
  <si>
    <t>Platelets_Trends:=2.45177(7.12%)</t>
  </si>
  <si>
    <t>MCHC-M_Values:=2.13489(6.20%)</t>
  </si>
  <si>
    <t>Hemoglobin_Values:=2.0473(5.94%)</t>
  </si>
  <si>
    <t>WBC_log_Values:=2.03118(5.90%)</t>
  </si>
  <si>
    <t>MCH_Values:=1.99216(5.78%)</t>
  </si>
  <si>
    <t>RBC_Trends:=1.58876(4.61%)</t>
  </si>
  <si>
    <t>MCH_Trends:=4.6196(9.21%)</t>
  </si>
  <si>
    <t>Hematocrit_Trends:=3.39984(6.78%)</t>
  </si>
  <si>
    <t>Hemoglobin_Trends:=3.23061(6.44%)</t>
  </si>
  <si>
    <t>MCV_Values:=3.0842(6.15%)</t>
  </si>
  <si>
    <t>Platelets_Trends:=2.93322(5.85%)</t>
  </si>
  <si>
    <t>MCHC-M_Values:=2.59973(5.18%)</t>
  </si>
  <si>
    <t>Hemoglobin_Values:=2.5971(5.18%)</t>
  </si>
  <si>
    <t>RBC_Values:=2.44716(4.88%)</t>
  </si>
  <si>
    <t>RDW_log_Values:=2.4282(4.84%)</t>
  </si>
  <si>
    <t>RBC_Trends:=2.31143(4.61%)</t>
  </si>
  <si>
    <t>MCH_Trends:=4.42405(10.18%)</t>
  </si>
  <si>
    <t>MCV_Values:=3.28128(7.55%)</t>
  </si>
  <si>
    <t>Hematocrit_Trends:=3.17682(7.31%)</t>
  </si>
  <si>
    <t>RBC_Trends:=2.99324(6.89%)</t>
  </si>
  <si>
    <t>MCHC-M_Values:=2.9348(6.75%)</t>
  </si>
  <si>
    <t>Hemoglobin_Trends:=2.86131(6.58%)</t>
  </si>
  <si>
    <t>Hemoglobin_Values:=2.71668(6.25%)</t>
  </si>
  <si>
    <t>RDW_log_Values:=2.69033(6.19%)</t>
  </si>
  <si>
    <t>Platelets_Trends:=2.62838(6.05%)</t>
  </si>
  <si>
    <t>MCH_Values:=2.264(5.21%)</t>
  </si>
  <si>
    <t>Basophils%_log_Values:=-0.75563(8.86%)</t>
  </si>
  <si>
    <t>Hemoglobin_Trends:=-0.68843(8.07%)</t>
  </si>
  <si>
    <t>MCH_Trends:=-0.68031(7.98%)</t>
  </si>
  <si>
    <t>Age(70):=0.593(6.95%)</t>
  </si>
  <si>
    <t>Hemoglobin_Values:=-0.56259(6.60%)</t>
  </si>
  <si>
    <t>RBC_Values:=-0.5295(6.21%)</t>
  </si>
  <si>
    <t>MCHC-M_Trends:=-0.50191(5.88%)</t>
  </si>
  <si>
    <t>Hematocrit_Values:=-0.49475(5.80%)</t>
  </si>
  <si>
    <t>Platelets_Trends:=-0.47399(5.56%)</t>
  </si>
  <si>
    <t>MCHC-M_Values:=-0.42595(4.99%)</t>
  </si>
  <si>
    <t>Age(40):=-2.1979(13.30%)</t>
  </si>
  <si>
    <t>Hemoglobin_Values:=-0.97099(5.88%)</t>
  </si>
  <si>
    <t>MCV_Values:=-0.9654(5.84%)</t>
  </si>
  <si>
    <t>MCHC-M_Values:=-0.94673(5.73%)</t>
  </si>
  <si>
    <t>Monocytes#_log_Values:=-0.91684(5.55%)</t>
  </si>
  <si>
    <t>Basophils%_log_Values:=-0.88068(5.33%)</t>
  </si>
  <si>
    <t>RBC_Values:=-0.85942(5.20%)</t>
  </si>
  <si>
    <t>RDW_log_Values:=-0.83916(5.08%)</t>
  </si>
  <si>
    <t>MCH_Trends:=-0.81727(4.95%)</t>
  </si>
  <si>
    <t>WBC_log_Values:=-0.74934(4.54%)</t>
  </si>
  <si>
    <t>MCH_Trends:=3.84907(8.75%)</t>
  </si>
  <si>
    <t>MCV_Values:=2.7532(6.26%)</t>
  </si>
  <si>
    <t>Hematocrit_Trends:=2.60484(5.92%)</t>
  </si>
  <si>
    <t>Hemoglobin_Values:=2.518(5.72%)</t>
  </si>
  <si>
    <t>MCHC-M_Values:=2.5044(5.69%)</t>
  </si>
  <si>
    <t>Hemoglobin_Trends:=2.42321(5.51%)</t>
  </si>
  <si>
    <t>RBC_Values:=2.2476(5.11%)</t>
  </si>
  <si>
    <t>RDW_log_Values:=2.22062(5.05%)</t>
  </si>
  <si>
    <t>MCV_Trends:=2.20408(5.01%)</t>
  </si>
  <si>
    <t>RBC_Trends:=2.177(4.95%)</t>
  </si>
  <si>
    <t>Age(40):=-2.1634(13.95%)</t>
  </si>
  <si>
    <t>MCH_Trends:=-0.843(5.44%)</t>
  </si>
  <si>
    <t>MCV_Values:=-0.75625(4.88%)</t>
  </si>
  <si>
    <t>Hemoglobin_Values:=-0.75074(4.84%)</t>
  </si>
  <si>
    <t>Basophils%_log_Values:=-0.72902(4.70%)</t>
  </si>
  <si>
    <t>MCHC-M_Values:=-0.70284(4.53%)</t>
  </si>
  <si>
    <t>Hemoglobin_Trends:=-0.66214(4.27%)</t>
  </si>
  <si>
    <t>Hematocrit_Trends:=-0.62644(4.04%)</t>
  </si>
  <si>
    <t>WBC_log_Trends:=-0.60424(3.90%)</t>
  </si>
  <si>
    <t>Lymphocytes#_log_Trends:=-0.59705(3.85%)</t>
  </si>
  <si>
    <t>MCH_Trends:=-0.7957(10.11%)</t>
  </si>
  <si>
    <t>Age(71):=0.57859(7.35%)</t>
  </si>
  <si>
    <t>RBC_Values:=-0.52648(6.69%)</t>
  </si>
  <si>
    <t>MCHC-M_Values:=-0.51768(6.58%)</t>
  </si>
  <si>
    <t>MCV_Values:=-0.4899(6.23%)</t>
  </si>
  <si>
    <t>MCH_Values:=-0.48098(6.11%)</t>
  </si>
  <si>
    <t>Hemoglobin_Values:=-0.46925(5.97%)</t>
  </si>
  <si>
    <t>Hematocrit_Values:=-0.46077(5.86%)</t>
  </si>
  <si>
    <t>Hematocrit_Trends:=-0.39066(4.97%)</t>
  </si>
  <si>
    <t>RDW_log_Trends:=-0.35148(4.47%)</t>
  </si>
  <si>
    <t>MCH_Trends:=-0.83753(8.66%)</t>
  </si>
  <si>
    <t>Hemoglobin_Values:=-0.72866(7.54%)</t>
  </si>
  <si>
    <t>MCV_Values:=-0.6857(7.09%)</t>
  </si>
  <si>
    <t>Hematocrit_Values:=-0.6836(7.07%)</t>
  </si>
  <si>
    <t>MCH_Values:=-0.66146(6.84%)</t>
  </si>
  <si>
    <t>MCHC-M_Values:=-0.63436(6.56%)</t>
  </si>
  <si>
    <t>WBC_log_Values:=-0.52246(5.41%)</t>
  </si>
  <si>
    <t>RBC_Values:=-0.51816(5.36%)</t>
  </si>
  <si>
    <t>Age(74):=0.50898(5.27%)</t>
  </si>
  <si>
    <t>Gender( 2):=-0.49968(5.17%)</t>
  </si>
  <si>
    <t>MCH_Trends:=4.34059(9.26%)</t>
  </si>
  <si>
    <t>Hematocrit_Trends:=3.12834(6.67%)</t>
  </si>
  <si>
    <t>Hemoglobin_Trends:=2.99414(6.39%)</t>
  </si>
  <si>
    <t>MCV_Values:=2.87795(6.14%)</t>
  </si>
  <si>
    <t>MCV_Trends:=2.71786(5.80%)</t>
  </si>
  <si>
    <t>Platelets_Trends:=2.67212(5.70%)</t>
  </si>
  <si>
    <t>MCHC-M_Values:=2.50098(5.34%)</t>
  </si>
  <si>
    <t>Hemoglobin_Values:=2.49387(5.32%)</t>
  </si>
  <si>
    <t>RDW_log_Values:=2.40987(5.14%)</t>
  </si>
  <si>
    <t>RBC_Values:=2.4059(5.13%)</t>
  </si>
  <si>
    <t>Age(41):=-2.12034(12.75%)</t>
  </si>
  <si>
    <t>MCH_Trends:=-0.98877(5.94%)</t>
  </si>
  <si>
    <t>MCV_Values:=-0.88803(5.34%)</t>
  </si>
  <si>
    <t>Hemoglobin_Values:=-0.88035(5.29%)</t>
  </si>
  <si>
    <t>Basophils%_log_Values:=-0.85718(5.15%)</t>
  </si>
  <si>
    <t>MCHC-M_Values:=-0.82282(4.95%)</t>
  </si>
  <si>
    <t>Hemoglobin_Trends:=-0.79285(4.77%)</t>
  </si>
  <si>
    <t>Hematocrit_Trends:=-0.74931(4.50%)</t>
  </si>
  <si>
    <t>WBC_log_Trends:=-0.72207(4.34%)</t>
  </si>
  <si>
    <t>Monocytes#_log_Values:=-0.71428(4.29%)</t>
  </si>
  <si>
    <t>Age(40):=-2.25374(9.71%)</t>
  </si>
  <si>
    <t>MCV_Values:=-1.14233(4.92%)</t>
  </si>
  <si>
    <t>Hemoglobin_Values:=-1.1337(4.89%)</t>
  </si>
  <si>
    <t>MCHC-M_Values:=-1.11104(4.79%)</t>
  </si>
  <si>
    <t>Hematocrit_Trends:=-1.0434(4.50%)</t>
  </si>
  <si>
    <t>Basophils%_log_Values:=-1.01514(4.38%)</t>
  </si>
  <si>
    <t>MCH_Trends:=-0.9966(4.30%)</t>
  </si>
  <si>
    <t>RBC_Values:=-0.92922(4.01%)</t>
  </si>
  <si>
    <t>Monocytes#_log_Values:=-0.91684(3.95%)</t>
  </si>
  <si>
    <t>RDW_log_Values:=-0.89276(3.85%)</t>
  </si>
  <si>
    <t>Age(40):=-2.18308(10.16%)</t>
  </si>
  <si>
    <t>MCV_Values:=-1.1701(5.45%)</t>
  </si>
  <si>
    <t>Hemoglobin_Values:=-1.15595(5.38%)</t>
  </si>
  <si>
    <t>MCHC-M_Values:=-1.13558(5.29%)</t>
  </si>
  <si>
    <t>Basophils%_log_Values:=-1.05791(4.93%)</t>
  </si>
  <si>
    <t>Hematocrit_Trends:=-1.0309(4.80%)</t>
  </si>
  <si>
    <t>RDW_log_Values:=-1.0015(4.66%)</t>
  </si>
  <si>
    <t>Hemoglobin_Trends:=-0.97071(4.52%)</t>
  </si>
  <si>
    <t>MCH_Trends:=-0.9112(4.24%)</t>
  </si>
  <si>
    <t>RBC_Values:=-0.8787(4.09%)</t>
  </si>
  <si>
    <t>MCH_Trends:=4.4545(10.98%)</t>
  </si>
  <si>
    <t>Hematocrit_Trends:=3.08915(7.61%)</t>
  </si>
  <si>
    <t>MCV_Values:=3.01935(7.44%)</t>
  </si>
  <si>
    <t>Hemoglobin_Trends:=2.79064(6.88%)</t>
  </si>
  <si>
    <t>MCHC-M_Values:=2.65421(6.54%)</t>
  </si>
  <si>
    <t>Platelets_Trends:=2.55199(6.29%)</t>
  </si>
  <si>
    <t>Hemoglobin_Values:=2.3482(5.79%)</t>
  </si>
  <si>
    <t>WBC_log_Values:=2.31223(5.70%)</t>
  </si>
  <si>
    <t>RDW_log_Values:=2.29953(5.67%)</t>
  </si>
  <si>
    <t>MCH_Values:=2.16292(5.33%)</t>
  </si>
  <si>
    <t>MCH_Trends:=4.25767(10.47%)</t>
  </si>
  <si>
    <t>MCV_Values:=3.09503(7.61%)</t>
  </si>
  <si>
    <t>Hematocrit_Trends:=2.96029(7.28%)</t>
  </si>
  <si>
    <t>Hemoglobin_Trends:=2.82247(6.94%)</t>
  </si>
  <si>
    <t>Hemoglobin_Values:=2.81209(6.92%)</t>
  </si>
  <si>
    <t>MCHC-M_Values:=2.6667(6.56%)</t>
  </si>
  <si>
    <t>Platelets_Trends:=2.58034(6.35%)</t>
  </si>
  <si>
    <t>RBC_Values:=2.34363(5.76%)</t>
  </si>
  <si>
    <t>WBC_log_Values:=2.32666(5.72%)</t>
  </si>
  <si>
    <t>MCH_Values:=2.27152(5.59%)</t>
  </si>
  <si>
    <t>MCH_Trends:=4.52933(9.12%)</t>
  </si>
  <si>
    <t>MCV_Values:=3.4672(6.98%)</t>
  </si>
  <si>
    <t>Hematocrit_Trends:=3.2487(6.54%)</t>
  </si>
  <si>
    <t>Hemoglobin_Values:=3.15648(6.35%)</t>
  </si>
  <si>
    <t>MCHC-M_Values:=3.1275(6.30%)</t>
  </si>
  <si>
    <t>RBC_Trends:=3.0706(6.18%)</t>
  </si>
  <si>
    <t>RBC_Values:=3.01494(6.07%)</t>
  </si>
  <si>
    <t>RDW_log_Values:=2.97951(6.00%)</t>
  </si>
  <si>
    <t>Platelets_Trends:=2.92307(5.88%)</t>
  </si>
  <si>
    <t>MCH_Values:=2.63572(5.31%)</t>
  </si>
  <si>
    <t>MCH_Trends:=4.52002(9.10%)</t>
  </si>
  <si>
    <t>MCV_Values:=3.49004(7.03%)</t>
  </si>
  <si>
    <t>Hematocrit_Trends:=3.2614(6.57%)</t>
  </si>
  <si>
    <t>Hemoglobin_Values:=3.17407(6.39%)</t>
  </si>
  <si>
    <t>MCHC-M_Values:=3.14278(6.33%)</t>
  </si>
  <si>
    <t>RBC_Trends:=3.07309(6.19%)</t>
  </si>
  <si>
    <t>RBC_Values:=3.00781(6.06%)</t>
  </si>
  <si>
    <t>RDW_log_Values:=2.9785(6.00%)</t>
  </si>
  <si>
    <t>Platelets_Trends:=2.93253(5.90%)</t>
  </si>
  <si>
    <t>MCH_Values:=2.6577(5.35%)</t>
  </si>
  <si>
    <t>Age(41):=-2.20113(11.64%)</t>
  </si>
  <si>
    <t>Basophils%_log_Values:=-1.05217(5.56%)</t>
  </si>
  <si>
    <t>MCV_Values:=-1.04563(5.53%)</t>
  </si>
  <si>
    <t>Hemoglobin_Values:=-1.02752(5.43%)</t>
  </si>
  <si>
    <t>MCHC-M_Values:=-1.01235(5.35%)</t>
  </si>
  <si>
    <t>MCH_Trends:=-0.96262(5.09%)</t>
  </si>
  <si>
    <t>RDW_log_Values:=-0.84564(4.47%)</t>
  </si>
  <si>
    <t>Hematocrit_Trends:=-0.82903(4.38%)</t>
  </si>
  <si>
    <t>Monocytes#_log_Values:=-0.7941(4.20%)</t>
  </si>
  <si>
    <t>Hemoglobin_Trends:=-0.78499(4.15%)</t>
  </si>
  <si>
    <t>Age(40):=-2.20024(11.58%)</t>
  </si>
  <si>
    <t>MCV_Values:=-1.09207(5.75%)</t>
  </si>
  <si>
    <t>Hemoglobin_Values:=-1.07813(5.68%)</t>
  </si>
  <si>
    <t>MCHC-M_Values:=-1.073(5.65%)</t>
  </si>
  <si>
    <t>MCH_Trends:=-1.02382(5.39%)</t>
  </si>
  <si>
    <t>RBC_Values:=-0.91942(4.84%)</t>
  </si>
  <si>
    <t>WBC_log_Values:=-0.9059(4.77%)</t>
  </si>
  <si>
    <t>Basophils%_log_Values:=-0.90438(4.76%)</t>
  </si>
  <si>
    <t>RDW_log_Values:=-0.8911(4.69%)</t>
  </si>
  <si>
    <t>Hemoglobin_Trends:=-0.87419(4.60%)</t>
  </si>
  <si>
    <t>Age(41):=-2.0658(19.70%)</t>
  </si>
  <si>
    <t>Hemoglobin_Values:=-0.76962(7.34%)</t>
  </si>
  <si>
    <t>MCV_Values:=-0.7511(7.16%)</t>
  </si>
  <si>
    <t>MCHC-M_Values:=-0.7439(7.09%)</t>
  </si>
  <si>
    <t>Basophils%_log_Values:=-0.69601(6.64%)</t>
  </si>
  <si>
    <t>RBC_Values:=-0.6672(6.36%)</t>
  </si>
  <si>
    <t>RDW_log_Values:=-0.64444(6.14%)</t>
  </si>
  <si>
    <t>Eosinophils#_log_Values:=-0.62(5.91%)</t>
  </si>
  <si>
    <t>MCH_Trends:=-0.56321(5.37%)</t>
  </si>
  <si>
    <t>Hematocrit_Values:=-0.48013(4.58%)</t>
  </si>
  <si>
    <t>Age(40):=-2.15094(11.40%)</t>
  </si>
  <si>
    <t>MCV_Values:=-1.11394(5.90%)</t>
  </si>
  <si>
    <t>Hemoglobin_Values:=-1.10198(5.84%)</t>
  </si>
  <si>
    <t>MCHC-M_Values:=-1.07795(5.71%)</t>
  </si>
  <si>
    <t>Basophils%_log_Values:=-1.01442(5.38%)</t>
  </si>
  <si>
    <t>RDW_log_Values:=-0.96986(5.14%)</t>
  </si>
  <si>
    <t>RBC_Values:=-0.93777(4.97%)</t>
  </si>
  <si>
    <t>Hematocrit_Trends:=-0.91764(4.86%)</t>
  </si>
  <si>
    <t>Eosinophils#_log_Values:=-0.88896(4.71%)</t>
  </si>
  <si>
    <t>MCH_Trends:=-0.78627(4.17%)</t>
  </si>
  <si>
    <t>Hemoglobin_Trends:=-0.62062(8.93%)</t>
  </si>
  <si>
    <t>Age(71):=0.6181(8.89%)</t>
  </si>
  <si>
    <t>MCH_Trends:=-0.5459(7.85%)</t>
  </si>
  <si>
    <t>MCV_Trends:=-0.51898(7.47%)</t>
  </si>
  <si>
    <t>Basophils%_log_Values:=-0.50201(7.22%)</t>
  </si>
  <si>
    <t>Hematocrit_Trends:=-0.4194(6.03%)</t>
  </si>
  <si>
    <t>MCHC-M_Trends:=-0.38427(5.53%)</t>
  </si>
  <si>
    <t>RBC_Trends:=-0.37898(5.45%)</t>
  </si>
  <si>
    <t>MCHC-M_Values:=-0.35897(5.16%)</t>
  </si>
  <si>
    <t>Hemoglobin_Values:=-0.31816(4.58%)</t>
  </si>
  <si>
    <t>MCH_Trends:=4.3559(10.65%)</t>
  </si>
  <si>
    <t>Hematocrit_Trends:=3.18022(7.78%)</t>
  </si>
  <si>
    <t>Hemoglobin_Trends:=2.9922(7.32%)</t>
  </si>
  <si>
    <t>MCV_Values:=2.89215(7.07%)</t>
  </si>
  <si>
    <t>Platelets_Trends:=2.69057(6.58%)</t>
  </si>
  <si>
    <t>MCHC-M_Values:=2.37666(5.81%)</t>
  </si>
  <si>
    <t>Hemoglobin_Values:=2.29388(5.61%)</t>
  </si>
  <si>
    <t>WBC_log_Values:=2.28958(5.60%)</t>
  </si>
  <si>
    <t>MCH_Values:=2.26469(5.54%)</t>
  </si>
  <si>
    <t>RBC_Trends:=1.73714(4.25%)</t>
  </si>
  <si>
    <t>MCH_Trends:=4.40887(8.93%)</t>
  </si>
  <si>
    <t>Hematocrit_Trends:=3.24813(6.58%)</t>
  </si>
  <si>
    <t>Hemoglobin_Trends:=3.08182(6.24%)</t>
  </si>
  <si>
    <t>MCV_Values:=2.93494(5.94%)</t>
  </si>
  <si>
    <t>RBC_Trends:=2.81117(5.69%)</t>
  </si>
  <si>
    <t>MCHC-M_Values:=2.72249(5.51%)</t>
  </si>
  <si>
    <t>Platelets_Trends:=2.63896(5.34%)</t>
  </si>
  <si>
    <t>Hemoglobin_Values:=2.4428(4.95%)</t>
  </si>
  <si>
    <t>RDW_log_Values:=2.4415(4.94%)</t>
  </si>
  <si>
    <t>MCH_Values:=2.33416(4.73%)</t>
  </si>
  <si>
    <t>MCH_Trends:=4.4481(9.17%)</t>
  </si>
  <si>
    <t>MCV_Values:=3.27896(6.76%)</t>
  </si>
  <si>
    <t>Hematocrit_Trends:=3.18934(6.57%)</t>
  </si>
  <si>
    <t>Hemoglobin_Trends:=3.00937(6.20%)</t>
  </si>
  <si>
    <t>MCHC-M_Values:=2.89355(5.96%)</t>
  </si>
  <si>
    <t>Hemoglobin_Values:=2.78865(5.75%)</t>
  </si>
  <si>
    <t>RBC_Trends:=2.77058(5.71%)</t>
  </si>
  <si>
    <t>RDW_log_Values:=2.71078(5.59%)</t>
  </si>
  <si>
    <t>Platelets_Trends:=2.66809(5.50%)</t>
  </si>
  <si>
    <t>MCH_Values:=2.33188(4.80%)</t>
  </si>
  <si>
    <t>MCH_Trends:=4.58818(9.25%)</t>
  </si>
  <si>
    <t>Hematocrit_Trends:=3.4116(6.88%)</t>
  </si>
  <si>
    <t>MCV_Values:=3.33595(6.73%)</t>
  </si>
  <si>
    <t>Hemoglobin_Trends:=3.16692(6.39%)</t>
  </si>
  <si>
    <t>MCHC-M_Values:=3.03255(6.12%)</t>
  </si>
  <si>
    <t>RBC_Trends:=2.92611(5.90%)</t>
  </si>
  <si>
    <t>Hemoglobin_Values:=2.87106(5.79%)</t>
  </si>
  <si>
    <t>Platelets_Trends:=2.83689(5.72%)</t>
  </si>
  <si>
    <t>MCH_Values:=2.56557(5.17%)</t>
  </si>
  <si>
    <t>Lymphocytes#_log_Trends:=1.88842(3.81%)</t>
  </si>
  <si>
    <t>MCH_Trends:=4.35252(9.23%)</t>
  </si>
  <si>
    <t>MCV_Values:=3.31954(7.04%)</t>
  </si>
  <si>
    <t>Hematocrit_Trends:=3.10322(6.58%)</t>
  </si>
  <si>
    <t>MCHC-M_Values:=2.99997(6.36%)</t>
  </si>
  <si>
    <t>Hemoglobin_Trends:=2.90321(6.16%)</t>
  </si>
  <si>
    <t>Hemoglobin_Values:=2.79962(5.94%)</t>
  </si>
  <si>
    <t>Platelets_Trends:=2.7723(5.88%)</t>
  </si>
  <si>
    <t>RBC_Values:=2.49955(5.30%)</t>
  </si>
  <si>
    <t>MCH_Values:=2.4649(5.23%)</t>
  </si>
  <si>
    <t>MCV_Trends:=1.89693(4.02%)</t>
  </si>
  <si>
    <t>Age(41):=-2.29125(9.65%)</t>
  </si>
  <si>
    <t>MCV_Values:=-1.19841(5.05%)</t>
  </si>
  <si>
    <t>Hemoglobin_Values:=-1.18755(5.00%)</t>
  </si>
  <si>
    <t>MCHC-M_Values:=-1.1729(4.94%)</t>
  </si>
  <si>
    <t>MCH_Trends:=-1.12876(4.75%)</t>
  </si>
  <si>
    <t>Basophils%_log_Values:=-1.01544(4.28%)</t>
  </si>
  <si>
    <t>RDW_log_Values:=-0.96727(4.07%)</t>
  </si>
  <si>
    <t>Hematocrit_Trends:=-0.94793(3.99%)</t>
  </si>
  <si>
    <t>Hemoglobin_Trends:=-0.91088(3.84%)</t>
  </si>
  <si>
    <t>RBC_Values:=-0.88001(3.71%)</t>
  </si>
  <si>
    <t>MCH_Trends:=-0.62113(19.80%)</t>
  </si>
  <si>
    <t>MCV_Values:=-0.35027(11.17%)</t>
  </si>
  <si>
    <t>MCH_Values:=-0.31134(9.92%)</t>
  </si>
  <si>
    <t>Age(64):=0.28414(9.06%)</t>
  </si>
  <si>
    <t>Basophils%_log_Values:=-0.2561(8.16%)</t>
  </si>
  <si>
    <t>Hemoglobin_Trends:=-0.15952(5.09%)</t>
  </si>
  <si>
    <t>MCHC-M_Values:=-0.15917(5.07%)</t>
  </si>
  <si>
    <t>Gender( 1):=0.12317(3.93%)</t>
  </si>
  <si>
    <t>RBC_Values:=-0.0793(2.53%)</t>
  </si>
  <si>
    <t>Hematocrit_Values:=-0.0718(2.29%)</t>
  </si>
  <si>
    <t>MCH_Trends:=-0.97886(10.35%)</t>
  </si>
  <si>
    <t>Hemoglobin_Values:=-0.79921(8.45%)</t>
  </si>
  <si>
    <t>Hematocrit_Values:=-0.74988(7.93%)</t>
  </si>
  <si>
    <t>MCHC-M_Values:=-0.738(7.80%)</t>
  </si>
  <si>
    <t>RBC_Values:=-0.71957(7.61%)</t>
  </si>
  <si>
    <t>MCV_Values:=-0.68526(7.25%)</t>
  </si>
  <si>
    <t>Basophils%_log_Values:=-0.6092(6.44%)</t>
  </si>
  <si>
    <t>Age(79):=0.56366(5.96%)</t>
  </si>
  <si>
    <t>Hemoglobin_Trends:=-0.47693(5.04%)</t>
  </si>
  <si>
    <t>MCH_Values:=-0.38951(4.12%)</t>
  </si>
  <si>
    <t>MCH_Trends:=-0.81225(19.94%)</t>
  </si>
  <si>
    <t>Age(75):=0.71478(17.55%)</t>
  </si>
  <si>
    <t>Hemoglobin_Trends:=-0.37999(9.33%)</t>
  </si>
  <si>
    <t>Platelets_Trends:=-0.28124(6.90%)</t>
  </si>
  <si>
    <t>MCV_Trends:=-0.25808(6.34%)</t>
  </si>
  <si>
    <t>Gender( 2):=-0.224(5.50%)</t>
  </si>
  <si>
    <t>Eosinophils%_log_Trends:=-0.19022(4.67%)</t>
  </si>
  <si>
    <t>RBC_Trends:=-0.17197(4.22%)</t>
  </si>
  <si>
    <t>Basophils%_log_Values:=-0.1657(4.07%)</t>
  </si>
  <si>
    <t>RBC_Values:=0.08474(2.08%)</t>
  </si>
  <si>
    <t>Age(40):=-2.10333(14.19%)</t>
  </si>
  <si>
    <t>MCV_Values:=-0.93223(6.29%)</t>
  </si>
  <si>
    <t>Hemoglobin_Values:=-0.92377(6.23%)</t>
  </si>
  <si>
    <t>Monocytes#_log_Values:=-0.91212(6.15%)</t>
  </si>
  <si>
    <t>MCHC-M_Values:=-0.87967(5.93%)</t>
  </si>
  <si>
    <t>Basophils%_log_Values:=-0.81417(5.49%)</t>
  </si>
  <si>
    <t>RBC_Values:=-0.77744(5.25%)</t>
  </si>
  <si>
    <t>RDW_log_Values:=-0.75456(5.09%)</t>
  </si>
  <si>
    <t>MCH_Trends:=-0.73088(4.93%)</t>
  </si>
  <si>
    <t>WBC_log_Values:=-0.6594(4.45%)</t>
  </si>
  <si>
    <t>Age(59):=0.28(13.37%)</t>
  </si>
  <si>
    <t>WBC_log_Values:=0.1932(9.23%)</t>
  </si>
  <si>
    <t>Eosinophils#_log_Values:=0.18645(8.90%)</t>
  </si>
  <si>
    <t>Monocytes#_log_Values:=0.1544(7.37%)</t>
  </si>
  <si>
    <t>MCV_Values:=0.14979(7.15%)</t>
  </si>
  <si>
    <t>Eosinophils#_log_Trends:=0.11523(5.50%)</t>
  </si>
  <si>
    <t>Gender( 2):=-0.11347(5.42%)</t>
  </si>
  <si>
    <t>RDW_log_Values:=0.07734(3.69%)</t>
  </si>
  <si>
    <t>MCH_Trends:=-0.07684(3.67%)</t>
  </si>
  <si>
    <t>Basophils#_log_Values:=0.06982(3.33%)</t>
  </si>
  <si>
    <t>Age(40):=-2.21612(10.53%)</t>
  </si>
  <si>
    <t>MCV_Values:=-1.12699(5.36%)</t>
  </si>
  <si>
    <t>Hemoglobin_Values:=-1.12682(5.36%)</t>
  </si>
  <si>
    <t>Basophils%_log_Values:=-1.10075(5.23%)</t>
  </si>
  <si>
    <t>MCHC-M_Values:=-1.0853(5.16%)</t>
  </si>
  <si>
    <t>MCH_Trends:=-1.03672(4.93%)</t>
  </si>
  <si>
    <t>RDW_log_Values:=-0.91782(4.36%)</t>
  </si>
  <si>
    <t>Hematocrit_Trends:=-0.89115(4.24%)</t>
  </si>
  <si>
    <t>RBC_Values:=-0.86207(4.10%)</t>
  </si>
  <si>
    <t>Hemoglobin_Trends:=-0.85256(4.05%)</t>
  </si>
  <si>
    <t>MCH_Values:=-0.23575(13.26%)</t>
  </si>
  <si>
    <t>MCHC-M_Values:=-0.10666(6.00%)</t>
  </si>
  <si>
    <t>Lymphocytes#_log_Values:=-0.09674(5.44%)</t>
  </si>
  <si>
    <t>Neutrophils#_log_Values:=-0.09496(5.34%)</t>
  </si>
  <si>
    <t>WBC_log_Values:=-0.0902(5.08%)</t>
  </si>
  <si>
    <t>Monocytes%_Values:=-0.09018(5.07%)</t>
  </si>
  <si>
    <t>MCV_Values:=-0.0869(4.89%)</t>
  </si>
  <si>
    <t>Monocytes#_log_Values:=-0.08348(4.70%)</t>
  </si>
  <si>
    <t>MPV_Values:=-0.06865(3.86%)</t>
  </si>
  <si>
    <t>MCH_Trends:=0.06752(3.80%)</t>
  </si>
  <si>
    <t>Age(64):=0.46579(15.13%)</t>
  </si>
  <si>
    <t>Basophils%_log_Values:=-0.34536(11.22%)</t>
  </si>
  <si>
    <t>Hemoglobin_Values:=-0.28704(9.32%)</t>
  </si>
  <si>
    <t>Hematocrit_Values:=-0.26455(8.59%)</t>
  </si>
  <si>
    <t>Hemoglobin_Trends:=-0.24294(7.89%)</t>
  </si>
  <si>
    <t>MCH_Trends:=0.17294(5.62%)</t>
  </si>
  <si>
    <t>Platelets_Trends:=0.16945(5.50%)</t>
  </si>
  <si>
    <t>MCH_Values:=-0.16791(5.45%)</t>
  </si>
  <si>
    <t>MCHC-M_Values:=-0.15167(4.93%)</t>
  </si>
  <si>
    <t>Gender( 2):=-0.13293(4.32%)</t>
  </si>
  <si>
    <t>MCH_Trends:=3.60563(10.81%)</t>
  </si>
  <si>
    <t>MCV_Values:=2.48291(7.44%)</t>
  </si>
  <si>
    <t>Hematocrit_Trends:=2.38159(7.14%)</t>
  </si>
  <si>
    <t>Hemoglobin_Values:=2.2442(6.73%)</t>
  </si>
  <si>
    <t>Hemoglobin_Trends:=2.22856(6.68%)</t>
  </si>
  <si>
    <t>MCHC-M_Values:=2.1049(6.31%)</t>
  </si>
  <si>
    <t>RDW_log_Values:=2.03606(6.10%)</t>
  </si>
  <si>
    <t>MCV_Trends:=1.99052(5.97%)</t>
  </si>
  <si>
    <t>RBC_Values:=1.98577(5.95%)</t>
  </si>
  <si>
    <t>Platelets_Trends:=1.96144(5.88%)</t>
  </si>
  <si>
    <t>MCH_Trends:=4.21293(12.60%)</t>
  </si>
  <si>
    <t>Hematocrit_Trends:=3.07412(9.19%)</t>
  </si>
  <si>
    <t>RBC_Trends:=2.91696(8.72%)</t>
  </si>
  <si>
    <t>Platelets_Trends:=2.81017(8.40%)</t>
  </si>
  <si>
    <t>MCV_Values:=2.46224(7.36%)</t>
  </si>
  <si>
    <t>MCHC-M_Values:=2.27206(6.79%)</t>
  </si>
  <si>
    <t>Hemoglobin_Values:=2.1905(6.55%)</t>
  </si>
  <si>
    <t>MCH_Values:=2.1552(6.44%)</t>
  </si>
  <si>
    <t>Age(79):=1.81213(5.42%)</t>
  </si>
  <si>
    <t>Hemoglobin_Trends:=1.36561(4.08%)</t>
  </si>
  <si>
    <t>MCH_Trends:=4.57242(9.25%)</t>
  </si>
  <si>
    <t>Hematocrit_Trends:=3.3854(6.85%)</t>
  </si>
  <si>
    <t>MCV_Values:=3.31274(6.70%)</t>
  </si>
  <si>
    <t>Hemoglobin_Trends:=3.11497(6.30%)</t>
  </si>
  <si>
    <t>Hemoglobin_Values:=2.97287(6.02%)</t>
  </si>
  <si>
    <t>MCHC-M_Values:=2.93962(5.95%)</t>
  </si>
  <si>
    <t>MCV_Trends:=2.85077(5.77%)</t>
  </si>
  <si>
    <t>RBC_Values:=2.80533(5.68%)</t>
  </si>
  <si>
    <t>RDW_log_Values:=2.79208(5.65%)</t>
  </si>
  <si>
    <t>Platelets_Trends:=2.77162(5.61%)</t>
  </si>
  <si>
    <t>MCH_Trends:=4.37871(10.35%)</t>
  </si>
  <si>
    <t>MCV_Values:=3.30524(7.82%)</t>
  </si>
  <si>
    <t>Hematocrit_Trends:=3.11876(7.37%)</t>
  </si>
  <si>
    <t>Hemoglobin_Values:=3.01503(7.13%)</t>
  </si>
  <si>
    <t>Platelets_Trends:=2.97222(7.03%)</t>
  </si>
  <si>
    <t>MCHC-M_Values:=2.75906(6.52%)</t>
  </si>
  <si>
    <t>RBC_Values:=2.59694(6.14%)</t>
  </si>
  <si>
    <t>WBC_log_Values:=2.58543(6.11%)</t>
  </si>
  <si>
    <t>MCH_Values:=2.5404(6.01%)</t>
  </si>
  <si>
    <t>Hemoglobin_Trends:=1.98786(4.70%)</t>
  </si>
  <si>
    <t>MCH_Trends:=4.5662(9.52%)</t>
  </si>
  <si>
    <t>MCV_Values:=3.42966(7.15%)</t>
  </si>
  <si>
    <t>Hematocrit_Trends:=3.3152(6.91%)</t>
  </si>
  <si>
    <t>Platelets_Trends:=3.16015(6.59%)</t>
  </si>
  <si>
    <t>Hemoglobin_Values:=3.14842(6.57%)</t>
  </si>
  <si>
    <t>MCHC-M_Values:=2.9006(6.05%)</t>
  </si>
  <si>
    <t>RBC_Values:=2.7299(5.69%)</t>
  </si>
  <si>
    <t>WBC_log_Values:=2.71057(5.65%)</t>
  </si>
  <si>
    <t>RDW_log_Values:=2.66521(5.56%)</t>
  </si>
  <si>
    <t>Hemoglobin_Trends:=2.5445(5.31%)</t>
  </si>
  <si>
    <t>MCH_Trends:=4.37449(9.99%)</t>
  </si>
  <si>
    <t>MCV_Values:=3.3151(7.57%)</t>
  </si>
  <si>
    <t>Hematocrit_Trends:=3.08667(7.05%)</t>
  </si>
  <si>
    <t>Hemoglobin_Values:=3.03523(6.93%)</t>
  </si>
  <si>
    <t>MCHC-M_Values:=2.98792(6.82%)</t>
  </si>
  <si>
    <t>Platelets_Trends:=2.87323(6.56%)</t>
  </si>
  <si>
    <t>RBC_Values:=2.64003(6.03%)</t>
  </si>
  <si>
    <t>WBC_log_Values:=2.61814(5.98%)</t>
  </si>
  <si>
    <t>MCH_Values:=2.57773(5.88%)</t>
  </si>
  <si>
    <t>Hematocrit_Values:=2.5764(5.88%)</t>
  </si>
  <si>
    <t>Age(41):=-2.25562(9.70%)</t>
  </si>
  <si>
    <t>MCV_Values:=-1.20037(5.16%)</t>
  </si>
  <si>
    <t>Hemoglobin_Values:=-1.19027(5.12%)</t>
  </si>
  <si>
    <t>MCHC-M_Values:=-1.16866(5.02%)</t>
  </si>
  <si>
    <t>MCH_Trends:=-1.0982(4.72%)</t>
  </si>
  <si>
    <t>RBC_Values:=-0.99068(4.26%)</t>
  </si>
  <si>
    <t>Basophils%_log_Values:=-0.97823(4.21%)</t>
  </si>
  <si>
    <t>RDW_log_Values:=-0.95803(4.12%)</t>
  </si>
  <si>
    <t>Hemoglobin_Trends:=-0.91199(3.92%)</t>
  </si>
  <si>
    <t>MCH_Values:=-0.88808(3.82%)</t>
  </si>
  <si>
    <t>MCH_Trends:=-0.79253(15.35%)</t>
  </si>
  <si>
    <t>Hemoglobin_Values:=-0.4228(8.19%)</t>
  </si>
  <si>
    <t>Age(66):=0.41361(8.01%)</t>
  </si>
  <si>
    <t>MCV_Values:=-0.405(7.84%)</t>
  </si>
  <si>
    <t>Basophils%_log_Values:=-0.40179(7.78%)</t>
  </si>
  <si>
    <t>MCHC-M_Values:=-0.33793(6.54%)</t>
  </si>
  <si>
    <t>WBC_log_Values:=-0.33467(6.48%)</t>
  </si>
  <si>
    <t>MCH_Values:=-0.33196(6.43%)</t>
  </si>
  <si>
    <t>RBC_Values:=-0.31182(6.04%)</t>
  </si>
  <si>
    <t>Hematocrit_Values:=-0.3113(6.03%)</t>
  </si>
  <si>
    <t>Age(40):=-2.23475(9.26%)</t>
  </si>
  <si>
    <t>MCV_Values:=-1.20134(4.98%)</t>
  </si>
  <si>
    <t>Hemoglobin_Values:=-1.18921(4.93%)</t>
  </si>
  <si>
    <t>MCHC-M_Values:=-1.16445(4.82%)</t>
  </si>
  <si>
    <t>MCH_Trends:=-1.08925(4.51%)</t>
  </si>
  <si>
    <t>Basophils%_log_Values:=-1.05845(4.39%)</t>
  </si>
  <si>
    <t>RDW_log_Values:=-1.04647(4.34%)</t>
  </si>
  <si>
    <t>Monocytes#_log_Values:=-1.017(4.21%)</t>
  </si>
  <si>
    <t>Hematocrit_Trends:=-1.0063(4.17%)</t>
  </si>
  <si>
    <t>Hemoglobin_Trends:=-0.99374(4.12%)</t>
  </si>
  <si>
    <t>MCH_Trends:=4.20067(10.48%)</t>
  </si>
  <si>
    <t>Hematocrit_Trends:=2.95976(7.38%)</t>
  </si>
  <si>
    <t>Hemoglobin_Trends:=2.79417(6.97%)</t>
  </si>
  <si>
    <t>MCV_Trends:=2.61862(6.53%)</t>
  </si>
  <si>
    <t>Platelets_Trends:=2.54264(6.34%)</t>
  </si>
  <si>
    <t>MCV_Values:=2.2744(5.67%)</t>
  </si>
  <si>
    <t>MCHC-M_Values:=2.08414(5.20%)</t>
  </si>
  <si>
    <t>RDW_log_Values:=2.07569(5.18%)</t>
  </si>
  <si>
    <t>Hemoglobin_Values:=2.06593(5.15%)</t>
  </si>
  <si>
    <t>Age(67):=1.98893(4.96%)</t>
  </si>
  <si>
    <t>Basophils%_log_Values:=-1.02752(13.98%)</t>
  </si>
  <si>
    <t>MCV_Values:=-0.94445(12.85%)</t>
  </si>
  <si>
    <t>MCHC-M_Values:=-0.85875(11.69%)</t>
  </si>
  <si>
    <t>MCH_Trends:=-0.76922(10.47%)</t>
  </si>
  <si>
    <t>Age(79):=0.63083(8.58%)</t>
  </si>
  <si>
    <t>MCH_Values:=-0.46606(6.34%)</t>
  </si>
  <si>
    <t>Eosinophils#_log_Values:=-0.32854(4.47%)</t>
  </si>
  <si>
    <t>Hematocrit_Values:=-0.25574(3.48%)</t>
  </si>
  <si>
    <t>Hemoglobin_Values:=-0.25425(3.46%)</t>
  </si>
  <si>
    <t>WBC_log_Values:=-0.2458(3.34%)</t>
  </si>
  <si>
    <t>Basophils%_log_Values:=-0.89188(11.91%)</t>
  </si>
  <si>
    <t>MCH_Trends:=-0.85422(11.41%)</t>
  </si>
  <si>
    <t>Hemoglobin_Values:=-0.61044(8.15%)</t>
  </si>
  <si>
    <t>Hematocrit_Values:=-0.59962(8.01%)</t>
  </si>
  <si>
    <t>Eosinophils#_log_Values:=-0.48584(6.49%)</t>
  </si>
  <si>
    <t>RBC_Values:=-0.48035(6.41%)</t>
  </si>
  <si>
    <t>Age(68):=0.46842(6.25%)</t>
  </si>
  <si>
    <t>MCV_Values:=-0.42025(5.61%)</t>
  </si>
  <si>
    <t>MCHC-M_Values:=-0.40028(5.35%)</t>
  </si>
  <si>
    <t>Gender( 2):=-0.38454(5.13%)</t>
  </si>
  <si>
    <t>Age(40):=-2.16314(17.01%)</t>
  </si>
  <si>
    <t>MCH_Trends:=-0.86659(6.81%)</t>
  </si>
  <si>
    <t>Basophils%_log_Values:=-0.73874(5.81%)</t>
  </si>
  <si>
    <t>Hematocrit_Trends:=-0.71843(5.65%)</t>
  </si>
  <si>
    <t>MCV_Values:=-0.69605(5.47%)</t>
  </si>
  <si>
    <t>Hemoglobin_Values:=-0.6837(5.37%)</t>
  </si>
  <si>
    <t>MCHC-M_Values:=-0.6781(5.33%)</t>
  </si>
  <si>
    <t>WBC_log_Trends:=-0.66162(5.20%)</t>
  </si>
  <si>
    <t>Lymphocytes#_log_Trends:=-0.6109(4.80%)</t>
  </si>
  <si>
    <t>MCHC-M_Trends:=-0.60617(4.77%)</t>
  </si>
  <si>
    <t>Hemoglobin_Values:=-0.67258(12.67%)</t>
  </si>
  <si>
    <t>MCH_Trends:=-0.6645(12.52%)</t>
  </si>
  <si>
    <t>Age(73):=0.64098(12.08%)</t>
  </si>
  <si>
    <t>RBC_Values:=-0.47126(8.88%)</t>
  </si>
  <si>
    <t>Monocytes#_log_Trends:=-0.40849(7.70%)</t>
  </si>
  <si>
    <t>Hematocrit_Values:=-0.35642(6.72%)</t>
  </si>
  <si>
    <t>Platelets_Trends:=-0.29945(5.64%)</t>
  </si>
  <si>
    <t>Gender( 2):=-0.29454(5.55%)</t>
  </si>
  <si>
    <t>MCHC-M_Values:=-0.20695(3.90%)</t>
  </si>
  <si>
    <t>MPV_Trends:=-0.16087(3.03%)</t>
  </si>
  <si>
    <t>MCH_Trends:=4.0786(8.42%)</t>
  </si>
  <si>
    <t>Hematocrit_Trends:=2.94915(6.09%)</t>
  </si>
  <si>
    <t>Hemoglobin_Trends:=2.79135(5.76%)</t>
  </si>
  <si>
    <t>RBC_Trends:=2.60704(5.38%)</t>
  </si>
  <si>
    <t>MCV_Values:=2.53143(5.22%)</t>
  </si>
  <si>
    <t>MCV_Trends:=2.44749(5.05%)</t>
  </si>
  <si>
    <t>MCHC-M_Values:=2.41977(4.99%)</t>
  </si>
  <si>
    <t>Platelets_Trends:=2.34229(4.83%)</t>
  </si>
  <si>
    <t>RDW_log_Values:=2.14812(4.43%)</t>
  </si>
  <si>
    <t>Age(86):=2.10616(4.35%)</t>
  </si>
  <si>
    <t>MCH_Trends:=-1.11869(10.92%)</t>
  </si>
  <si>
    <t>Monocytes#_log_Values:=-0.82044(8.01%)</t>
  </si>
  <si>
    <t>MCHC-M_Values:=-0.81243(7.93%)</t>
  </si>
  <si>
    <t>Basophils%_log_Values:=-0.7848(7.66%)</t>
  </si>
  <si>
    <t>MCV_Values:=-0.71023(6.93%)</t>
  </si>
  <si>
    <t>Eosinophils#_log_Values:=-0.70032(6.84%)</t>
  </si>
  <si>
    <t>Age(81):=0.65372(6.38%)</t>
  </si>
  <si>
    <t>MCH_Values:=-0.57681(5.63%)</t>
  </si>
  <si>
    <t>Platelets_Trends:=-0.4716(4.60%)</t>
  </si>
  <si>
    <t>Hemoglobin_Values:=-0.35765(3.49%)</t>
  </si>
  <si>
    <t>Eosinophils#_log_Values:=-0.56317(12.54%)</t>
  </si>
  <si>
    <t>Monocytes#_log_Values:=-0.56064(12.48%)</t>
  </si>
  <si>
    <t>MCV_Values:=-0.43947(9.79%)</t>
  </si>
  <si>
    <t>Basophils%_log_Values:=-0.38983(8.68%)</t>
  </si>
  <si>
    <t>MCH_Values:=-0.32548(7.25%)</t>
  </si>
  <si>
    <t>MPV_Values:=-0.22796(5.08%)</t>
  </si>
  <si>
    <t>Eosinophils#_log_Trends:=-0.21612(4.81%)</t>
  </si>
  <si>
    <t>Monocytes%_Values:=-0.18544(4.13%)</t>
  </si>
  <si>
    <t>Eosinophils%_log_Values:=-0.17547(3.91%)</t>
  </si>
  <si>
    <t>Eosinophils%_log_Trends:=-0.1721(3.83%)</t>
  </si>
  <si>
    <t>Hemoglobin_Trends:=-0.83645(12.10%)</t>
  </si>
  <si>
    <t>Hematocrit_Trends:=-0.71519(10.34%)</t>
  </si>
  <si>
    <t>Age(74):=0.65578(9.49%)</t>
  </si>
  <si>
    <t>MCH_Trends:=-0.58822(8.51%)</t>
  </si>
  <si>
    <t>MCV_Trends:=-0.44573(6.45%)</t>
  </si>
  <si>
    <t>Monocytes#_log_Trends:=-0.41397(5.99%)</t>
  </si>
  <si>
    <t>RDW_log_Trends:=-0.3486(5.04%)</t>
  </si>
  <si>
    <t>RBC_Trends:=-0.29684(4.29%)</t>
  </si>
  <si>
    <t>MCHC-M_Trends:=-0.28844(4.17%)</t>
  </si>
  <si>
    <t>Eosinophils%_log_Trends:=-0.27549(3.98%)</t>
  </si>
  <si>
    <t>Age(40):=-2.16088(10.29%)</t>
  </si>
  <si>
    <t>MCV_Values:=-1.11554(5.31%)</t>
  </si>
  <si>
    <t>Hemoglobin_Values:=-1.09974(5.24%)</t>
  </si>
  <si>
    <t>MCHC-M_Values:=-1.06837(5.09%)</t>
  </si>
  <si>
    <t>Basophils%_log_Values:=-0.99481(4.74%)</t>
  </si>
  <si>
    <t>Hematocrit_Trends:=-0.98844(4.71%)</t>
  </si>
  <si>
    <t>RBC_Values:=-0.96411(4.59%)</t>
  </si>
  <si>
    <t>Hemoglobin_Trends:=-0.93217(4.44%)</t>
  </si>
  <si>
    <t>RDW_log_Values:=-0.88082(4.19%)</t>
  </si>
  <si>
    <t>MCH_Trends:=-0.86105(4.10%)</t>
  </si>
  <si>
    <t>Age(40):=-2.23908(11.96%)</t>
  </si>
  <si>
    <t>MCV_Values:=-1.15095(6.15%)</t>
  </si>
  <si>
    <t>Basophils%_log_Values:=-1.14197(6.10%)</t>
  </si>
  <si>
    <t>MCHC-M_Values:=-1.10474(5.90%)</t>
  </si>
  <si>
    <t>MCH_Trends:=-1.0404(5.56%)</t>
  </si>
  <si>
    <t>Hematocrit_Trends:=-0.94085(5.02%)</t>
  </si>
  <si>
    <t>RDW_log_Values:=-0.93292(4.98%)</t>
  </si>
  <si>
    <t>Lymphocytes#_log_Trends:=-0.909(4.85%)</t>
  </si>
  <si>
    <t>Platelets_Trends:=-0.90568(4.84%)</t>
  </si>
  <si>
    <t>WBC_log_Trends:=-0.90503(4.83%)</t>
  </si>
  <si>
    <t>Age(40):=-2.12739(12.94%)</t>
  </si>
  <si>
    <t>MCH_Trends:=-1.02995(6.26%)</t>
  </si>
  <si>
    <t>MCV_Values:=-0.92685(5.64%)</t>
  </si>
  <si>
    <t>MCHC-M_Values:=-0.91157(5.54%)</t>
  </si>
  <si>
    <t>Hematocrit_Trends:=-0.87801(5.34%)</t>
  </si>
  <si>
    <t>Basophils%_log_Values:=-0.84608(5.15%)</t>
  </si>
  <si>
    <t>RDW_log_Values:=-0.84085(5.11%)</t>
  </si>
  <si>
    <t>Hemoglobin_Trends:=-0.8275(5.03%)</t>
  </si>
  <si>
    <t>MCHC-M_Trends:=-0.78058(4.75%)</t>
  </si>
  <si>
    <t>MCH_Values:=-0.7618(4.63%)</t>
  </si>
  <si>
    <t>MCH_Trends:=0.56593(16.77%)</t>
  </si>
  <si>
    <t>Platelets_Trends:=0.40536(12.01%)</t>
  </si>
  <si>
    <t>Age(53):=-0.31652(9.38%)</t>
  </si>
  <si>
    <t>MCV_Trends:=0.21911(6.49%)</t>
  </si>
  <si>
    <t>RDW_log_Values:=0.1851(5.49%)</t>
  </si>
  <si>
    <t>MCHC-M_Values:=-0.18034(5.34%)</t>
  </si>
  <si>
    <t>MCV_Values:=-0.151(4.48%)</t>
  </si>
  <si>
    <t>MCH_Values:=-0.1415(4.19%)</t>
  </si>
  <si>
    <t>Eosinophils%_log_Trends:=0.14067(4.17%)</t>
  </si>
  <si>
    <t>Monocytes#_log_Trends:=-0.1386(4.11%)</t>
  </si>
  <si>
    <t>Age(60):=0.25626(13.73%)</t>
  </si>
  <si>
    <t>MCH_Trends:=-0.23801(12.75%)</t>
  </si>
  <si>
    <t>MCH_Values:=-0.19194(10.28%)</t>
  </si>
  <si>
    <t>MCV_Values:=-0.14731(7.89%)</t>
  </si>
  <si>
    <t>MCHC-M_Values:=-0.10813(5.79%)</t>
  </si>
  <si>
    <t>Monocytes#_log_Values:=-0.09725(5.21%)</t>
  </si>
  <si>
    <t>Hemoglobin_Trends:=-0.09401(5.04%)</t>
  </si>
  <si>
    <t>Gender( 1):=0.07461(4.00%)</t>
  </si>
  <si>
    <t>MCV_Trends:=0.05837(3.13%)</t>
  </si>
  <si>
    <t>Platelets_Trends:=0.04881(2.62%)</t>
  </si>
  <si>
    <t>Age(77):=0.93751(20.93%)</t>
  </si>
  <si>
    <t>Hemoglobin_Trends:=-0.35295(7.88%)</t>
  </si>
  <si>
    <t>Hematocrit_Trends:=-0.34147(7.62%)</t>
  </si>
  <si>
    <t>WBC_log_Values:=0.27232(6.08%)</t>
  </si>
  <si>
    <t>RDW_log_Values:=0.26011(5.81%)</t>
  </si>
  <si>
    <t>MCH_Trends:=0.25403(5.67%)</t>
  </si>
  <si>
    <t>Gender( 2):=-0.23799(5.31%)</t>
  </si>
  <si>
    <t>MCV_Values:=0.20671(4.61%)</t>
  </si>
  <si>
    <t>Basophils%_log_Values:=-0.19355(4.32%)</t>
  </si>
  <si>
    <t>Neutrophils#_log_Values:=0.1849(4.13%)</t>
  </si>
  <si>
    <t>MCH_Trends:=4.15098(9.65%)</t>
  </si>
  <si>
    <t>MCV_Values:=3.16787(7.36%)</t>
  </si>
  <si>
    <t>Hematocrit_Trends:=2.95025(6.86%)</t>
  </si>
  <si>
    <t>Hemoglobin_Values:=2.93676(6.83%)</t>
  </si>
  <si>
    <t>MCHC-M_Values:=2.8135(6.54%)</t>
  </si>
  <si>
    <t>Hemoglobin_Trends:=2.70148(6.28%)</t>
  </si>
  <si>
    <t>RDW_log_Values:=2.54283(5.91%)</t>
  </si>
  <si>
    <t>RBC_Values:=2.53243(5.89%)</t>
  </si>
  <si>
    <t>Platelets_Trends:=2.48804(5.78%)</t>
  </si>
  <si>
    <t>MCH_Values:=2.18395(5.08%)</t>
  </si>
  <si>
    <t>Age(41):=-2.00428(13.54%)</t>
  </si>
  <si>
    <t>MCH_Trends:=-0.92248(6.23%)</t>
  </si>
  <si>
    <t>MCV_Values:=-0.8055(5.44%)</t>
  </si>
  <si>
    <t>Hematocrit_Trends:=-0.8018(5.42%)</t>
  </si>
  <si>
    <t>Hemoglobin_Values:=-0.77695(5.25%)</t>
  </si>
  <si>
    <t>Hemoglobin_Trends:=-0.76395(5.16%)</t>
  </si>
  <si>
    <t>MCHC-M_Values:=-0.72598(4.90%)</t>
  </si>
  <si>
    <t>MCV_Trends:=-0.6828(4.61%)</t>
  </si>
  <si>
    <t>WBC_log_Trends:=-0.65385(4.42%)</t>
  </si>
  <si>
    <t>Basophils%_log_Values:=-0.64415(4.35%)</t>
  </si>
  <si>
    <t>Age(71):=0.7391(21.21%)</t>
  </si>
  <si>
    <t>MCH_Trends:=-0.55259(15.85%)</t>
  </si>
  <si>
    <t>Eosinophils%_log_Trends:=-0.21867(6.27%)</t>
  </si>
  <si>
    <t>Basophils%_log_Trends:=-0.18483(5.30%)</t>
  </si>
  <si>
    <t>Eosinophils#_log_Trends:=-0.17614(5.05%)</t>
  </si>
  <si>
    <t>Lymphocytes#_log_Trends:=-0.1442(4.14%)</t>
  </si>
  <si>
    <t>Lymphocytes%_Trends:=-0.12927(3.71%)</t>
  </si>
  <si>
    <t>Hemoglobin_Trends:=-0.10616(3.05%)</t>
  </si>
  <si>
    <t>Gender( 2):=-0.10354(2.97%)</t>
  </si>
  <si>
    <t>RBC_Values:=0.08456(2.43%)</t>
  </si>
  <si>
    <t>MCH_Trends:=3.9937(10.44%)</t>
  </si>
  <si>
    <t>Hematocrit_Trends:=2.78973(7.29%)</t>
  </si>
  <si>
    <t>MCV_Values:=2.69484(7.04%)</t>
  </si>
  <si>
    <t>Hemoglobin_Trends:=2.58403(6.75%)</t>
  </si>
  <si>
    <t>MCHC-M_Values:=2.39048(6.25%)</t>
  </si>
  <si>
    <t>Hemoglobin_Values:=2.38637(6.24%)</t>
  </si>
  <si>
    <t>MCV_Trends:=2.38012(6.22%)</t>
  </si>
  <si>
    <t>RDW_log_Values:=2.3751(6.21%)</t>
  </si>
  <si>
    <t>Platelets_Trends:=2.32737(6.08%)</t>
  </si>
  <si>
    <t>MCH_Values:=1.98386(5.18%)</t>
  </si>
  <si>
    <t>MCH_Trends:=4.2125(9.97%)</t>
  </si>
  <si>
    <t>Hematocrit_Trends:=2.96866(7.03%)</t>
  </si>
  <si>
    <t>Hemoglobin_Trends:=2.82174(6.68%)</t>
  </si>
  <si>
    <t>MCV_Values:=2.70903(6.41%)</t>
  </si>
  <si>
    <t>MCV_Trends:=2.54111(6.02%)</t>
  </si>
  <si>
    <t>MCHC-M_Values:=2.49917(5.92%)</t>
  </si>
  <si>
    <t>Hemoglobin_Values:=2.49728(5.91%)</t>
  </si>
  <si>
    <t>Platelets_Trends:=2.4099(5.71%)</t>
  </si>
  <si>
    <t>WBC_log_Values:=2.20878(5.23%)</t>
  </si>
  <si>
    <t>MCH_Values:=2.19073(5.19%)</t>
  </si>
  <si>
    <t>Age(41):=-2.22923(12.39%)</t>
  </si>
  <si>
    <t>MCV_Values:=-1.07698(5.99%)</t>
  </si>
  <si>
    <t>Hemoglobin_Values:=-1.0658(5.92%)</t>
  </si>
  <si>
    <t>MCHC-M_Values:=-1.0487(5.83%)</t>
  </si>
  <si>
    <t>MCH_Trends:=-0.98042(5.45%)</t>
  </si>
  <si>
    <t>Basophils%_log_Values:=-0.8748(4.86%)</t>
  </si>
  <si>
    <t>RDW_log_Values:=-0.86477(4.81%)</t>
  </si>
  <si>
    <t>RBC_Values:=-0.82158(4.57%)</t>
  </si>
  <si>
    <t>WBC_log_Values:=-0.79942(4.44%)</t>
  </si>
  <si>
    <t>Hemoglobin_Trends:=-0.79353(4.41%)</t>
  </si>
  <si>
    <t>Age(41):=-2.02743(11.60%)</t>
  </si>
  <si>
    <t>MCV_Values:=-0.99222(5.67%)</t>
  </si>
  <si>
    <t>Hemoglobin_Values:=-0.98075(5.61%)</t>
  </si>
  <si>
    <t>Basophils%_log_Values:=-0.97013(5.55%)</t>
  </si>
  <si>
    <t>MCHC-M_Values:=-0.94237(5.39%)</t>
  </si>
  <si>
    <t>MCH_Trends:=-0.91868(5.25%)</t>
  </si>
  <si>
    <t>RDW_log_Values:=-0.78045(4.46%)</t>
  </si>
  <si>
    <t>Hematocrit_Trends:=-0.7666(4.38%)</t>
  </si>
  <si>
    <t>Hemoglobin_Trends:=-0.73839(4.22%)</t>
  </si>
  <si>
    <t>MCHC-M_Trends:=-0.6966(3.98%)</t>
  </si>
  <si>
    <t>Age(40):=-2.16038(13.28%)</t>
  </si>
  <si>
    <t>MCV_Values:=-1.11131(6.83%)</t>
  </si>
  <si>
    <t>MCHC-M_Values:=-1.09624(6.74%)</t>
  </si>
  <si>
    <t>MCH_Trends:=-1.012(6.22%)</t>
  </si>
  <si>
    <t>Hemoglobin_Values:=-0.89673(5.51%)</t>
  </si>
  <si>
    <t>RDW_log_Values:=-0.86033(5.29%)</t>
  </si>
  <si>
    <t>Basophils%_log_Values:=-0.8341(5.13%)</t>
  </si>
  <si>
    <t>MCH_Values:=-0.82188(5.05%)</t>
  </si>
  <si>
    <t>WBC_log_Values:=-0.81317(5.00%)</t>
  </si>
  <si>
    <t>Hemoglobin_Trends:=-0.68428(4.21%)</t>
  </si>
  <si>
    <t>Age(40):=-2.22595(11.13%)</t>
  </si>
  <si>
    <t>MCH_Trends:=-1.04238(5.21%)</t>
  </si>
  <si>
    <t>Hemoglobin_Values:=-0.9731(4.87%)</t>
  </si>
  <si>
    <t>MCV_Values:=-0.96314(4.82%)</t>
  </si>
  <si>
    <t>MCHC-M_Values:=-0.94844(4.74%)</t>
  </si>
  <si>
    <t>Hematocrit_Trends:=-0.88095(4.41%)</t>
  </si>
  <si>
    <t>Basophils%_log_Values:=-0.852(4.26%)</t>
  </si>
  <si>
    <t>Hemoglobin_Trends:=-0.83085(4.16%)</t>
  </si>
  <si>
    <t>RDW_log_Values:=-0.80684(4.04%)</t>
  </si>
  <si>
    <t>WBC_log_Trends:=-0.79087(3.96%)</t>
  </si>
  <si>
    <t>MCH_Trends:=4.40398(9.79%)</t>
  </si>
  <si>
    <t>MCV_Values:=3.1794(7.07%)</t>
  </si>
  <si>
    <t>Hematocrit_Trends:=3.05185(6.78%)</t>
  </si>
  <si>
    <t>MCHC-M_Values:=2.89187(6.43%)</t>
  </si>
  <si>
    <t>Hemoglobin_Trends:=2.8339(6.30%)</t>
  </si>
  <si>
    <t>Hemoglobin_Values:=2.65181(5.89%)</t>
  </si>
  <si>
    <t>RDW_log_Values:=2.62703(5.84%)</t>
  </si>
  <si>
    <t>RBC_Trends:=2.6259(5.84%)</t>
  </si>
  <si>
    <t>Basophils%_log_Values:=2.61723(5.82%)</t>
  </si>
  <si>
    <t>Platelets_Trends:=2.5289(5.62%)</t>
  </si>
  <si>
    <t>Age(41):=-2.14739(13.14%)</t>
  </si>
  <si>
    <t>MCH_Trends:=-0.9501(5.82%)</t>
  </si>
  <si>
    <t>Hematocrit_Trends:=-0.80478(4.93%)</t>
  </si>
  <si>
    <t>Hemoglobin_Trends:=-0.77623(4.75%)</t>
  </si>
  <si>
    <t>WBC_log_Trends:=-0.73162(4.48%)</t>
  </si>
  <si>
    <t>MCV_Trends:=-0.71064(4.35%)</t>
  </si>
  <si>
    <t>RBC_Trends:=-0.68892(4.22%)</t>
  </si>
  <si>
    <t>MCHC-M_Trends:=-0.67053(4.10%)</t>
  </si>
  <si>
    <t>MCV_Values:=-0.66817(4.09%)</t>
  </si>
  <si>
    <t>Hemoglobin_Values:=-0.65093(3.98%)</t>
  </si>
  <si>
    <t>MCH_Trends:=3.82505(10.28%)</t>
  </si>
  <si>
    <t>MCV_Values:=2.83834(7.63%)</t>
  </si>
  <si>
    <t>Hemoglobin_Values:=2.64466(7.11%)</t>
  </si>
  <si>
    <t>MCHC-M_Values:=2.59422(6.98%)</t>
  </si>
  <si>
    <t>Hematocrit_Trends:=2.5505(6.86%)</t>
  </si>
  <si>
    <t>RDW_log_Values:=2.44977(6.59%)</t>
  </si>
  <si>
    <t>RBC_Values:=2.43147(6.54%)</t>
  </si>
  <si>
    <t>Platelets_Trends:=2.38425(6.41%)</t>
  </si>
  <si>
    <t>MCH_Values:=2.12054(5.70%)</t>
  </si>
  <si>
    <t>Hematocrit_Values:=2.10801(5.67%)</t>
  </si>
  <si>
    <t>Age(67):=0.6712(18.48%)</t>
  </si>
  <si>
    <t>MCH_Trends:=-0.55877(15.38%)</t>
  </si>
  <si>
    <t>Hematocrit_Values:=0.21386(5.89%)</t>
  </si>
  <si>
    <t>Monocytes#_log_Trends:=-0.20733(5.71%)</t>
  </si>
  <si>
    <t>Neutrophils#_log_Values:=0.2029(5.59%)</t>
  </si>
  <si>
    <t>Basophils%_log_Values:=-0.1915(5.27%)</t>
  </si>
  <si>
    <t>Hemoglobin_Trends:=-0.18862(5.19%)</t>
  </si>
  <si>
    <t>Hemoglobin_Values:=0.18766(5.17%)</t>
  </si>
  <si>
    <t>Gender( 2):=-0.17404(4.79%)</t>
  </si>
  <si>
    <t>WBC_log_Values:=0.15416(4.24%)</t>
  </si>
  <si>
    <t>MCH_Trends:=4.46584(10.25%)</t>
  </si>
  <si>
    <t>Hematocrit_Trends:=3.26989(7.50%)</t>
  </si>
  <si>
    <t>MCV_Values:=3.13996(7.20%)</t>
  </si>
  <si>
    <t>Hemoglobin_Trends:=3.02293(6.94%)</t>
  </si>
  <si>
    <t>MCHC-M_Values:=2.85347(6.55%)</t>
  </si>
  <si>
    <t>Platelets_Trends:=2.7526(6.32%)</t>
  </si>
  <si>
    <t>Hemoglobin_Values:=2.52306(5.79%)</t>
  </si>
  <si>
    <t>WBC_log_Values:=2.50877(5.76%)</t>
  </si>
  <si>
    <t>MCH_Values:=2.47363(5.68%)</t>
  </si>
  <si>
    <t>RBC_Trends:=1.8641(4.28%)</t>
  </si>
  <si>
    <t>MCH_Trends:=-0.6811(18.99%)</t>
  </si>
  <si>
    <t>Age(66):=0.46583(12.99%)</t>
  </si>
  <si>
    <t>Hemoglobin_Values:=-0.28997(8.08%)</t>
  </si>
  <si>
    <t>Hematocrit_Values:=-0.25086(6.99%)</t>
  </si>
  <si>
    <t>Hemoglobin_Trends:=-0.21031(5.86%)</t>
  </si>
  <si>
    <t>MCHC-M_Values:=-0.18998(5.30%)</t>
  </si>
  <si>
    <t>Monocytes#_log_Values:=-0.18487(5.15%)</t>
  </si>
  <si>
    <t>MCV_Values:=-0.18288(5.10%)</t>
  </si>
  <si>
    <t>RBC_Values:=-0.15979(4.45%)</t>
  </si>
  <si>
    <t>Eosinophils%_log_Trends:=-0.15252(4.25%)</t>
  </si>
  <si>
    <t>Age(68):=0.75392(16.41%)</t>
  </si>
  <si>
    <t>Hematocrit_Values:=-0.3543(7.71%)</t>
  </si>
  <si>
    <t>RBC_Values:=-0.3467(7.54%)</t>
  </si>
  <si>
    <t>Hemoglobin_Values:=-0.32619(7.10%)</t>
  </si>
  <si>
    <t>MCHC-M_Values:=-0.31593(6.87%)</t>
  </si>
  <si>
    <t>MCH_Values:=-0.26574(5.78%)</t>
  </si>
  <si>
    <t>Hemoglobin_Trends:=0.26155(5.69%)</t>
  </si>
  <si>
    <t>Eosinophils#_log_Trends:=0.17211(3.75%)</t>
  </si>
  <si>
    <t>Monocytes#_log_Trends:=0.16946(3.69%)</t>
  </si>
  <si>
    <t>Basophils%_log_Values:=0.14613(3.18%)</t>
  </si>
  <si>
    <t>Age(41):=-2.20246(10.03%)</t>
  </si>
  <si>
    <t>Hemoglobin_Values:=-1.15764(5.27%)</t>
  </si>
  <si>
    <t>MCHC-M_Values:=-1.1347(5.17%)</t>
  </si>
  <si>
    <t>MCV_Values:=-1.12789(5.13%)</t>
  </si>
  <si>
    <t>Basophils%_log_Values:=-1.06821(4.86%)</t>
  </si>
  <si>
    <t>MCH_Trends:=-1.0534(4.80%)</t>
  </si>
  <si>
    <t>RBC_Values:=-0.94093(4.28%)</t>
  </si>
  <si>
    <t>RDW_log_Values:=-0.91948(4.19%)</t>
  </si>
  <si>
    <t>Hematocrit_Values:=-0.87187(3.97%)</t>
  </si>
  <si>
    <t>WBC_log_Values:=-0.86957(3.96%)</t>
  </si>
  <si>
    <t>Age(40):=-2.09777(10.47%)</t>
  </si>
  <si>
    <t>Hemoglobin_Values:=-1.10026(5.49%)</t>
  </si>
  <si>
    <t>MCV_Values:=-1.09747(5.48%)</t>
  </si>
  <si>
    <t>MCHC-M_Values:=-1.07313(5.36%)</t>
  </si>
  <si>
    <t>MCH_Trends:=-1.01466(5.06%)</t>
  </si>
  <si>
    <t>RBC_Values:=-0.9123(4.55%)</t>
  </si>
  <si>
    <t>Basophils%_log_Values:=-0.8711(4.35%)</t>
  </si>
  <si>
    <t>RDW_log_Values:=-0.85553(4.27%)</t>
  </si>
  <si>
    <t>Hematocrit_Trends:=-0.83244(4.15%)</t>
  </si>
  <si>
    <t>Hemoglobin_Trends:=-0.81486(4.07%)</t>
  </si>
  <si>
    <t>Age(40):=-2.16077(13.13%)</t>
  </si>
  <si>
    <t>MCH_Trends:=-1.05828(6.43%)</t>
  </si>
  <si>
    <t>MCV_Values:=-0.9775(5.94%)</t>
  </si>
  <si>
    <t>MCHC-M_Values:=-0.9623(5.85%)</t>
  </si>
  <si>
    <t>Hemoglobin_Trends:=-0.89566(5.44%)</t>
  </si>
  <si>
    <t>Hematocrit_Trends:=-0.84603(5.14%)</t>
  </si>
  <si>
    <t>Lymphocytes#_log_Trends:=-0.81463(4.95%)</t>
  </si>
  <si>
    <t>Basophils%_log_Values:=-0.80951(4.92%)</t>
  </si>
  <si>
    <t>WBC_log_Trends:=-0.80861(4.91%)</t>
  </si>
  <si>
    <t>RDW_log_Values:=-0.793(4.82%)</t>
  </si>
  <si>
    <t>Age(41):=-2.22164(10.96%)</t>
  </si>
  <si>
    <t>Hemoglobin_Values:=-1.04264(5.14%)</t>
  </si>
  <si>
    <t>MCV_Values:=-1.04239(5.14%)</t>
  </si>
  <si>
    <t>MCHC-M_Values:=-1.02159(5.04%)</t>
  </si>
  <si>
    <t>Basophils%_log_Values:=-0.95464(4.71%)</t>
  </si>
  <si>
    <t>Hematocrit_Trends:=-0.93226(4.60%)</t>
  </si>
  <si>
    <t>Hemoglobin_Trends:=-0.90583(4.47%)</t>
  </si>
  <si>
    <t>RDW_log_Values:=-0.85295(4.21%)</t>
  </si>
  <si>
    <t>MCH_Trends:=-0.83515(4.12%)</t>
  </si>
  <si>
    <t>MCH_Values:=-0.79083(3.90%)</t>
  </si>
  <si>
    <t>MCH_Trends:=3.86355(10.63%)</t>
  </si>
  <si>
    <t>Hematocrit_Trends:=2.7383(7.54%)</t>
  </si>
  <si>
    <t>Hemoglobin_Trends:=2.56595(7.06%)</t>
  </si>
  <si>
    <t>RBC_Trends:=2.38382(6.56%)</t>
  </si>
  <si>
    <t>MCV_Values:=2.30581(6.35%)</t>
  </si>
  <si>
    <t>MCV_Trends:=2.23178(6.14%)</t>
  </si>
  <si>
    <t>MCHC-M_Values:=2.18588(6.02%)</t>
  </si>
  <si>
    <t>Platelets_Trends:=2.12134(5.84%)</t>
  </si>
  <si>
    <t>WBC_log_Values:=1.89077(5.20%)</t>
  </si>
  <si>
    <t>Hemoglobin_Values:=1.86893(5.14%)</t>
  </si>
  <si>
    <t>Age(41):=-2.2747(9.89%)</t>
  </si>
  <si>
    <t>Hemoglobin_Values:=-1.13384(4.93%)</t>
  </si>
  <si>
    <t>MCV_Values:=-1.12966(4.91%)</t>
  </si>
  <si>
    <t>MCHC-M_Values:=-1.10205(4.79%)</t>
  </si>
  <si>
    <t>Basophils%_log_Values:=-1.02943(4.48%)</t>
  </si>
  <si>
    <t>Hemoglobin_Trends:=-1.02132(4.44%)</t>
  </si>
  <si>
    <t>RBC_Values:=-0.9729(4.23%)</t>
  </si>
  <si>
    <t>Lymphocytes#_log_Trends:=-0.92698(4.03%)</t>
  </si>
  <si>
    <t>RDW_log_Values:=-0.92556(4.03%)</t>
  </si>
  <si>
    <t>Hematocrit_Trends:=-0.90336(3.93%)</t>
  </si>
  <si>
    <t>MCH_Trends:=4.43722(9.51%)</t>
  </si>
  <si>
    <t>Hematocrit_Trends:=3.25623(6.98%)</t>
  </si>
  <si>
    <t>MCV_Values:=3.1325(6.71%)</t>
  </si>
  <si>
    <t>Hemoglobin_Trends:=2.98749(6.40%)</t>
  </si>
  <si>
    <t>MCHC-M_Values:=2.77417(5.94%)</t>
  </si>
  <si>
    <t>RBC_Trends:=2.72127(5.83%)</t>
  </si>
  <si>
    <t>Hemoglobin_Values:=2.69185(5.77%)</t>
  </si>
  <si>
    <t>RDW_log_Values:=2.65654(5.69%)</t>
  </si>
  <si>
    <t>Platelets_Trends:=2.62212(5.62%)</t>
  </si>
  <si>
    <t>Age(84):=2.30093(4.93%)</t>
  </si>
  <si>
    <t>MCH_Trends:=3.90437(9.95%)</t>
  </si>
  <si>
    <t>Hematocrit_Trends:=2.65928(6.77%)</t>
  </si>
  <si>
    <t>MCV_Values:=2.55891(6.52%)</t>
  </si>
  <si>
    <t>Platelets_Trends:=2.47629(6.31%)</t>
  </si>
  <si>
    <t>Hemoglobin_Values:=2.2039(5.61%)</t>
  </si>
  <si>
    <t>MCHC-M_Values:=2.1647(5.51%)</t>
  </si>
  <si>
    <t>WBC_log_Values:=2.06016(5.25%)</t>
  </si>
  <si>
    <t>RBC_Values:=2.05667(5.24%)</t>
  </si>
  <si>
    <t>MCH_Values:=2.01197(5.13%)</t>
  </si>
  <si>
    <t>Hemoglobin_Trends:=1.69295(4.31%)</t>
  </si>
  <si>
    <t>Age(40):=-2.1856(8.66%)</t>
  </si>
  <si>
    <t>MCV_Values:=-1.2741(5.05%)</t>
  </si>
  <si>
    <t>Basophils%_log_Values:=-1.26034(4.99%)</t>
  </si>
  <si>
    <t>Hemoglobin_Values:=-1.23474(4.89%)</t>
  </si>
  <si>
    <t>Hematocrit_Trends:=-1.21087(4.80%)</t>
  </si>
  <si>
    <t>MCHC-M_Values:=-1.19822(4.75%)</t>
  </si>
  <si>
    <t>MCH_Trends:=-1.1559(4.58%)</t>
  </si>
  <si>
    <t>RDW_log_Values:=-1.0958(4.34%)</t>
  </si>
  <si>
    <t>WBC_log_Trends:=-1.09025(4.32%)</t>
  </si>
  <si>
    <t>Hemoglobin_Trends:=-1.0333(4.09%)</t>
  </si>
  <si>
    <t>Tree_iterative_mutual_information(MAX)</t>
  </si>
  <si>
    <t>MCV.max.win_730_10000(86):=-0.02285(38.40%)</t>
  </si>
  <si>
    <t>Hemoglobin.win_delta.win_0_180_730_10000(0.7):=-0.0222(32.05%)</t>
  </si>
  <si>
    <t>Hematocrit.win_delta.win_0_180_730_10000( 3):=-0.00814(21.18%)</t>
  </si>
  <si>
    <t>Hematocrit.win_delta.win_0_180_360_10000( 3):=-0.00714(18.59%)</t>
  </si>
  <si>
    <t>Basophils%_log.avg.win_0_1000(-65336):=-0.0045(23.66%)</t>
  </si>
  <si>
    <t>Basophils%_log.min.win_0_10000(-65336):=-0.0026(13.66%)</t>
  </si>
  <si>
    <t>Lymphocytes#_log.last_delta.win_0_10000(0.23361):=-0.00505(19.68%)</t>
  </si>
  <si>
    <t>Lymphocytes#_log.slope.win_0_730(-65336):=-0.00446(17.36%)</t>
  </si>
  <si>
    <t>MCV.slope.win_0_10000(1.7331):=-0.0156(36.03%)</t>
  </si>
  <si>
    <t>MCV.max.win_730_10000(89):=-0.01404(38.52%)</t>
  </si>
  <si>
    <t>Basophils%_log.last2_time.win_0_10000(1988):=-0.00466(16.93%)</t>
  </si>
  <si>
    <t>Basophils%_log.avg.win_0_1000(-0.71335):=-0.0037(13.43%)</t>
  </si>
  <si>
    <t>Hematocrit.win_delta.win_0_180_730_10000( 4):=-0.02024(40.46%)</t>
  </si>
  <si>
    <t>Hemoglobin.win_delta.win_0_180_730_10000(1.9):=-0.02562(34.02%)</t>
  </si>
  <si>
    <t>MCV.max.win_730_10000(89):=-0.01663(40.33%)</t>
  </si>
  <si>
    <t>Basophils%_log.avg.win_0_1000(-1.0788):=0.0062(27.76%)</t>
  </si>
  <si>
    <t>Basophils%_log.avg.win_0_360(0.14842):=-0.01474(25.51%)</t>
  </si>
  <si>
    <t>Hematocrit.win_delta.win_0_180_730_10000( 8):=-0.01514(37.74%)</t>
  </si>
  <si>
    <t>WBC_log.last2.win_0_360(1.84055):=0.00348(14.78%)</t>
  </si>
  <si>
    <t>WBC_log.first.win_0_10000(1.84055):=-0.00301(12.78%)</t>
  </si>
  <si>
    <t>MPV.min.win_0_10000(-65336):=-0.00665(13.11%)</t>
  </si>
  <si>
    <t>MPV.first.win_0_10000(-65336):=-0.00493(9.71%)</t>
  </si>
  <si>
    <t>MPV.min.win_0_730(-65336):=-0.00457(9.01%)</t>
  </si>
  <si>
    <t>Monocytes#_log.avg.win_0_730(-0.70335):=0.00484(17.04%)</t>
  </si>
  <si>
    <t>Monocytes#_log.last2.win_0_180(-65336):=-0.00405(14.25%)</t>
  </si>
  <si>
    <t>Lymphocytes#_log.max.win_0_180(0.33647):=-0.01324(24.81%)</t>
  </si>
  <si>
    <t>Lymphocytes#_log.first.win_0_10000(0.78846):=-0.00984(18.43%)</t>
  </si>
  <si>
    <t>Eosinophils%_log.win_delta.win_0_180_730_10000(-0.69315):=-0.01974(27.04%)</t>
  </si>
  <si>
    <t>RBC.std.win_0_10000(0.0936):=0.01939(29.76%)</t>
  </si>
  <si>
    <t>MCHC-M.slope.win_0_10000(0.01827):=-0.01473(34.68%)</t>
  </si>
  <si>
    <t>Lymphocytes#_log.slope.win_0_10000(-0.06938):=0.01123(28.12%)</t>
  </si>
  <si>
    <t>Hemoglobin.win_delta.win_0_180_730_10000(-0.5):=0.03163(37.06%)</t>
  </si>
  <si>
    <t>Neutrophils#_log.std.win_0_180(0.04955):=0.00815(34.08%)</t>
  </si>
  <si>
    <t>MCV.max.win_730_10000(89):=-0.02282(47.36%)</t>
  </si>
  <si>
    <t>Basophils%_log.min.win_730_10000( 0):=-0.03322(43.01%)</t>
  </si>
  <si>
    <t>Monocytes%.min.win_0_10000( 8):=0.00587(12.27%)</t>
  </si>
  <si>
    <t>Monocytes%.min.win_0_360( 9):=0.00503(10.51%)</t>
  </si>
  <si>
    <t>Monocytes%.max.win_730_10000( 8):=0.00442(9.24%)</t>
  </si>
  <si>
    <t>Neutrophils#_log.std.win_0_10000(0.29987):=-0.03553(58.31%)</t>
  </si>
  <si>
    <t>Hematocrit.slope.win_0_1000(-65336):=-0.0159(44.12%)</t>
  </si>
  <si>
    <t>MCV.avg.win_0_180(75.5):=0.04242(28.75%)</t>
  </si>
  <si>
    <t>MCV.avg.win_0_180(79.5):=0.03594(23.97%)</t>
  </si>
  <si>
    <t>MCV.min.win_730_10000(72):=-0.0251(16.74%)</t>
  </si>
  <si>
    <t>MCV.first.win_0_1000(97):=-0.07204(27.58%)</t>
  </si>
  <si>
    <t>WBC_log.min.win_0_360(2.06686):=0.00924(18.95%)</t>
  </si>
  <si>
    <t>WBC_log.min.win_0_10000(1.98787):=-0.00692(14.18%)</t>
  </si>
  <si>
    <t>RBC.slope.win_0_730(0.13568):=-0.01137(19.75%)</t>
  </si>
  <si>
    <t>RBC.std.win_0_10000(0.13279):=0.00988(17.16%)</t>
  </si>
  <si>
    <t>Neutrophils#_log.min.win_730_10000(1.36098):=-0.0153(32.86%)</t>
  </si>
  <si>
    <t>Lymphocytes#_log.first.win_0_10000(0.69315):=-0.00477(16.60%)</t>
  </si>
  <si>
    <t>Lymphocytes#_log.max.win_730_10000(1.1314):=0.00443(15.40%)</t>
  </si>
  <si>
    <t>MCV.std.win_0_10000(2.02237):=-0.00996(23.30%)</t>
  </si>
  <si>
    <t>MCV.win_delta.win_0_180_360_10000( 1):=-0.0093(21.77%)</t>
  </si>
  <si>
    <t>MCV.max.win_730_10000(-65336):=-0.01113(30.60%)</t>
  </si>
  <si>
    <t>Basophils%_log.avg.win_0_360(0.69315):=-0.00705(14.93%)</t>
  </si>
  <si>
    <t>Basophils%_log.avg.win_0_1000(0.34657):=-0.0069(14.62%)</t>
  </si>
  <si>
    <t>WBC_log.min.win_0_10000(1.8563):=-0.00999(31.50%)</t>
  </si>
  <si>
    <t>Basophils#_log.std.win_0_360(0.01):=0.01668(48.30%)</t>
  </si>
  <si>
    <t>RDW_log.std.win_0_180(-65336):=-0.0037(16.21%)</t>
  </si>
  <si>
    <t>RDW_log.slope.win_0_180(-65336):=-0.00367(16.05%)</t>
  </si>
  <si>
    <t>MCV.avg.win_0_180(83):=0.03666(30.76%)</t>
  </si>
  <si>
    <t>WBC_log.min.win_0_360(2.14007):=0.01088(20.94%)</t>
  </si>
  <si>
    <t>WBC_log.max.win_0_1000(2.14007):=0.00736(14.17%)</t>
  </si>
  <si>
    <t>Monocytes#_log.last.win_730_10000(-0.69315):=0.00468(17.52%)</t>
  </si>
  <si>
    <t>Monocytes#_log.max.win_730_10000(-0.69315):=0.00406(15.20%)</t>
  </si>
  <si>
    <t>Eosinophils%_log.slope.win_0_180( 0):=0.01387(22.57%)</t>
  </si>
  <si>
    <t>Eosinophils%_log.slope.win_0_10000(-0.00128):=-0.0134(21.81%)</t>
  </si>
  <si>
    <t>MPV.first.win_0_10000(-65336):=-0.00625(13.84%)</t>
  </si>
  <si>
    <t>MPV.first.win_0_1000(-65336):=-0.0062(13.75%)</t>
  </si>
  <si>
    <t>Basophils%_log.avg.win_0_1000(0.08698):=-0.0114(14.57%)</t>
  </si>
  <si>
    <t>Basophils%_log.min.win_730_10000(1.2499):=-0.00878(11.23%)</t>
  </si>
  <si>
    <t>MCV.max.win_730_10000(86):=-0.02933(40.89%)</t>
  </si>
  <si>
    <t>MCV.avg.win_0_180(75):=0.0447(29.15%)</t>
  </si>
  <si>
    <t>WBC_log.max.win_0_1000(1.9601):=0.00656(21.33%)</t>
  </si>
  <si>
    <t>WBC_log.last.win_730_10000(2.11626):=-0.00323(10.51%)</t>
  </si>
  <si>
    <t>MCV.max.win_730_10000(89):=-0.01581(32.44%)</t>
  </si>
  <si>
    <t>Basophils%_log.avg.win_0_360( 0):=-0.02508(37.95%)</t>
  </si>
  <si>
    <t>Hematocrit.slope.win_0_730(-65336):=-0.00916(23.99%)</t>
  </si>
  <si>
    <t>Hematocrit.win_delta.win_0_180_730_10000( 1):=-0.00874(22.89%)</t>
  </si>
  <si>
    <t>Hemoglobin.win_delta.win_0_180_730_10000(0.4):=-0.02198(34.02%)</t>
  </si>
  <si>
    <t>Hematocrit.win_delta.win_0_180_730_10000( 2):=-0.01865(30.46%)</t>
  </si>
  <si>
    <t>Monocytes#_log.slope.win_0_10000(-0.03083):=-0.0144(29.80%)</t>
  </si>
  <si>
    <t>WBC_log.std.win_0_730(0.13966):=-0.0066(21.65%)</t>
  </si>
  <si>
    <t>WBC_log.std.win_0_180(0.02809):=0.00519(16.99%)</t>
  </si>
  <si>
    <t>Neutrophils#_log.std.win_0_1000(0.22091):=-0.00862(29.89%)</t>
  </si>
  <si>
    <t>WBC_log.max.win_0_1000(1.54756):=0.00432(13.97%)</t>
  </si>
  <si>
    <t>WBC_log.min.win_730_10000(1.335):=0.0039(12.61%)</t>
  </si>
  <si>
    <t>Basophils%_log.max.win_0_360(-65336):=-0.00986(34.36%)</t>
  </si>
  <si>
    <t>Neutrophils#_log.max.win_0_10000(1.16315):=-0.00578(13.21%)</t>
  </si>
  <si>
    <t>Neutrophils#_log.avg.win_0_180(1.16315):=0.0057(13.03%)</t>
  </si>
  <si>
    <t>WBC_log.max.win_730_10000(1.6677):=0.0058(17.10%)</t>
  </si>
  <si>
    <t>WBC_log.max.win_0_1000(1.72277):=0.00371(10.96%)</t>
  </si>
  <si>
    <t>MCV.avg.win_0_180(72):=0.04143(33.47%)</t>
  </si>
  <si>
    <t>MCV.max.win_730_10000(87):=-0.01178(31.65%)</t>
  </si>
  <si>
    <t>Basophils%_log.last2_time.win_0_10000(-65336):=-0.00588(28.05%)</t>
  </si>
  <si>
    <t>Hematocrit.win_delta.win_0_180_360_10000( 3):=-0.00942(26.10%)</t>
  </si>
  <si>
    <t>Hemoglobin.win_delta.win_0_180_730_10000(1.1):=-0.02172(23.57%)</t>
  </si>
  <si>
    <t>Hemoglobin.slope.win_0_10000(0.94923):=-0.02127(23.08%)</t>
  </si>
  <si>
    <t>MCHC-M.first.win_0_730(30.9):=0.0207(17.07%)</t>
  </si>
  <si>
    <t>MCHC-M.min.win_0_180(30.9):=0.02012(16.59%)</t>
  </si>
  <si>
    <t>Hemoglobin.min.win_0_10000(8.7):=0.04741(41.54%)</t>
  </si>
  <si>
    <t>Hematocrit.last.win_730_10000(33):=-0.03642(28.05%)</t>
  </si>
  <si>
    <t>Neutrophils#_log.last2.win_0_180(1.43508):=0.01265(25.96%)</t>
  </si>
  <si>
    <t>Eosinophils#_log.max.win_0_360(-2.30259):=0.00818(18.98%)</t>
  </si>
  <si>
    <t>Eosinophils#_log.last.win_730_10000(-2.30259):=0.0044(10.22%)</t>
  </si>
  <si>
    <t>Basophils%_log.avg.win_0_360( 0):=-0.01343(26.53%)</t>
  </si>
  <si>
    <t>Hematocrit.win_delta.win_0_180_730_10000( 2):=-0.0105(21.20%)</t>
  </si>
  <si>
    <t>Hematocrit.win_delta.win_0_180_360_10000( 2):=-0.01(20.22%)</t>
  </si>
  <si>
    <t>WBC_log.win_delta.win_0_180_360_10000(-0.40048):=-0.02271(54.52%)</t>
  </si>
  <si>
    <t>MCV.max.win_730_10000(87):=-0.0172(36.03%)</t>
  </si>
  <si>
    <t>Basophils%_log.min.win_730_10000(0.16551):=-0.02853(42.22%)</t>
  </si>
  <si>
    <t>Hematocrit.slope.win_0_730(-65336):=-0.00886(40.46%)</t>
  </si>
  <si>
    <t>Hemoglobin.win_delta.win_0_180_360_10000(-4.4):=0.06948(30.23%)</t>
  </si>
  <si>
    <t>WBC_log.min.win_0_360(1.9601):=0.00911(23.73%)</t>
  </si>
  <si>
    <t>WBC_log.max.win_0_1000(2.00148):=0.00718(18.69%)</t>
  </si>
  <si>
    <t>MCV.avg.win_0_180(74):=0.07082(42.31%)</t>
  </si>
  <si>
    <t>WBC_log.max.win_730_10000(2.32239):=-0.01008(19.79%)</t>
  </si>
  <si>
    <t>WBC_log.min.win_0_360(2.07944):=0.00908(17.83%)</t>
  </si>
  <si>
    <t>MCV.avg.win_0_180(76.5):=0.04416(29.65%)</t>
  </si>
  <si>
    <t>MCV.max.win_0_10000(90):=0.00847(19.82%)</t>
  </si>
  <si>
    <t>MCV.max.win_730_10000(90):=0.00718(16.81%)</t>
  </si>
  <si>
    <t>Basophils%_log.min.win_730_10000(0.55962):=-0.02751(39.83%)</t>
  </si>
  <si>
    <t>WBC_log.avg.win_0_180(1.58924):=-0.00287(20.46%)</t>
  </si>
  <si>
    <t>WBC_log.first.win_0_730(1.58924):=0.00118(8.38%)</t>
  </si>
  <si>
    <t>MCV.avg.win_0_180(71):=0.05525(26.63%)</t>
  </si>
  <si>
    <t>MCV.max.win_730_10000(87):=-0.00694(20.24%)</t>
  </si>
  <si>
    <t>MCV.last2.win_0_180(-65336):=0.00558(16.26%)</t>
  </si>
  <si>
    <t>Basophils%_log.avg.win_0_360(0.69315):=-0.01538(24.77%)</t>
  </si>
  <si>
    <t>Basophils%_log.avg.win_0_1000(0.69315):=-0.0077(12.40%)</t>
  </si>
  <si>
    <t>Hematocrit.win_delta.win_0_180_730_10000( 4):=-0.02475(45.36%)</t>
  </si>
  <si>
    <t>WBC_log.win_delta.win_0_180_360_10000(-0.31366):=-0.01396(44.49%)</t>
  </si>
  <si>
    <t>Lymphocytes#_log.slope.win_0_730(-65336):=-0.005(41.91%)</t>
  </si>
  <si>
    <t>WBC_log.last2.win_0_180(-65336):=-0.00345(13.99%)</t>
  </si>
  <si>
    <t>WBC_log.min.win_730_10000(-65336):=-0.00301(12.23%)</t>
  </si>
  <si>
    <t>MCV.avg.win_0_180(78.5):=0.0502(31.87%)</t>
  </si>
  <si>
    <t>MCV.max.win_730_10000(87):=-0.0172(36.26%)</t>
  </si>
  <si>
    <t>Basophils%_log.avg.win_0_360( 0):=-0.02755(38.55%)</t>
  </si>
  <si>
    <t>Hemoglobin.win_delta.win_0_180_730_10000(0.7):=-0.02744(33.03%)</t>
  </si>
  <si>
    <t>Hematocrit.slope.win_0_730(-65336):=-0.00768(27.62%)</t>
  </si>
  <si>
    <t>WBC_log.win_delta.win_0_180_360_10000(-0.32208):=-0.01567(43.34%)</t>
  </si>
  <si>
    <t>MCV.max.win_730_10000(89):=-0.01395(34.85%)</t>
  </si>
  <si>
    <t>Hematocrit.win_delta.win_0_180_730_10000( 8):=-0.01858(34.97%)</t>
  </si>
  <si>
    <t>Basophils%_log.min.win_730_10000(0.16551):=-0.03024(58.68%)</t>
  </si>
  <si>
    <t>MCV.max.win_730_10000(85):=-0.01637(33.10%)</t>
  </si>
  <si>
    <t>Basophils%_log.min.win_730_10000( 0):=-0.00998(30.77%)</t>
  </si>
  <si>
    <t>Hematocrit.win_delta.win_0_180_730_10000(11):=-0.0098(24.99%)</t>
  </si>
  <si>
    <t>Hematocrit.win_delta.win_0_180_360_10000(11):=-0.00808(20.59%)</t>
  </si>
  <si>
    <t>Hemoglobin.win_delta.win_0_180_730_10000(3.6):=-0.02786(31.25%)</t>
  </si>
  <si>
    <t>WBC_log.min.win_0_360(1.72277):=-0.00616(18.36%)</t>
  </si>
  <si>
    <t>WBC_log.first.win_0_10000(1.58924):=-0.00465(13.85%)</t>
  </si>
  <si>
    <t>MCV.avg.win_0_180(72):=0.02885(22.28%)</t>
  </si>
  <si>
    <t>MCV.max.win_0_180(72):=0.02197(16.97%)</t>
  </si>
  <si>
    <t>WBC_log.min.win_0_360(2.05412):=0.00923(20.24%)</t>
  </si>
  <si>
    <t>WBC_log.max.win_730_10000(2.33214):=-0.00869(19.05%)</t>
  </si>
  <si>
    <t>Basophils%_log.avg.win_0_360( 0):=-0.01703(32.64%)</t>
  </si>
  <si>
    <t>MCV.last2.win_0_180(-65336):=0.0068(21.96%)</t>
  </si>
  <si>
    <t>MCV.min.win_0_10000(83):=-0.00354(11.43%)</t>
  </si>
  <si>
    <t>Hematocrit.win_delta.win_0_180_730_10000( 7):=-0.0147(29.97%)</t>
  </si>
  <si>
    <t>Hemoglobin.win_delta.win_0_180_730_10000(2.7):=-0.02171(30.96%)</t>
  </si>
  <si>
    <t>MCV.max.win_730_10000(88):=-0.01422(40.43%)</t>
  </si>
  <si>
    <t>WBC_log.min.win_0_10000(1.91692):=-0.01025(34.14%)</t>
  </si>
  <si>
    <t>Basophils%_log.last2_time.win_0_10000(1012):=-0.00739(23.16%)</t>
  </si>
  <si>
    <t>Basophils%_log.avg.win_0_1000(-1.89712):=0.00694(21.77%)</t>
  </si>
  <si>
    <t>Hemoglobin.slope.win_0_10000(0.10614):=-0.03286(48.82%)</t>
  </si>
  <si>
    <t>MCV.max.win_730_10000(-65336):=-0.01491(37.77%)</t>
  </si>
  <si>
    <t>Basophils%_log.avg.win_0_360(0.0488):=-0.01238(26.02%)</t>
  </si>
  <si>
    <t>MCV.max.win_730_10000(89):=-0.0177(31.71%)</t>
  </si>
  <si>
    <t>Basophils%_log.avg.win_0_360(0.63658):=-0.0083(20.52%)</t>
  </si>
  <si>
    <t>Basophils%_log.min.win_0_10000(-1.89712):=-0.00448(11.07%)</t>
  </si>
  <si>
    <t>Hematocrit.win_delta.win_0_180_360_10000( 2):=-0.00786(24.17%)</t>
  </si>
  <si>
    <t>Hematocrit.win_delta.win_0_180_730_10000( 2):=-0.00666(20.49%)</t>
  </si>
  <si>
    <t>MCV.win_delta.win_0_180_360_10000( 2):=-0.00846(19.93%)</t>
  </si>
  <si>
    <t>MCV.slope.win_0_1000(-65336):=-0.00705(16.62%)</t>
  </si>
  <si>
    <t>Hematocrit.win_delta.win_0_180_730_10000( 2):=-0.01516(34.66%)</t>
  </si>
  <si>
    <t>MCHC-M.slope.win_0_10000(0.10107):=-0.01353(43.15%)</t>
  </si>
  <si>
    <t>RBC.std.win_0_10000(0.09428):=0.01312(27.47%)</t>
  </si>
  <si>
    <t>MCV.avg.win_0_180(71):=0.0287(20.37%)</t>
  </si>
  <si>
    <t>MCV.avg.win_0_730(77):=0.01342(9.53%)</t>
  </si>
  <si>
    <t>WBC_log.max.win_0_10000(1.8563):=-0.00845(16.80%)</t>
  </si>
  <si>
    <t>WBC_log.max.win_0_1000(1.8563):=0.00562(11.17%)</t>
  </si>
  <si>
    <t>MCV.avg.win_0_180(81):=0.03681(27.16%)</t>
  </si>
  <si>
    <t>MCV.avg.win_0_180(76):=0.03802(25.32%)</t>
  </si>
  <si>
    <t>MCV.avg.win_0_180(78):=0.03796(25.09%)</t>
  </si>
  <si>
    <t>Lymphocytes#_log.std.win_0_10000(0.08362):=0.02036(32.88%)</t>
  </si>
  <si>
    <t>MCV.max.win_730_10000(89):=-0.00935(26.41%)</t>
  </si>
  <si>
    <t>Basophils%_log.min.win_730_10000( 0):=-0.01728(27.81%)</t>
  </si>
  <si>
    <t>Hematocrit.win_delta.win_0_180_730_10000( 1):=-0.00966(27.54%)</t>
  </si>
  <si>
    <t>Hemoglobin.win_delta.win_0_180_730_10000(0.3):=-0.0259(30.09%)</t>
  </si>
  <si>
    <t>RBC.max.win_0_180(5.4):=-0.01689(19.37%)</t>
  </si>
  <si>
    <t>RBC.max.win_0_10000(5.5):=-0.01079(12.38%)</t>
  </si>
  <si>
    <t>Hematocrit.avg.win_0_730(49.5):=-0.03923(27.30%)</t>
  </si>
  <si>
    <t>Eosinophils%_log.slope.win_0_10000(-0.29088):=-0.0164(24.45%)</t>
  </si>
  <si>
    <t>Eosinophils%_log.slope.win_0_180(-65336):=0.01246(18.57%)</t>
  </si>
  <si>
    <t>RBC.win_delta.win_0_180_730_10000(0.1):=-0.00858(22.73%)</t>
  </si>
  <si>
    <t>RBC.slope.win_0_1000(0.0974):=-0.0078(20.65%)</t>
  </si>
  <si>
    <t>MCV.max.win_730_10000(81):=-0.01322(33.26%)</t>
  </si>
  <si>
    <t>Basophils%_log.avg.win_0_360( 0):=-0.02094(40.27%)</t>
  </si>
  <si>
    <t>RDW_log.first.win_0_10000(-65336):=0.00642(17.08%)</t>
  </si>
  <si>
    <t>RDW_log.max.win_0_10000(-65336):=-0.00572(15.21%)</t>
  </si>
  <si>
    <t>WBC_log.last2_time.win_0_10000(24):=0.00525(15.75%)</t>
  </si>
  <si>
    <t>WBC_log.first.win_0_10000(2.14007):=0.00468(14.06%)</t>
  </si>
  <si>
    <t>Monocytes#_log.last2_time.win_0_10000(24):=0.0094(29.34%)</t>
  </si>
  <si>
    <t>Basophils#_log.min.win_730_10000(-3.91202):=0.0128(25.49%)</t>
  </si>
  <si>
    <t>MCV.max.win_730_10000(90):=0.00687(16.72%)</t>
  </si>
  <si>
    <t>MCV.avg.win_0_730(90):=-0.0054(13.16%)</t>
  </si>
  <si>
    <t>Basophils%_log.avg.win_0_360( 0):=-0.01083(25.26%)</t>
  </si>
  <si>
    <t>Hematocrit.win_delta.win_0_180_360_10000( 2):=-0.00952(22.58%)</t>
  </si>
  <si>
    <t>Hematocrit.slope.win_0_730(-65336):=-0.0079(18.76%)</t>
  </si>
  <si>
    <t>Hemoglobin.win_delta.win_0_180_730_10000(0.3):=-0.02276(38.12%)</t>
  </si>
  <si>
    <t>MCHC-M.min.win_0_730(32.2):=0.02314(30.93%)</t>
  </si>
  <si>
    <t>MCV.first.win_0_1000(99):=-0.07347(29.60%)</t>
  </si>
  <si>
    <t>MCV.avg.win_0_180(74):=0.02926(22.57%)</t>
  </si>
  <si>
    <t>MCV.min.win_0_1000(73):=0.0109(8.41%)</t>
  </si>
  <si>
    <t>MCV.avg.win_0_180(70):=0.0598(34.48%)</t>
  </si>
  <si>
    <t>WBC_log.max.win_730_10000(2.20827):=-0.0109(21.54%)</t>
  </si>
  <si>
    <t>WBC_log.min.win_0_360(1.9021):=0.00831(16.44%)</t>
  </si>
  <si>
    <t>MCV.avg.win_0_180(69.66666):=0.0504(29.81%)</t>
  </si>
  <si>
    <t>WBC_log.max.win_0_1000(2.07944):=0.00837(17.29%)</t>
  </si>
  <si>
    <t>WBC_log.min.win_0_360(1.9021):=0.00806(16.66%)</t>
  </si>
  <si>
    <t>MCV.avg.win_0_180(69.5):=0.0467(27.19%)</t>
  </si>
  <si>
    <t>WBC_log.max.win_0_1000(2.07944):=0.00847(15.20%)</t>
  </si>
  <si>
    <t>WBC_log.min.win_0_360(1.74047):=-0.008(14.35%)</t>
  </si>
  <si>
    <t>MCV.max.win_730_10000(86):=-0.01523(37.85%)</t>
  </si>
  <si>
    <t>Basophils%_log.last2_time.win_0_10000(4493):=-0.00561(22.19%)</t>
  </si>
  <si>
    <t>Basophils%_log.avg.win_0_1000(-65336):=-0.00441(17.45%)</t>
  </si>
  <si>
    <t>Hemoglobin.win_delta.win_0_180_730_10000(1.1):=-0.02947(30.30%)</t>
  </si>
  <si>
    <t>MCV.max.win_730_10000(98):=0.02253(26.31%)</t>
  </si>
  <si>
    <t>WBC_log.max.win_730_10000(1.82455):=-0.00572(14.68%)</t>
  </si>
  <si>
    <t>WBC_log.min.win_730_10000(1.1314):=0.00566(14.53%)</t>
  </si>
  <si>
    <t>MCV.max.win_730_10000(88):=-0.01439(37.52%)</t>
  </si>
  <si>
    <t>Basophils%_log.avg.win_0_1000(-1.10523):=0.00614(23.69%)</t>
  </si>
  <si>
    <t>Basophils%_log.min.win_0_10000(-2.04022):=-0.00322(12.44%)</t>
  </si>
  <si>
    <t>Monocytes#_log.min.win_0_180(-0.9163):=-0.00608(12.15%)</t>
  </si>
  <si>
    <t>Monocytes#_log.min.win_0_10000(-1.20397):=0.00553(11.04%)</t>
  </si>
  <si>
    <t>Monocytes#_log.max.win_730_10000(-0.69315):=-0.005(10.01%)</t>
  </si>
  <si>
    <t>Hematocrit.slope.win_0_730(-65336):=-0.00635(25.64%)</t>
  </si>
  <si>
    <t>Hemoglobin.win_delta.win_0_180_730_10000(0.1):=-0.01534(27.16%)</t>
  </si>
  <si>
    <t>MCV.avg.win_0_180(81.5):=0.03856(27.96%)</t>
  </si>
  <si>
    <t>WBC_log.min.win_0_1000(1.8563):=-0.0069(18.66%)</t>
  </si>
  <si>
    <t>WBC_log.min.win_0_180(2.07944):=0.0039(10.53%)</t>
  </si>
  <si>
    <t>Basophils%_log.min.win_730_10000(-0.07257):=-0.008(15.11%)</t>
  </si>
  <si>
    <t>Basophils%_log.avg.win_0_1000(0.71295):=-0.00708(13.37%)</t>
  </si>
  <si>
    <t>Hematocrit.win_delta.win_0_180_730_10000( 7):=-0.01895(37.25%)</t>
  </si>
  <si>
    <t>MCV.max.win_730_10000(82):=-0.00725(16.59%)</t>
  </si>
  <si>
    <t>MCV.last2.win_0_10000(82):=0.0048(10.96%)</t>
  </si>
  <si>
    <t>Lymphocytes#_log.slope.win_0_730(-65336):=-0.00464(24.13%)</t>
  </si>
  <si>
    <t>Lymphocytes#_log.slope.win_0_10000(-0.04318):=-0.00444(23.10%)</t>
  </si>
  <si>
    <t>MCHC-M.std.win_0_730(-65336):=-0.0092(32.16%)</t>
  </si>
  <si>
    <t>MPV.std.win_0_10000(-65336):=-0.0048(18.86%)</t>
  </si>
  <si>
    <t>MPV.std.win_0_1000(-65336):=-0.00399(15.67%)</t>
  </si>
  <si>
    <t>MCV.avg.win_0_180(77):=0.01824(16.06%)</t>
  </si>
  <si>
    <t>MCV.max.win_0_180(77):=0.01271(11.20%)</t>
  </si>
  <si>
    <t>Monocytes#_log.first.win_0_10000(-0.51083):=-0.00489(16.67%)</t>
  </si>
  <si>
    <t>Monocytes#_log.min.win_0_10000(-0.9163):=-0.00352(12.01%)</t>
  </si>
  <si>
    <t>Monocytes#_log.avg.win_0_10000(-0.8701):=0.00458(10.85%)</t>
  </si>
  <si>
    <t>Monocytes#_log.avg.win_0_1000(-0.89583):=-0.0041(9.70%)</t>
  </si>
  <si>
    <t>Monocytes#_log.first.win_0_10000(-0.69315):=-0.00348(8.24%)</t>
  </si>
  <si>
    <t>MCV.slope.win_0_10000(0.43234):=-0.01772(22.88%)</t>
  </si>
  <si>
    <t>MCV.slope.win_0_1000(1.42029):=-0.01678(21.67%)</t>
  </si>
  <si>
    <t>Monocytes#_log.slope.win_0_1000(-0.29305):=-0.03352(39.13%)</t>
  </si>
  <si>
    <t>RBC.std.win_0_10000(0.28114):=-0.02193(34.44%)</t>
  </si>
  <si>
    <t>MCHC-M.slope.win_0_10000(-0.0078):=-0.0276(38.06%)</t>
  </si>
  <si>
    <t>Eosinophils%_log.std.win_0_10000(0.4282):=-0.01834(25.21%)</t>
  </si>
  <si>
    <t>MCV.max.win_730_10000(82):=-0.0193(41.52%)</t>
  </si>
  <si>
    <t>Basophils%_log.avg.win_0_1000(-1.20397):=0.00593(18.75%)</t>
  </si>
  <si>
    <t>Basophils%_log.max.win_730_10000(-65336):=0.00401(12.70%)</t>
  </si>
  <si>
    <t>Hematocrit.win_delta.win_0_180_730_10000(16):=-0.01694(41.55%)</t>
  </si>
  <si>
    <t>Hemoglobin.win_delta.win_0_180_730_10000(5.5):=-0.02516(31.38%)</t>
  </si>
  <si>
    <t>MCV.max.win_730_10000(84):=-0.01447(35.91%)</t>
  </si>
  <si>
    <t>Basophils%_log.min.win_730_10000( 0):=-0.02198(29.93%)</t>
  </si>
  <si>
    <t>Hematocrit.slope.win_0_730(-65336):=-0.00935(32.07%)</t>
  </si>
  <si>
    <t>Lymphocytes#_log.slope.win_0_730(-65336):=-0.00425(31.20%)</t>
  </si>
  <si>
    <t>WBC_log.win_delta.win_0_180_360_10000(-0.74966):=-0.0142(34.83%)</t>
  </si>
  <si>
    <t>MCV.max.win_730_10000(89):=-0.01295(32.51%)</t>
  </si>
  <si>
    <t>Hematocrit.win_delta.win_0_180_360_10000( 3):=-0.00878(21.04%)</t>
  </si>
  <si>
    <t>Hematocrit.win_delta.win_0_180_730_10000( 3):=-0.00853(20.45%)</t>
  </si>
  <si>
    <t>Basophils%_log.avg.win_0_1000(-1.3863):=0.00703(22.34%)</t>
  </si>
  <si>
    <t>Basophils%_log.min.win_730_10000(-1.60944):=0.00503(15.98%)</t>
  </si>
  <si>
    <t>Hemoglobin.win_delta.win_0_180_730_10000(0.7):=-0.02086(39.45%)</t>
  </si>
  <si>
    <t>WBC_log.first.win_0_730(1.6864):=0.0118(23.33%)</t>
  </si>
  <si>
    <t>WBC_log.min.win_730_10000(1.41099):=0.00821(16.23%)</t>
  </si>
  <si>
    <t>RDW_log.avg.win_0_10000(2.70378):=0.01008(18.52%)</t>
  </si>
  <si>
    <t>RDW_log.max.win_730_10000(2.83908):=0.00745(13.68%)</t>
  </si>
  <si>
    <t>MCV.max.win_730_10000(98):=0.01615(18.46%)</t>
  </si>
  <si>
    <t>MCV.first.win_0_10000(90):=0.0089(10.17%)</t>
  </si>
  <si>
    <t>MCV.avg.win_0_180(59):=0.04282(22.68%)</t>
  </si>
  <si>
    <t>MCV.min.win_0_730(59):=0.04077(21.59%)</t>
  </si>
  <si>
    <t>MCV.max.win_730_10000(86):=-0.01222(28.34%)</t>
  </si>
  <si>
    <t>Hematocrit.slope.win_0_730(-65336):=-0.0088(23.40%)</t>
  </si>
  <si>
    <t>Hematocrit.win_delta.win_0_180_730_10000( 2):=-0.00873(23.23%)</t>
  </si>
  <si>
    <t>Hemoglobin.win_delta.win_0_180_730_10000(0.6):=-0.02015(31.90%)</t>
  </si>
  <si>
    <t>MCV.slope.win_0_10000(1.30548):=-0.00836(21.73%)</t>
  </si>
  <si>
    <t>MCV.slope.win_0_1000(-65336):=-0.00707(18.39%)</t>
  </si>
  <si>
    <t>WBC_log.win_delta.win_0_180_360_10000(-0.21197):=-0.01499(40.96%)</t>
  </si>
  <si>
    <t>Basophils%_log.min.win_730_10000( 0):=-0.02078(31.82%)</t>
  </si>
  <si>
    <t>Basophils%_log.slope.win_0_180(-65336):=-0.01028(50.13%)</t>
  </si>
  <si>
    <t>Lymphocytes#_log.std.win_0_10000(0.31573):=-0.03213(63.57%)</t>
  </si>
  <si>
    <t>RBC.max.win_0_10000(4.6):=0.01182(24.67%)</t>
  </si>
  <si>
    <t>RBC.min.win_0_10000(3.4):=0.0062(12.95%)</t>
  </si>
  <si>
    <t>MCV.avg.win_0_180(79):=0.04244(32.31%)</t>
  </si>
  <si>
    <t>WBC_log.max.win_730_10000(2.37955):=-0.01387(32.66%)</t>
  </si>
  <si>
    <t>Basophils%_log.min.win_730_10000( 0):=-0.0323(61.93%)</t>
  </si>
  <si>
    <t>Hemoglobin.win_delta.win_0_180_730_10000(0.4):=-0.02835(29.40%)</t>
  </si>
  <si>
    <t>MCV.max.win_730_10000(87):=-0.0147(28.03%)</t>
  </si>
  <si>
    <t>Basophils%_log.avg.win_0_360(0.63658):=0.00729(13.77%)</t>
  </si>
  <si>
    <t>Basophils%_log.avg.win_0_1000(0.63658):=-0.00685(12.95%)</t>
  </si>
  <si>
    <t>Hematocrit.win_delta.win_0_180_360_10000( 2):=-0.00886(26.43%)</t>
  </si>
  <si>
    <t>Hemoglobin.win_delta.win_0_180_730_10000(0.1):=-0.0227(43.41%)</t>
  </si>
  <si>
    <t>Basophils%_log.avg.win_0_1000(-1.83258):=0.00743(28.40%)</t>
  </si>
  <si>
    <t>WBC_log.min.win_0_10000(1.80829):=-0.00846(33.13%)</t>
  </si>
  <si>
    <t>Hemoglobin.slope.win_0_10000(0.42308):=-0.02322(34.53%)</t>
  </si>
  <si>
    <t>MCV.max.win_730_10000(92):=0.0217(34.21%)</t>
  </si>
  <si>
    <t>Hematocrit.win_delta.win_0_180_360_10000( 1):=-0.00779(27.32%)</t>
  </si>
  <si>
    <t>Basophils%_log.avg.win_0_360( 0):=-0.01768(29.29%)</t>
  </si>
  <si>
    <t>Hemoglobin.win_delta.win_0_180_730_10000(0.4):=-0.02766(37.69%)</t>
  </si>
  <si>
    <t>WBC_log.win_delta.win_0_180_360_10000(-0.29898):=-0.01288(41.62%)</t>
  </si>
  <si>
    <t>MCV.avg.win_0_180(75):=0.0422(28.93%)</t>
  </si>
  <si>
    <t>Basophils%_log.avg.win_0_1000(-0.5692):=-0.01168(20.51%)</t>
  </si>
  <si>
    <t>Basophils%_log.max.win_730_10000(0.54232):=0.00996(17.49%)</t>
  </si>
  <si>
    <t>Hematocrit.win_delta.win_0_180_730_10000( 4):=-0.01237(27.63%)</t>
  </si>
  <si>
    <t>Hemoglobin.win_delta.win_0_180_730_10000(0.6):=-0.02594(40.93%)</t>
  </si>
  <si>
    <t>WBC_log.win_delta.win_0_180_360_10000(-1.87514):=-0.02636(49.77%)</t>
  </si>
  <si>
    <t>MCV.win_delta.win_0_180_360_10000( 2):=-0.00747(22.99%)</t>
  </si>
  <si>
    <t>MCV.last_delta.win_0_180(-65336):=-0.00686(21.10%)</t>
  </si>
  <si>
    <t>RBC.std.win_0_10000(0.09428):=0.00828(28.26%)</t>
  </si>
  <si>
    <t>MCV.max.win_730_10000(87):=-0.0069(22.15%)</t>
  </si>
  <si>
    <t>MCV.last2.win_0_180(-65336):=0.0031(9.92%)</t>
  </si>
  <si>
    <t>Neutrophils#_log.max.win_730_10000(1.60944):=0.00988(17.38%)</t>
  </si>
  <si>
    <t>Neutrophils#_log.avg.win_0_10000(1.18627):=-0.0077(13.55%)</t>
  </si>
  <si>
    <t>WBC_log.max.win_0_10000(2.99573):=0.08438(73.21%)</t>
  </si>
  <si>
    <t>MCV.first.win_0_1000(98):=-0.06936(29.96%)</t>
  </si>
  <si>
    <t>WBC_log.min.win_0_360(1.9021):=0.00824(23.51%)</t>
  </si>
  <si>
    <t>WBC_log.max.win_0_1000(2.14007):=0.00571(16.31%)</t>
  </si>
  <si>
    <t>Monocytes#_log.min.win_730_10000(-1.20397):=0.00667(14.85%)</t>
  </si>
  <si>
    <t>Monocytes#_log.max.win_0_1000(-0.69315):=-0.00564(12.55%)</t>
  </si>
  <si>
    <t>MCV.max.win_730_10000(93):=0.0186(27.43%)</t>
  </si>
  <si>
    <t>RBC.first.win_0_1000(3.3):=-0.0385(33.30%)</t>
  </si>
  <si>
    <t>Hemoglobin.max.win_0_10000(11.4):=0.01497(18.64%)</t>
  </si>
  <si>
    <t>Hemoglobin.first.win_0_1000(10.3):=0.01275(15.88%)</t>
  </si>
  <si>
    <t>Basophils%_log.avg.win_0_180(-0.8675):=0.00474(16.06%)</t>
  </si>
  <si>
    <t>Basophils%_log.avg.win_0_10000(-0.8675):=0.00452(15.31%)</t>
  </si>
  <si>
    <t>MCV.avg.win_0_730(80):=0.02004(27.29%)</t>
  </si>
  <si>
    <t>Basophils%_log.last2_time.win_0_10000(-65336):=-0.00578(21.66%)</t>
  </si>
  <si>
    <t>Basophils%_log.avg.win_0_1000(-65336):=-0.0045(16.84%)</t>
  </si>
  <si>
    <t>WBC_log.min.win_0_10000(1.43508):=0.0068(37.47%)</t>
  </si>
  <si>
    <t>MCV.max.win_730_10000(91):=0.01225(19.87%)</t>
  </si>
  <si>
    <t>MCV.min.win_0_10000(90):=0.00985(15.98%)</t>
  </si>
  <si>
    <t>Basophils%_log.avg.win_0_1000(-1.60944):=0.00697(23.61%)</t>
  </si>
  <si>
    <t>Basophils%_log.min.win_730_10000(-1.34707):=0.00458(15.50%)</t>
  </si>
  <si>
    <t>Hematocrit.win_delta.win_0_180_730_10000(10):=-0.0124(35.07%)</t>
  </si>
  <si>
    <t>Hemoglobin.win_delta.win_0_180_730_10000( 4):=-0.01915(32.76%)</t>
  </si>
  <si>
    <t>MCV.max.win_730_10000(85):=-0.02028(47.56%)</t>
  </si>
  <si>
    <t>Hemoglobin.win_delta.win_0_180_730_10000(0.3):=-0.02372(31.04%)</t>
  </si>
  <si>
    <t>Hematocrit.win_delta.win_0_180_360_10000( 1):=-0.00653(26.54%)</t>
  </si>
  <si>
    <t>Lymphocytes#_log.std.win_0_10000(0.42365):=-0.00771(40.37%)</t>
  </si>
  <si>
    <t>Basophils%_log.min.win_730_10000(-65336):=0.0162(25.82%)</t>
  </si>
  <si>
    <t>WBC_log.win_delta.win_0_180_360_10000(-0.59205):=-0.01344(33.42%)</t>
  </si>
  <si>
    <t>MCV.max.win_730_10000(91):=0.01725(34.11%)</t>
  </si>
  <si>
    <t>Basophils%_log.avg.win_0_360( 0):=-0.0164(33.03%)</t>
  </si>
  <si>
    <t>Hematocrit.win_delta.win_0_180_730_10000( 6):=-0.02353(38.35%)</t>
  </si>
  <si>
    <t>Hemoglobin.win_delta.win_0_180_730_10000(1.7):=-0.02773(30.04%)</t>
  </si>
  <si>
    <t>MCV.avg.win_0_180(77):=0.02034(19.19%)</t>
  </si>
  <si>
    <t>MCV.last.win_0_10000(77):=0.01433(13.51%)</t>
  </si>
  <si>
    <t>MCV.slope.win_0_1000(-4.42704):=0.03132(21.42%)</t>
  </si>
  <si>
    <t>MCV.slope.win_0_10000(-4.42704):=0.02303(15.75%)</t>
  </si>
  <si>
    <t>WBC_log.min.win_0_10000(1.74047):=0.01229(25.70%)</t>
  </si>
  <si>
    <t>MCV.max.win_730_10000(94):=0.01628(37.94%)</t>
  </si>
  <si>
    <t>Basophils%_log.avg.win_0_1000(-65336):=-0.00445(20.16%)</t>
  </si>
  <si>
    <t>Basophils%_log.last2_time.win_0_730(-65336):=-0.00286(12.96%)</t>
  </si>
  <si>
    <t>Lymphocytes#_log.std.win_0_10000(0.21394):=-0.01335(34.24%)</t>
  </si>
  <si>
    <t>Hematocrit.win_delta.win_0_180_730_10000(10):=-0.0193(30.59%)</t>
  </si>
  <si>
    <t>MCHC-M.min.win_0_10000(29.5):=0.02162(15.47%)</t>
  </si>
  <si>
    <t>MCHC-M.avg.win_0_180(29.5):=0.02024(14.48%)</t>
  </si>
  <si>
    <t>MCV.avg.win_0_180(85):=0.03363(28.26%)</t>
  </si>
  <si>
    <t>WBC_log.max.win_730_10000(2.26176):=-0.01282(27.20%)</t>
  </si>
  <si>
    <t>MCV.max.win_730_10000(87):=-0.01595(37.67%)</t>
  </si>
  <si>
    <t>Basophils%_log.min.win_730_10000(0.52473):=-0.01832(24.20%)</t>
  </si>
  <si>
    <t>Basophils%_log.max.win_730_10000(0.52473):=0.01198(15.83%)</t>
  </si>
  <si>
    <t>Hematocrit.win_delta.win_0_180_730_10000(10):=-0.02265(41.13%)</t>
  </si>
  <si>
    <t>Hemoglobin.win_delta.win_0_180_730_10000( 4):=-0.02191(20.83%)</t>
  </si>
  <si>
    <t>Hemoglobin.slope.win_0_10000(0.155):=-0.0214(20.34%)</t>
  </si>
  <si>
    <t>FEATURE::Tree_iterative_mutual_information(MAX)</t>
  </si>
  <si>
    <t>Method/score</t>
  </si>
  <si>
    <t>Average</t>
  </si>
  <si>
    <t>power</t>
  </si>
  <si>
    <t>####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</si>
</sst>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3"/>
  <sheetViews>
    <sheetView topLeftCell="B1" workbookViewId="0">
      <pane ySplit="1" topLeftCell="A2" activePane="bottomLeft" state="frozen"/>
      <selection pane="bottomLeft" activeCell="V1" sqref="V1:Y1048576"/>
    </sheetView>
  </sheetViews>
  <sheetFormatPr defaultRowHeight="15"/>
  <cols>
    <col min="1" max="1" width="16.28515625" bestFit="1" customWidth="1"/>
    <col min="2" max="2" width="12.28515625" bestFit="1" customWidth="1"/>
    <col min="3" max="3" width="9" bestFit="1" customWidth="1"/>
    <col min="4" max="4" width="11" bestFit="1" customWidth="1"/>
    <col min="5" max="6" width="40.7109375" bestFit="1" customWidth="1"/>
    <col min="7" max="7" width="47.7109375" bestFit="1" customWidth="1"/>
    <col min="8" max="8" width="40.7109375" bestFit="1" customWidth="1"/>
    <col min="9" max="9" width="9" bestFit="1" customWidth="1"/>
    <col min="10" max="10" width="65.7109375" bestFit="1" customWidth="1"/>
    <col min="11" max="11" width="63.42578125" bestFit="1" customWidth="1"/>
    <col min="12" max="12" width="57" bestFit="1" customWidth="1"/>
    <col min="13" max="13" width="40.7109375" customWidth="1"/>
    <col min="14" max="14" width="69.85546875" bestFit="1" customWidth="1"/>
    <col min="15" max="15" width="66.5703125" bestFit="1" customWidth="1"/>
    <col min="16" max="16" width="57.28515625" bestFit="1" customWidth="1"/>
    <col min="17" max="17" width="10" bestFit="1" customWidth="1"/>
    <col min="18" max="18" width="73" bestFit="1" customWidth="1"/>
    <col min="19" max="19" width="66.5703125" bestFit="1" customWidth="1"/>
    <col min="20" max="20" width="58.28515625" bestFit="1" customWidth="1"/>
    <col min="22" max="22" width="69.85546875" bestFit="1" customWidth="1"/>
    <col min="23" max="23" width="63.42578125" bestFit="1" customWidth="1"/>
    <col min="24" max="24" width="56.85546875" bestFit="1" customWidth="1"/>
    <col min="25" max="25" width="47.7109375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4911</v>
      </c>
      <c r="F1" t="s">
        <v>4910</v>
      </c>
      <c r="G1" t="s">
        <v>6324</v>
      </c>
      <c r="H1" t="s">
        <v>7536</v>
      </c>
      <c r="I1" t="s">
        <v>4915</v>
      </c>
      <c r="J1" t="s">
        <v>4913</v>
      </c>
      <c r="K1" t="s">
        <v>4913</v>
      </c>
      <c r="L1" t="s">
        <v>4913</v>
      </c>
      <c r="N1" t="s">
        <v>4912</v>
      </c>
      <c r="O1" t="s">
        <v>4912</v>
      </c>
      <c r="P1" t="s">
        <v>4912</v>
      </c>
      <c r="Q1" t="s">
        <v>4914</v>
      </c>
      <c r="R1" t="s">
        <v>7918</v>
      </c>
      <c r="S1" t="s">
        <v>7918</v>
      </c>
      <c r="T1" t="s">
        <v>7918</v>
      </c>
      <c r="U1" t="s">
        <v>7922</v>
      </c>
      <c r="V1" t="s">
        <v>6325</v>
      </c>
      <c r="W1" t="s">
        <v>6325</v>
      </c>
      <c r="X1" t="s">
        <v>6325</v>
      </c>
    </row>
    <row r="2" spans="1:24">
      <c r="A2">
        <v>5039650</v>
      </c>
      <c r="B2">
        <v>20150916</v>
      </c>
      <c r="C2">
        <v>0</v>
      </c>
      <c r="D2">
        <v>2.0656300000000002E-3</v>
      </c>
      <c r="E2" t="s">
        <v>4</v>
      </c>
      <c r="F2" t="s">
        <v>2651</v>
      </c>
      <c r="G2" t="s">
        <v>4916</v>
      </c>
      <c r="H2" t="s">
        <v>6326</v>
      </c>
    </row>
    <row r="3" spans="1:24">
      <c r="A3">
        <v>5039650</v>
      </c>
      <c r="B3">
        <v>20150916</v>
      </c>
      <c r="C3">
        <v>0</v>
      </c>
      <c r="D3">
        <v>2.0656300000000002E-3</v>
      </c>
      <c r="E3" t="s">
        <v>5</v>
      </c>
      <c r="F3" t="s">
        <v>2652</v>
      </c>
      <c r="G3" t="s">
        <v>4917</v>
      </c>
      <c r="H3" t="s">
        <v>6327</v>
      </c>
      <c r="J3" t="s">
        <v>24</v>
      </c>
      <c r="K3" t="s">
        <v>25</v>
      </c>
      <c r="N3" t="s">
        <v>6</v>
      </c>
      <c r="O3" t="s">
        <v>7</v>
      </c>
      <c r="R3" t="s">
        <v>7537</v>
      </c>
      <c r="V3" t="s">
        <v>11</v>
      </c>
    </row>
    <row r="4" spans="1:24">
      <c r="A4">
        <v>5039650</v>
      </c>
      <c r="B4">
        <v>20150916</v>
      </c>
      <c r="C4">
        <v>0</v>
      </c>
      <c r="D4">
        <v>2.0656300000000002E-3</v>
      </c>
      <c r="E4" t="s">
        <v>8</v>
      </c>
      <c r="F4" t="s">
        <v>2653</v>
      </c>
      <c r="G4" t="s">
        <v>4918</v>
      </c>
      <c r="H4" t="s">
        <v>6328</v>
      </c>
      <c r="J4" t="s">
        <v>2654</v>
      </c>
      <c r="K4" t="s">
        <v>2655</v>
      </c>
      <c r="L4" t="s">
        <v>2656</v>
      </c>
      <c r="N4" t="s">
        <v>9</v>
      </c>
      <c r="R4" t="s">
        <v>9</v>
      </c>
      <c r="V4" t="s">
        <v>6</v>
      </c>
      <c r="W4" t="s">
        <v>7</v>
      </c>
    </row>
    <row r="5" spans="1:24">
      <c r="A5">
        <v>5039650</v>
      </c>
      <c r="B5">
        <v>20150916</v>
      </c>
      <c r="C5">
        <v>0</v>
      </c>
      <c r="D5">
        <v>2.0656300000000002E-3</v>
      </c>
      <c r="E5" t="s">
        <v>10</v>
      </c>
      <c r="F5" t="s">
        <v>2657</v>
      </c>
      <c r="G5" t="s">
        <v>4919</v>
      </c>
      <c r="H5" t="s">
        <v>6329</v>
      </c>
      <c r="J5" t="s">
        <v>15</v>
      </c>
      <c r="N5" t="s">
        <v>11</v>
      </c>
      <c r="R5" t="s">
        <v>7538</v>
      </c>
      <c r="V5" t="s">
        <v>9</v>
      </c>
    </row>
    <row r="6" spans="1:24">
      <c r="A6">
        <v>5039650</v>
      </c>
      <c r="B6">
        <v>20150916</v>
      </c>
      <c r="C6">
        <v>0</v>
      </c>
      <c r="D6">
        <v>2.0656300000000002E-3</v>
      </c>
      <c r="E6" t="s">
        <v>12</v>
      </c>
      <c r="F6" t="s">
        <v>2658</v>
      </c>
      <c r="G6" t="s">
        <v>4920</v>
      </c>
      <c r="H6" t="s">
        <v>6330</v>
      </c>
      <c r="J6" t="s">
        <v>2659</v>
      </c>
      <c r="K6" t="s">
        <v>2660</v>
      </c>
      <c r="N6" t="s">
        <v>13</v>
      </c>
      <c r="R6" t="s">
        <v>17</v>
      </c>
      <c r="S6" t="s">
        <v>18</v>
      </c>
      <c r="V6" t="s">
        <v>22</v>
      </c>
    </row>
    <row r="7" spans="1:24">
      <c r="A7">
        <v>5039650</v>
      </c>
      <c r="B7">
        <v>20150916</v>
      </c>
      <c r="C7">
        <v>0</v>
      </c>
      <c r="D7">
        <v>2.0656300000000002E-3</v>
      </c>
      <c r="E7" t="s">
        <v>14</v>
      </c>
      <c r="F7" t="s">
        <v>2661</v>
      </c>
      <c r="G7" t="s">
        <v>4921</v>
      </c>
      <c r="H7" t="s">
        <v>6331</v>
      </c>
      <c r="J7" t="s">
        <v>9</v>
      </c>
      <c r="N7" t="s">
        <v>15</v>
      </c>
      <c r="R7" t="s">
        <v>7539</v>
      </c>
      <c r="S7" t="s">
        <v>7540</v>
      </c>
      <c r="V7" t="s">
        <v>13</v>
      </c>
    </row>
    <row r="8" spans="1:24">
      <c r="A8">
        <v>5039650</v>
      </c>
      <c r="B8">
        <v>20150916</v>
      </c>
      <c r="C8">
        <v>0</v>
      </c>
      <c r="D8">
        <v>2.0656300000000002E-3</v>
      </c>
      <c r="E8" t="s">
        <v>16</v>
      </c>
      <c r="F8" t="s">
        <v>2662</v>
      </c>
      <c r="G8" t="s">
        <v>4922</v>
      </c>
      <c r="H8" t="s">
        <v>6332</v>
      </c>
      <c r="J8" t="s">
        <v>2663</v>
      </c>
      <c r="N8" t="s">
        <v>17</v>
      </c>
      <c r="O8" t="s">
        <v>18</v>
      </c>
      <c r="R8" t="s">
        <v>7541</v>
      </c>
      <c r="S8" t="s">
        <v>7542</v>
      </c>
      <c r="V8" t="s">
        <v>17</v>
      </c>
      <c r="W8" t="s">
        <v>18</v>
      </c>
    </row>
    <row r="9" spans="1:24">
      <c r="A9">
        <v>5039650</v>
      </c>
      <c r="B9">
        <v>20150916</v>
      </c>
      <c r="C9">
        <v>0</v>
      </c>
      <c r="D9">
        <v>2.0656300000000002E-3</v>
      </c>
      <c r="E9" t="s">
        <v>19</v>
      </c>
      <c r="F9" t="s">
        <v>2664</v>
      </c>
      <c r="G9" t="s">
        <v>4923</v>
      </c>
      <c r="H9" t="s">
        <v>6333</v>
      </c>
      <c r="J9" t="s">
        <v>6</v>
      </c>
      <c r="K9" t="s">
        <v>7</v>
      </c>
      <c r="N9" t="s">
        <v>20</v>
      </c>
      <c r="R9" t="s">
        <v>7543</v>
      </c>
      <c r="S9" t="s">
        <v>7544</v>
      </c>
      <c r="V9" t="s">
        <v>20</v>
      </c>
    </row>
    <row r="10" spans="1:24">
      <c r="A10">
        <v>5039650</v>
      </c>
      <c r="B10">
        <v>20150916</v>
      </c>
      <c r="C10">
        <v>0</v>
      </c>
      <c r="D10">
        <v>2.0656300000000002E-3</v>
      </c>
      <c r="E10" t="s">
        <v>21</v>
      </c>
      <c r="F10" t="s">
        <v>2665</v>
      </c>
      <c r="G10" t="s">
        <v>4924</v>
      </c>
      <c r="H10" t="s">
        <v>6334</v>
      </c>
      <c r="J10" t="s">
        <v>20</v>
      </c>
      <c r="N10" t="s">
        <v>22</v>
      </c>
      <c r="R10" t="s">
        <v>7545</v>
      </c>
      <c r="V10" t="s">
        <v>15</v>
      </c>
    </row>
    <row r="11" spans="1:24">
      <c r="A11">
        <v>5039650</v>
      </c>
      <c r="B11">
        <v>20150916</v>
      </c>
      <c r="C11">
        <v>0</v>
      </c>
      <c r="D11">
        <v>2.0656300000000002E-3</v>
      </c>
      <c r="E11" t="s">
        <v>23</v>
      </c>
      <c r="F11" t="s">
        <v>2666</v>
      </c>
      <c r="G11" t="s">
        <v>4925</v>
      </c>
      <c r="H11" t="s">
        <v>6335</v>
      </c>
      <c r="J11" t="s">
        <v>2667</v>
      </c>
      <c r="K11" t="s">
        <v>2668</v>
      </c>
      <c r="N11" t="s">
        <v>24</v>
      </c>
      <c r="O11" t="s">
        <v>25</v>
      </c>
      <c r="R11" t="s">
        <v>24</v>
      </c>
      <c r="S11" t="s">
        <v>25</v>
      </c>
      <c r="V11" t="s">
        <v>2663</v>
      </c>
    </row>
    <row r="12" spans="1:24">
      <c r="A12" t="s">
        <v>26</v>
      </c>
      <c r="B12">
        <v>5039650</v>
      </c>
      <c r="C12">
        <v>20150916</v>
      </c>
      <c r="D12" t="s">
        <v>27</v>
      </c>
      <c r="E12">
        <v>4</v>
      </c>
      <c r="F12">
        <v>3</v>
      </c>
      <c r="G12">
        <v>3</v>
      </c>
      <c r="H12">
        <v>5</v>
      </c>
    </row>
    <row r="13" spans="1:24">
      <c r="A13" t="s">
        <v>28</v>
      </c>
      <c r="B13" t="str">
        <f>HYPERLINK("http://node-02:8194/pid,5039650,20150916,prediction_time_crc,demographics&amp;P_Red&amp;P_Red2&amp;P_BP&amp;P_Cholesterol&amp;P_Diabetes&amp;P_Renal&amp;P_Liver&amp;P_White&amp;P_IONS&amp;drugs_heatmap&amp;RC","OpenViewer")</f>
        <v>OpenViewer</v>
      </c>
    </row>
    <row r="15" spans="1:24">
      <c r="A15">
        <v>5294816</v>
      </c>
      <c r="B15">
        <v>20150710</v>
      </c>
      <c r="C15">
        <v>0</v>
      </c>
      <c r="D15">
        <v>1.7917E-3</v>
      </c>
      <c r="E15" t="s">
        <v>29</v>
      </c>
      <c r="F15" t="s">
        <v>2669</v>
      </c>
      <c r="G15" t="s">
        <v>4926</v>
      </c>
      <c r="H15" t="s">
        <v>6336</v>
      </c>
    </row>
    <row r="16" spans="1:24">
      <c r="A16">
        <v>5294816</v>
      </c>
      <c r="B16">
        <v>20150710</v>
      </c>
      <c r="C16">
        <v>0</v>
      </c>
      <c r="D16">
        <v>1.7917E-3</v>
      </c>
      <c r="E16" t="s">
        <v>30</v>
      </c>
      <c r="F16" t="s">
        <v>2670</v>
      </c>
      <c r="G16" t="s">
        <v>4927</v>
      </c>
      <c r="H16" t="s">
        <v>6337</v>
      </c>
      <c r="J16" t="s">
        <v>46</v>
      </c>
      <c r="K16" t="s">
        <v>47</v>
      </c>
      <c r="N16" t="s">
        <v>31</v>
      </c>
      <c r="O16" t="s">
        <v>32</v>
      </c>
      <c r="R16" t="s">
        <v>7546</v>
      </c>
      <c r="V16" t="s">
        <v>49</v>
      </c>
    </row>
    <row r="17" spans="1:23">
      <c r="A17">
        <v>5294816</v>
      </c>
      <c r="B17">
        <v>20150710</v>
      </c>
      <c r="C17">
        <v>0</v>
      </c>
      <c r="D17">
        <v>1.7917E-3</v>
      </c>
      <c r="E17" t="s">
        <v>33</v>
      </c>
      <c r="F17" t="s">
        <v>2671</v>
      </c>
      <c r="G17" t="s">
        <v>4928</v>
      </c>
      <c r="H17" t="s">
        <v>6338</v>
      </c>
      <c r="J17" t="s">
        <v>2672</v>
      </c>
      <c r="K17" t="s">
        <v>2673</v>
      </c>
      <c r="N17" t="s">
        <v>34</v>
      </c>
      <c r="O17" t="s">
        <v>35</v>
      </c>
      <c r="R17" t="s">
        <v>46</v>
      </c>
      <c r="S17" t="s">
        <v>47</v>
      </c>
      <c r="V17" t="s">
        <v>39</v>
      </c>
    </row>
    <row r="18" spans="1:23">
      <c r="A18">
        <v>5294816</v>
      </c>
      <c r="B18">
        <v>20150710</v>
      </c>
      <c r="C18">
        <v>0</v>
      </c>
      <c r="D18">
        <v>1.7917E-3</v>
      </c>
      <c r="E18" t="s">
        <v>36</v>
      </c>
      <c r="F18" t="s">
        <v>2674</v>
      </c>
      <c r="G18" t="s">
        <v>4929</v>
      </c>
      <c r="H18" t="s">
        <v>6339</v>
      </c>
      <c r="J18" t="s">
        <v>51</v>
      </c>
      <c r="K18" t="s">
        <v>52</v>
      </c>
      <c r="N18" t="s">
        <v>37</v>
      </c>
      <c r="R18" t="s">
        <v>7547</v>
      </c>
      <c r="S18" t="s">
        <v>7548</v>
      </c>
      <c r="V18" t="s">
        <v>31</v>
      </c>
      <c r="W18" t="s">
        <v>32</v>
      </c>
    </row>
    <row r="19" spans="1:23">
      <c r="A19">
        <v>5294816</v>
      </c>
      <c r="B19">
        <v>20150710</v>
      </c>
      <c r="C19">
        <v>0</v>
      </c>
      <c r="D19">
        <v>1.7917E-3</v>
      </c>
      <c r="E19" t="s">
        <v>38</v>
      </c>
      <c r="F19" t="s">
        <v>2675</v>
      </c>
      <c r="G19" t="s">
        <v>4930</v>
      </c>
      <c r="H19" t="s">
        <v>6340</v>
      </c>
      <c r="J19" t="s">
        <v>34</v>
      </c>
      <c r="K19" t="s">
        <v>35</v>
      </c>
      <c r="N19" t="s">
        <v>39</v>
      </c>
      <c r="R19" t="s">
        <v>34</v>
      </c>
      <c r="S19" t="s">
        <v>35</v>
      </c>
      <c r="V19" t="s">
        <v>41</v>
      </c>
      <c r="W19" t="s">
        <v>42</v>
      </c>
    </row>
    <row r="20" spans="1:23">
      <c r="A20">
        <v>5294816</v>
      </c>
      <c r="B20">
        <v>20150710</v>
      </c>
      <c r="C20">
        <v>0</v>
      </c>
      <c r="D20">
        <v>1.7917E-3</v>
      </c>
      <c r="E20" t="s">
        <v>40</v>
      </c>
      <c r="F20" t="s">
        <v>2676</v>
      </c>
      <c r="G20" t="s">
        <v>4931</v>
      </c>
      <c r="H20" t="s">
        <v>6341</v>
      </c>
      <c r="J20" t="s">
        <v>2677</v>
      </c>
      <c r="K20" t="s">
        <v>2678</v>
      </c>
      <c r="L20" t="s">
        <v>2679</v>
      </c>
      <c r="N20" t="s">
        <v>41</v>
      </c>
      <c r="O20" t="s">
        <v>42</v>
      </c>
      <c r="R20" t="s">
        <v>41</v>
      </c>
      <c r="S20" t="s">
        <v>42</v>
      </c>
      <c r="V20" t="s">
        <v>34</v>
      </c>
      <c r="W20" t="s">
        <v>35</v>
      </c>
    </row>
    <row r="21" spans="1:23">
      <c r="A21">
        <v>5294816</v>
      </c>
      <c r="B21">
        <v>20150710</v>
      </c>
      <c r="C21">
        <v>0</v>
      </c>
      <c r="D21">
        <v>1.7917E-3</v>
      </c>
      <c r="E21" t="s">
        <v>43</v>
      </c>
      <c r="F21" t="s">
        <v>2680</v>
      </c>
      <c r="G21" t="s">
        <v>4932</v>
      </c>
      <c r="H21" t="s">
        <v>6342</v>
      </c>
      <c r="J21" t="s">
        <v>2681</v>
      </c>
      <c r="N21" t="s">
        <v>44</v>
      </c>
      <c r="R21" t="s">
        <v>51</v>
      </c>
      <c r="S21" t="s">
        <v>52</v>
      </c>
      <c r="V21" t="s">
        <v>37</v>
      </c>
    </row>
    <row r="22" spans="1:23">
      <c r="A22">
        <v>5294816</v>
      </c>
      <c r="B22">
        <v>20150710</v>
      </c>
      <c r="C22">
        <v>0</v>
      </c>
      <c r="D22">
        <v>1.7917E-3</v>
      </c>
      <c r="E22" t="s">
        <v>45</v>
      </c>
      <c r="F22" t="s">
        <v>2682</v>
      </c>
      <c r="G22" t="s">
        <v>4933</v>
      </c>
      <c r="H22" t="s">
        <v>6343</v>
      </c>
      <c r="J22" t="s">
        <v>31</v>
      </c>
      <c r="K22" t="s">
        <v>32</v>
      </c>
      <c r="N22" t="s">
        <v>46</v>
      </c>
      <c r="O22" t="s">
        <v>47</v>
      </c>
      <c r="R22" t="s">
        <v>7549</v>
      </c>
      <c r="V22" t="s">
        <v>44</v>
      </c>
    </row>
    <row r="23" spans="1:23">
      <c r="A23">
        <v>5294816</v>
      </c>
      <c r="B23">
        <v>20150710</v>
      </c>
      <c r="C23">
        <v>0</v>
      </c>
      <c r="D23">
        <v>1.7917E-3</v>
      </c>
      <c r="E23" t="s">
        <v>48</v>
      </c>
      <c r="F23" t="s">
        <v>2683</v>
      </c>
      <c r="G23" t="s">
        <v>4934</v>
      </c>
      <c r="H23" t="s">
        <v>6344</v>
      </c>
      <c r="J23" t="s">
        <v>2684</v>
      </c>
      <c r="N23" t="s">
        <v>49</v>
      </c>
      <c r="R23" t="s">
        <v>7550</v>
      </c>
      <c r="V23" t="s">
        <v>4935</v>
      </c>
      <c r="W23" t="s">
        <v>4936</v>
      </c>
    </row>
    <row r="24" spans="1:23">
      <c r="A24">
        <v>5294816</v>
      </c>
      <c r="B24">
        <v>20150710</v>
      </c>
      <c r="C24">
        <v>0</v>
      </c>
      <c r="D24">
        <v>1.7917E-3</v>
      </c>
      <c r="E24" t="s">
        <v>50</v>
      </c>
      <c r="F24" t="s">
        <v>2685</v>
      </c>
      <c r="G24" t="s">
        <v>4937</v>
      </c>
      <c r="H24" t="s">
        <v>6345</v>
      </c>
      <c r="J24" t="s">
        <v>2686</v>
      </c>
      <c r="K24" t="s">
        <v>2687</v>
      </c>
      <c r="N24" t="s">
        <v>51</v>
      </c>
      <c r="O24" t="s">
        <v>52</v>
      </c>
      <c r="R24" t="s">
        <v>2681</v>
      </c>
      <c r="V24" t="s">
        <v>4938</v>
      </c>
    </row>
    <row r="25" spans="1:23">
      <c r="A25" t="s">
        <v>26</v>
      </c>
      <c r="B25">
        <v>5294816</v>
      </c>
      <c r="C25">
        <v>20150710</v>
      </c>
      <c r="D25" t="s">
        <v>27</v>
      </c>
      <c r="E25" s="1">
        <v>4</v>
      </c>
      <c r="F25">
        <v>3</v>
      </c>
      <c r="G25">
        <v>3</v>
      </c>
      <c r="H25">
        <v>4</v>
      </c>
    </row>
    <row r="26" spans="1:23">
      <c r="A26" t="s">
        <v>28</v>
      </c>
      <c r="B26" t="str">
        <f>HYPERLINK("http://node-02:8194/pid,5294816,20150710,prediction_time_crc,demographics&amp;P_Red&amp;P_Red2&amp;P_BP&amp;P_Cholesterol&amp;P_Diabetes&amp;P_Renal&amp;P_Liver&amp;P_White&amp;P_IONS&amp;drugs_heatmap&amp;RC","OpenViewer")</f>
        <v>OpenViewer</v>
      </c>
    </row>
    <row r="28" spans="1:23">
      <c r="A28">
        <v>5877353</v>
      </c>
      <c r="B28">
        <v>20150807</v>
      </c>
      <c r="C28">
        <v>0</v>
      </c>
      <c r="D28">
        <v>2.17512E-3</v>
      </c>
      <c r="E28" t="s">
        <v>53</v>
      </c>
      <c r="F28" t="s">
        <v>2688</v>
      </c>
      <c r="G28" t="s">
        <v>4939</v>
      </c>
      <c r="H28" t="s">
        <v>6346</v>
      </c>
    </row>
    <row r="29" spans="1:23">
      <c r="A29">
        <v>5877353</v>
      </c>
      <c r="B29">
        <v>20150807</v>
      </c>
      <c r="C29">
        <v>0</v>
      </c>
      <c r="D29">
        <v>2.17512E-3</v>
      </c>
      <c r="E29" t="s">
        <v>54</v>
      </c>
      <c r="F29" t="s">
        <v>2689</v>
      </c>
      <c r="G29" t="s">
        <v>4940</v>
      </c>
      <c r="H29" t="s">
        <v>6347</v>
      </c>
      <c r="J29" t="s">
        <v>2690</v>
      </c>
      <c r="K29" t="s">
        <v>2691</v>
      </c>
      <c r="N29" t="s">
        <v>55</v>
      </c>
      <c r="O29" t="s">
        <v>56</v>
      </c>
      <c r="R29" t="s">
        <v>7551</v>
      </c>
      <c r="V29" t="s">
        <v>55</v>
      </c>
      <c r="W29" t="s">
        <v>56</v>
      </c>
    </row>
    <row r="30" spans="1:23">
      <c r="A30">
        <v>5877353</v>
      </c>
      <c r="B30">
        <v>20150807</v>
      </c>
      <c r="C30">
        <v>0</v>
      </c>
      <c r="D30">
        <v>2.17512E-3</v>
      </c>
      <c r="E30" t="s">
        <v>57</v>
      </c>
      <c r="F30" t="s">
        <v>2692</v>
      </c>
      <c r="G30" t="s">
        <v>4941</v>
      </c>
      <c r="H30" t="s">
        <v>6348</v>
      </c>
      <c r="J30" t="s">
        <v>2693</v>
      </c>
      <c r="N30" t="s">
        <v>58</v>
      </c>
      <c r="R30" t="s">
        <v>58</v>
      </c>
      <c r="V30" t="s">
        <v>60</v>
      </c>
    </row>
    <row r="31" spans="1:23">
      <c r="A31">
        <v>5877353</v>
      </c>
      <c r="B31">
        <v>20150807</v>
      </c>
      <c r="C31">
        <v>0</v>
      </c>
      <c r="D31">
        <v>2.17512E-3</v>
      </c>
      <c r="E31" t="s">
        <v>59</v>
      </c>
      <c r="F31" t="s">
        <v>2694</v>
      </c>
      <c r="G31" t="s">
        <v>4942</v>
      </c>
      <c r="H31" t="s">
        <v>6349</v>
      </c>
      <c r="J31" t="s">
        <v>68</v>
      </c>
      <c r="N31" t="s">
        <v>60</v>
      </c>
      <c r="R31" t="s">
        <v>55</v>
      </c>
      <c r="S31" t="s">
        <v>56</v>
      </c>
      <c r="V31" t="s">
        <v>58</v>
      </c>
    </row>
    <row r="32" spans="1:23">
      <c r="A32">
        <v>5877353</v>
      </c>
      <c r="B32">
        <v>20150807</v>
      </c>
      <c r="C32">
        <v>0</v>
      </c>
      <c r="D32">
        <v>2.17512E-3</v>
      </c>
      <c r="E32" t="s">
        <v>61</v>
      </c>
      <c r="F32" t="s">
        <v>2695</v>
      </c>
      <c r="G32" t="s">
        <v>4943</v>
      </c>
      <c r="H32" t="s">
        <v>6350</v>
      </c>
      <c r="J32" t="s">
        <v>2696</v>
      </c>
      <c r="K32" t="s">
        <v>2697</v>
      </c>
      <c r="L32" t="s">
        <v>2698</v>
      </c>
      <c r="N32" t="s">
        <v>62</v>
      </c>
      <c r="R32" t="s">
        <v>60</v>
      </c>
      <c r="V32" t="s">
        <v>66</v>
      </c>
    </row>
    <row r="33" spans="1:23">
      <c r="A33">
        <v>5877353</v>
      </c>
      <c r="B33">
        <v>20150807</v>
      </c>
      <c r="C33">
        <v>0</v>
      </c>
      <c r="D33">
        <v>2.17512E-3</v>
      </c>
      <c r="E33" t="s">
        <v>63</v>
      </c>
      <c r="F33" t="s">
        <v>2699</v>
      </c>
      <c r="G33" t="s">
        <v>4944</v>
      </c>
      <c r="H33" t="s">
        <v>6351</v>
      </c>
      <c r="J33" t="s">
        <v>62</v>
      </c>
      <c r="N33" t="s">
        <v>64</v>
      </c>
      <c r="R33" t="s">
        <v>7552</v>
      </c>
      <c r="V33" t="s">
        <v>68</v>
      </c>
    </row>
    <row r="34" spans="1:23">
      <c r="A34">
        <v>5877353</v>
      </c>
      <c r="B34">
        <v>20150807</v>
      </c>
      <c r="C34">
        <v>0</v>
      </c>
      <c r="D34">
        <v>2.17512E-3</v>
      </c>
      <c r="E34" t="s">
        <v>65</v>
      </c>
      <c r="F34" t="s">
        <v>2700</v>
      </c>
      <c r="G34" t="s">
        <v>4945</v>
      </c>
      <c r="H34" t="s">
        <v>6352</v>
      </c>
      <c r="J34" t="s">
        <v>2701</v>
      </c>
      <c r="K34" t="s">
        <v>2702</v>
      </c>
      <c r="L34" t="s">
        <v>2703</v>
      </c>
      <c r="N34" t="s">
        <v>66</v>
      </c>
      <c r="R34" t="s">
        <v>72</v>
      </c>
      <c r="S34" t="s">
        <v>73</v>
      </c>
      <c r="V34" t="s">
        <v>62</v>
      </c>
    </row>
    <row r="35" spans="1:23">
      <c r="A35">
        <v>5877353</v>
      </c>
      <c r="B35">
        <v>20150807</v>
      </c>
      <c r="C35">
        <v>0</v>
      </c>
      <c r="D35">
        <v>2.17512E-3</v>
      </c>
      <c r="E35" t="s">
        <v>67</v>
      </c>
      <c r="F35" t="s">
        <v>2704</v>
      </c>
      <c r="G35" t="s">
        <v>4946</v>
      </c>
      <c r="H35" t="s">
        <v>6353</v>
      </c>
      <c r="J35" t="s">
        <v>2705</v>
      </c>
      <c r="N35" t="s">
        <v>68</v>
      </c>
      <c r="R35" t="s">
        <v>2707</v>
      </c>
      <c r="V35" t="s">
        <v>2693</v>
      </c>
    </row>
    <row r="36" spans="1:23">
      <c r="A36">
        <v>5877353</v>
      </c>
      <c r="B36">
        <v>20150807</v>
      </c>
      <c r="C36">
        <v>0</v>
      </c>
      <c r="D36">
        <v>2.17512E-3</v>
      </c>
      <c r="E36" t="s">
        <v>69</v>
      </c>
      <c r="F36" t="s">
        <v>2706</v>
      </c>
      <c r="G36" t="s">
        <v>4947</v>
      </c>
      <c r="H36" t="s">
        <v>6354</v>
      </c>
      <c r="J36" t="s">
        <v>2707</v>
      </c>
      <c r="N36" t="s">
        <v>70</v>
      </c>
      <c r="R36" t="s">
        <v>68</v>
      </c>
      <c r="V36" t="s">
        <v>64</v>
      </c>
    </row>
    <row r="37" spans="1:23">
      <c r="A37">
        <v>5877353</v>
      </c>
      <c r="B37">
        <v>20150807</v>
      </c>
      <c r="C37">
        <v>0</v>
      </c>
      <c r="D37">
        <v>2.17512E-3</v>
      </c>
      <c r="E37" t="s">
        <v>71</v>
      </c>
      <c r="F37" t="s">
        <v>2708</v>
      </c>
      <c r="G37" t="s">
        <v>4948</v>
      </c>
      <c r="H37" t="s">
        <v>6355</v>
      </c>
      <c r="J37" t="s">
        <v>72</v>
      </c>
      <c r="K37" t="s">
        <v>73</v>
      </c>
      <c r="N37" t="s">
        <v>72</v>
      </c>
      <c r="O37" t="s">
        <v>73</v>
      </c>
      <c r="R37" t="s">
        <v>64</v>
      </c>
      <c r="V37" t="s">
        <v>70</v>
      </c>
    </row>
    <row r="38" spans="1:23">
      <c r="A38" t="s">
        <v>26</v>
      </c>
      <c r="B38">
        <v>5877353</v>
      </c>
      <c r="C38">
        <v>20150807</v>
      </c>
      <c r="D38" t="s">
        <v>27</v>
      </c>
      <c r="E38">
        <v>4</v>
      </c>
      <c r="F38">
        <v>2</v>
      </c>
      <c r="G38">
        <v>3</v>
      </c>
      <c r="H38">
        <v>4</v>
      </c>
    </row>
    <row r="39" spans="1:23">
      <c r="A39" t="s">
        <v>28</v>
      </c>
      <c r="B39" t="str">
        <f>HYPERLINK("http://node-02:8194/pid,5877353,20150807,prediction_time_crc,demographics&amp;P_Red&amp;P_Red2&amp;P_BP&amp;P_Cholesterol&amp;P_Diabetes&amp;P_Renal&amp;P_Liver&amp;P_White&amp;P_IONS&amp;drugs_heatmap&amp;RC","OpenViewer")</f>
        <v>OpenViewer</v>
      </c>
    </row>
    <row r="41" spans="1:23">
      <c r="A41">
        <v>6086706</v>
      </c>
      <c r="B41">
        <v>20151012</v>
      </c>
      <c r="C41">
        <v>0</v>
      </c>
      <c r="D41">
        <v>1.8394100000000001E-3</v>
      </c>
      <c r="E41" t="s">
        <v>74</v>
      </c>
      <c r="F41" t="s">
        <v>2709</v>
      </c>
      <c r="G41" t="s">
        <v>4949</v>
      </c>
      <c r="H41" t="s">
        <v>6356</v>
      </c>
    </row>
    <row r="42" spans="1:23">
      <c r="A42">
        <v>6086706</v>
      </c>
      <c r="B42">
        <v>20151012</v>
      </c>
      <c r="C42">
        <v>0</v>
      </c>
      <c r="D42">
        <v>1.8394100000000001E-3</v>
      </c>
      <c r="E42" t="s">
        <v>75</v>
      </c>
      <c r="F42" t="s">
        <v>2710</v>
      </c>
      <c r="G42" t="s">
        <v>4950</v>
      </c>
      <c r="H42" t="s">
        <v>6357</v>
      </c>
      <c r="J42" t="s">
        <v>90</v>
      </c>
      <c r="K42" t="s">
        <v>91</v>
      </c>
      <c r="L42" t="s">
        <v>92</v>
      </c>
      <c r="N42" t="s">
        <v>76</v>
      </c>
      <c r="O42" t="s">
        <v>77</v>
      </c>
      <c r="R42" t="s">
        <v>7553</v>
      </c>
      <c r="V42" t="s">
        <v>86</v>
      </c>
    </row>
    <row r="43" spans="1:23">
      <c r="A43">
        <v>6086706</v>
      </c>
      <c r="B43">
        <v>20151012</v>
      </c>
      <c r="C43">
        <v>0</v>
      </c>
      <c r="D43">
        <v>1.8394100000000001E-3</v>
      </c>
      <c r="E43" t="s">
        <v>78</v>
      </c>
      <c r="F43" t="s">
        <v>2711</v>
      </c>
      <c r="G43" t="s">
        <v>4951</v>
      </c>
      <c r="H43" t="s">
        <v>6358</v>
      </c>
      <c r="J43" t="s">
        <v>2712</v>
      </c>
      <c r="K43" t="s">
        <v>2713</v>
      </c>
      <c r="N43" t="s">
        <v>79</v>
      </c>
      <c r="R43" t="s">
        <v>79</v>
      </c>
      <c r="V43" t="s">
        <v>79</v>
      </c>
    </row>
    <row r="44" spans="1:23">
      <c r="A44">
        <v>6086706</v>
      </c>
      <c r="B44">
        <v>20151012</v>
      </c>
      <c r="C44">
        <v>0</v>
      </c>
      <c r="D44">
        <v>1.8394100000000001E-3</v>
      </c>
      <c r="E44" t="s">
        <v>80</v>
      </c>
      <c r="F44" t="s">
        <v>2714</v>
      </c>
      <c r="G44" t="s">
        <v>4952</v>
      </c>
      <c r="H44" t="s">
        <v>6359</v>
      </c>
      <c r="J44" t="s">
        <v>97</v>
      </c>
      <c r="K44" t="s">
        <v>98</v>
      </c>
      <c r="N44" t="s">
        <v>81</v>
      </c>
      <c r="R44" t="s">
        <v>2724</v>
      </c>
      <c r="V44" t="s">
        <v>4953</v>
      </c>
    </row>
    <row r="45" spans="1:23">
      <c r="A45">
        <v>6086706</v>
      </c>
      <c r="B45">
        <v>20151012</v>
      </c>
      <c r="C45">
        <v>0</v>
      </c>
      <c r="D45">
        <v>1.8394100000000001E-3</v>
      </c>
      <c r="E45" t="s">
        <v>82</v>
      </c>
      <c r="F45" t="s">
        <v>2715</v>
      </c>
      <c r="G45" t="s">
        <v>4954</v>
      </c>
      <c r="H45" t="s">
        <v>6360</v>
      </c>
      <c r="J45" t="s">
        <v>76</v>
      </c>
      <c r="K45" t="s">
        <v>77</v>
      </c>
      <c r="N45" t="s">
        <v>83</v>
      </c>
      <c r="O45" t="s">
        <v>84</v>
      </c>
      <c r="R45" t="s">
        <v>90</v>
      </c>
      <c r="S45" t="s">
        <v>91</v>
      </c>
      <c r="T45" t="s">
        <v>92</v>
      </c>
      <c r="V45" t="s">
        <v>83</v>
      </c>
      <c r="W45" t="s">
        <v>84</v>
      </c>
    </row>
    <row r="46" spans="1:23">
      <c r="A46">
        <v>6086706</v>
      </c>
      <c r="B46">
        <v>20151012</v>
      </c>
      <c r="C46">
        <v>0</v>
      </c>
      <c r="D46">
        <v>1.8394100000000001E-3</v>
      </c>
      <c r="E46" t="s">
        <v>85</v>
      </c>
      <c r="F46" t="s">
        <v>2716</v>
      </c>
      <c r="G46" t="s">
        <v>4955</v>
      </c>
      <c r="H46" t="s">
        <v>6361</v>
      </c>
      <c r="J46" t="s">
        <v>83</v>
      </c>
      <c r="K46" t="s">
        <v>84</v>
      </c>
      <c r="N46" t="s">
        <v>86</v>
      </c>
      <c r="R46" t="s">
        <v>76</v>
      </c>
      <c r="S46" t="s">
        <v>77</v>
      </c>
      <c r="V46" t="s">
        <v>76</v>
      </c>
      <c r="W46" t="s">
        <v>77</v>
      </c>
    </row>
    <row r="47" spans="1:23">
      <c r="A47">
        <v>6086706</v>
      </c>
      <c r="B47">
        <v>20151012</v>
      </c>
      <c r="C47">
        <v>0</v>
      </c>
      <c r="D47">
        <v>1.8394100000000001E-3</v>
      </c>
      <c r="E47" t="s">
        <v>87</v>
      </c>
      <c r="F47" t="s">
        <v>2717</v>
      </c>
      <c r="G47" t="s">
        <v>4956</v>
      </c>
      <c r="H47" t="s">
        <v>6362</v>
      </c>
      <c r="J47" t="s">
        <v>2718</v>
      </c>
      <c r="K47" t="s">
        <v>2719</v>
      </c>
      <c r="N47" t="s">
        <v>88</v>
      </c>
      <c r="R47" t="s">
        <v>4957</v>
      </c>
      <c r="V47" t="s">
        <v>4957</v>
      </c>
    </row>
    <row r="48" spans="1:23">
      <c r="A48">
        <v>6086706</v>
      </c>
      <c r="B48">
        <v>20151012</v>
      </c>
      <c r="C48">
        <v>0</v>
      </c>
      <c r="D48">
        <v>1.8394100000000001E-3</v>
      </c>
      <c r="E48" t="s">
        <v>89</v>
      </c>
      <c r="F48" t="s">
        <v>2720</v>
      </c>
      <c r="G48" t="s">
        <v>4958</v>
      </c>
      <c r="H48" t="s">
        <v>6363</v>
      </c>
      <c r="J48" t="s">
        <v>2721</v>
      </c>
      <c r="N48" t="s">
        <v>90</v>
      </c>
      <c r="O48" t="s">
        <v>91</v>
      </c>
      <c r="P48" t="s">
        <v>92</v>
      </c>
      <c r="R48" t="s">
        <v>97</v>
      </c>
      <c r="S48" t="s">
        <v>98</v>
      </c>
      <c r="V48" t="s">
        <v>81</v>
      </c>
    </row>
    <row r="49" spans="1:23">
      <c r="A49">
        <v>6086706</v>
      </c>
      <c r="B49">
        <v>20151012</v>
      </c>
      <c r="C49">
        <v>0</v>
      </c>
      <c r="D49">
        <v>1.8394100000000001E-3</v>
      </c>
      <c r="E49" t="s">
        <v>93</v>
      </c>
      <c r="F49" t="s">
        <v>2722</v>
      </c>
      <c r="G49" t="s">
        <v>4959</v>
      </c>
      <c r="H49" t="s">
        <v>6364</v>
      </c>
      <c r="J49" t="s">
        <v>94</v>
      </c>
      <c r="K49" t="s">
        <v>95</v>
      </c>
      <c r="N49" t="s">
        <v>94</v>
      </c>
      <c r="O49" t="s">
        <v>95</v>
      </c>
      <c r="R49" t="s">
        <v>7554</v>
      </c>
      <c r="V49" t="s">
        <v>88</v>
      </c>
    </row>
    <row r="50" spans="1:23">
      <c r="A50">
        <v>6086706</v>
      </c>
      <c r="B50">
        <v>20151012</v>
      </c>
      <c r="C50">
        <v>0</v>
      </c>
      <c r="D50">
        <v>1.8394100000000001E-3</v>
      </c>
      <c r="E50" t="s">
        <v>96</v>
      </c>
      <c r="F50" t="s">
        <v>2723</v>
      </c>
      <c r="G50" t="s">
        <v>4960</v>
      </c>
      <c r="H50" t="s">
        <v>6365</v>
      </c>
      <c r="J50" t="s">
        <v>2724</v>
      </c>
      <c r="N50" t="s">
        <v>97</v>
      </c>
      <c r="O50" t="s">
        <v>98</v>
      </c>
      <c r="R50" t="s">
        <v>2721</v>
      </c>
      <c r="V50" t="s">
        <v>97</v>
      </c>
      <c r="W50" t="s">
        <v>98</v>
      </c>
    </row>
    <row r="51" spans="1:23">
      <c r="A51" t="s">
        <v>26</v>
      </c>
      <c r="B51">
        <v>6086706</v>
      </c>
      <c r="C51">
        <v>20151012</v>
      </c>
      <c r="D51" t="s">
        <v>27</v>
      </c>
      <c r="E51">
        <v>4</v>
      </c>
      <c r="F51">
        <v>4</v>
      </c>
      <c r="G51">
        <v>3</v>
      </c>
    </row>
    <row r="52" spans="1:23">
      <c r="A52" t="s">
        <v>28</v>
      </c>
      <c r="B52" t="str">
        <f>HYPERLINK("http://node-02:8194/pid,6086706,20151012,prediction_time_crc,demographics&amp;P_Red&amp;P_Red2&amp;P_BP&amp;P_Cholesterol&amp;P_Diabetes&amp;P_Renal&amp;P_Liver&amp;P_White&amp;P_IONS&amp;drugs_heatmap&amp;RC","OpenViewer")</f>
        <v>OpenViewer</v>
      </c>
    </row>
    <row r="54" spans="1:23">
      <c r="A54">
        <v>6108476</v>
      </c>
      <c r="B54">
        <v>20150107</v>
      </c>
      <c r="C54">
        <v>0</v>
      </c>
      <c r="D54">
        <v>5.3054200000000003E-2</v>
      </c>
      <c r="E54" t="s">
        <v>99</v>
      </c>
      <c r="F54" t="s">
        <v>2725</v>
      </c>
      <c r="G54" t="s">
        <v>4961</v>
      </c>
      <c r="H54" t="s">
        <v>6366</v>
      </c>
      <c r="R54" t="s">
        <v>106</v>
      </c>
      <c r="S54" t="s">
        <v>107</v>
      </c>
    </row>
    <row r="55" spans="1:23">
      <c r="A55">
        <v>6108476</v>
      </c>
      <c r="B55">
        <v>20150107</v>
      </c>
      <c r="C55">
        <v>0</v>
      </c>
      <c r="D55">
        <v>5.3054200000000003E-2</v>
      </c>
      <c r="E55" t="s">
        <v>100</v>
      </c>
      <c r="F55" t="s">
        <v>2726</v>
      </c>
      <c r="G55" t="s">
        <v>4962</v>
      </c>
      <c r="H55" t="s">
        <v>6367</v>
      </c>
      <c r="J55" t="s">
        <v>2727</v>
      </c>
      <c r="K55" t="s">
        <v>2728</v>
      </c>
      <c r="L55" t="s">
        <v>2729</v>
      </c>
      <c r="N55" t="s">
        <v>101</v>
      </c>
      <c r="O55" t="s">
        <v>102</v>
      </c>
      <c r="V55" t="s">
        <v>104</v>
      </c>
    </row>
    <row r="56" spans="1:23">
      <c r="A56">
        <v>6108476</v>
      </c>
      <c r="B56">
        <v>20150107</v>
      </c>
      <c r="C56">
        <v>0</v>
      </c>
      <c r="D56">
        <v>5.3054200000000003E-2</v>
      </c>
      <c r="E56" t="s">
        <v>103</v>
      </c>
      <c r="F56" t="s">
        <v>2730</v>
      </c>
      <c r="G56" t="s">
        <v>4963</v>
      </c>
      <c r="H56" t="s">
        <v>6368</v>
      </c>
      <c r="J56" t="s">
        <v>2731</v>
      </c>
      <c r="K56" t="s">
        <v>2732</v>
      </c>
      <c r="L56" t="s">
        <v>2733</v>
      </c>
      <c r="N56" t="s">
        <v>104</v>
      </c>
      <c r="R56" t="s">
        <v>115</v>
      </c>
      <c r="V56" t="s">
        <v>101</v>
      </c>
      <c r="W56" t="s">
        <v>102</v>
      </c>
    </row>
    <row r="57" spans="1:23">
      <c r="A57">
        <v>6108476</v>
      </c>
      <c r="B57">
        <v>20150107</v>
      </c>
      <c r="C57">
        <v>0</v>
      </c>
      <c r="D57">
        <v>5.3054200000000003E-2</v>
      </c>
      <c r="E57" t="s">
        <v>105</v>
      </c>
      <c r="F57" t="s">
        <v>2734</v>
      </c>
      <c r="G57" t="s">
        <v>4964</v>
      </c>
      <c r="H57" t="s">
        <v>6369</v>
      </c>
      <c r="J57" t="s">
        <v>2735</v>
      </c>
      <c r="N57" t="s">
        <v>106</v>
      </c>
      <c r="O57" t="s">
        <v>107</v>
      </c>
      <c r="R57" t="s">
        <v>104</v>
      </c>
      <c r="V57" t="s">
        <v>106</v>
      </c>
      <c r="W57" t="s">
        <v>107</v>
      </c>
    </row>
    <row r="58" spans="1:23">
      <c r="A58">
        <v>6108476</v>
      </c>
      <c r="B58">
        <v>20150107</v>
      </c>
      <c r="C58">
        <v>0</v>
      </c>
      <c r="D58">
        <v>5.3054200000000003E-2</v>
      </c>
      <c r="E58" t="s">
        <v>108</v>
      </c>
      <c r="F58" t="s">
        <v>2736</v>
      </c>
      <c r="G58" t="s">
        <v>4965</v>
      </c>
      <c r="H58" t="s">
        <v>6370</v>
      </c>
      <c r="J58" t="s">
        <v>106</v>
      </c>
      <c r="K58" t="s">
        <v>107</v>
      </c>
      <c r="N58" t="s">
        <v>109</v>
      </c>
      <c r="O58" t="s">
        <v>110</v>
      </c>
      <c r="R58" t="s">
        <v>101</v>
      </c>
      <c r="S58" t="s">
        <v>102</v>
      </c>
    </row>
    <row r="59" spans="1:23">
      <c r="A59">
        <v>6108476</v>
      </c>
      <c r="B59">
        <v>20150107</v>
      </c>
      <c r="C59">
        <v>0</v>
      </c>
      <c r="D59">
        <v>5.3054200000000003E-2</v>
      </c>
      <c r="E59" t="s">
        <v>111</v>
      </c>
      <c r="F59" t="s">
        <v>2737</v>
      </c>
      <c r="G59" t="s">
        <v>4966</v>
      </c>
      <c r="H59" t="s">
        <v>6371</v>
      </c>
      <c r="J59" t="s">
        <v>2738</v>
      </c>
      <c r="K59" t="s">
        <v>2739</v>
      </c>
      <c r="N59" t="s">
        <v>112</v>
      </c>
      <c r="R59" t="s">
        <v>109</v>
      </c>
      <c r="S59" t="s">
        <v>110</v>
      </c>
      <c r="V59" t="s">
        <v>115</v>
      </c>
    </row>
    <row r="60" spans="1:23">
      <c r="A60">
        <v>6108476</v>
      </c>
      <c r="B60">
        <v>20150107</v>
      </c>
      <c r="C60">
        <v>0</v>
      </c>
      <c r="D60">
        <v>5.3054200000000003E-2</v>
      </c>
      <c r="E60" t="s">
        <v>113</v>
      </c>
      <c r="F60" t="s">
        <v>2740</v>
      </c>
      <c r="G60" t="s">
        <v>4967</v>
      </c>
      <c r="H60" t="s">
        <v>6372</v>
      </c>
      <c r="J60" t="s">
        <v>101</v>
      </c>
      <c r="K60" t="s">
        <v>102</v>
      </c>
      <c r="R60" t="s">
        <v>7555</v>
      </c>
      <c r="S60" t="s">
        <v>7556</v>
      </c>
      <c r="V60" t="s">
        <v>109</v>
      </c>
      <c r="W60" t="s">
        <v>110</v>
      </c>
    </row>
    <row r="61" spans="1:23">
      <c r="A61">
        <v>6108476</v>
      </c>
      <c r="B61">
        <v>20150107</v>
      </c>
      <c r="C61">
        <v>0</v>
      </c>
      <c r="D61">
        <v>5.3054200000000003E-2</v>
      </c>
      <c r="E61" t="s">
        <v>114</v>
      </c>
      <c r="F61" t="s">
        <v>2741</v>
      </c>
      <c r="G61" t="s">
        <v>4968</v>
      </c>
      <c r="H61" t="s">
        <v>6373</v>
      </c>
      <c r="J61" t="s">
        <v>2742</v>
      </c>
      <c r="K61" t="s">
        <v>2743</v>
      </c>
      <c r="N61" t="s">
        <v>115</v>
      </c>
      <c r="R61" t="s">
        <v>2745</v>
      </c>
      <c r="S61" t="s">
        <v>2746</v>
      </c>
      <c r="V61" t="s">
        <v>112</v>
      </c>
    </row>
    <row r="62" spans="1:23">
      <c r="A62">
        <v>6108476</v>
      </c>
      <c r="B62">
        <v>20150107</v>
      </c>
      <c r="C62">
        <v>0</v>
      </c>
      <c r="D62">
        <v>5.3054200000000003E-2</v>
      </c>
      <c r="E62" t="s">
        <v>116</v>
      </c>
      <c r="F62" t="s">
        <v>2744</v>
      </c>
      <c r="G62" t="s">
        <v>4969</v>
      </c>
      <c r="H62" t="s">
        <v>6374</v>
      </c>
      <c r="J62" t="s">
        <v>2745</v>
      </c>
      <c r="K62" t="s">
        <v>2746</v>
      </c>
      <c r="N62" t="s">
        <v>117</v>
      </c>
      <c r="O62" t="s">
        <v>118</v>
      </c>
      <c r="R62" t="s">
        <v>7557</v>
      </c>
      <c r="S62" t="s">
        <v>7558</v>
      </c>
      <c r="T62" t="s">
        <v>7559</v>
      </c>
      <c r="V62" t="s">
        <v>4970</v>
      </c>
      <c r="W62" t="s">
        <v>4971</v>
      </c>
    </row>
    <row r="63" spans="1:23">
      <c r="A63">
        <v>6108476</v>
      </c>
      <c r="B63">
        <v>20150107</v>
      </c>
      <c r="C63">
        <v>0</v>
      </c>
      <c r="D63">
        <v>5.3054200000000003E-2</v>
      </c>
      <c r="E63" t="s">
        <v>119</v>
      </c>
      <c r="F63" t="s">
        <v>2747</v>
      </c>
      <c r="G63" t="s">
        <v>4972</v>
      </c>
      <c r="H63" t="s">
        <v>6375</v>
      </c>
      <c r="J63" t="s">
        <v>2748</v>
      </c>
      <c r="K63" t="s">
        <v>2749</v>
      </c>
      <c r="N63" t="s">
        <v>120</v>
      </c>
      <c r="O63" t="s">
        <v>121</v>
      </c>
      <c r="R63" t="s">
        <v>7560</v>
      </c>
      <c r="S63" t="s">
        <v>7561</v>
      </c>
      <c r="V63" t="s">
        <v>120</v>
      </c>
      <c r="W63" t="s">
        <v>121</v>
      </c>
    </row>
    <row r="64" spans="1:23">
      <c r="A64" t="s">
        <v>26</v>
      </c>
      <c r="B64">
        <v>6108476</v>
      </c>
      <c r="C64">
        <v>20150107</v>
      </c>
      <c r="D64" t="s">
        <v>27</v>
      </c>
      <c r="E64">
        <v>4</v>
      </c>
      <c r="F64">
        <v>3</v>
      </c>
      <c r="G64">
        <v>4</v>
      </c>
      <c r="H64">
        <v>4</v>
      </c>
    </row>
    <row r="65" spans="1:23">
      <c r="A65" t="s">
        <v>28</v>
      </c>
      <c r="B65" t="str">
        <f>HYPERLINK("http://node-02:8194/pid,6108476,20150107,prediction_time_crc,demographics&amp;P_Red&amp;P_Red2&amp;P_BP&amp;P_Cholesterol&amp;P_Diabetes&amp;P_Renal&amp;P_Liver&amp;P_White&amp;P_IONS&amp;drugs_heatmap&amp;RC","OpenViewer")</f>
        <v>OpenViewer</v>
      </c>
    </row>
    <row r="67" spans="1:23">
      <c r="A67">
        <v>6277925</v>
      </c>
      <c r="B67">
        <v>20150121</v>
      </c>
      <c r="C67">
        <v>0</v>
      </c>
      <c r="D67">
        <v>4.2485500000000002E-2</v>
      </c>
      <c r="E67" t="s">
        <v>122</v>
      </c>
      <c r="F67" t="s">
        <v>2750</v>
      </c>
      <c r="G67" t="s">
        <v>4973</v>
      </c>
      <c r="H67" t="s">
        <v>6376</v>
      </c>
      <c r="J67" t="s">
        <v>2751</v>
      </c>
      <c r="K67" t="s">
        <v>2752</v>
      </c>
      <c r="N67" t="s">
        <v>123</v>
      </c>
      <c r="V67" t="s">
        <v>123</v>
      </c>
    </row>
    <row r="68" spans="1:23">
      <c r="A68">
        <v>6277925</v>
      </c>
      <c r="B68">
        <v>20150121</v>
      </c>
      <c r="C68">
        <v>0</v>
      </c>
      <c r="D68">
        <v>4.2485500000000002E-2</v>
      </c>
      <c r="E68" t="s">
        <v>124</v>
      </c>
      <c r="F68" t="s">
        <v>2753</v>
      </c>
      <c r="G68" t="s">
        <v>4974</v>
      </c>
      <c r="H68" t="s">
        <v>6377</v>
      </c>
      <c r="N68" t="s">
        <v>125</v>
      </c>
      <c r="O68" t="s">
        <v>126</v>
      </c>
      <c r="R68" t="s">
        <v>129</v>
      </c>
      <c r="V68" t="s">
        <v>125</v>
      </c>
      <c r="W68" t="s">
        <v>126</v>
      </c>
    </row>
    <row r="69" spans="1:23">
      <c r="A69">
        <v>6277925</v>
      </c>
      <c r="B69">
        <v>20150121</v>
      </c>
      <c r="C69">
        <v>0</v>
      </c>
      <c r="D69">
        <v>4.2485500000000002E-2</v>
      </c>
      <c r="E69" t="s">
        <v>127</v>
      </c>
      <c r="F69" t="s">
        <v>2754</v>
      </c>
      <c r="G69" t="s">
        <v>4975</v>
      </c>
      <c r="H69" t="s">
        <v>6378</v>
      </c>
      <c r="J69" t="s">
        <v>2755</v>
      </c>
      <c r="K69" t="s">
        <v>2756</v>
      </c>
      <c r="R69" t="s">
        <v>123</v>
      </c>
    </row>
    <row r="70" spans="1:23">
      <c r="A70">
        <v>6277925</v>
      </c>
      <c r="B70">
        <v>20150121</v>
      </c>
      <c r="C70">
        <v>0</v>
      </c>
      <c r="D70">
        <v>4.2485500000000002E-2</v>
      </c>
      <c r="E70" t="s">
        <v>128</v>
      </c>
      <c r="F70" t="s">
        <v>2757</v>
      </c>
      <c r="G70" t="s">
        <v>4976</v>
      </c>
      <c r="H70" t="s">
        <v>6379</v>
      </c>
      <c r="J70" t="s">
        <v>2758</v>
      </c>
      <c r="K70" t="s">
        <v>2759</v>
      </c>
      <c r="N70" t="s">
        <v>129</v>
      </c>
      <c r="R70" t="s">
        <v>2762</v>
      </c>
      <c r="V70" t="s">
        <v>129</v>
      </c>
    </row>
    <row r="71" spans="1:23">
      <c r="A71">
        <v>6277925</v>
      </c>
      <c r="B71">
        <v>20150121</v>
      </c>
      <c r="C71">
        <v>0</v>
      </c>
      <c r="D71">
        <v>4.2485500000000002E-2</v>
      </c>
      <c r="E71" t="s">
        <v>130</v>
      </c>
      <c r="F71" t="s">
        <v>2760</v>
      </c>
      <c r="G71" t="s">
        <v>4977</v>
      </c>
      <c r="H71" t="s">
        <v>6380</v>
      </c>
      <c r="J71" t="s">
        <v>143</v>
      </c>
      <c r="N71" t="s">
        <v>131</v>
      </c>
      <c r="O71" t="s">
        <v>132</v>
      </c>
      <c r="R71" t="s">
        <v>125</v>
      </c>
      <c r="S71" t="s">
        <v>126</v>
      </c>
      <c r="V71" t="s">
        <v>131</v>
      </c>
      <c r="W71" t="s">
        <v>132</v>
      </c>
    </row>
    <row r="72" spans="1:23">
      <c r="A72">
        <v>6277925</v>
      </c>
      <c r="B72">
        <v>20150121</v>
      </c>
      <c r="C72">
        <v>0</v>
      </c>
      <c r="D72">
        <v>4.2485500000000002E-2</v>
      </c>
      <c r="E72" t="s">
        <v>133</v>
      </c>
      <c r="F72" t="s">
        <v>2761</v>
      </c>
      <c r="G72" t="s">
        <v>4978</v>
      </c>
      <c r="H72" t="s">
        <v>6381</v>
      </c>
      <c r="J72" t="s">
        <v>2762</v>
      </c>
      <c r="N72" t="s">
        <v>134</v>
      </c>
      <c r="O72" t="s">
        <v>135</v>
      </c>
      <c r="R72" t="s">
        <v>7562</v>
      </c>
      <c r="S72" t="s">
        <v>7563</v>
      </c>
      <c r="V72" t="s">
        <v>134</v>
      </c>
      <c r="W72" t="s">
        <v>135</v>
      </c>
    </row>
    <row r="73" spans="1:23">
      <c r="A73">
        <v>6277925</v>
      </c>
      <c r="B73">
        <v>20150121</v>
      </c>
      <c r="C73">
        <v>0</v>
      </c>
      <c r="D73">
        <v>4.2485500000000002E-2</v>
      </c>
      <c r="E73" t="s">
        <v>136</v>
      </c>
      <c r="F73" t="s">
        <v>2763</v>
      </c>
      <c r="G73" t="s">
        <v>4979</v>
      </c>
      <c r="H73" t="s">
        <v>6382</v>
      </c>
      <c r="J73" t="s">
        <v>125</v>
      </c>
      <c r="K73" t="s">
        <v>126</v>
      </c>
      <c r="R73" t="s">
        <v>131</v>
      </c>
      <c r="S73" t="s">
        <v>132</v>
      </c>
    </row>
    <row r="74" spans="1:23">
      <c r="A74">
        <v>6277925</v>
      </c>
      <c r="B74">
        <v>20150121</v>
      </c>
      <c r="C74">
        <v>0</v>
      </c>
      <c r="D74">
        <v>4.2485500000000002E-2</v>
      </c>
      <c r="E74" t="s">
        <v>137</v>
      </c>
      <c r="F74" t="s">
        <v>2764</v>
      </c>
      <c r="G74" t="s">
        <v>4980</v>
      </c>
      <c r="H74" t="s">
        <v>6383</v>
      </c>
      <c r="J74" t="s">
        <v>131</v>
      </c>
      <c r="K74" t="s">
        <v>132</v>
      </c>
      <c r="N74" t="s">
        <v>138</v>
      </c>
      <c r="O74" t="s">
        <v>139</v>
      </c>
      <c r="R74" t="s">
        <v>2758</v>
      </c>
      <c r="S74" t="s">
        <v>2759</v>
      </c>
      <c r="V74" t="s">
        <v>141</v>
      </c>
    </row>
    <row r="75" spans="1:23">
      <c r="A75">
        <v>6277925</v>
      </c>
      <c r="B75">
        <v>20150121</v>
      </c>
      <c r="C75">
        <v>0</v>
      </c>
      <c r="D75">
        <v>4.2485500000000002E-2</v>
      </c>
      <c r="E75" t="s">
        <v>140</v>
      </c>
      <c r="F75" t="s">
        <v>2765</v>
      </c>
      <c r="G75" t="s">
        <v>4981</v>
      </c>
      <c r="H75" t="s">
        <v>6384</v>
      </c>
      <c r="J75" t="s">
        <v>123</v>
      </c>
      <c r="N75" t="s">
        <v>141</v>
      </c>
      <c r="R75" t="s">
        <v>141</v>
      </c>
      <c r="V75" t="s">
        <v>138</v>
      </c>
      <c r="W75" t="s">
        <v>139</v>
      </c>
    </row>
    <row r="76" spans="1:23">
      <c r="A76">
        <v>6277925</v>
      </c>
      <c r="B76">
        <v>20150121</v>
      </c>
      <c r="C76">
        <v>0</v>
      </c>
      <c r="D76">
        <v>4.2485500000000002E-2</v>
      </c>
      <c r="E76" t="s">
        <v>142</v>
      </c>
      <c r="F76" t="s">
        <v>2766</v>
      </c>
      <c r="G76" t="s">
        <v>4982</v>
      </c>
      <c r="H76" t="s">
        <v>6385</v>
      </c>
      <c r="J76" t="s">
        <v>2767</v>
      </c>
      <c r="K76" t="s">
        <v>2768</v>
      </c>
      <c r="N76" t="s">
        <v>143</v>
      </c>
      <c r="R76" t="s">
        <v>138</v>
      </c>
      <c r="S76" t="s">
        <v>139</v>
      </c>
      <c r="V76" t="s">
        <v>4983</v>
      </c>
      <c r="W76" t="s">
        <v>4984</v>
      </c>
    </row>
    <row r="77" spans="1:23">
      <c r="A77" t="s">
        <v>26</v>
      </c>
      <c r="B77">
        <v>6277925</v>
      </c>
      <c r="C77">
        <v>20150121</v>
      </c>
      <c r="D77" t="s">
        <v>27</v>
      </c>
      <c r="E77">
        <v>3</v>
      </c>
      <c r="F77">
        <v>23</v>
      </c>
      <c r="G77">
        <v>3</v>
      </c>
      <c r="H77">
        <v>4</v>
      </c>
    </row>
    <row r="78" spans="1:23">
      <c r="A78" t="s">
        <v>28</v>
      </c>
      <c r="B78" t="str">
        <f>HYPERLINK("http://node-02:8194/pid,6277925,20150121,prediction_time_crc,demographics&amp;P_Red&amp;P_Red2&amp;P_BP&amp;P_Cholesterol&amp;P_Diabetes&amp;P_Renal&amp;P_Liver&amp;P_White&amp;P_IONS&amp;drugs_heatmap&amp;RC","OpenViewer")</f>
        <v>OpenViewer</v>
      </c>
    </row>
    <row r="80" spans="1:23">
      <c r="A80">
        <v>6682904</v>
      </c>
      <c r="B80">
        <v>20151002</v>
      </c>
      <c r="C80">
        <v>0</v>
      </c>
      <c r="D80">
        <v>3.9717299999999997E-2</v>
      </c>
      <c r="E80" t="s">
        <v>144</v>
      </c>
      <c r="F80" t="s">
        <v>2769</v>
      </c>
      <c r="G80" t="s">
        <v>4985</v>
      </c>
      <c r="H80" t="s">
        <v>6386</v>
      </c>
      <c r="R80" t="s">
        <v>148</v>
      </c>
    </row>
    <row r="81" spans="1:23">
      <c r="A81">
        <v>6682904</v>
      </c>
      <c r="B81">
        <v>20151002</v>
      </c>
      <c r="C81">
        <v>0</v>
      </c>
      <c r="D81">
        <v>3.9717299999999997E-2</v>
      </c>
      <c r="E81" t="s">
        <v>145</v>
      </c>
      <c r="F81" t="s">
        <v>2770</v>
      </c>
      <c r="G81" t="s">
        <v>4986</v>
      </c>
      <c r="H81" t="s">
        <v>6387</v>
      </c>
      <c r="J81" t="s">
        <v>2771</v>
      </c>
      <c r="K81" t="s">
        <v>2772</v>
      </c>
      <c r="N81" t="s">
        <v>146</v>
      </c>
      <c r="V81" t="s">
        <v>146</v>
      </c>
    </row>
    <row r="82" spans="1:23">
      <c r="A82">
        <v>6682904</v>
      </c>
      <c r="B82">
        <v>20151002</v>
      </c>
      <c r="C82">
        <v>0</v>
      </c>
      <c r="D82">
        <v>3.9717299999999997E-2</v>
      </c>
      <c r="E82" t="s">
        <v>147</v>
      </c>
      <c r="F82" t="s">
        <v>2773</v>
      </c>
      <c r="G82" t="s">
        <v>4987</v>
      </c>
      <c r="H82" t="s">
        <v>6388</v>
      </c>
      <c r="J82" t="s">
        <v>148</v>
      </c>
      <c r="N82" t="s">
        <v>148</v>
      </c>
      <c r="R82" t="s">
        <v>146</v>
      </c>
      <c r="V82" t="s">
        <v>148</v>
      </c>
    </row>
    <row r="83" spans="1:23">
      <c r="A83">
        <v>6682904</v>
      </c>
      <c r="B83">
        <v>20151002</v>
      </c>
      <c r="C83">
        <v>0</v>
      </c>
      <c r="D83">
        <v>3.9717299999999997E-2</v>
      </c>
      <c r="E83" t="s">
        <v>149</v>
      </c>
      <c r="F83" t="s">
        <v>2774</v>
      </c>
      <c r="G83" t="s">
        <v>4988</v>
      </c>
      <c r="H83" t="s">
        <v>6389</v>
      </c>
      <c r="J83" t="s">
        <v>2775</v>
      </c>
      <c r="K83" t="s">
        <v>2776</v>
      </c>
      <c r="N83" t="s">
        <v>150</v>
      </c>
      <c r="O83" t="s">
        <v>151</v>
      </c>
      <c r="R83" t="s">
        <v>4994</v>
      </c>
      <c r="V83" t="s">
        <v>150</v>
      </c>
      <c r="W83" t="s">
        <v>151</v>
      </c>
    </row>
    <row r="84" spans="1:23">
      <c r="A84">
        <v>6682904</v>
      </c>
      <c r="B84">
        <v>20151002</v>
      </c>
      <c r="C84">
        <v>0</v>
      </c>
      <c r="D84">
        <v>3.9717299999999997E-2</v>
      </c>
      <c r="E84" t="s">
        <v>152</v>
      </c>
      <c r="F84" t="s">
        <v>2777</v>
      </c>
      <c r="G84" t="s">
        <v>4989</v>
      </c>
      <c r="H84" t="s">
        <v>6390</v>
      </c>
      <c r="J84" t="s">
        <v>160</v>
      </c>
      <c r="K84" t="s">
        <v>161</v>
      </c>
      <c r="R84" t="s">
        <v>2771</v>
      </c>
      <c r="S84" t="s">
        <v>2772</v>
      </c>
    </row>
    <row r="85" spans="1:23">
      <c r="A85">
        <v>6682904</v>
      </c>
      <c r="B85">
        <v>20151002</v>
      </c>
      <c r="C85">
        <v>0</v>
      </c>
      <c r="D85">
        <v>3.9717299999999997E-2</v>
      </c>
      <c r="E85" t="s">
        <v>153</v>
      </c>
      <c r="F85" t="s">
        <v>2778</v>
      </c>
      <c r="G85" t="s">
        <v>4990</v>
      </c>
      <c r="H85" t="s">
        <v>6391</v>
      </c>
      <c r="J85" t="s">
        <v>2779</v>
      </c>
      <c r="K85" t="s">
        <v>2780</v>
      </c>
      <c r="N85" t="s">
        <v>154</v>
      </c>
      <c r="R85" t="s">
        <v>7564</v>
      </c>
      <c r="V85" t="s">
        <v>154</v>
      </c>
    </row>
    <row r="86" spans="1:23">
      <c r="A86">
        <v>6682904</v>
      </c>
      <c r="B86">
        <v>20151002</v>
      </c>
      <c r="C86">
        <v>0</v>
      </c>
      <c r="D86">
        <v>3.9717299999999997E-2</v>
      </c>
      <c r="E86" t="s">
        <v>155</v>
      </c>
      <c r="F86" t="s">
        <v>2781</v>
      </c>
      <c r="G86" t="s">
        <v>4991</v>
      </c>
      <c r="H86" t="s">
        <v>6392</v>
      </c>
      <c r="J86" t="s">
        <v>146</v>
      </c>
      <c r="N86" t="s">
        <v>156</v>
      </c>
      <c r="R86" t="s">
        <v>154</v>
      </c>
      <c r="V86" t="s">
        <v>156</v>
      </c>
    </row>
    <row r="87" spans="1:23">
      <c r="A87">
        <v>6682904</v>
      </c>
      <c r="B87">
        <v>20151002</v>
      </c>
      <c r="C87">
        <v>0</v>
      </c>
      <c r="D87">
        <v>3.9717299999999997E-2</v>
      </c>
      <c r="E87" t="s">
        <v>157</v>
      </c>
      <c r="F87" t="s">
        <v>2782</v>
      </c>
      <c r="G87" t="s">
        <v>4992</v>
      </c>
      <c r="H87" t="s">
        <v>6393</v>
      </c>
      <c r="J87" t="s">
        <v>2783</v>
      </c>
      <c r="K87" t="s">
        <v>2784</v>
      </c>
      <c r="N87" t="s">
        <v>158</v>
      </c>
      <c r="R87" t="s">
        <v>7565</v>
      </c>
      <c r="V87" t="s">
        <v>158</v>
      </c>
    </row>
    <row r="88" spans="1:23">
      <c r="A88">
        <v>6682904</v>
      </c>
      <c r="B88">
        <v>20151002</v>
      </c>
      <c r="C88">
        <v>0</v>
      </c>
      <c r="D88">
        <v>3.9717299999999997E-2</v>
      </c>
      <c r="E88" t="s">
        <v>159</v>
      </c>
      <c r="F88" t="s">
        <v>2785</v>
      </c>
      <c r="G88" t="s">
        <v>4993</v>
      </c>
      <c r="H88" t="s">
        <v>6394</v>
      </c>
      <c r="J88" t="s">
        <v>2786</v>
      </c>
      <c r="K88" t="s">
        <v>2787</v>
      </c>
      <c r="L88" t="s">
        <v>2788</v>
      </c>
      <c r="N88" t="s">
        <v>160</v>
      </c>
      <c r="O88" t="s">
        <v>161</v>
      </c>
      <c r="R88" t="s">
        <v>7566</v>
      </c>
      <c r="V88" t="s">
        <v>4994</v>
      </c>
    </row>
    <row r="89" spans="1:23">
      <c r="A89">
        <v>6682904</v>
      </c>
      <c r="B89">
        <v>20151002</v>
      </c>
      <c r="C89">
        <v>0</v>
      </c>
      <c r="D89">
        <v>3.9717299999999997E-2</v>
      </c>
      <c r="E89" t="s">
        <v>162</v>
      </c>
      <c r="F89" t="s">
        <v>2789</v>
      </c>
      <c r="G89" t="s">
        <v>4995</v>
      </c>
      <c r="H89" t="s">
        <v>6395</v>
      </c>
      <c r="J89" t="s">
        <v>163</v>
      </c>
      <c r="K89" t="s">
        <v>164</v>
      </c>
      <c r="N89" t="s">
        <v>163</v>
      </c>
      <c r="O89" t="s">
        <v>164</v>
      </c>
      <c r="V89" t="s">
        <v>2783</v>
      </c>
      <c r="W89" t="s">
        <v>2784</v>
      </c>
    </row>
    <row r="90" spans="1:23">
      <c r="A90" t="s">
        <v>26</v>
      </c>
      <c r="B90">
        <v>6682904</v>
      </c>
      <c r="C90">
        <v>20151002</v>
      </c>
      <c r="D90" t="s">
        <v>27</v>
      </c>
    </row>
    <row r="91" spans="1:23">
      <c r="A91" t="s">
        <v>28</v>
      </c>
      <c r="B91" t="str">
        <f>HYPERLINK("http://node-02:8194/pid,6682904,20151002,prediction_time_crc,demographics&amp;P_Red&amp;P_Red2&amp;P_BP&amp;P_Cholesterol&amp;P_Diabetes&amp;P_Renal&amp;P_Liver&amp;P_White&amp;P_IONS&amp;drugs_heatmap&amp;RC","OpenViewer")</f>
        <v>OpenViewer</v>
      </c>
    </row>
    <row r="93" spans="1:23">
      <c r="A93">
        <v>7021577</v>
      </c>
      <c r="B93">
        <v>20150507</v>
      </c>
      <c r="C93">
        <v>0</v>
      </c>
      <c r="D93">
        <v>3.0794999999999999E-2</v>
      </c>
      <c r="E93" t="s">
        <v>165</v>
      </c>
      <c r="F93" t="s">
        <v>2790</v>
      </c>
      <c r="G93" t="s">
        <v>4996</v>
      </c>
      <c r="H93" t="s">
        <v>6396</v>
      </c>
      <c r="J93" t="s">
        <v>2791</v>
      </c>
      <c r="K93" t="s">
        <v>2792</v>
      </c>
      <c r="R93" t="s">
        <v>2791</v>
      </c>
      <c r="S93" t="s">
        <v>2792</v>
      </c>
    </row>
    <row r="94" spans="1:23">
      <c r="A94">
        <v>7021577</v>
      </c>
      <c r="B94">
        <v>20150507</v>
      </c>
      <c r="C94">
        <v>0</v>
      </c>
      <c r="D94">
        <v>3.0794999999999999E-2</v>
      </c>
      <c r="E94" t="s">
        <v>166</v>
      </c>
      <c r="F94" t="s">
        <v>2793</v>
      </c>
      <c r="G94" t="s">
        <v>4997</v>
      </c>
      <c r="H94" t="s">
        <v>6397</v>
      </c>
      <c r="J94" t="s">
        <v>2794</v>
      </c>
      <c r="K94" t="s">
        <v>2795</v>
      </c>
      <c r="N94" t="s">
        <v>167</v>
      </c>
      <c r="R94" t="s">
        <v>167</v>
      </c>
      <c r="V94" t="s">
        <v>167</v>
      </c>
    </row>
    <row r="95" spans="1:23">
      <c r="A95">
        <v>7021577</v>
      </c>
      <c r="B95">
        <v>20150507</v>
      </c>
      <c r="C95">
        <v>0</v>
      </c>
      <c r="D95">
        <v>3.0794999999999999E-2</v>
      </c>
      <c r="E95" t="s">
        <v>168</v>
      </c>
      <c r="F95" t="s">
        <v>2796</v>
      </c>
      <c r="G95" t="s">
        <v>4998</v>
      </c>
      <c r="H95" t="s">
        <v>6398</v>
      </c>
      <c r="J95" t="s">
        <v>2797</v>
      </c>
      <c r="N95" t="s">
        <v>169</v>
      </c>
      <c r="R95" t="s">
        <v>184</v>
      </c>
      <c r="S95" t="s">
        <v>185</v>
      </c>
      <c r="V95" t="s">
        <v>169</v>
      </c>
    </row>
    <row r="96" spans="1:23">
      <c r="A96">
        <v>7021577</v>
      </c>
      <c r="B96">
        <v>20150507</v>
      </c>
      <c r="C96">
        <v>0</v>
      </c>
      <c r="D96">
        <v>3.0794999999999999E-2</v>
      </c>
      <c r="E96" t="s">
        <v>170</v>
      </c>
      <c r="F96" t="s">
        <v>2798</v>
      </c>
      <c r="G96" t="s">
        <v>4999</v>
      </c>
      <c r="H96" t="s">
        <v>6399</v>
      </c>
      <c r="J96" t="s">
        <v>172</v>
      </c>
    </row>
    <row r="97" spans="1:23">
      <c r="A97">
        <v>7021577</v>
      </c>
      <c r="B97">
        <v>20150507</v>
      </c>
      <c r="C97">
        <v>0</v>
      </c>
      <c r="D97">
        <v>3.0794999999999999E-2</v>
      </c>
      <c r="E97" t="s">
        <v>171</v>
      </c>
      <c r="F97" t="s">
        <v>2799</v>
      </c>
      <c r="G97" t="s">
        <v>5000</v>
      </c>
      <c r="H97" t="s">
        <v>6400</v>
      </c>
      <c r="J97" t="s">
        <v>2800</v>
      </c>
      <c r="N97" t="s">
        <v>172</v>
      </c>
      <c r="R97" t="s">
        <v>2802</v>
      </c>
      <c r="V97" t="s">
        <v>172</v>
      </c>
    </row>
    <row r="98" spans="1:23">
      <c r="A98">
        <v>7021577</v>
      </c>
      <c r="B98">
        <v>20150507</v>
      </c>
      <c r="C98">
        <v>0</v>
      </c>
      <c r="D98">
        <v>3.0794999999999999E-2</v>
      </c>
      <c r="E98" t="s">
        <v>173</v>
      </c>
      <c r="F98" t="s">
        <v>2801</v>
      </c>
      <c r="G98" t="s">
        <v>5001</v>
      </c>
      <c r="H98" t="s">
        <v>6401</v>
      </c>
      <c r="J98" t="s">
        <v>2802</v>
      </c>
      <c r="N98" t="s">
        <v>174</v>
      </c>
      <c r="O98" t="s">
        <v>175</v>
      </c>
      <c r="R98" t="s">
        <v>169</v>
      </c>
      <c r="V98" t="s">
        <v>174</v>
      </c>
      <c r="W98" t="s">
        <v>175</v>
      </c>
    </row>
    <row r="99" spans="1:23">
      <c r="A99">
        <v>7021577</v>
      </c>
      <c r="B99">
        <v>20150507</v>
      </c>
      <c r="C99">
        <v>0</v>
      </c>
      <c r="D99">
        <v>3.0794999999999999E-2</v>
      </c>
      <c r="E99" t="s">
        <v>176</v>
      </c>
      <c r="F99" t="s">
        <v>2803</v>
      </c>
      <c r="G99" t="s">
        <v>5002</v>
      </c>
      <c r="H99" t="s">
        <v>6402</v>
      </c>
      <c r="N99" t="s">
        <v>177</v>
      </c>
      <c r="O99" t="s">
        <v>178</v>
      </c>
      <c r="R99" t="s">
        <v>180</v>
      </c>
      <c r="V99" t="s">
        <v>2802</v>
      </c>
    </row>
    <row r="100" spans="1:23">
      <c r="A100">
        <v>7021577</v>
      </c>
      <c r="B100">
        <v>20150507</v>
      </c>
      <c r="C100">
        <v>0</v>
      </c>
      <c r="D100">
        <v>3.0794999999999999E-2</v>
      </c>
      <c r="E100" t="s">
        <v>179</v>
      </c>
      <c r="F100" t="s">
        <v>2804</v>
      </c>
      <c r="G100" t="s">
        <v>5003</v>
      </c>
      <c r="H100" t="s">
        <v>6403</v>
      </c>
      <c r="J100" t="s">
        <v>2805</v>
      </c>
      <c r="K100" t="s">
        <v>2806</v>
      </c>
      <c r="N100" t="s">
        <v>180</v>
      </c>
      <c r="R100" t="s">
        <v>2794</v>
      </c>
      <c r="S100" t="s">
        <v>2795</v>
      </c>
      <c r="V100" t="s">
        <v>5004</v>
      </c>
    </row>
    <row r="101" spans="1:23">
      <c r="A101">
        <v>7021577</v>
      </c>
      <c r="B101">
        <v>20150507</v>
      </c>
      <c r="C101">
        <v>0</v>
      </c>
      <c r="D101">
        <v>3.0794999999999999E-2</v>
      </c>
      <c r="E101" t="s">
        <v>181</v>
      </c>
      <c r="F101" t="s">
        <v>2807</v>
      </c>
      <c r="G101" t="s">
        <v>5005</v>
      </c>
      <c r="H101" t="s">
        <v>6404</v>
      </c>
      <c r="J101" t="s">
        <v>2808</v>
      </c>
      <c r="K101" t="s">
        <v>2809</v>
      </c>
      <c r="N101" t="s">
        <v>182</v>
      </c>
      <c r="R101" t="s">
        <v>2797</v>
      </c>
      <c r="V101" t="s">
        <v>2805</v>
      </c>
      <c r="W101" t="s">
        <v>2806</v>
      </c>
    </row>
    <row r="102" spans="1:23">
      <c r="A102">
        <v>7021577</v>
      </c>
      <c r="B102">
        <v>20150507</v>
      </c>
      <c r="C102">
        <v>0</v>
      </c>
      <c r="D102">
        <v>3.0794999999999999E-2</v>
      </c>
      <c r="E102" t="s">
        <v>183</v>
      </c>
      <c r="F102" t="s">
        <v>2810</v>
      </c>
      <c r="G102" t="s">
        <v>5006</v>
      </c>
      <c r="H102" t="s">
        <v>6405</v>
      </c>
      <c r="J102" t="s">
        <v>177</v>
      </c>
      <c r="K102" t="s">
        <v>178</v>
      </c>
      <c r="N102" t="s">
        <v>184</v>
      </c>
      <c r="O102" t="s">
        <v>185</v>
      </c>
      <c r="R102" t="s">
        <v>2808</v>
      </c>
      <c r="S102" t="s">
        <v>2809</v>
      </c>
      <c r="V102" t="s">
        <v>180</v>
      </c>
    </row>
    <row r="103" spans="1:23">
      <c r="A103" t="s">
        <v>26</v>
      </c>
      <c r="B103">
        <v>7021577</v>
      </c>
      <c r="C103">
        <v>20150507</v>
      </c>
      <c r="D103" t="s">
        <v>27</v>
      </c>
    </row>
    <row r="104" spans="1:23">
      <c r="A104" t="s">
        <v>28</v>
      </c>
      <c r="B104" t="str">
        <f>HYPERLINK("http://node-02:8194/pid,7021577,20150507,prediction_time_crc,demographics&amp;P_Red&amp;P_Red2&amp;P_BP&amp;P_Cholesterol&amp;P_Diabetes&amp;P_Renal&amp;P_Liver&amp;P_White&amp;P_IONS&amp;drugs_heatmap&amp;RC","OpenViewer")</f>
        <v>OpenViewer</v>
      </c>
    </row>
    <row r="106" spans="1:23">
      <c r="A106">
        <v>7163781</v>
      </c>
      <c r="B106">
        <v>20150813</v>
      </c>
      <c r="C106">
        <v>0</v>
      </c>
      <c r="D106">
        <v>4.9129199999999998E-2</v>
      </c>
      <c r="E106" t="s">
        <v>186</v>
      </c>
      <c r="F106" t="s">
        <v>2811</v>
      </c>
      <c r="G106" t="s">
        <v>5007</v>
      </c>
      <c r="H106" t="s">
        <v>6406</v>
      </c>
    </row>
    <row r="107" spans="1:23">
      <c r="A107">
        <v>7163781</v>
      </c>
      <c r="B107">
        <v>20150813</v>
      </c>
      <c r="C107">
        <v>0</v>
      </c>
      <c r="D107">
        <v>4.9129199999999998E-2</v>
      </c>
      <c r="E107" t="s">
        <v>187</v>
      </c>
      <c r="F107" t="s">
        <v>2812</v>
      </c>
      <c r="G107" t="s">
        <v>5008</v>
      </c>
      <c r="H107" t="s">
        <v>6407</v>
      </c>
      <c r="J107" t="s">
        <v>188</v>
      </c>
      <c r="N107" t="s">
        <v>188</v>
      </c>
      <c r="R107" t="s">
        <v>188</v>
      </c>
      <c r="V107" t="s">
        <v>188</v>
      </c>
    </row>
    <row r="108" spans="1:23">
      <c r="A108">
        <v>7163781</v>
      </c>
      <c r="B108">
        <v>20150813</v>
      </c>
      <c r="C108">
        <v>0</v>
      </c>
      <c r="D108">
        <v>4.9129199999999998E-2</v>
      </c>
      <c r="E108" t="s">
        <v>189</v>
      </c>
      <c r="F108" t="s">
        <v>2813</v>
      </c>
      <c r="G108" t="s">
        <v>5009</v>
      </c>
      <c r="H108" t="s">
        <v>6408</v>
      </c>
      <c r="J108" t="s">
        <v>2814</v>
      </c>
      <c r="K108" t="s">
        <v>2815</v>
      </c>
      <c r="N108" t="s">
        <v>190</v>
      </c>
      <c r="R108" t="s">
        <v>7567</v>
      </c>
      <c r="V108" t="s">
        <v>190</v>
      </c>
    </row>
    <row r="109" spans="1:23">
      <c r="A109">
        <v>7163781</v>
      </c>
      <c r="B109">
        <v>20150813</v>
      </c>
      <c r="C109">
        <v>0</v>
      </c>
      <c r="D109">
        <v>4.9129199999999998E-2</v>
      </c>
      <c r="E109" t="s">
        <v>191</v>
      </c>
      <c r="F109" t="s">
        <v>2816</v>
      </c>
      <c r="G109" t="s">
        <v>5010</v>
      </c>
      <c r="H109" t="s">
        <v>6409</v>
      </c>
      <c r="J109" t="s">
        <v>197</v>
      </c>
      <c r="K109" t="s">
        <v>198</v>
      </c>
      <c r="N109" t="s">
        <v>192</v>
      </c>
      <c r="R109" t="s">
        <v>7568</v>
      </c>
      <c r="V109" t="s">
        <v>192</v>
      </c>
    </row>
    <row r="110" spans="1:23">
      <c r="A110">
        <v>7163781</v>
      </c>
      <c r="B110">
        <v>20150813</v>
      </c>
      <c r="C110">
        <v>0</v>
      </c>
      <c r="D110">
        <v>4.9129199999999998E-2</v>
      </c>
      <c r="E110" t="s">
        <v>193</v>
      </c>
      <c r="F110" t="s">
        <v>2817</v>
      </c>
      <c r="G110" t="s">
        <v>5011</v>
      </c>
      <c r="H110" t="s">
        <v>6410</v>
      </c>
      <c r="J110" t="s">
        <v>2818</v>
      </c>
      <c r="K110" t="s">
        <v>2819</v>
      </c>
      <c r="N110" t="s">
        <v>194</v>
      </c>
      <c r="O110" t="s">
        <v>195</v>
      </c>
      <c r="R110" t="s">
        <v>7569</v>
      </c>
      <c r="V110" t="s">
        <v>206</v>
      </c>
    </row>
    <row r="111" spans="1:23">
      <c r="A111">
        <v>7163781</v>
      </c>
      <c r="B111">
        <v>20150813</v>
      </c>
      <c r="C111">
        <v>0</v>
      </c>
      <c r="D111">
        <v>4.9129199999999998E-2</v>
      </c>
      <c r="E111" t="s">
        <v>196</v>
      </c>
      <c r="F111" t="s">
        <v>2820</v>
      </c>
      <c r="G111" t="s">
        <v>5012</v>
      </c>
      <c r="H111" t="s">
        <v>6411</v>
      </c>
      <c r="J111" t="s">
        <v>2821</v>
      </c>
      <c r="K111" t="s">
        <v>2822</v>
      </c>
      <c r="N111" t="s">
        <v>197</v>
      </c>
      <c r="O111" t="s">
        <v>198</v>
      </c>
      <c r="R111" t="s">
        <v>5017</v>
      </c>
      <c r="V111" t="s">
        <v>200</v>
      </c>
      <c r="W111" t="s">
        <v>201</v>
      </c>
    </row>
    <row r="112" spans="1:23">
      <c r="A112">
        <v>7163781</v>
      </c>
      <c r="B112">
        <v>20150813</v>
      </c>
      <c r="C112">
        <v>0</v>
      </c>
      <c r="D112">
        <v>4.9129199999999998E-2</v>
      </c>
      <c r="E112" t="s">
        <v>199</v>
      </c>
      <c r="F112" t="s">
        <v>2823</v>
      </c>
      <c r="G112" t="s">
        <v>5013</v>
      </c>
      <c r="H112" t="s">
        <v>6412</v>
      </c>
      <c r="J112" t="s">
        <v>2824</v>
      </c>
      <c r="K112" t="s">
        <v>2825</v>
      </c>
      <c r="N112" t="s">
        <v>200</v>
      </c>
      <c r="O112" t="s">
        <v>201</v>
      </c>
      <c r="R112" t="s">
        <v>2832</v>
      </c>
      <c r="V112" t="s">
        <v>203</v>
      </c>
      <c r="W112" t="s">
        <v>204</v>
      </c>
    </row>
    <row r="113" spans="1:23">
      <c r="A113">
        <v>7163781</v>
      </c>
      <c r="B113">
        <v>20150813</v>
      </c>
      <c r="C113">
        <v>0</v>
      </c>
      <c r="D113">
        <v>4.9129199999999998E-2</v>
      </c>
      <c r="E113" t="s">
        <v>202</v>
      </c>
      <c r="F113" t="s">
        <v>2826</v>
      </c>
      <c r="G113" t="s">
        <v>5014</v>
      </c>
      <c r="H113" t="s">
        <v>6413</v>
      </c>
      <c r="J113" t="s">
        <v>2827</v>
      </c>
      <c r="N113" t="s">
        <v>203</v>
      </c>
      <c r="O113" t="s">
        <v>204</v>
      </c>
      <c r="R113" t="s">
        <v>2824</v>
      </c>
      <c r="S113" t="s">
        <v>2825</v>
      </c>
      <c r="V113" t="s">
        <v>197</v>
      </c>
      <c r="W113" t="s">
        <v>198</v>
      </c>
    </row>
    <row r="114" spans="1:23">
      <c r="A114">
        <v>7163781</v>
      </c>
      <c r="B114">
        <v>20150813</v>
      </c>
      <c r="C114">
        <v>0</v>
      </c>
      <c r="D114">
        <v>4.9129199999999998E-2</v>
      </c>
      <c r="E114" t="s">
        <v>205</v>
      </c>
      <c r="F114" t="s">
        <v>2828</v>
      </c>
      <c r="G114" t="s">
        <v>5015</v>
      </c>
      <c r="H114" t="s">
        <v>6414</v>
      </c>
      <c r="J114" t="s">
        <v>2829</v>
      </c>
      <c r="K114" t="s">
        <v>2830</v>
      </c>
      <c r="N114" t="s">
        <v>206</v>
      </c>
      <c r="R114" t="s">
        <v>2818</v>
      </c>
      <c r="S114" t="s">
        <v>2819</v>
      </c>
      <c r="V114" t="s">
        <v>194</v>
      </c>
      <c r="W114" t="s">
        <v>195</v>
      </c>
    </row>
    <row r="115" spans="1:23">
      <c r="A115">
        <v>7163781</v>
      </c>
      <c r="B115">
        <v>20150813</v>
      </c>
      <c r="C115">
        <v>0</v>
      </c>
      <c r="D115">
        <v>4.9129199999999998E-2</v>
      </c>
      <c r="E115" t="s">
        <v>207</v>
      </c>
      <c r="F115" t="s">
        <v>2831</v>
      </c>
      <c r="G115" t="s">
        <v>5016</v>
      </c>
      <c r="H115" t="s">
        <v>6415</v>
      </c>
      <c r="J115" t="s">
        <v>2832</v>
      </c>
      <c r="N115" t="s">
        <v>208</v>
      </c>
      <c r="O115" t="s">
        <v>209</v>
      </c>
      <c r="R115" t="s">
        <v>206</v>
      </c>
      <c r="V115" t="s">
        <v>5017</v>
      </c>
    </row>
    <row r="116" spans="1:23">
      <c r="A116" t="s">
        <v>26</v>
      </c>
      <c r="B116">
        <v>7163781</v>
      </c>
      <c r="C116">
        <v>20150813</v>
      </c>
      <c r="D116" t="s">
        <v>27</v>
      </c>
    </row>
    <row r="117" spans="1:23">
      <c r="A117" t="s">
        <v>28</v>
      </c>
      <c r="B117" t="str">
        <f>HYPERLINK("http://node-02:8194/pid,7163781,20150813,prediction_time_crc,demographics&amp;P_Red&amp;P_Red2&amp;P_BP&amp;P_Cholesterol&amp;P_Diabetes&amp;P_Renal&amp;P_Liver&amp;P_White&amp;P_IONS&amp;drugs_heatmap&amp;RC","OpenViewer")</f>
        <v>OpenViewer</v>
      </c>
    </row>
    <row r="119" spans="1:23">
      <c r="A119">
        <v>7274560</v>
      </c>
      <c r="B119">
        <v>20150224</v>
      </c>
      <c r="C119">
        <v>0</v>
      </c>
      <c r="D119">
        <v>1.88689E-3</v>
      </c>
      <c r="E119" t="s">
        <v>210</v>
      </c>
      <c r="F119" t="s">
        <v>2833</v>
      </c>
      <c r="G119" t="s">
        <v>5018</v>
      </c>
      <c r="H119" t="s">
        <v>6416</v>
      </c>
    </row>
    <row r="120" spans="1:23">
      <c r="A120">
        <v>7274560</v>
      </c>
      <c r="B120">
        <v>20150224</v>
      </c>
      <c r="C120">
        <v>0</v>
      </c>
      <c r="D120">
        <v>1.88689E-3</v>
      </c>
      <c r="E120" t="s">
        <v>211</v>
      </c>
      <c r="F120" t="s">
        <v>2834</v>
      </c>
      <c r="G120" t="s">
        <v>5019</v>
      </c>
      <c r="H120" t="s">
        <v>6417</v>
      </c>
      <c r="J120" t="s">
        <v>225</v>
      </c>
      <c r="N120" t="s">
        <v>212</v>
      </c>
      <c r="O120" t="s">
        <v>213</v>
      </c>
      <c r="R120" t="s">
        <v>7570</v>
      </c>
      <c r="V120" t="s">
        <v>212</v>
      </c>
      <c r="W120" t="s">
        <v>213</v>
      </c>
    </row>
    <row r="121" spans="1:23">
      <c r="A121">
        <v>7274560</v>
      </c>
      <c r="B121">
        <v>20150224</v>
      </c>
      <c r="C121">
        <v>0</v>
      </c>
      <c r="D121">
        <v>1.88689E-3</v>
      </c>
      <c r="E121" t="s">
        <v>214</v>
      </c>
      <c r="F121" t="s">
        <v>2835</v>
      </c>
      <c r="G121" t="s">
        <v>5020</v>
      </c>
      <c r="H121" t="s">
        <v>6418</v>
      </c>
      <c r="J121" t="s">
        <v>2836</v>
      </c>
      <c r="K121" t="s">
        <v>2837</v>
      </c>
      <c r="N121" t="s">
        <v>215</v>
      </c>
      <c r="O121" t="s">
        <v>216</v>
      </c>
      <c r="R121" t="s">
        <v>225</v>
      </c>
      <c r="V121" t="s">
        <v>227</v>
      </c>
    </row>
    <row r="122" spans="1:23">
      <c r="A122">
        <v>7274560</v>
      </c>
      <c r="B122">
        <v>20150224</v>
      </c>
      <c r="C122">
        <v>0</v>
      </c>
      <c r="D122">
        <v>1.88689E-3</v>
      </c>
      <c r="E122" t="s">
        <v>217</v>
      </c>
      <c r="F122" t="s">
        <v>2838</v>
      </c>
      <c r="G122" t="s">
        <v>5021</v>
      </c>
      <c r="H122" t="s">
        <v>6419</v>
      </c>
      <c r="J122" t="s">
        <v>2839</v>
      </c>
      <c r="K122" t="s">
        <v>2840</v>
      </c>
      <c r="N122" t="s">
        <v>218</v>
      </c>
      <c r="R122" t="s">
        <v>215</v>
      </c>
      <c r="S122" t="s">
        <v>216</v>
      </c>
      <c r="V122" t="s">
        <v>220</v>
      </c>
      <c r="W122" t="s">
        <v>221</v>
      </c>
    </row>
    <row r="123" spans="1:23">
      <c r="A123">
        <v>7274560</v>
      </c>
      <c r="B123">
        <v>20150224</v>
      </c>
      <c r="C123">
        <v>0</v>
      </c>
      <c r="D123">
        <v>1.88689E-3</v>
      </c>
      <c r="E123" t="s">
        <v>219</v>
      </c>
      <c r="F123" t="s">
        <v>2841</v>
      </c>
      <c r="G123" t="s">
        <v>5022</v>
      </c>
      <c r="H123" t="s">
        <v>6420</v>
      </c>
      <c r="J123" t="s">
        <v>215</v>
      </c>
      <c r="K123" t="s">
        <v>216</v>
      </c>
      <c r="N123" t="s">
        <v>220</v>
      </c>
      <c r="O123" t="s">
        <v>221</v>
      </c>
      <c r="R123" t="s">
        <v>218</v>
      </c>
      <c r="V123" t="s">
        <v>215</v>
      </c>
      <c r="W123" t="s">
        <v>216</v>
      </c>
    </row>
    <row r="124" spans="1:23">
      <c r="A124">
        <v>7274560</v>
      </c>
      <c r="B124">
        <v>20150224</v>
      </c>
      <c r="C124">
        <v>0</v>
      </c>
      <c r="D124">
        <v>1.88689E-3</v>
      </c>
      <c r="E124" t="s">
        <v>222</v>
      </c>
      <c r="F124" t="s">
        <v>2842</v>
      </c>
      <c r="G124" t="s">
        <v>5023</v>
      </c>
      <c r="H124" t="s">
        <v>6421</v>
      </c>
      <c r="J124" t="s">
        <v>2843</v>
      </c>
      <c r="N124" t="s">
        <v>223</v>
      </c>
      <c r="R124" t="s">
        <v>7571</v>
      </c>
      <c r="V124" t="s">
        <v>231</v>
      </c>
    </row>
    <row r="125" spans="1:23">
      <c r="A125">
        <v>7274560</v>
      </c>
      <c r="B125">
        <v>20150224</v>
      </c>
      <c r="C125">
        <v>0</v>
      </c>
      <c r="D125">
        <v>1.88689E-3</v>
      </c>
      <c r="E125" t="s">
        <v>224</v>
      </c>
      <c r="F125" t="s">
        <v>2844</v>
      </c>
      <c r="G125" t="s">
        <v>5024</v>
      </c>
      <c r="H125" t="s">
        <v>6422</v>
      </c>
      <c r="J125" t="s">
        <v>212</v>
      </c>
      <c r="K125" t="s">
        <v>213</v>
      </c>
      <c r="N125" t="s">
        <v>225</v>
      </c>
      <c r="R125" t="s">
        <v>2849</v>
      </c>
      <c r="V125" t="s">
        <v>229</v>
      </c>
    </row>
    <row r="126" spans="1:23">
      <c r="A126">
        <v>7274560</v>
      </c>
      <c r="B126">
        <v>20150224</v>
      </c>
      <c r="C126">
        <v>0</v>
      </c>
      <c r="D126">
        <v>1.88689E-3</v>
      </c>
      <c r="E126" t="s">
        <v>226</v>
      </c>
      <c r="F126" t="s">
        <v>2845</v>
      </c>
      <c r="G126" t="s">
        <v>5025</v>
      </c>
      <c r="H126" t="s">
        <v>6423</v>
      </c>
      <c r="J126" t="s">
        <v>2846</v>
      </c>
      <c r="K126" t="s">
        <v>2847</v>
      </c>
      <c r="N126" t="s">
        <v>227</v>
      </c>
      <c r="R126" t="s">
        <v>2839</v>
      </c>
      <c r="S126" t="s">
        <v>2840</v>
      </c>
      <c r="V126" t="s">
        <v>5026</v>
      </c>
    </row>
    <row r="127" spans="1:23">
      <c r="A127">
        <v>7274560</v>
      </c>
      <c r="B127">
        <v>20150224</v>
      </c>
      <c r="C127">
        <v>0</v>
      </c>
      <c r="D127">
        <v>1.88689E-3</v>
      </c>
      <c r="E127" t="s">
        <v>228</v>
      </c>
      <c r="F127" t="s">
        <v>2848</v>
      </c>
      <c r="G127" t="s">
        <v>5027</v>
      </c>
      <c r="H127" t="s">
        <v>6424</v>
      </c>
      <c r="J127" t="s">
        <v>2849</v>
      </c>
      <c r="N127" t="s">
        <v>229</v>
      </c>
      <c r="R127" t="s">
        <v>220</v>
      </c>
      <c r="S127" t="s">
        <v>221</v>
      </c>
      <c r="V127" t="s">
        <v>218</v>
      </c>
    </row>
    <row r="128" spans="1:23">
      <c r="A128">
        <v>7274560</v>
      </c>
      <c r="B128">
        <v>20150224</v>
      </c>
      <c r="C128">
        <v>0</v>
      </c>
      <c r="D128">
        <v>1.88689E-3</v>
      </c>
      <c r="E128" t="s">
        <v>230</v>
      </c>
      <c r="F128" t="s">
        <v>2850</v>
      </c>
      <c r="G128" t="s">
        <v>5028</v>
      </c>
      <c r="H128" t="s">
        <v>6425</v>
      </c>
      <c r="J128" t="s">
        <v>229</v>
      </c>
      <c r="N128" t="s">
        <v>231</v>
      </c>
      <c r="R128" t="s">
        <v>212</v>
      </c>
      <c r="S128" t="s">
        <v>213</v>
      </c>
      <c r="V128" t="s">
        <v>5029</v>
      </c>
      <c r="W128" t="s">
        <v>5030</v>
      </c>
    </row>
    <row r="129" spans="1:23">
      <c r="A129" t="s">
        <v>26</v>
      </c>
      <c r="B129">
        <v>7274560</v>
      </c>
      <c r="C129">
        <v>20150224</v>
      </c>
      <c r="D129" t="s">
        <v>27</v>
      </c>
    </row>
    <row r="130" spans="1:23">
      <c r="A130" t="s">
        <v>28</v>
      </c>
      <c r="B130" t="str">
        <f>HYPERLINK("http://node-02:8194/pid,7274560,20150224,prediction_time_crc,demographics&amp;P_Red&amp;P_Red2&amp;P_BP&amp;P_Cholesterol&amp;P_Diabetes&amp;P_Renal&amp;P_Liver&amp;P_White&amp;P_IONS&amp;drugs_heatmap&amp;RC","OpenViewer")</f>
        <v>OpenViewer</v>
      </c>
    </row>
    <row r="132" spans="1:23">
      <c r="A132">
        <v>7390745</v>
      </c>
      <c r="B132">
        <v>20150513</v>
      </c>
      <c r="C132">
        <v>0</v>
      </c>
      <c r="D132">
        <v>5.3167600000000002E-2</v>
      </c>
      <c r="E132" t="s">
        <v>232</v>
      </c>
      <c r="F132" t="s">
        <v>2851</v>
      </c>
      <c r="G132" t="s">
        <v>5031</v>
      </c>
      <c r="H132" t="s">
        <v>6426</v>
      </c>
      <c r="J132" t="s">
        <v>234</v>
      </c>
      <c r="R132" t="s">
        <v>234</v>
      </c>
    </row>
    <row r="133" spans="1:23">
      <c r="A133">
        <v>7390745</v>
      </c>
      <c r="B133">
        <v>20150513</v>
      </c>
      <c r="C133">
        <v>0</v>
      </c>
      <c r="D133">
        <v>5.3167600000000002E-2</v>
      </c>
      <c r="E133" t="s">
        <v>233</v>
      </c>
      <c r="F133" t="s">
        <v>2852</v>
      </c>
      <c r="G133" t="s">
        <v>5032</v>
      </c>
      <c r="H133" t="s">
        <v>6427</v>
      </c>
      <c r="N133" t="s">
        <v>234</v>
      </c>
      <c r="V133" t="s">
        <v>234</v>
      </c>
    </row>
    <row r="134" spans="1:23">
      <c r="A134">
        <v>7390745</v>
      </c>
      <c r="B134">
        <v>20150513</v>
      </c>
      <c r="C134">
        <v>0</v>
      </c>
      <c r="D134">
        <v>5.3167600000000002E-2</v>
      </c>
      <c r="E134" t="s">
        <v>235</v>
      </c>
      <c r="F134" t="s">
        <v>2853</v>
      </c>
      <c r="G134" t="s">
        <v>5033</v>
      </c>
      <c r="H134" t="s">
        <v>6428</v>
      </c>
      <c r="J134" t="s">
        <v>243</v>
      </c>
      <c r="N134" t="s">
        <v>236</v>
      </c>
      <c r="O134" t="s">
        <v>237</v>
      </c>
    </row>
    <row r="135" spans="1:23">
      <c r="A135">
        <v>7390745</v>
      </c>
      <c r="B135">
        <v>20150513</v>
      </c>
      <c r="C135">
        <v>0</v>
      </c>
      <c r="D135">
        <v>5.3167600000000002E-2</v>
      </c>
      <c r="E135" t="s">
        <v>238</v>
      </c>
      <c r="F135" t="s">
        <v>2854</v>
      </c>
      <c r="G135" t="s">
        <v>5034</v>
      </c>
      <c r="H135" t="s">
        <v>6429</v>
      </c>
      <c r="J135" t="s">
        <v>236</v>
      </c>
      <c r="K135" t="s">
        <v>237</v>
      </c>
      <c r="R135" t="s">
        <v>240</v>
      </c>
      <c r="S135" t="s">
        <v>241</v>
      </c>
      <c r="V135" t="s">
        <v>236</v>
      </c>
      <c r="W135" t="s">
        <v>237</v>
      </c>
    </row>
    <row r="136" spans="1:23">
      <c r="A136">
        <v>7390745</v>
      </c>
      <c r="B136">
        <v>20150513</v>
      </c>
      <c r="C136">
        <v>0</v>
      </c>
      <c r="D136">
        <v>5.3167600000000002E-2</v>
      </c>
      <c r="E136" t="s">
        <v>239</v>
      </c>
      <c r="F136" t="s">
        <v>2855</v>
      </c>
      <c r="G136" t="s">
        <v>5035</v>
      </c>
      <c r="H136" t="s">
        <v>6430</v>
      </c>
      <c r="J136" t="s">
        <v>245</v>
      </c>
      <c r="K136" t="s">
        <v>246</v>
      </c>
      <c r="N136" t="s">
        <v>240</v>
      </c>
      <c r="O136" t="s">
        <v>241</v>
      </c>
      <c r="R136" t="s">
        <v>7572</v>
      </c>
      <c r="S136" t="s">
        <v>7573</v>
      </c>
      <c r="T136" t="s">
        <v>7574</v>
      </c>
      <c r="V136" t="s">
        <v>5036</v>
      </c>
    </row>
    <row r="137" spans="1:23">
      <c r="A137">
        <v>7390745</v>
      </c>
      <c r="B137">
        <v>20150513</v>
      </c>
      <c r="C137">
        <v>0</v>
      </c>
      <c r="D137">
        <v>5.3167600000000002E-2</v>
      </c>
      <c r="E137" t="s">
        <v>242</v>
      </c>
      <c r="F137" t="s">
        <v>2856</v>
      </c>
      <c r="G137" t="s">
        <v>5037</v>
      </c>
      <c r="H137" t="s">
        <v>6431</v>
      </c>
      <c r="N137" t="s">
        <v>243</v>
      </c>
      <c r="R137" t="s">
        <v>7575</v>
      </c>
      <c r="V137" t="s">
        <v>240</v>
      </c>
      <c r="W137" t="s">
        <v>241</v>
      </c>
    </row>
    <row r="138" spans="1:23">
      <c r="A138">
        <v>7390745</v>
      </c>
      <c r="B138">
        <v>20150513</v>
      </c>
      <c r="C138">
        <v>0</v>
      </c>
      <c r="D138">
        <v>5.3167600000000002E-2</v>
      </c>
      <c r="E138" t="s">
        <v>244</v>
      </c>
      <c r="F138" t="s">
        <v>2857</v>
      </c>
      <c r="G138" t="s">
        <v>5038</v>
      </c>
      <c r="H138" t="s">
        <v>6432</v>
      </c>
      <c r="J138" t="s">
        <v>2858</v>
      </c>
      <c r="K138" t="s">
        <v>2859</v>
      </c>
      <c r="N138" t="s">
        <v>245</v>
      </c>
      <c r="O138" t="s">
        <v>246</v>
      </c>
      <c r="R138" t="s">
        <v>243</v>
      </c>
      <c r="V138" t="s">
        <v>243</v>
      </c>
    </row>
    <row r="139" spans="1:23">
      <c r="A139">
        <v>7390745</v>
      </c>
      <c r="B139">
        <v>20150513</v>
      </c>
      <c r="C139">
        <v>0</v>
      </c>
      <c r="D139">
        <v>5.3167600000000002E-2</v>
      </c>
      <c r="E139" t="s">
        <v>247</v>
      </c>
      <c r="F139" t="s">
        <v>2860</v>
      </c>
      <c r="G139" t="s">
        <v>5039</v>
      </c>
      <c r="H139" t="s">
        <v>6433</v>
      </c>
      <c r="J139" t="s">
        <v>2861</v>
      </c>
      <c r="N139" t="s">
        <v>248</v>
      </c>
      <c r="R139" t="s">
        <v>7576</v>
      </c>
      <c r="V139" t="s">
        <v>5040</v>
      </c>
      <c r="W139" t="s">
        <v>5041</v>
      </c>
    </row>
    <row r="140" spans="1:23">
      <c r="A140">
        <v>7390745</v>
      </c>
      <c r="B140">
        <v>20150513</v>
      </c>
      <c r="C140">
        <v>0</v>
      </c>
      <c r="D140">
        <v>5.3167600000000002E-2</v>
      </c>
      <c r="E140" t="s">
        <v>249</v>
      </c>
      <c r="F140" t="s">
        <v>2862</v>
      </c>
      <c r="G140" t="s">
        <v>5042</v>
      </c>
      <c r="H140" t="s">
        <v>6434</v>
      </c>
      <c r="J140" t="s">
        <v>2863</v>
      </c>
      <c r="N140" t="s">
        <v>250</v>
      </c>
      <c r="R140" t="s">
        <v>236</v>
      </c>
      <c r="S140" t="s">
        <v>237</v>
      </c>
      <c r="V140" t="s">
        <v>5043</v>
      </c>
    </row>
    <row r="141" spans="1:23">
      <c r="A141">
        <v>7390745</v>
      </c>
      <c r="B141">
        <v>20150513</v>
      </c>
      <c r="C141">
        <v>0</v>
      </c>
      <c r="D141">
        <v>5.3167600000000002E-2</v>
      </c>
      <c r="E141" t="s">
        <v>251</v>
      </c>
      <c r="F141" t="s">
        <v>2864</v>
      </c>
      <c r="G141" t="s">
        <v>5044</v>
      </c>
      <c r="H141" t="s">
        <v>6435</v>
      </c>
      <c r="J141" t="s">
        <v>2865</v>
      </c>
      <c r="K141" t="s">
        <v>2866</v>
      </c>
      <c r="N141" t="s">
        <v>252</v>
      </c>
      <c r="O141" t="s">
        <v>253</v>
      </c>
      <c r="P141" t="s">
        <v>254</v>
      </c>
      <c r="R141" t="s">
        <v>245</v>
      </c>
      <c r="S141" t="s">
        <v>246</v>
      </c>
      <c r="V141" t="s">
        <v>248</v>
      </c>
    </row>
    <row r="142" spans="1:23">
      <c r="A142" t="s">
        <v>26</v>
      </c>
      <c r="B142">
        <v>7390745</v>
      </c>
      <c r="C142">
        <v>20150513</v>
      </c>
      <c r="D142" t="s">
        <v>27</v>
      </c>
    </row>
    <row r="143" spans="1:23">
      <c r="A143" t="s">
        <v>28</v>
      </c>
      <c r="B143" t="str">
        <f>HYPERLINK("http://node-02:8194/pid,7390745,20150513,prediction_time_crc,demographics&amp;P_Red&amp;P_Red2&amp;P_BP&amp;P_Cholesterol&amp;P_Diabetes&amp;P_Renal&amp;P_Liver&amp;P_White&amp;P_IONS&amp;drugs_heatmap&amp;RC","OpenViewer")</f>
        <v>OpenViewer</v>
      </c>
    </row>
    <row r="145" spans="1:23">
      <c r="A145">
        <v>7525838</v>
      </c>
      <c r="B145">
        <v>20150331</v>
      </c>
      <c r="C145">
        <v>1</v>
      </c>
      <c r="D145">
        <v>0.90577700000000005</v>
      </c>
      <c r="E145" t="s">
        <v>255</v>
      </c>
      <c r="F145" t="s">
        <v>2867</v>
      </c>
      <c r="G145" t="s">
        <v>5045</v>
      </c>
      <c r="H145" t="s">
        <v>6436</v>
      </c>
      <c r="J145" t="s">
        <v>268</v>
      </c>
      <c r="K145" t="s">
        <v>269</v>
      </c>
      <c r="N145" t="s">
        <v>256</v>
      </c>
      <c r="R145" t="s">
        <v>256</v>
      </c>
      <c r="V145" t="s">
        <v>256</v>
      </c>
    </row>
    <row r="146" spans="1:23">
      <c r="A146">
        <v>7525838</v>
      </c>
      <c r="B146">
        <v>20150331</v>
      </c>
      <c r="C146">
        <v>1</v>
      </c>
      <c r="D146">
        <v>0.90577700000000005</v>
      </c>
      <c r="E146" t="s">
        <v>257</v>
      </c>
      <c r="F146" t="s">
        <v>2868</v>
      </c>
      <c r="G146" t="s">
        <v>5046</v>
      </c>
      <c r="H146" t="s">
        <v>6437</v>
      </c>
      <c r="J146" t="s">
        <v>258</v>
      </c>
      <c r="K146" t="s">
        <v>259</v>
      </c>
      <c r="N146" t="s">
        <v>258</v>
      </c>
      <c r="O146" t="s">
        <v>259</v>
      </c>
      <c r="R146" t="s">
        <v>7577</v>
      </c>
    </row>
    <row r="147" spans="1:23">
      <c r="A147">
        <v>7525838</v>
      </c>
      <c r="B147">
        <v>20150331</v>
      </c>
      <c r="C147">
        <v>1</v>
      </c>
      <c r="D147">
        <v>0.90577700000000005</v>
      </c>
      <c r="E147" t="s">
        <v>260</v>
      </c>
      <c r="F147" t="s">
        <v>2869</v>
      </c>
      <c r="G147" t="s">
        <v>5047</v>
      </c>
      <c r="H147" t="s">
        <v>6438</v>
      </c>
      <c r="J147" t="s">
        <v>256</v>
      </c>
      <c r="R147" t="s">
        <v>2878</v>
      </c>
      <c r="S147" t="s">
        <v>2879</v>
      </c>
      <c r="V147" t="s">
        <v>258</v>
      </c>
      <c r="W147" t="s">
        <v>259</v>
      </c>
    </row>
    <row r="148" spans="1:23">
      <c r="A148">
        <v>7525838</v>
      </c>
      <c r="B148">
        <v>20150331</v>
      </c>
      <c r="C148">
        <v>1</v>
      </c>
      <c r="D148">
        <v>0.90577700000000005</v>
      </c>
      <c r="E148" t="s">
        <v>261</v>
      </c>
      <c r="F148" t="s">
        <v>2870</v>
      </c>
      <c r="G148" t="s">
        <v>5048</v>
      </c>
      <c r="H148" t="s">
        <v>6439</v>
      </c>
      <c r="J148" t="s">
        <v>266</v>
      </c>
      <c r="N148" t="s">
        <v>262</v>
      </c>
      <c r="R148" t="s">
        <v>262</v>
      </c>
      <c r="V148" t="s">
        <v>262</v>
      </c>
    </row>
    <row r="149" spans="1:23">
      <c r="A149">
        <v>7525838</v>
      </c>
      <c r="B149">
        <v>20150331</v>
      </c>
      <c r="C149">
        <v>1</v>
      </c>
      <c r="D149">
        <v>0.90577700000000005</v>
      </c>
      <c r="E149" t="s">
        <v>263</v>
      </c>
      <c r="F149" t="s">
        <v>2871</v>
      </c>
      <c r="G149" t="s">
        <v>5049</v>
      </c>
      <c r="H149" t="s">
        <v>6440</v>
      </c>
      <c r="J149" t="s">
        <v>2872</v>
      </c>
      <c r="K149" t="s">
        <v>2873</v>
      </c>
      <c r="N149" t="s">
        <v>264</v>
      </c>
      <c r="R149" t="s">
        <v>266</v>
      </c>
      <c r="V149" t="s">
        <v>264</v>
      </c>
    </row>
    <row r="150" spans="1:23">
      <c r="A150">
        <v>7525838</v>
      </c>
      <c r="B150">
        <v>20150331</v>
      </c>
      <c r="C150">
        <v>1</v>
      </c>
      <c r="D150">
        <v>0.90577700000000005</v>
      </c>
      <c r="E150" t="s">
        <v>265</v>
      </c>
      <c r="F150" t="s">
        <v>2874</v>
      </c>
      <c r="G150" t="s">
        <v>5050</v>
      </c>
      <c r="H150" t="s">
        <v>6441</v>
      </c>
      <c r="N150" t="s">
        <v>266</v>
      </c>
      <c r="R150" t="s">
        <v>273</v>
      </c>
      <c r="V150" t="s">
        <v>273</v>
      </c>
    </row>
    <row r="151" spans="1:23">
      <c r="A151">
        <v>7525838</v>
      </c>
      <c r="B151">
        <v>20150331</v>
      </c>
      <c r="C151">
        <v>1</v>
      </c>
      <c r="D151">
        <v>0.90577700000000005</v>
      </c>
      <c r="E151" t="s">
        <v>267</v>
      </c>
      <c r="F151" t="s">
        <v>2875</v>
      </c>
      <c r="G151" t="s">
        <v>5051</v>
      </c>
      <c r="H151" t="s">
        <v>6442</v>
      </c>
      <c r="J151" t="s">
        <v>2876</v>
      </c>
      <c r="N151" t="s">
        <v>268</v>
      </c>
      <c r="O151" t="s">
        <v>269</v>
      </c>
      <c r="R151" t="s">
        <v>268</v>
      </c>
      <c r="S151" t="s">
        <v>269</v>
      </c>
      <c r="V151" t="s">
        <v>275</v>
      </c>
    </row>
    <row r="152" spans="1:23">
      <c r="A152">
        <v>7525838</v>
      </c>
      <c r="B152">
        <v>20150331</v>
      </c>
      <c r="C152">
        <v>1</v>
      </c>
      <c r="D152">
        <v>0.90577700000000005</v>
      </c>
      <c r="E152" t="s">
        <v>270</v>
      </c>
      <c r="F152" t="s">
        <v>2877</v>
      </c>
      <c r="G152" t="s">
        <v>5052</v>
      </c>
      <c r="H152" t="s">
        <v>6443</v>
      </c>
      <c r="J152" t="s">
        <v>2878</v>
      </c>
      <c r="K152" t="s">
        <v>2879</v>
      </c>
      <c r="N152" t="s">
        <v>271</v>
      </c>
      <c r="R152" t="s">
        <v>258</v>
      </c>
      <c r="S152" t="s">
        <v>259</v>
      </c>
      <c r="V152" t="s">
        <v>268</v>
      </c>
      <c r="W152" t="s">
        <v>269</v>
      </c>
    </row>
    <row r="153" spans="1:23">
      <c r="A153">
        <v>7525838</v>
      </c>
      <c r="B153">
        <v>20150331</v>
      </c>
      <c r="C153">
        <v>1</v>
      </c>
      <c r="D153">
        <v>0.90577700000000005</v>
      </c>
      <c r="E153" t="s">
        <v>272</v>
      </c>
      <c r="F153" t="s">
        <v>2880</v>
      </c>
      <c r="G153" t="s">
        <v>5053</v>
      </c>
      <c r="H153" t="s">
        <v>6444</v>
      </c>
      <c r="J153" t="s">
        <v>273</v>
      </c>
      <c r="N153" t="s">
        <v>273</v>
      </c>
      <c r="V153" t="s">
        <v>5054</v>
      </c>
      <c r="W153" t="s">
        <v>5055</v>
      </c>
    </row>
    <row r="154" spans="1:23">
      <c r="A154">
        <v>7525838</v>
      </c>
      <c r="B154">
        <v>20150331</v>
      </c>
      <c r="C154">
        <v>1</v>
      </c>
      <c r="D154">
        <v>0.90577700000000005</v>
      </c>
      <c r="E154" t="s">
        <v>274</v>
      </c>
      <c r="F154" t="s">
        <v>2881</v>
      </c>
      <c r="G154" t="s">
        <v>5056</v>
      </c>
      <c r="H154" t="s">
        <v>6445</v>
      </c>
      <c r="J154" t="s">
        <v>2882</v>
      </c>
      <c r="N154" t="s">
        <v>275</v>
      </c>
      <c r="R154" t="s">
        <v>264</v>
      </c>
      <c r="V154" t="s">
        <v>271</v>
      </c>
    </row>
    <row r="155" spans="1:23">
      <c r="A155" t="s">
        <v>26</v>
      </c>
      <c r="B155">
        <v>7525838</v>
      </c>
      <c r="C155">
        <v>20150331</v>
      </c>
      <c r="D155" t="s">
        <v>27</v>
      </c>
      <c r="E155">
        <v>5</v>
      </c>
      <c r="F155">
        <v>3</v>
      </c>
      <c r="G155">
        <v>5</v>
      </c>
      <c r="H155">
        <v>5</v>
      </c>
    </row>
    <row r="156" spans="1:23">
      <c r="A156" t="s">
        <v>28</v>
      </c>
      <c r="B156" t="str">
        <f>HYPERLINK("http://node-02:8194/pid,7525838,20150331,prediction_time_crc,demographics&amp;P_Red&amp;P_Red2&amp;P_BP&amp;P_Cholesterol&amp;P_Diabetes&amp;P_Renal&amp;P_Liver&amp;P_White&amp;P_IONS&amp;drugs_heatmap&amp;RC","OpenViewer")</f>
        <v>OpenViewer</v>
      </c>
    </row>
    <row r="158" spans="1:23">
      <c r="A158">
        <v>7632176</v>
      </c>
      <c r="B158">
        <v>20150925</v>
      </c>
      <c r="C158">
        <v>0</v>
      </c>
      <c r="D158">
        <v>0.91744499999999995</v>
      </c>
      <c r="E158" t="s">
        <v>276</v>
      </c>
      <c r="F158" t="s">
        <v>2883</v>
      </c>
      <c r="G158" t="s">
        <v>5057</v>
      </c>
      <c r="H158" t="s">
        <v>6446</v>
      </c>
      <c r="J158" t="s">
        <v>292</v>
      </c>
      <c r="K158" t="s">
        <v>293</v>
      </c>
      <c r="N158" t="s">
        <v>277</v>
      </c>
      <c r="R158" t="s">
        <v>277</v>
      </c>
      <c r="V158" t="s">
        <v>277</v>
      </c>
    </row>
    <row r="159" spans="1:23">
      <c r="A159">
        <v>7632176</v>
      </c>
      <c r="B159">
        <v>20150925</v>
      </c>
      <c r="C159">
        <v>0</v>
      </c>
      <c r="D159">
        <v>0.91744499999999995</v>
      </c>
      <c r="E159" t="s">
        <v>278</v>
      </c>
      <c r="F159" t="s">
        <v>2884</v>
      </c>
      <c r="G159" t="s">
        <v>5058</v>
      </c>
      <c r="H159" t="s">
        <v>6447</v>
      </c>
      <c r="J159" t="s">
        <v>277</v>
      </c>
      <c r="R159" t="s">
        <v>282</v>
      </c>
    </row>
    <row r="160" spans="1:23">
      <c r="A160">
        <v>7632176</v>
      </c>
      <c r="B160">
        <v>20150925</v>
      </c>
      <c r="C160">
        <v>0</v>
      </c>
      <c r="D160">
        <v>0.91744499999999995</v>
      </c>
      <c r="E160" t="s">
        <v>279</v>
      </c>
      <c r="F160" t="s">
        <v>2885</v>
      </c>
      <c r="G160" t="s">
        <v>5059</v>
      </c>
      <c r="H160" t="s">
        <v>6448</v>
      </c>
      <c r="J160" t="s">
        <v>288</v>
      </c>
      <c r="N160" t="s">
        <v>280</v>
      </c>
      <c r="R160" t="s">
        <v>290</v>
      </c>
      <c r="V160" t="s">
        <v>280</v>
      </c>
    </row>
    <row r="161" spans="1:23">
      <c r="A161">
        <v>7632176</v>
      </c>
      <c r="B161">
        <v>20150925</v>
      </c>
      <c r="C161">
        <v>0</v>
      </c>
      <c r="D161">
        <v>0.91744499999999995</v>
      </c>
      <c r="E161" t="s">
        <v>281</v>
      </c>
      <c r="F161" t="s">
        <v>2886</v>
      </c>
      <c r="G161" t="s">
        <v>5060</v>
      </c>
      <c r="H161" t="s">
        <v>6449</v>
      </c>
      <c r="J161" t="s">
        <v>2887</v>
      </c>
      <c r="N161" t="s">
        <v>282</v>
      </c>
      <c r="R161" t="s">
        <v>7578</v>
      </c>
      <c r="S161" t="s">
        <v>7579</v>
      </c>
      <c r="V161" t="s">
        <v>286</v>
      </c>
    </row>
    <row r="162" spans="1:23">
      <c r="A162">
        <v>7632176</v>
      </c>
      <c r="B162">
        <v>20150925</v>
      </c>
      <c r="C162">
        <v>0</v>
      </c>
      <c r="D162">
        <v>0.91744499999999995</v>
      </c>
      <c r="E162" t="s">
        <v>283</v>
      </c>
      <c r="F162" t="s">
        <v>2888</v>
      </c>
      <c r="G162" t="s">
        <v>5061</v>
      </c>
      <c r="H162" t="s">
        <v>6450</v>
      </c>
      <c r="J162" t="s">
        <v>2889</v>
      </c>
      <c r="N162" t="s">
        <v>284</v>
      </c>
      <c r="R162" t="s">
        <v>284</v>
      </c>
      <c r="V162" t="s">
        <v>282</v>
      </c>
    </row>
    <row r="163" spans="1:23">
      <c r="A163">
        <v>7632176</v>
      </c>
      <c r="B163">
        <v>20150925</v>
      </c>
      <c r="C163">
        <v>0</v>
      </c>
      <c r="D163">
        <v>0.91744499999999995</v>
      </c>
      <c r="E163" t="s">
        <v>285</v>
      </c>
      <c r="F163" t="s">
        <v>2890</v>
      </c>
      <c r="G163" t="s">
        <v>5062</v>
      </c>
      <c r="H163" t="s">
        <v>6451</v>
      </c>
      <c r="J163" t="s">
        <v>2891</v>
      </c>
      <c r="K163" t="s">
        <v>2892</v>
      </c>
      <c r="N163" t="s">
        <v>286</v>
      </c>
      <c r="R163" t="s">
        <v>286</v>
      </c>
      <c r="V163" t="s">
        <v>284</v>
      </c>
    </row>
    <row r="164" spans="1:23">
      <c r="A164">
        <v>7632176</v>
      </c>
      <c r="B164">
        <v>20150925</v>
      </c>
      <c r="C164">
        <v>0</v>
      </c>
      <c r="D164">
        <v>0.91744499999999995</v>
      </c>
      <c r="E164" t="s">
        <v>287</v>
      </c>
      <c r="F164" t="s">
        <v>2893</v>
      </c>
      <c r="G164" t="s">
        <v>5063</v>
      </c>
      <c r="H164" t="s">
        <v>6452</v>
      </c>
      <c r="J164" t="s">
        <v>2894</v>
      </c>
      <c r="K164" t="s">
        <v>2895</v>
      </c>
      <c r="L164" t="s">
        <v>2896</v>
      </c>
      <c r="N164" t="s">
        <v>288</v>
      </c>
      <c r="R164" t="s">
        <v>2894</v>
      </c>
      <c r="S164" t="s">
        <v>2895</v>
      </c>
      <c r="T164" t="s">
        <v>2896</v>
      </c>
      <c r="V164" t="s">
        <v>290</v>
      </c>
    </row>
    <row r="165" spans="1:23">
      <c r="A165">
        <v>7632176</v>
      </c>
      <c r="B165">
        <v>20150925</v>
      </c>
      <c r="C165">
        <v>0</v>
      </c>
      <c r="D165">
        <v>0.91744499999999995</v>
      </c>
      <c r="E165" t="s">
        <v>289</v>
      </c>
      <c r="F165" t="s">
        <v>2897</v>
      </c>
      <c r="G165" t="s">
        <v>5064</v>
      </c>
      <c r="H165" t="s">
        <v>6453</v>
      </c>
      <c r="J165" t="s">
        <v>280</v>
      </c>
      <c r="N165" t="s">
        <v>290</v>
      </c>
      <c r="R165" t="s">
        <v>288</v>
      </c>
      <c r="V165" t="s">
        <v>5065</v>
      </c>
      <c r="W165" t="s">
        <v>5066</v>
      </c>
    </row>
    <row r="166" spans="1:23">
      <c r="A166">
        <v>7632176</v>
      </c>
      <c r="B166">
        <v>20150925</v>
      </c>
      <c r="C166">
        <v>0</v>
      </c>
      <c r="D166">
        <v>0.91744499999999995</v>
      </c>
      <c r="E166" t="s">
        <v>291</v>
      </c>
      <c r="F166" t="s">
        <v>2898</v>
      </c>
      <c r="G166" t="s">
        <v>5067</v>
      </c>
      <c r="H166" t="s">
        <v>6454</v>
      </c>
      <c r="J166" t="s">
        <v>282</v>
      </c>
      <c r="N166" t="s">
        <v>292</v>
      </c>
      <c r="O166" t="s">
        <v>293</v>
      </c>
      <c r="R166" t="s">
        <v>280</v>
      </c>
      <c r="V166" t="s">
        <v>295</v>
      </c>
    </row>
    <row r="167" spans="1:23">
      <c r="A167">
        <v>7632176</v>
      </c>
      <c r="B167">
        <v>20150925</v>
      </c>
      <c r="C167">
        <v>0</v>
      </c>
      <c r="D167">
        <v>0.91744499999999995</v>
      </c>
      <c r="E167" t="s">
        <v>294</v>
      </c>
      <c r="F167" t="s">
        <v>2899</v>
      </c>
      <c r="G167" t="s">
        <v>5068</v>
      </c>
      <c r="H167" t="s">
        <v>6455</v>
      </c>
      <c r="J167" t="s">
        <v>290</v>
      </c>
      <c r="N167" t="s">
        <v>295</v>
      </c>
      <c r="R167" t="s">
        <v>295</v>
      </c>
      <c r="V167" t="s">
        <v>292</v>
      </c>
      <c r="W167" t="s">
        <v>293</v>
      </c>
    </row>
    <row r="168" spans="1:23">
      <c r="A168" t="s">
        <v>26</v>
      </c>
      <c r="B168">
        <v>7632176</v>
      </c>
      <c r="C168">
        <v>20150925</v>
      </c>
      <c r="D168" t="s">
        <v>27</v>
      </c>
      <c r="E168">
        <v>5</v>
      </c>
      <c r="F168">
        <v>4</v>
      </c>
      <c r="G168">
        <v>5</v>
      </c>
      <c r="H168">
        <v>5</v>
      </c>
    </row>
    <row r="169" spans="1:23">
      <c r="A169" t="s">
        <v>28</v>
      </c>
      <c r="B169" t="str">
        <f>HYPERLINK("http://node-02:8194/pid,7632176,20150925,prediction_time_crc,demographics&amp;P_Red&amp;P_Red2&amp;P_BP&amp;P_Cholesterol&amp;P_Diabetes&amp;P_Renal&amp;P_Liver&amp;P_White&amp;P_IONS&amp;drugs_heatmap&amp;RC","OpenViewer")</f>
        <v>OpenViewer</v>
      </c>
    </row>
    <row r="171" spans="1:23">
      <c r="A171">
        <v>7737799</v>
      </c>
      <c r="B171">
        <v>20151215</v>
      </c>
      <c r="C171">
        <v>0</v>
      </c>
      <c r="D171">
        <v>0.91567399999999999</v>
      </c>
      <c r="E171" t="s">
        <v>296</v>
      </c>
      <c r="F171" t="s">
        <v>2900</v>
      </c>
      <c r="G171" t="s">
        <v>5069</v>
      </c>
      <c r="H171" t="s">
        <v>6456</v>
      </c>
      <c r="J171" t="s">
        <v>308</v>
      </c>
      <c r="K171" t="s">
        <v>309</v>
      </c>
      <c r="N171" t="s">
        <v>297</v>
      </c>
      <c r="R171" t="s">
        <v>297</v>
      </c>
      <c r="V171" t="s">
        <v>297</v>
      </c>
    </row>
    <row r="172" spans="1:23">
      <c r="A172">
        <v>7737799</v>
      </c>
      <c r="B172">
        <v>20151215</v>
      </c>
      <c r="C172">
        <v>0</v>
      </c>
      <c r="D172">
        <v>0.91567399999999999</v>
      </c>
      <c r="E172" t="s">
        <v>298</v>
      </c>
      <c r="F172" t="s">
        <v>2901</v>
      </c>
      <c r="G172" t="s">
        <v>5070</v>
      </c>
      <c r="H172" t="s">
        <v>6457</v>
      </c>
      <c r="J172" t="s">
        <v>297</v>
      </c>
      <c r="R172" t="s">
        <v>302</v>
      </c>
    </row>
    <row r="173" spans="1:23">
      <c r="A173">
        <v>7737799</v>
      </c>
      <c r="B173">
        <v>20151215</v>
      </c>
      <c r="C173">
        <v>0</v>
      </c>
      <c r="D173">
        <v>0.91567399999999999</v>
      </c>
      <c r="E173" t="s">
        <v>299</v>
      </c>
      <c r="F173" t="s">
        <v>2902</v>
      </c>
      <c r="G173" t="s">
        <v>5071</v>
      </c>
      <c r="H173" t="s">
        <v>6458</v>
      </c>
      <c r="J173" t="s">
        <v>304</v>
      </c>
      <c r="N173" t="s">
        <v>300</v>
      </c>
      <c r="R173" t="s">
        <v>313</v>
      </c>
      <c r="V173" t="s">
        <v>300</v>
      </c>
    </row>
    <row r="174" spans="1:23">
      <c r="A174">
        <v>7737799</v>
      </c>
      <c r="B174">
        <v>20151215</v>
      </c>
      <c r="C174">
        <v>0</v>
      </c>
      <c r="D174">
        <v>0.91567399999999999</v>
      </c>
      <c r="E174" t="s">
        <v>301</v>
      </c>
      <c r="F174" t="s">
        <v>2903</v>
      </c>
      <c r="G174" t="s">
        <v>5072</v>
      </c>
      <c r="H174" t="s">
        <v>6459</v>
      </c>
      <c r="J174" t="s">
        <v>2904</v>
      </c>
      <c r="K174" t="s">
        <v>2905</v>
      </c>
      <c r="N174" t="s">
        <v>302</v>
      </c>
      <c r="R174" t="s">
        <v>7580</v>
      </c>
      <c r="V174" t="s">
        <v>302</v>
      </c>
    </row>
    <row r="175" spans="1:23">
      <c r="A175">
        <v>7737799</v>
      </c>
      <c r="B175">
        <v>20151215</v>
      </c>
      <c r="C175">
        <v>0</v>
      </c>
      <c r="D175">
        <v>0.91567399999999999</v>
      </c>
      <c r="E175" t="s">
        <v>303</v>
      </c>
      <c r="F175" t="s">
        <v>2906</v>
      </c>
      <c r="G175" t="s">
        <v>5073</v>
      </c>
      <c r="H175" t="s">
        <v>6460</v>
      </c>
      <c r="J175" t="s">
        <v>2907</v>
      </c>
      <c r="K175" t="s">
        <v>2908</v>
      </c>
      <c r="N175" t="s">
        <v>304</v>
      </c>
      <c r="R175" t="s">
        <v>311</v>
      </c>
      <c r="V175" t="s">
        <v>306</v>
      </c>
    </row>
    <row r="176" spans="1:23">
      <c r="A176">
        <v>7737799</v>
      </c>
      <c r="B176">
        <v>20151215</v>
      </c>
      <c r="C176">
        <v>0</v>
      </c>
      <c r="D176">
        <v>0.91567399999999999</v>
      </c>
      <c r="E176" t="s">
        <v>305</v>
      </c>
      <c r="F176" t="s">
        <v>2909</v>
      </c>
      <c r="G176" t="s">
        <v>5074</v>
      </c>
      <c r="H176" t="s">
        <v>6461</v>
      </c>
      <c r="J176" t="s">
        <v>2910</v>
      </c>
      <c r="K176" t="s">
        <v>2911</v>
      </c>
      <c r="N176" t="s">
        <v>306</v>
      </c>
      <c r="R176" t="s">
        <v>2913</v>
      </c>
      <c r="S176" t="s">
        <v>2914</v>
      </c>
      <c r="V176" t="s">
        <v>311</v>
      </c>
    </row>
    <row r="177" spans="1:23">
      <c r="A177">
        <v>7737799</v>
      </c>
      <c r="B177">
        <v>20151215</v>
      </c>
      <c r="C177">
        <v>0</v>
      </c>
      <c r="D177">
        <v>0.91567399999999999</v>
      </c>
      <c r="E177" t="s">
        <v>307</v>
      </c>
      <c r="F177" t="s">
        <v>2912</v>
      </c>
      <c r="G177" t="s">
        <v>5075</v>
      </c>
      <c r="H177" t="s">
        <v>6462</v>
      </c>
      <c r="J177" t="s">
        <v>2913</v>
      </c>
      <c r="K177" t="s">
        <v>2914</v>
      </c>
      <c r="N177" t="s">
        <v>308</v>
      </c>
      <c r="O177" t="s">
        <v>309</v>
      </c>
      <c r="R177" t="s">
        <v>306</v>
      </c>
      <c r="V177" t="s">
        <v>5076</v>
      </c>
      <c r="W177" t="s">
        <v>5077</v>
      </c>
    </row>
    <row r="178" spans="1:23">
      <c r="A178">
        <v>7737799</v>
      </c>
      <c r="B178">
        <v>20151215</v>
      </c>
      <c r="C178">
        <v>0</v>
      </c>
      <c r="D178">
        <v>0.91567399999999999</v>
      </c>
      <c r="E178" t="s">
        <v>310</v>
      </c>
      <c r="F178" t="s">
        <v>2915</v>
      </c>
      <c r="G178" t="s">
        <v>5078</v>
      </c>
      <c r="H178" t="s">
        <v>6463</v>
      </c>
      <c r="J178" t="s">
        <v>313</v>
      </c>
      <c r="N178" t="s">
        <v>311</v>
      </c>
      <c r="R178" t="s">
        <v>304</v>
      </c>
      <c r="V178" t="s">
        <v>313</v>
      </c>
    </row>
    <row r="179" spans="1:23">
      <c r="A179">
        <v>7737799</v>
      </c>
      <c r="B179">
        <v>20151215</v>
      </c>
      <c r="C179">
        <v>0</v>
      </c>
      <c r="D179">
        <v>0.91567399999999999</v>
      </c>
      <c r="E179" t="s">
        <v>312</v>
      </c>
      <c r="F179" t="s">
        <v>2916</v>
      </c>
      <c r="G179" t="s">
        <v>5079</v>
      </c>
      <c r="H179" t="s">
        <v>6464</v>
      </c>
      <c r="J179" t="s">
        <v>300</v>
      </c>
      <c r="N179" t="s">
        <v>313</v>
      </c>
      <c r="R179" t="s">
        <v>7581</v>
      </c>
      <c r="S179" t="s">
        <v>7582</v>
      </c>
      <c r="V179" t="s">
        <v>308</v>
      </c>
      <c r="W179" t="s">
        <v>309</v>
      </c>
    </row>
    <row r="180" spans="1:23">
      <c r="A180">
        <v>7737799</v>
      </c>
      <c r="B180">
        <v>20151215</v>
      </c>
      <c r="C180">
        <v>0</v>
      </c>
      <c r="D180">
        <v>0.91567399999999999</v>
      </c>
      <c r="E180" t="s">
        <v>314</v>
      </c>
      <c r="F180" t="s">
        <v>2917</v>
      </c>
      <c r="G180" t="s">
        <v>5080</v>
      </c>
      <c r="H180" t="s">
        <v>6465</v>
      </c>
      <c r="N180" t="s">
        <v>315</v>
      </c>
      <c r="R180" t="s">
        <v>300</v>
      </c>
      <c r="V180" t="s">
        <v>5081</v>
      </c>
    </row>
    <row r="181" spans="1:23">
      <c r="A181" t="s">
        <v>26</v>
      </c>
      <c r="B181">
        <v>7737799</v>
      </c>
      <c r="C181">
        <v>20151215</v>
      </c>
      <c r="D181" t="s">
        <v>27</v>
      </c>
      <c r="E181">
        <v>5</v>
      </c>
      <c r="F181">
        <v>3</v>
      </c>
      <c r="G181">
        <v>4</v>
      </c>
      <c r="H181">
        <v>3</v>
      </c>
    </row>
    <row r="182" spans="1:23">
      <c r="A182" t="s">
        <v>28</v>
      </c>
      <c r="B182" t="str">
        <f>HYPERLINK("http://node-02:8194/pid,7737799,20151215,prediction_time_crc,demographics&amp;P_Red&amp;P_Red2&amp;P_BP&amp;P_Cholesterol&amp;P_Diabetes&amp;P_Renal&amp;P_Liver&amp;P_White&amp;P_IONS&amp;drugs_heatmap&amp;RC","OpenViewer")</f>
        <v>OpenViewer</v>
      </c>
    </row>
    <row r="184" spans="1:23">
      <c r="A184">
        <v>7816077</v>
      </c>
      <c r="B184">
        <v>20150911</v>
      </c>
      <c r="C184">
        <v>0</v>
      </c>
      <c r="D184">
        <v>4.2134499999999998E-2</v>
      </c>
      <c r="E184" t="s">
        <v>316</v>
      </c>
      <c r="F184" t="s">
        <v>2918</v>
      </c>
      <c r="G184" t="s">
        <v>5082</v>
      </c>
      <c r="H184" t="s">
        <v>6466</v>
      </c>
      <c r="J184" t="s">
        <v>317</v>
      </c>
      <c r="K184" t="s">
        <v>318</v>
      </c>
      <c r="N184" t="s">
        <v>317</v>
      </c>
      <c r="O184" t="s">
        <v>318</v>
      </c>
      <c r="R184" t="s">
        <v>317</v>
      </c>
      <c r="S184" t="s">
        <v>318</v>
      </c>
      <c r="V184" t="s">
        <v>317</v>
      </c>
      <c r="W184" t="s">
        <v>318</v>
      </c>
    </row>
    <row r="185" spans="1:23">
      <c r="A185">
        <v>7816077</v>
      </c>
      <c r="B185">
        <v>20150911</v>
      </c>
      <c r="C185">
        <v>0</v>
      </c>
      <c r="D185">
        <v>4.2134499999999998E-2</v>
      </c>
      <c r="E185" t="s">
        <v>319</v>
      </c>
      <c r="F185" t="s">
        <v>2919</v>
      </c>
      <c r="G185" t="s">
        <v>5083</v>
      </c>
      <c r="H185" t="s">
        <v>6467</v>
      </c>
      <c r="J185" t="s">
        <v>321</v>
      </c>
      <c r="K185" t="s">
        <v>322</v>
      </c>
    </row>
    <row r="186" spans="1:23">
      <c r="A186">
        <v>7816077</v>
      </c>
      <c r="B186">
        <v>20150911</v>
      </c>
      <c r="C186">
        <v>0</v>
      </c>
      <c r="D186">
        <v>4.2134499999999998E-2</v>
      </c>
      <c r="E186" t="s">
        <v>320</v>
      </c>
      <c r="F186" t="s">
        <v>2920</v>
      </c>
      <c r="G186" t="s">
        <v>5084</v>
      </c>
      <c r="H186" t="s">
        <v>6468</v>
      </c>
      <c r="J186" t="s">
        <v>2921</v>
      </c>
      <c r="K186" t="s">
        <v>2922</v>
      </c>
      <c r="N186" t="s">
        <v>321</v>
      </c>
      <c r="O186" t="s">
        <v>322</v>
      </c>
      <c r="R186" t="s">
        <v>324</v>
      </c>
      <c r="V186" t="s">
        <v>321</v>
      </c>
      <c r="W186" t="s">
        <v>322</v>
      </c>
    </row>
    <row r="187" spans="1:23">
      <c r="A187">
        <v>7816077</v>
      </c>
      <c r="B187">
        <v>20150911</v>
      </c>
      <c r="C187">
        <v>0</v>
      </c>
      <c r="D187">
        <v>4.2134499999999998E-2</v>
      </c>
      <c r="E187" t="s">
        <v>323</v>
      </c>
      <c r="F187" t="s">
        <v>2923</v>
      </c>
      <c r="G187" t="s">
        <v>5085</v>
      </c>
      <c r="H187" t="s">
        <v>6469</v>
      </c>
      <c r="J187" t="s">
        <v>2924</v>
      </c>
      <c r="K187" t="s">
        <v>2925</v>
      </c>
      <c r="N187" t="s">
        <v>324</v>
      </c>
      <c r="R187" t="s">
        <v>321</v>
      </c>
      <c r="S187" t="s">
        <v>322</v>
      </c>
      <c r="V187" t="s">
        <v>324</v>
      </c>
    </row>
    <row r="188" spans="1:23">
      <c r="A188">
        <v>7816077</v>
      </c>
      <c r="B188">
        <v>20150911</v>
      </c>
      <c r="C188">
        <v>0</v>
      </c>
      <c r="D188">
        <v>4.2134499999999998E-2</v>
      </c>
      <c r="E188" t="s">
        <v>325</v>
      </c>
      <c r="F188" t="s">
        <v>2926</v>
      </c>
      <c r="G188" t="s">
        <v>5086</v>
      </c>
      <c r="H188" t="s">
        <v>6470</v>
      </c>
      <c r="N188" t="s">
        <v>326</v>
      </c>
      <c r="R188" t="s">
        <v>2924</v>
      </c>
      <c r="S188" t="s">
        <v>2925</v>
      </c>
      <c r="V188" t="s">
        <v>335</v>
      </c>
    </row>
    <row r="189" spans="1:23">
      <c r="A189">
        <v>7816077</v>
      </c>
      <c r="B189">
        <v>20150911</v>
      </c>
      <c r="C189">
        <v>0</v>
      </c>
      <c r="D189">
        <v>4.2134499999999998E-2</v>
      </c>
      <c r="E189" t="s">
        <v>327</v>
      </c>
      <c r="F189" t="s">
        <v>2927</v>
      </c>
      <c r="G189" t="s">
        <v>5087</v>
      </c>
      <c r="H189" t="s">
        <v>6471</v>
      </c>
      <c r="J189" t="s">
        <v>324</v>
      </c>
      <c r="N189" t="s">
        <v>328</v>
      </c>
      <c r="R189" t="s">
        <v>7583</v>
      </c>
      <c r="S189" t="s">
        <v>7584</v>
      </c>
      <c r="V189" t="s">
        <v>326</v>
      </c>
    </row>
    <row r="190" spans="1:23">
      <c r="A190">
        <v>7816077</v>
      </c>
      <c r="B190">
        <v>20150911</v>
      </c>
      <c r="C190">
        <v>0</v>
      </c>
      <c r="D190">
        <v>4.2134499999999998E-2</v>
      </c>
      <c r="E190" t="s">
        <v>329</v>
      </c>
      <c r="F190" t="s">
        <v>2928</v>
      </c>
      <c r="G190" t="s">
        <v>5088</v>
      </c>
      <c r="H190" t="s">
        <v>6472</v>
      </c>
      <c r="J190" t="s">
        <v>326</v>
      </c>
      <c r="N190" t="s">
        <v>330</v>
      </c>
    </row>
    <row r="191" spans="1:23">
      <c r="A191">
        <v>7816077</v>
      </c>
      <c r="B191">
        <v>20150911</v>
      </c>
      <c r="C191">
        <v>0</v>
      </c>
      <c r="D191">
        <v>4.2134499999999998E-2</v>
      </c>
      <c r="E191" t="s">
        <v>331</v>
      </c>
      <c r="F191" t="s">
        <v>2929</v>
      </c>
      <c r="G191" t="s">
        <v>5089</v>
      </c>
      <c r="H191" t="s">
        <v>6473</v>
      </c>
      <c r="J191" t="s">
        <v>2930</v>
      </c>
      <c r="K191" t="s">
        <v>2931</v>
      </c>
      <c r="R191" t="s">
        <v>7585</v>
      </c>
      <c r="V191" t="s">
        <v>2921</v>
      </c>
      <c r="W191" t="s">
        <v>2922</v>
      </c>
    </row>
    <row r="192" spans="1:23">
      <c r="A192">
        <v>7816077</v>
      </c>
      <c r="B192">
        <v>20150911</v>
      </c>
      <c r="C192">
        <v>0</v>
      </c>
      <c r="D192">
        <v>4.2134499999999998E-2</v>
      </c>
      <c r="E192" t="s">
        <v>332</v>
      </c>
      <c r="F192" t="s">
        <v>2932</v>
      </c>
      <c r="G192" t="s">
        <v>5090</v>
      </c>
      <c r="H192" t="s">
        <v>6474</v>
      </c>
      <c r="J192" t="s">
        <v>2933</v>
      </c>
      <c r="N192" t="s">
        <v>333</v>
      </c>
      <c r="R192" t="s">
        <v>7586</v>
      </c>
      <c r="S192" t="s">
        <v>7587</v>
      </c>
      <c r="V192" t="s">
        <v>330</v>
      </c>
    </row>
    <row r="193" spans="1:24">
      <c r="A193">
        <v>7816077</v>
      </c>
      <c r="B193">
        <v>20150911</v>
      </c>
      <c r="C193">
        <v>0</v>
      </c>
      <c r="D193">
        <v>4.2134499999999998E-2</v>
      </c>
      <c r="E193" t="s">
        <v>334</v>
      </c>
      <c r="F193" t="s">
        <v>2934</v>
      </c>
      <c r="G193" t="s">
        <v>5091</v>
      </c>
      <c r="H193" t="s">
        <v>6475</v>
      </c>
      <c r="J193" t="s">
        <v>2935</v>
      </c>
      <c r="K193" t="s">
        <v>2936</v>
      </c>
      <c r="L193" t="s">
        <v>2937</v>
      </c>
      <c r="N193" t="s">
        <v>335</v>
      </c>
      <c r="R193" t="s">
        <v>2930</v>
      </c>
      <c r="S193" t="s">
        <v>2931</v>
      </c>
      <c r="V193" t="s">
        <v>328</v>
      </c>
    </row>
    <row r="194" spans="1:24">
      <c r="A194" t="s">
        <v>26</v>
      </c>
      <c r="B194">
        <v>7816077</v>
      </c>
      <c r="C194">
        <v>20150911</v>
      </c>
      <c r="D194" t="s">
        <v>27</v>
      </c>
      <c r="E194">
        <v>3</v>
      </c>
      <c r="F194">
        <v>2</v>
      </c>
      <c r="G194">
        <v>4</v>
      </c>
      <c r="H194">
        <v>3</v>
      </c>
    </row>
    <row r="195" spans="1:24">
      <c r="A195" t="s">
        <v>28</v>
      </c>
      <c r="B195" t="str">
        <f>HYPERLINK("http://node-02:8194/pid,7816077,20150911,prediction_time_crc,demographics&amp;P_Red&amp;P_Red2&amp;P_BP&amp;P_Cholesterol&amp;P_Diabetes&amp;P_Renal&amp;P_Liver&amp;P_White&amp;P_IONS&amp;drugs_heatmap&amp;RC","OpenViewer")</f>
        <v>OpenViewer</v>
      </c>
    </row>
    <row r="197" spans="1:24">
      <c r="A197">
        <v>7895404</v>
      </c>
      <c r="B197">
        <v>20151019</v>
      </c>
      <c r="C197">
        <v>0</v>
      </c>
      <c r="D197">
        <v>3.8420000000000003E-2</v>
      </c>
      <c r="E197" t="s">
        <v>336</v>
      </c>
      <c r="F197" t="s">
        <v>2938</v>
      </c>
      <c r="G197" t="s">
        <v>5092</v>
      </c>
      <c r="H197" t="s">
        <v>6476</v>
      </c>
    </row>
    <row r="198" spans="1:24">
      <c r="A198">
        <v>7895404</v>
      </c>
      <c r="B198">
        <v>20151019</v>
      </c>
      <c r="C198">
        <v>0</v>
      </c>
      <c r="D198">
        <v>3.8420000000000003E-2</v>
      </c>
      <c r="E198" t="s">
        <v>337</v>
      </c>
      <c r="F198" t="s">
        <v>2939</v>
      </c>
      <c r="G198" t="s">
        <v>5093</v>
      </c>
      <c r="H198" t="s">
        <v>6477</v>
      </c>
      <c r="J198" t="s">
        <v>2940</v>
      </c>
      <c r="K198" t="s">
        <v>2941</v>
      </c>
      <c r="N198" t="s">
        <v>338</v>
      </c>
      <c r="R198" t="s">
        <v>2950</v>
      </c>
      <c r="S198" t="s">
        <v>2951</v>
      </c>
      <c r="V198" t="s">
        <v>338</v>
      </c>
    </row>
    <row r="199" spans="1:24">
      <c r="A199">
        <v>7895404</v>
      </c>
      <c r="B199">
        <v>20151019</v>
      </c>
      <c r="C199">
        <v>0</v>
      </c>
      <c r="D199">
        <v>3.8420000000000003E-2</v>
      </c>
      <c r="E199" t="s">
        <v>339</v>
      </c>
      <c r="F199" t="s">
        <v>2942</v>
      </c>
      <c r="G199" t="s">
        <v>5094</v>
      </c>
      <c r="H199" t="s">
        <v>6478</v>
      </c>
      <c r="J199" t="s">
        <v>2943</v>
      </c>
      <c r="K199" t="s">
        <v>2944</v>
      </c>
      <c r="R199" t="s">
        <v>338</v>
      </c>
      <c r="V199" t="s">
        <v>341</v>
      </c>
    </row>
    <row r="200" spans="1:24">
      <c r="A200">
        <v>7895404</v>
      </c>
      <c r="B200">
        <v>20151019</v>
      </c>
      <c r="C200">
        <v>0</v>
      </c>
      <c r="D200">
        <v>3.8420000000000003E-2</v>
      </c>
      <c r="E200" t="s">
        <v>340</v>
      </c>
      <c r="F200" t="s">
        <v>2945</v>
      </c>
      <c r="G200" t="s">
        <v>5095</v>
      </c>
      <c r="H200" t="s">
        <v>6479</v>
      </c>
      <c r="J200" t="s">
        <v>2946</v>
      </c>
      <c r="K200" t="s">
        <v>2947</v>
      </c>
      <c r="N200" t="s">
        <v>341</v>
      </c>
      <c r="R200" t="s">
        <v>2943</v>
      </c>
      <c r="S200" t="s">
        <v>2944</v>
      </c>
    </row>
    <row r="201" spans="1:24">
      <c r="A201">
        <v>7895404</v>
      </c>
      <c r="B201">
        <v>20151019</v>
      </c>
      <c r="C201">
        <v>0</v>
      </c>
      <c r="D201">
        <v>3.8420000000000003E-2</v>
      </c>
      <c r="E201" t="s">
        <v>342</v>
      </c>
      <c r="F201" t="s">
        <v>2948</v>
      </c>
      <c r="G201" t="s">
        <v>5096</v>
      </c>
      <c r="H201" t="s">
        <v>6480</v>
      </c>
      <c r="J201" t="s">
        <v>338</v>
      </c>
      <c r="N201" t="s">
        <v>343</v>
      </c>
      <c r="R201" t="s">
        <v>2953</v>
      </c>
      <c r="S201" t="s">
        <v>2954</v>
      </c>
      <c r="V201" t="s">
        <v>345</v>
      </c>
      <c r="W201" t="s">
        <v>346</v>
      </c>
    </row>
    <row r="202" spans="1:24">
      <c r="A202">
        <v>7895404</v>
      </c>
      <c r="B202">
        <v>20151019</v>
      </c>
      <c r="C202">
        <v>0</v>
      </c>
      <c r="D202">
        <v>3.8420000000000003E-2</v>
      </c>
      <c r="E202" t="s">
        <v>344</v>
      </c>
      <c r="F202" t="s">
        <v>2949</v>
      </c>
      <c r="G202" t="s">
        <v>5097</v>
      </c>
      <c r="H202" t="s">
        <v>6481</v>
      </c>
      <c r="J202" t="s">
        <v>2950</v>
      </c>
      <c r="K202" t="s">
        <v>2951</v>
      </c>
      <c r="N202" t="s">
        <v>345</v>
      </c>
      <c r="O202" t="s">
        <v>346</v>
      </c>
      <c r="R202" t="s">
        <v>2940</v>
      </c>
      <c r="S202" t="s">
        <v>2941</v>
      </c>
      <c r="V202" t="s">
        <v>5098</v>
      </c>
      <c r="W202" t="s">
        <v>5099</v>
      </c>
    </row>
    <row r="203" spans="1:24">
      <c r="A203">
        <v>7895404</v>
      </c>
      <c r="B203">
        <v>20151019</v>
      </c>
      <c r="C203">
        <v>0</v>
      </c>
      <c r="D203">
        <v>3.8420000000000003E-2</v>
      </c>
      <c r="E203" t="s">
        <v>347</v>
      </c>
      <c r="F203" t="s">
        <v>2952</v>
      </c>
      <c r="G203" t="s">
        <v>5100</v>
      </c>
      <c r="H203" t="s">
        <v>6482</v>
      </c>
      <c r="J203" t="s">
        <v>2953</v>
      </c>
      <c r="K203" t="s">
        <v>2954</v>
      </c>
      <c r="N203" t="s">
        <v>348</v>
      </c>
      <c r="O203" t="s">
        <v>349</v>
      </c>
      <c r="P203" t="s">
        <v>350</v>
      </c>
      <c r="R203" t="s">
        <v>352</v>
      </c>
      <c r="V203" t="s">
        <v>348</v>
      </c>
      <c r="W203" t="s">
        <v>349</v>
      </c>
      <c r="X203" t="s">
        <v>350</v>
      </c>
    </row>
    <row r="204" spans="1:24">
      <c r="A204">
        <v>7895404</v>
      </c>
      <c r="B204">
        <v>20151019</v>
      </c>
      <c r="C204">
        <v>0</v>
      </c>
      <c r="D204">
        <v>3.8420000000000003E-2</v>
      </c>
      <c r="E204" t="s">
        <v>351</v>
      </c>
      <c r="F204" t="s">
        <v>2955</v>
      </c>
      <c r="G204" t="s">
        <v>5101</v>
      </c>
      <c r="H204" t="s">
        <v>6483</v>
      </c>
      <c r="J204" t="s">
        <v>343</v>
      </c>
      <c r="N204" t="s">
        <v>352</v>
      </c>
      <c r="R204" t="s">
        <v>341</v>
      </c>
      <c r="V204" t="s">
        <v>352</v>
      </c>
    </row>
    <row r="205" spans="1:24">
      <c r="A205">
        <v>7895404</v>
      </c>
      <c r="B205">
        <v>20151019</v>
      </c>
      <c r="C205">
        <v>0</v>
      </c>
      <c r="D205">
        <v>3.8420000000000003E-2</v>
      </c>
      <c r="E205" t="s">
        <v>353</v>
      </c>
      <c r="F205" t="s">
        <v>2956</v>
      </c>
      <c r="G205" t="s">
        <v>5102</v>
      </c>
      <c r="H205" t="s">
        <v>6484</v>
      </c>
      <c r="N205" t="s">
        <v>354</v>
      </c>
      <c r="V205" t="s">
        <v>343</v>
      </c>
    </row>
    <row r="206" spans="1:24">
      <c r="A206">
        <v>7895404</v>
      </c>
      <c r="B206">
        <v>20151019</v>
      </c>
      <c r="C206">
        <v>0</v>
      </c>
      <c r="D206">
        <v>3.8420000000000003E-2</v>
      </c>
      <c r="E206" t="s">
        <v>355</v>
      </c>
      <c r="F206" t="s">
        <v>2957</v>
      </c>
      <c r="G206" t="s">
        <v>5103</v>
      </c>
      <c r="H206" t="s">
        <v>6485</v>
      </c>
      <c r="J206" t="s">
        <v>341</v>
      </c>
      <c r="N206" t="s">
        <v>356</v>
      </c>
      <c r="R206" t="s">
        <v>343</v>
      </c>
      <c r="V206" t="s">
        <v>356</v>
      </c>
    </row>
    <row r="207" spans="1:24">
      <c r="A207" t="s">
        <v>26</v>
      </c>
      <c r="B207">
        <v>7895404</v>
      </c>
      <c r="C207">
        <v>20151019</v>
      </c>
      <c r="D207" t="s">
        <v>27</v>
      </c>
      <c r="E207">
        <v>3</v>
      </c>
      <c r="F207">
        <v>2</v>
      </c>
      <c r="G207">
        <v>3</v>
      </c>
      <c r="H207">
        <v>2</v>
      </c>
    </row>
    <row r="208" spans="1:24">
      <c r="A208" t="s">
        <v>28</v>
      </c>
      <c r="B208" t="str">
        <f>HYPERLINK("http://node-02:8194/pid,7895404,20151019,prediction_time_crc,demographics&amp;P_Red&amp;P_Red2&amp;P_BP&amp;P_Cholesterol&amp;P_Diabetes&amp;P_Renal&amp;P_Liver&amp;P_White&amp;P_IONS&amp;drugs_heatmap&amp;RC","OpenViewer")</f>
        <v>OpenViewer</v>
      </c>
    </row>
    <row r="210" spans="1:23">
      <c r="A210">
        <v>7915843</v>
      </c>
      <c r="B210">
        <v>20150731</v>
      </c>
      <c r="C210">
        <v>1</v>
      </c>
      <c r="D210">
        <v>3.6875199999999997E-2</v>
      </c>
      <c r="E210" t="s">
        <v>357</v>
      </c>
      <c r="F210" t="s">
        <v>2958</v>
      </c>
      <c r="G210" t="s">
        <v>5104</v>
      </c>
      <c r="H210" t="s">
        <v>6486</v>
      </c>
      <c r="R210" t="s">
        <v>362</v>
      </c>
      <c r="S210" t="s">
        <v>363</v>
      </c>
    </row>
    <row r="211" spans="1:23">
      <c r="A211">
        <v>7915843</v>
      </c>
      <c r="B211">
        <v>20150731</v>
      </c>
      <c r="C211">
        <v>1</v>
      </c>
      <c r="D211">
        <v>3.6875199999999997E-2</v>
      </c>
      <c r="E211" t="s">
        <v>358</v>
      </c>
      <c r="F211" t="s">
        <v>2959</v>
      </c>
      <c r="G211" t="s">
        <v>5105</v>
      </c>
      <c r="H211" t="s">
        <v>6487</v>
      </c>
      <c r="J211" t="s">
        <v>2960</v>
      </c>
      <c r="K211" t="s">
        <v>2961</v>
      </c>
      <c r="L211" t="s">
        <v>2962</v>
      </c>
      <c r="N211" t="s">
        <v>359</v>
      </c>
      <c r="O211" t="s">
        <v>360</v>
      </c>
      <c r="V211" t="s">
        <v>362</v>
      </c>
      <c r="W211" t="s">
        <v>363</v>
      </c>
    </row>
    <row r="212" spans="1:23">
      <c r="A212">
        <v>7915843</v>
      </c>
      <c r="B212">
        <v>20150731</v>
      </c>
      <c r="C212">
        <v>1</v>
      </c>
      <c r="D212">
        <v>3.6875199999999997E-2</v>
      </c>
      <c r="E212" t="s">
        <v>361</v>
      </c>
      <c r="F212" t="s">
        <v>2963</v>
      </c>
      <c r="G212" t="s">
        <v>5106</v>
      </c>
      <c r="H212" t="s">
        <v>6488</v>
      </c>
      <c r="J212" t="s">
        <v>2964</v>
      </c>
      <c r="N212" t="s">
        <v>362</v>
      </c>
      <c r="O212" t="s">
        <v>363</v>
      </c>
      <c r="R212" t="s">
        <v>2960</v>
      </c>
      <c r="S212" t="s">
        <v>2961</v>
      </c>
      <c r="T212" t="s">
        <v>2962</v>
      </c>
      <c r="V212" t="s">
        <v>359</v>
      </c>
      <c r="W212" t="s">
        <v>360</v>
      </c>
    </row>
    <row r="213" spans="1:23">
      <c r="A213">
        <v>7915843</v>
      </c>
      <c r="B213">
        <v>20150731</v>
      </c>
      <c r="C213">
        <v>1</v>
      </c>
      <c r="D213">
        <v>3.6875199999999997E-2</v>
      </c>
      <c r="E213" t="s">
        <v>364</v>
      </c>
      <c r="F213" t="s">
        <v>2965</v>
      </c>
      <c r="G213" t="s">
        <v>5107</v>
      </c>
      <c r="H213" t="s">
        <v>6489</v>
      </c>
      <c r="J213" t="s">
        <v>2966</v>
      </c>
      <c r="K213" t="s">
        <v>2967</v>
      </c>
      <c r="N213" t="s">
        <v>365</v>
      </c>
      <c r="O213" t="s">
        <v>366</v>
      </c>
      <c r="R213" t="s">
        <v>368</v>
      </c>
      <c r="S213" t="s">
        <v>369</v>
      </c>
      <c r="V213" t="s">
        <v>368</v>
      </c>
      <c r="W213" t="s">
        <v>369</v>
      </c>
    </row>
    <row r="214" spans="1:23">
      <c r="A214">
        <v>7915843</v>
      </c>
      <c r="B214">
        <v>20150731</v>
      </c>
      <c r="C214">
        <v>1</v>
      </c>
      <c r="D214">
        <v>3.6875199999999997E-2</v>
      </c>
      <c r="E214" t="s">
        <v>367</v>
      </c>
      <c r="F214" t="s">
        <v>2968</v>
      </c>
      <c r="G214" t="s">
        <v>5108</v>
      </c>
      <c r="H214" t="s">
        <v>6490</v>
      </c>
      <c r="J214" t="s">
        <v>362</v>
      </c>
      <c r="K214" t="s">
        <v>363</v>
      </c>
      <c r="N214" t="s">
        <v>368</v>
      </c>
      <c r="O214" t="s">
        <v>369</v>
      </c>
      <c r="R214" t="s">
        <v>365</v>
      </c>
      <c r="S214" t="s">
        <v>366</v>
      </c>
    </row>
    <row r="215" spans="1:23">
      <c r="A215">
        <v>7915843</v>
      </c>
      <c r="B215">
        <v>20150731</v>
      </c>
      <c r="C215">
        <v>1</v>
      </c>
      <c r="D215">
        <v>3.6875199999999997E-2</v>
      </c>
      <c r="E215" t="s">
        <v>370</v>
      </c>
      <c r="F215" t="s">
        <v>2969</v>
      </c>
      <c r="G215" t="s">
        <v>5109</v>
      </c>
      <c r="H215" t="s">
        <v>6491</v>
      </c>
      <c r="J215" t="s">
        <v>365</v>
      </c>
      <c r="K215" t="s">
        <v>366</v>
      </c>
      <c r="R215" t="s">
        <v>2966</v>
      </c>
      <c r="S215" t="s">
        <v>2967</v>
      </c>
      <c r="V215" t="s">
        <v>372</v>
      </c>
    </row>
    <row r="216" spans="1:23">
      <c r="A216">
        <v>7915843</v>
      </c>
      <c r="B216">
        <v>20150731</v>
      </c>
      <c r="C216">
        <v>1</v>
      </c>
      <c r="D216">
        <v>3.6875199999999997E-2</v>
      </c>
      <c r="E216" t="s">
        <v>371</v>
      </c>
      <c r="F216" t="s">
        <v>2970</v>
      </c>
      <c r="G216" t="s">
        <v>5110</v>
      </c>
      <c r="H216" t="s">
        <v>6492</v>
      </c>
      <c r="J216" t="s">
        <v>2971</v>
      </c>
      <c r="K216" t="s">
        <v>2972</v>
      </c>
      <c r="N216" t="s">
        <v>372</v>
      </c>
      <c r="R216" t="s">
        <v>372</v>
      </c>
      <c r="V216" t="s">
        <v>365</v>
      </c>
      <c r="W216" t="s">
        <v>366</v>
      </c>
    </row>
    <row r="217" spans="1:23">
      <c r="A217">
        <v>7915843</v>
      </c>
      <c r="B217">
        <v>20150731</v>
      </c>
      <c r="C217">
        <v>1</v>
      </c>
      <c r="D217">
        <v>3.6875199999999997E-2</v>
      </c>
      <c r="E217" t="s">
        <v>373</v>
      </c>
      <c r="F217" t="s">
        <v>2973</v>
      </c>
      <c r="G217" t="s">
        <v>5111</v>
      </c>
      <c r="H217" t="s">
        <v>6493</v>
      </c>
      <c r="J217" t="s">
        <v>359</v>
      </c>
      <c r="K217" t="s">
        <v>360</v>
      </c>
      <c r="N217" t="s">
        <v>374</v>
      </c>
      <c r="R217" t="s">
        <v>7588</v>
      </c>
      <c r="S217" t="s">
        <v>7589</v>
      </c>
      <c r="V217" t="s">
        <v>378</v>
      </c>
      <c r="W217" t="s">
        <v>379</v>
      </c>
    </row>
    <row r="218" spans="1:23">
      <c r="A218">
        <v>7915843</v>
      </c>
      <c r="B218">
        <v>20150731</v>
      </c>
      <c r="C218">
        <v>1</v>
      </c>
      <c r="D218">
        <v>3.6875199999999997E-2</v>
      </c>
      <c r="E218" t="s">
        <v>375</v>
      </c>
      <c r="F218" t="s">
        <v>2974</v>
      </c>
      <c r="G218" t="s">
        <v>5112</v>
      </c>
      <c r="H218" t="s">
        <v>6494</v>
      </c>
      <c r="J218" t="s">
        <v>372</v>
      </c>
      <c r="N218" t="s">
        <v>376</v>
      </c>
      <c r="R218" t="s">
        <v>374</v>
      </c>
      <c r="V218" t="s">
        <v>376</v>
      </c>
    </row>
    <row r="219" spans="1:23">
      <c r="A219">
        <v>7915843</v>
      </c>
      <c r="B219">
        <v>20150731</v>
      </c>
      <c r="C219">
        <v>1</v>
      </c>
      <c r="D219">
        <v>3.6875199999999997E-2</v>
      </c>
      <c r="E219" t="s">
        <v>377</v>
      </c>
      <c r="F219" t="s">
        <v>2975</v>
      </c>
      <c r="G219" t="s">
        <v>5113</v>
      </c>
      <c r="H219" t="s">
        <v>6495</v>
      </c>
      <c r="J219" t="s">
        <v>368</v>
      </c>
      <c r="K219" t="s">
        <v>369</v>
      </c>
      <c r="N219" t="s">
        <v>378</v>
      </c>
      <c r="O219" t="s">
        <v>379</v>
      </c>
      <c r="R219" t="s">
        <v>376</v>
      </c>
      <c r="V219" t="s">
        <v>374</v>
      </c>
    </row>
    <row r="220" spans="1:23">
      <c r="A220" t="s">
        <v>26</v>
      </c>
      <c r="B220">
        <v>7915843</v>
      </c>
      <c r="C220">
        <v>20150731</v>
      </c>
      <c r="D220" t="s">
        <v>27</v>
      </c>
    </row>
    <row r="221" spans="1:23">
      <c r="A221" t="s">
        <v>28</v>
      </c>
      <c r="B221" t="str">
        <f>HYPERLINK("http://node-02:8194/pid,7915843,20150731,prediction_time_crc,demographics&amp;P_Red&amp;P_Red2&amp;P_BP&amp;P_Cholesterol&amp;P_Diabetes&amp;P_Renal&amp;P_Liver&amp;P_White&amp;P_IONS&amp;drugs_heatmap&amp;RC","OpenViewer")</f>
        <v>OpenViewer</v>
      </c>
    </row>
    <row r="223" spans="1:23">
      <c r="A223">
        <v>8369746</v>
      </c>
      <c r="B223">
        <v>20150813</v>
      </c>
      <c r="C223">
        <v>0</v>
      </c>
      <c r="D223">
        <v>1.61751E-3</v>
      </c>
      <c r="E223" t="s">
        <v>380</v>
      </c>
      <c r="F223" t="s">
        <v>2976</v>
      </c>
      <c r="G223" t="s">
        <v>5114</v>
      </c>
      <c r="H223" t="s">
        <v>6496</v>
      </c>
    </row>
    <row r="224" spans="1:23">
      <c r="A224">
        <v>8369746</v>
      </c>
      <c r="B224">
        <v>20150813</v>
      </c>
      <c r="C224">
        <v>0</v>
      </c>
      <c r="D224">
        <v>1.61751E-3</v>
      </c>
      <c r="E224" t="s">
        <v>381</v>
      </c>
      <c r="F224" t="s">
        <v>2977</v>
      </c>
      <c r="G224" t="s">
        <v>5115</v>
      </c>
      <c r="H224" t="s">
        <v>6497</v>
      </c>
      <c r="J224" t="s">
        <v>387</v>
      </c>
      <c r="K224" t="s">
        <v>388</v>
      </c>
      <c r="N224" t="s">
        <v>382</v>
      </c>
      <c r="O224" t="s">
        <v>383</v>
      </c>
      <c r="R224" t="s">
        <v>7590</v>
      </c>
      <c r="V224" t="s">
        <v>382</v>
      </c>
      <c r="W224" t="s">
        <v>383</v>
      </c>
    </row>
    <row r="225" spans="1:23">
      <c r="A225">
        <v>8369746</v>
      </c>
      <c r="B225">
        <v>20150813</v>
      </c>
      <c r="C225">
        <v>0</v>
      </c>
      <c r="D225">
        <v>1.61751E-3</v>
      </c>
      <c r="E225" t="s">
        <v>384</v>
      </c>
      <c r="F225" t="s">
        <v>2978</v>
      </c>
      <c r="G225" t="s">
        <v>5116</v>
      </c>
      <c r="H225" t="s">
        <v>6498</v>
      </c>
      <c r="J225" t="s">
        <v>2979</v>
      </c>
      <c r="N225" t="s">
        <v>385</v>
      </c>
      <c r="R225" t="s">
        <v>387</v>
      </c>
      <c r="S225" t="s">
        <v>388</v>
      </c>
      <c r="V225" t="s">
        <v>393</v>
      </c>
    </row>
    <row r="226" spans="1:23">
      <c r="A226">
        <v>8369746</v>
      </c>
      <c r="B226">
        <v>20150813</v>
      </c>
      <c r="C226">
        <v>0</v>
      </c>
      <c r="D226">
        <v>1.61751E-3</v>
      </c>
      <c r="E226" t="s">
        <v>386</v>
      </c>
      <c r="F226" t="s">
        <v>2980</v>
      </c>
      <c r="G226" t="s">
        <v>5117</v>
      </c>
      <c r="H226" t="s">
        <v>6499</v>
      </c>
      <c r="J226" t="s">
        <v>2981</v>
      </c>
      <c r="K226" t="s">
        <v>2982</v>
      </c>
      <c r="L226" t="s">
        <v>2983</v>
      </c>
      <c r="N226" t="s">
        <v>387</v>
      </c>
      <c r="O226" t="s">
        <v>388</v>
      </c>
      <c r="R226" t="s">
        <v>390</v>
      </c>
      <c r="S226" t="s">
        <v>391</v>
      </c>
      <c r="V226" t="s">
        <v>5118</v>
      </c>
    </row>
    <row r="227" spans="1:23">
      <c r="A227">
        <v>8369746</v>
      </c>
      <c r="B227">
        <v>20150813</v>
      </c>
      <c r="C227">
        <v>0</v>
      </c>
      <c r="D227">
        <v>1.61751E-3</v>
      </c>
      <c r="E227" t="s">
        <v>389</v>
      </c>
      <c r="F227" t="s">
        <v>2984</v>
      </c>
      <c r="G227" t="s">
        <v>5119</v>
      </c>
      <c r="H227" t="s">
        <v>6500</v>
      </c>
      <c r="J227" t="s">
        <v>2985</v>
      </c>
      <c r="K227" t="s">
        <v>2986</v>
      </c>
      <c r="N227" t="s">
        <v>390</v>
      </c>
      <c r="O227" t="s">
        <v>391</v>
      </c>
      <c r="R227" t="s">
        <v>7591</v>
      </c>
      <c r="S227" t="s">
        <v>7592</v>
      </c>
      <c r="V227" t="s">
        <v>395</v>
      </c>
    </row>
    <row r="228" spans="1:23">
      <c r="A228">
        <v>8369746</v>
      </c>
      <c r="B228">
        <v>20150813</v>
      </c>
      <c r="C228">
        <v>0</v>
      </c>
      <c r="D228">
        <v>1.61751E-3</v>
      </c>
      <c r="E228" t="s">
        <v>392</v>
      </c>
      <c r="F228" t="s">
        <v>2987</v>
      </c>
      <c r="G228" t="s">
        <v>5120</v>
      </c>
      <c r="H228" t="s">
        <v>6501</v>
      </c>
      <c r="J228" t="s">
        <v>2988</v>
      </c>
      <c r="K228" t="s">
        <v>2989</v>
      </c>
      <c r="N228" t="s">
        <v>393</v>
      </c>
      <c r="R228" t="s">
        <v>2988</v>
      </c>
      <c r="S228" t="s">
        <v>2989</v>
      </c>
      <c r="V228" t="s">
        <v>5121</v>
      </c>
      <c r="W228" t="s">
        <v>5122</v>
      </c>
    </row>
    <row r="229" spans="1:23">
      <c r="A229">
        <v>8369746</v>
      </c>
      <c r="B229">
        <v>20150813</v>
      </c>
      <c r="C229">
        <v>0</v>
      </c>
      <c r="D229">
        <v>1.61751E-3</v>
      </c>
      <c r="E229" t="s">
        <v>394</v>
      </c>
      <c r="F229" t="s">
        <v>2990</v>
      </c>
      <c r="G229" t="s">
        <v>5123</v>
      </c>
      <c r="H229" t="s">
        <v>6502</v>
      </c>
      <c r="J229" t="s">
        <v>390</v>
      </c>
      <c r="K229" t="s">
        <v>391</v>
      </c>
      <c r="N229" t="s">
        <v>395</v>
      </c>
      <c r="R229" t="s">
        <v>400</v>
      </c>
      <c r="S229" t="s">
        <v>401</v>
      </c>
      <c r="V229" t="s">
        <v>390</v>
      </c>
      <c r="W229" t="s">
        <v>391</v>
      </c>
    </row>
    <row r="230" spans="1:23">
      <c r="A230">
        <v>8369746</v>
      </c>
      <c r="B230">
        <v>20150813</v>
      </c>
      <c r="C230">
        <v>0</v>
      </c>
      <c r="D230">
        <v>1.61751E-3</v>
      </c>
      <c r="E230" t="s">
        <v>396</v>
      </c>
      <c r="F230" t="s">
        <v>2991</v>
      </c>
      <c r="G230" t="s">
        <v>5124</v>
      </c>
      <c r="H230" t="s">
        <v>6503</v>
      </c>
      <c r="J230" t="s">
        <v>2992</v>
      </c>
      <c r="K230" t="s">
        <v>2993</v>
      </c>
      <c r="R230" t="s">
        <v>2985</v>
      </c>
      <c r="S230" t="s">
        <v>2986</v>
      </c>
      <c r="V230" t="s">
        <v>385</v>
      </c>
    </row>
    <row r="231" spans="1:23">
      <c r="A231">
        <v>8369746</v>
      </c>
      <c r="B231">
        <v>20150813</v>
      </c>
      <c r="C231">
        <v>0</v>
      </c>
      <c r="D231">
        <v>1.61751E-3</v>
      </c>
      <c r="E231" t="s">
        <v>397</v>
      </c>
      <c r="F231" t="s">
        <v>2994</v>
      </c>
      <c r="G231" t="s">
        <v>5125</v>
      </c>
      <c r="H231" t="s">
        <v>6504</v>
      </c>
      <c r="J231" t="s">
        <v>2995</v>
      </c>
      <c r="N231" t="s">
        <v>398</v>
      </c>
      <c r="R231" t="s">
        <v>7593</v>
      </c>
      <c r="V231" t="s">
        <v>398</v>
      </c>
    </row>
    <row r="232" spans="1:23">
      <c r="A232">
        <v>8369746</v>
      </c>
      <c r="B232">
        <v>20150813</v>
      </c>
      <c r="C232">
        <v>0</v>
      </c>
      <c r="D232">
        <v>1.61751E-3</v>
      </c>
      <c r="E232" t="s">
        <v>399</v>
      </c>
      <c r="F232" t="s">
        <v>2996</v>
      </c>
      <c r="G232" t="s">
        <v>5126</v>
      </c>
      <c r="H232" t="s">
        <v>6505</v>
      </c>
      <c r="J232" t="s">
        <v>2997</v>
      </c>
      <c r="K232" t="s">
        <v>2998</v>
      </c>
      <c r="L232" t="s">
        <v>2999</v>
      </c>
      <c r="N232" t="s">
        <v>400</v>
      </c>
      <c r="O232" t="s">
        <v>401</v>
      </c>
      <c r="R232" t="s">
        <v>5121</v>
      </c>
      <c r="S232" t="s">
        <v>5122</v>
      </c>
      <c r="V232" t="s">
        <v>5127</v>
      </c>
    </row>
    <row r="233" spans="1:23">
      <c r="A233" t="s">
        <v>26</v>
      </c>
      <c r="B233">
        <v>8369746</v>
      </c>
      <c r="C233">
        <v>20150813</v>
      </c>
      <c r="D233" t="s">
        <v>27</v>
      </c>
    </row>
    <row r="234" spans="1:23">
      <c r="A234" t="s">
        <v>28</v>
      </c>
      <c r="B234" t="str">
        <f>HYPERLINK("http://node-02:8194/pid,8369746,20150813,prediction_time_crc,demographics&amp;P_Red&amp;P_Red2&amp;P_BP&amp;P_Cholesterol&amp;P_Diabetes&amp;P_Renal&amp;P_Liver&amp;P_White&amp;P_IONS&amp;drugs_heatmap&amp;RC","OpenViewer")</f>
        <v>OpenViewer</v>
      </c>
    </row>
    <row r="236" spans="1:23">
      <c r="A236">
        <v>8452326</v>
      </c>
      <c r="B236">
        <v>20150105</v>
      </c>
      <c r="C236">
        <v>0</v>
      </c>
      <c r="D236">
        <v>0.90114700000000003</v>
      </c>
      <c r="E236" t="s">
        <v>402</v>
      </c>
      <c r="F236" t="s">
        <v>3000</v>
      </c>
      <c r="G236" t="s">
        <v>5128</v>
      </c>
      <c r="H236" t="s">
        <v>6506</v>
      </c>
      <c r="J236" t="s">
        <v>413</v>
      </c>
      <c r="K236" t="s">
        <v>414</v>
      </c>
      <c r="L236" t="s">
        <v>415</v>
      </c>
      <c r="N236" t="s">
        <v>403</v>
      </c>
      <c r="R236" t="s">
        <v>403</v>
      </c>
      <c r="V236" t="s">
        <v>403</v>
      </c>
    </row>
    <row r="237" spans="1:23">
      <c r="A237">
        <v>8452326</v>
      </c>
      <c r="B237">
        <v>20150105</v>
      </c>
      <c r="C237">
        <v>0</v>
      </c>
      <c r="D237">
        <v>0.90114700000000003</v>
      </c>
      <c r="E237" t="s">
        <v>404</v>
      </c>
      <c r="F237" t="s">
        <v>3001</v>
      </c>
      <c r="G237" t="s">
        <v>5129</v>
      </c>
      <c r="H237" t="s">
        <v>6507</v>
      </c>
      <c r="J237" t="s">
        <v>409</v>
      </c>
      <c r="N237" t="s">
        <v>405</v>
      </c>
      <c r="O237" t="s">
        <v>406</v>
      </c>
      <c r="R237" t="s">
        <v>417</v>
      </c>
    </row>
    <row r="238" spans="1:23">
      <c r="A238">
        <v>8452326</v>
      </c>
      <c r="B238">
        <v>20150105</v>
      </c>
      <c r="C238">
        <v>0</v>
      </c>
      <c r="D238">
        <v>0.90114700000000003</v>
      </c>
      <c r="E238" t="s">
        <v>407</v>
      </c>
      <c r="F238" t="s">
        <v>3002</v>
      </c>
      <c r="G238" t="s">
        <v>5130</v>
      </c>
      <c r="H238" t="s">
        <v>6508</v>
      </c>
      <c r="J238" t="s">
        <v>405</v>
      </c>
      <c r="K238" t="s">
        <v>406</v>
      </c>
      <c r="R238" t="s">
        <v>411</v>
      </c>
      <c r="V238" t="s">
        <v>405</v>
      </c>
      <c r="W238" t="s">
        <v>406</v>
      </c>
    </row>
    <row r="239" spans="1:23">
      <c r="A239">
        <v>8452326</v>
      </c>
      <c r="B239">
        <v>20150105</v>
      </c>
      <c r="C239">
        <v>0</v>
      </c>
      <c r="D239">
        <v>0.90114700000000003</v>
      </c>
      <c r="E239" t="s">
        <v>408</v>
      </c>
      <c r="F239" t="s">
        <v>3003</v>
      </c>
      <c r="G239" t="s">
        <v>5131</v>
      </c>
      <c r="H239" t="s">
        <v>6509</v>
      </c>
      <c r="J239" t="s">
        <v>403</v>
      </c>
      <c r="N239" t="s">
        <v>409</v>
      </c>
      <c r="R239" t="s">
        <v>409</v>
      </c>
      <c r="V239" t="s">
        <v>411</v>
      </c>
    </row>
    <row r="240" spans="1:23">
      <c r="A240">
        <v>8452326</v>
      </c>
      <c r="B240">
        <v>20150105</v>
      </c>
      <c r="C240">
        <v>0</v>
      </c>
      <c r="D240">
        <v>0.90114700000000003</v>
      </c>
      <c r="E240" t="s">
        <v>410</v>
      </c>
      <c r="F240" t="s">
        <v>3004</v>
      </c>
      <c r="G240" t="s">
        <v>5132</v>
      </c>
      <c r="H240" t="s">
        <v>6510</v>
      </c>
      <c r="J240" t="s">
        <v>421</v>
      </c>
      <c r="K240" t="s">
        <v>422</v>
      </c>
      <c r="N240" t="s">
        <v>411</v>
      </c>
      <c r="R240" t="s">
        <v>3009</v>
      </c>
      <c r="S240" t="s">
        <v>3010</v>
      </c>
      <c r="V240" t="s">
        <v>419</v>
      </c>
    </row>
    <row r="241" spans="1:24">
      <c r="A241">
        <v>8452326</v>
      </c>
      <c r="B241">
        <v>20150105</v>
      </c>
      <c r="C241">
        <v>0</v>
      </c>
      <c r="D241">
        <v>0.90114700000000003</v>
      </c>
      <c r="E241" t="s">
        <v>412</v>
      </c>
      <c r="F241" t="s">
        <v>3005</v>
      </c>
      <c r="G241" t="s">
        <v>5133</v>
      </c>
      <c r="H241" t="s">
        <v>6511</v>
      </c>
      <c r="J241" t="s">
        <v>3006</v>
      </c>
      <c r="K241" t="s">
        <v>3007</v>
      </c>
      <c r="N241" t="s">
        <v>413</v>
      </c>
      <c r="O241" t="s">
        <v>414</v>
      </c>
      <c r="P241" t="s">
        <v>415</v>
      </c>
      <c r="R241" t="s">
        <v>3012</v>
      </c>
      <c r="V241" t="s">
        <v>417</v>
      </c>
    </row>
    <row r="242" spans="1:24">
      <c r="A242">
        <v>8452326</v>
      </c>
      <c r="B242">
        <v>20150105</v>
      </c>
      <c r="C242">
        <v>0</v>
      </c>
      <c r="D242">
        <v>0.90114700000000003</v>
      </c>
      <c r="E242" t="s">
        <v>416</v>
      </c>
      <c r="F242" t="s">
        <v>3008</v>
      </c>
      <c r="G242" t="s">
        <v>5134</v>
      </c>
      <c r="H242" t="s">
        <v>6512</v>
      </c>
      <c r="J242" t="s">
        <v>3009</v>
      </c>
      <c r="K242" t="s">
        <v>3010</v>
      </c>
      <c r="N242" t="s">
        <v>417</v>
      </c>
      <c r="R242" t="s">
        <v>3006</v>
      </c>
      <c r="S242" t="s">
        <v>3007</v>
      </c>
      <c r="V242" t="s">
        <v>413</v>
      </c>
      <c r="W242" t="s">
        <v>414</v>
      </c>
      <c r="X242" t="s">
        <v>415</v>
      </c>
    </row>
    <row r="243" spans="1:24">
      <c r="A243">
        <v>8452326</v>
      </c>
      <c r="B243">
        <v>20150105</v>
      </c>
      <c r="C243">
        <v>0</v>
      </c>
      <c r="D243">
        <v>0.90114700000000003</v>
      </c>
      <c r="E243" t="s">
        <v>418</v>
      </c>
      <c r="F243" t="s">
        <v>3011</v>
      </c>
      <c r="G243" t="s">
        <v>5135</v>
      </c>
      <c r="H243" t="s">
        <v>6513</v>
      </c>
      <c r="J243" t="s">
        <v>3012</v>
      </c>
      <c r="N243" t="s">
        <v>419</v>
      </c>
      <c r="R243" t="s">
        <v>405</v>
      </c>
      <c r="S243" t="s">
        <v>406</v>
      </c>
      <c r="V243" t="s">
        <v>5136</v>
      </c>
      <c r="W243" t="s">
        <v>5137</v>
      </c>
    </row>
    <row r="244" spans="1:24">
      <c r="A244">
        <v>8452326</v>
      </c>
      <c r="B244">
        <v>20150105</v>
      </c>
      <c r="C244">
        <v>0</v>
      </c>
      <c r="D244">
        <v>0.90114700000000003</v>
      </c>
      <c r="E244" t="s">
        <v>420</v>
      </c>
      <c r="F244" t="s">
        <v>3013</v>
      </c>
      <c r="G244" t="s">
        <v>5138</v>
      </c>
      <c r="H244" t="s">
        <v>6514</v>
      </c>
      <c r="J244" t="s">
        <v>3014</v>
      </c>
      <c r="K244" t="s">
        <v>3015</v>
      </c>
      <c r="N244" t="s">
        <v>421</v>
      </c>
      <c r="O244" t="s">
        <v>422</v>
      </c>
      <c r="R244" t="s">
        <v>419</v>
      </c>
      <c r="V244" t="s">
        <v>424</v>
      </c>
    </row>
    <row r="245" spans="1:24">
      <c r="A245">
        <v>8452326</v>
      </c>
      <c r="B245">
        <v>20150105</v>
      </c>
      <c r="C245">
        <v>0</v>
      </c>
      <c r="D245">
        <v>0.90114700000000003</v>
      </c>
      <c r="E245" t="s">
        <v>423</v>
      </c>
      <c r="F245" t="s">
        <v>3016</v>
      </c>
      <c r="G245" t="s">
        <v>5139</v>
      </c>
      <c r="H245" t="s">
        <v>6515</v>
      </c>
      <c r="N245" t="s">
        <v>424</v>
      </c>
      <c r="R245" t="s">
        <v>5136</v>
      </c>
      <c r="S245" t="s">
        <v>5137</v>
      </c>
      <c r="V245" t="s">
        <v>5140</v>
      </c>
    </row>
    <row r="246" spans="1:24">
      <c r="A246" t="s">
        <v>26</v>
      </c>
      <c r="B246">
        <v>8452326</v>
      </c>
      <c r="C246">
        <v>20150105</v>
      </c>
      <c r="D246" t="s">
        <v>27</v>
      </c>
      <c r="E246">
        <v>4</v>
      </c>
      <c r="F246">
        <v>3</v>
      </c>
      <c r="G246">
        <v>5</v>
      </c>
      <c r="H246">
        <v>5</v>
      </c>
    </row>
    <row r="247" spans="1:24">
      <c r="A247" t="s">
        <v>28</v>
      </c>
      <c r="B247" t="str">
        <f>HYPERLINK("http://node-02:8194/pid,8452326,20150105,prediction_time_crc,demographics&amp;P_Red&amp;P_Red2&amp;P_BP&amp;P_Cholesterol&amp;P_Diabetes&amp;P_Renal&amp;P_Liver&amp;P_White&amp;P_IONS&amp;drugs_heatmap&amp;RC","OpenViewer")</f>
        <v>OpenViewer</v>
      </c>
    </row>
    <row r="249" spans="1:24">
      <c r="A249">
        <v>8516001</v>
      </c>
      <c r="B249">
        <v>20151014</v>
      </c>
      <c r="C249">
        <v>0</v>
      </c>
      <c r="D249">
        <v>6.9973300000000002E-2</v>
      </c>
      <c r="E249" t="s">
        <v>425</v>
      </c>
      <c r="F249" t="s">
        <v>3017</v>
      </c>
      <c r="G249" t="s">
        <v>5141</v>
      </c>
      <c r="H249" t="s">
        <v>6516</v>
      </c>
    </row>
    <row r="250" spans="1:24">
      <c r="A250">
        <v>8516001</v>
      </c>
      <c r="B250">
        <v>20151014</v>
      </c>
      <c r="C250">
        <v>0</v>
      </c>
      <c r="D250">
        <v>6.9973300000000002E-2</v>
      </c>
      <c r="E250" t="s">
        <v>426</v>
      </c>
      <c r="F250" t="s">
        <v>3018</v>
      </c>
      <c r="G250" t="s">
        <v>5142</v>
      </c>
      <c r="H250" t="s">
        <v>6517</v>
      </c>
      <c r="J250" t="s">
        <v>434</v>
      </c>
      <c r="K250" t="s">
        <v>435</v>
      </c>
      <c r="N250" t="s">
        <v>427</v>
      </c>
      <c r="R250" t="s">
        <v>434</v>
      </c>
      <c r="S250" t="s">
        <v>435</v>
      </c>
      <c r="V250" t="s">
        <v>429</v>
      </c>
      <c r="W250" t="s">
        <v>430</v>
      </c>
    </row>
    <row r="251" spans="1:24">
      <c r="A251">
        <v>8516001</v>
      </c>
      <c r="B251">
        <v>20151014</v>
      </c>
      <c r="C251">
        <v>0</v>
      </c>
      <c r="D251">
        <v>6.9973300000000002E-2</v>
      </c>
      <c r="E251" t="s">
        <v>428</v>
      </c>
      <c r="F251" t="s">
        <v>3019</v>
      </c>
      <c r="G251" t="s">
        <v>5143</v>
      </c>
      <c r="H251" t="s">
        <v>6518</v>
      </c>
      <c r="J251" t="s">
        <v>3020</v>
      </c>
      <c r="K251" t="s">
        <v>3021</v>
      </c>
      <c r="N251" t="s">
        <v>429</v>
      </c>
      <c r="O251" t="s">
        <v>430</v>
      </c>
      <c r="R251" t="s">
        <v>437</v>
      </c>
      <c r="V251" t="s">
        <v>427</v>
      </c>
    </row>
    <row r="252" spans="1:24">
      <c r="A252">
        <v>8516001</v>
      </c>
      <c r="B252">
        <v>20151014</v>
      </c>
      <c r="C252">
        <v>0</v>
      </c>
      <c r="D252">
        <v>6.9973300000000002E-2</v>
      </c>
      <c r="E252" t="s">
        <v>431</v>
      </c>
      <c r="F252" t="s">
        <v>3022</v>
      </c>
      <c r="G252" t="s">
        <v>5144</v>
      </c>
      <c r="H252" t="s">
        <v>6519</v>
      </c>
      <c r="J252" t="s">
        <v>437</v>
      </c>
      <c r="N252" t="s">
        <v>432</v>
      </c>
      <c r="R252" t="s">
        <v>3020</v>
      </c>
      <c r="S252" t="s">
        <v>3021</v>
      </c>
      <c r="V252" t="s">
        <v>432</v>
      </c>
    </row>
    <row r="253" spans="1:24">
      <c r="A253">
        <v>8516001</v>
      </c>
      <c r="B253">
        <v>20151014</v>
      </c>
      <c r="C253">
        <v>0</v>
      </c>
      <c r="D253">
        <v>6.9973300000000002E-2</v>
      </c>
      <c r="E253" t="s">
        <v>433</v>
      </c>
      <c r="F253" t="s">
        <v>3023</v>
      </c>
      <c r="G253" t="s">
        <v>5145</v>
      </c>
      <c r="H253" t="s">
        <v>6520</v>
      </c>
      <c r="J253" t="s">
        <v>429</v>
      </c>
      <c r="K253" t="s">
        <v>430</v>
      </c>
      <c r="N253" t="s">
        <v>434</v>
      </c>
      <c r="O253" t="s">
        <v>435</v>
      </c>
      <c r="R253" t="s">
        <v>432</v>
      </c>
      <c r="V253" t="s">
        <v>434</v>
      </c>
      <c r="W253" t="s">
        <v>435</v>
      </c>
    </row>
    <row r="254" spans="1:24">
      <c r="A254">
        <v>8516001</v>
      </c>
      <c r="B254">
        <v>20151014</v>
      </c>
      <c r="C254">
        <v>0</v>
      </c>
      <c r="D254">
        <v>6.9973300000000002E-2</v>
      </c>
      <c r="E254" t="s">
        <v>436</v>
      </c>
      <c r="F254" t="s">
        <v>3024</v>
      </c>
      <c r="G254" t="s">
        <v>5146</v>
      </c>
      <c r="H254" t="s">
        <v>6521</v>
      </c>
      <c r="J254" t="s">
        <v>427</v>
      </c>
      <c r="N254" t="s">
        <v>437</v>
      </c>
      <c r="R254" t="s">
        <v>429</v>
      </c>
      <c r="S254" t="s">
        <v>430</v>
      </c>
      <c r="V254" t="s">
        <v>437</v>
      </c>
    </row>
    <row r="255" spans="1:24">
      <c r="A255">
        <v>8516001</v>
      </c>
      <c r="B255">
        <v>20151014</v>
      </c>
      <c r="C255">
        <v>0</v>
      </c>
      <c r="D255">
        <v>6.9973300000000002E-2</v>
      </c>
      <c r="E255" t="s">
        <v>438</v>
      </c>
      <c r="F255" t="s">
        <v>3025</v>
      </c>
      <c r="G255" t="s">
        <v>5147</v>
      </c>
      <c r="H255" t="s">
        <v>6522</v>
      </c>
      <c r="J255" t="s">
        <v>432</v>
      </c>
      <c r="N255" t="s">
        <v>439</v>
      </c>
      <c r="R255" t="s">
        <v>441</v>
      </c>
      <c r="S255" t="s">
        <v>442</v>
      </c>
      <c r="T255" t="s">
        <v>443</v>
      </c>
      <c r="V255" t="s">
        <v>441</v>
      </c>
      <c r="W255" t="s">
        <v>442</v>
      </c>
      <c r="X255" t="s">
        <v>443</v>
      </c>
    </row>
    <row r="256" spans="1:24">
      <c r="A256">
        <v>8516001</v>
      </c>
      <c r="B256">
        <v>20151014</v>
      </c>
      <c r="C256">
        <v>0</v>
      </c>
      <c r="D256">
        <v>6.9973300000000002E-2</v>
      </c>
      <c r="E256" t="s">
        <v>440</v>
      </c>
      <c r="F256" t="s">
        <v>3026</v>
      </c>
      <c r="G256" t="s">
        <v>5148</v>
      </c>
      <c r="H256" t="s">
        <v>6523</v>
      </c>
      <c r="J256" t="s">
        <v>441</v>
      </c>
      <c r="K256" t="s">
        <v>442</v>
      </c>
      <c r="L256" t="s">
        <v>443</v>
      </c>
      <c r="N256" t="s">
        <v>441</v>
      </c>
      <c r="O256" t="s">
        <v>442</v>
      </c>
      <c r="P256" t="s">
        <v>443</v>
      </c>
      <c r="R256" t="s">
        <v>7594</v>
      </c>
      <c r="V256" t="s">
        <v>439</v>
      </c>
    </row>
    <row r="257" spans="1:24">
      <c r="A257">
        <v>8516001</v>
      </c>
      <c r="B257">
        <v>20151014</v>
      </c>
      <c r="C257">
        <v>0</v>
      </c>
      <c r="D257">
        <v>6.9973300000000002E-2</v>
      </c>
      <c r="E257" t="s">
        <v>444</v>
      </c>
      <c r="F257" t="s">
        <v>3027</v>
      </c>
      <c r="G257" t="s">
        <v>5149</v>
      </c>
      <c r="H257" t="s">
        <v>6524</v>
      </c>
      <c r="J257" t="s">
        <v>3028</v>
      </c>
    </row>
    <row r="258" spans="1:24">
      <c r="A258">
        <v>8516001</v>
      </c>
      <c r="B258">
        <v>20151014</v>
      </c>
      <c r="C258">
        <v>0</v>
      </c>
      <c r="D258">
        <v>6.9973300000000002E-2</v>
      </c>
      <c r="E258" t="s">
        <v>445</v>
      </c>
      <c r="F258" t="s">
        <v>3029</v>
      </c>
      <c r="G258" t="s">
        <v>5150</v>
      </c>
      <c r="H258" t="s">
        <v>6525</v>
      </c>
      <c r="J258" t="s">
        <v>3030</v>
      </c>
      <c r="K258" t="s">
        <v>3031</v>
      </c>
      <c r="N258" t="s">
        <v>446</v>
      </c>
      <c r="O258" t="s">
        <v>447</v>
      </c>
      <c r="R258" t="s">
        <v>7595</v>
      </c>
      <c r="S258" t="s">
        <v>7596</v>
      </c>
      <c r="V258" t="s">
        <v>446</v>
      </c>
      <c r="W258" t="s">
        <v>447</v>
      </c>
    </row>
    <row r="259" spans="1:24">
      <c r="A259" t="s">
        <v>26</v>
      </c>
      <c r="B259">
        <v>8516001</v>
      </c>
      <c r="C259">
        <v>20151014</v>
      </c>
      <c r="D259" t="s">
        <v>27</v>
      </c>
      <c r="E259">
        <v>4</v>
      </c>
      <c r="F259">
        <v>2</v>
      </c>
      <c r="G259">
        <v>4</v>
      </c>
      <c r="H259">
        <v>3</v>
      </c>
    </row>
    <row r="260" spans="1:24">
      <c r="A260" t="s">
        <v>28</v>
      </c>
      <c r="B260" t="str">
        <f>HYPERLINK("http://node-02:8194/pid,8516001,20151014,prediction_time_crc,demographics&amp;P_Red&amp;P_Red2&amp;P_BP&amp;P_Cholesterol&amp;P_Diabetes&amp;P_Renal&amp;P_Liver&amp;P_White&amp;P_IONS&amp;drugs_heatmap&amp;RC","OpenViewer")</f>
        <v>OpenViewer</v>
      </c>
    </row>
    <row r="262" spans="1:24">
      <c r="A262">
        <v>8795439</v>
      </c>
      <c r="B262">
        <v>20150813</v>
      </c>
      <c r="C262">
        <v>0</v>
      </c>
      <c r="D262">
        <v>0.93242199999999997</v>
      </c>
      <c r="E262" t="s">
        <v>448</v>
      </c>
      <c r="F262" t="s">
        <v>3032</v>
      </c>
      <c r="G262" t="s">
        <v>5151</v>
      </c>
      <c r="H262" t="s">
        <v>6526</v>
      </c>
      <c r="J262" t="s">
        <v>449</v>
      </c>
      <c r="N262" t="s">
        <v>449</v>
      </c>
      <c r="R262" t="s">
        <v>449</v>
      </c>
      <c r="V262" t="s">
        <v>449</v>
      </c>
    </row>
    <row r="263" spans="1:24">
      <c r="A263">
        <v>8795439</v>
      </c>
      <c r="B263">
        <v>20150813</v>
      </c>
      <c r="C263">
        <v>0</v>
      </c>
      <c r="D263">
        <v>0.93242199999999997</v>
      </c>
      <c r="E263" t="s">
        <v>450</v>
      </c>
      <c r="F263" t="s">
        <v>3033</v>
      </c>
      <c r="G263" t="s">
        <v>5152</v>
      </c>
      <c r="H263" t="s">
        <v>6527</v>
      </c>
      <c r="J263" t="s">
        <v>460</v>
      </c>
      <c r="K263" t="s">
        <v>461</v>
      </c>
      <c r="L263" t="s">
        <v>462</v>
      </c>
      <c r="N263" t="s">
        <v>451</v>
      </c>
      <c r="R263" t="s">
        <v>458</v>
      </c>
    </row>
    <row r="264" spans="1:24">
      <c r="A264">
        <v>8795439</v>
      </c>
      <c r="B264">
        <v>20150813</v>
      </c>
      <c r="C264">
        <v>0</v>
      </c>
      <c r="D264">
        <v>0.93242199999999997</v>
      </c>
      <c r="E264" t="s">
        <v>452</v>
      </c>
      <c r="F264" t="s">
        <v>3034</v>
      </c>
      <c r="G264" t="s">
        <v>5153</v>
      </c>
      <c r="H264" t="s">
        <v>6528</v>
      </c>
      <c r="J264" t="s">
        <v>3035</v>
      </c>
      <c r="K264" t="s">
        <v>3036</v>
      </c>
      <c r="L264" t="s">
        <v>3037</v>
      </c>
      <c r="R264" t="s">
        <v>454</v>
      </c>
      <c r="V264" t="s">
        <v>456</v>
      </c>
    </row>
    <row r="265" spans="1:24">
      <c r="A265">
        <v>8795439</v>
      </c>
      <c r="B265">
        <v>20150813</v>
      </c>
      <c r="C265">
        <v>0</v>
      </c>
      <c r="D265">
        <v>0.93242199999999997</v>
      </c>
      <c r="E265" t="s">
        <v>453</v>
      </c>
      <c r="F265" t="s">
        <v>3038</v>
      </c>
      <c r="G265" t="s">
        <v>5154</v>
      </c>
      <c r="H265" t="s">
        <v>6529</v>
      </c>
      <c r="J265" t="s">
        <v>3039</v>
      </c>
      <c r="K265" t="s">
        <v>3040</v>
      </c>
      <c r="N265" t="s">
        <v>454</v>
      </c>
      <c r="R265" t="s">
        <v>456</v>
      </c>
      <c r="V265" t="s">
        <v>451</v>
      </c>
    </row>
    <row r="266" spans="1:24">
      <c r="A266">
        <v>8795439</v>
      </c>
      <c r="B266">
        <v>20150813</v>
      </c>
      <c r="C266">
        <v>0</v>
      </c>
      <c r="D266">
        <v>0.93242199999999997</v>
      </c>
      <c r="E266" t="s">
        <v>455</v>
      </c>
      <c r="F266" t="s">
        <v>3041</v>
      </c>
      <c r="G266" t="s">
        <v>5155</v>
      </c>
      <c r="H266" t="s">
        <v>6530</v>
      </c>
      <c r="J266" t="s">
        <v>3042</v>
      </c>
      <c r="K266" t="s">
        <v>3043</v>
      </c>
      <c r="L266" t="s">
        <v>3044</v>
      </c>
      <c r="N266" t="s">
        <v>456</v>
      </c>
      <c r="R266" t="s">
        <v>7597</v>
      </c>
      <c r="V266" t="s">
        <v>458</v>
      </c>
    </row>
    <row r="267" spans="1:24">
      <c r="A267">
        <v>8795439</v>
      </c>
      <c r="B267">
        <v>20150813</v>
      </c>
      <c r="C267">
        <v>0</v>
      </c>
      <c r="D267">
        <v>0.93242199999999997</v>
      </c>
      <c r="E267" t="s">
        <v>457</v>
      </c>
      <c r="F267" t="s">
        <v>3045</v>
      </c>
      <c r="G267" t="s">
        <v>5156</v>
      </c>
      <c r="H267" t="s">
        <v>6531</v>
      </c>
      <c r="J267" t="s">
        <v>3046</v>
      </c>
      <c r="N267" t="s">
        <v>458</v>
      </c>
      <c r="R267" t="s">
        <v>3048</v>
      </c>
      <c r="S267" t="s">
        <v>3049</v>
      </c>
      <c r="V267" t="s">
        <v>454</v>
      </c>
    </row>
    <row r="268" spans="1:24">
      <c r="A268">
        <v>8795439</v>
      </c>
      <c r="B268">
        <v>20150813</v>
      </c>
      <c r="C268">
        <v>0</v>
      </c>
      <c r="D268">
        <v>0.93242199999999997</v>
      </c>
      <c r="E268" t="s">
        <v>459</v>
      </c>
      <c r="F268" t="s">
        <v>3047</v>
      </c>
      <c r="G268" t="s">
        <v>5157</v>
      </c>
      <c r="H268" t="s">
        <v>6532</v>
      </c>
      <c r="J268" t="s">
        <v>3048</v>
      </c>
      <c r="K268" t="s">
        <v>3049</v>
      </c>
      <c r="N268" t="s">
        <v>460</v>
      </c>
      <c r="O268" t="s">
        <v>461</v>
      </c>
      <c r="P268" t="s">
        <v>462</v>
      </c>
      <c r="R268" t="s">
        <v>460</v>
      </c>
      <c r="S268" t="s">
        <v>461</v>
      </c>
      <c r="T268" t="s">
        <v>462</v>
      </c>
      <c r="V268" t="s">
        <v>468</v>
      </c>
    </row>
    <row r="269" spans="1:24">
      <c r="A269">
        <v>8795439</v>
      </c>
      <c r="B269">
        <v>20150813</v>
      </c>
      <c r="C269">
        <v>0</v>
      </c>
      <c r="D269">
        <v>0.93242199999999997</v>
      </c>
      <c r="E269" t="s">
        <v>463</v>
      </c>
      <c r="F269" t="s">
        <v>3050</v>
      </c>
      <c r="G269" t="s">
        <v>5158</v>
      </c>
      <c r="H269" t="s">
        <v>6533</v>
      </c>
      <c r="J269" t="s">
        <v>454</v>
      </c>
      <c r="N269" t="s">
        <v>464</v>
      </c>
      <c r="R269" t="s">
        <v>464</v>
      </c>
      <c r="V269" t="s">
        <v>460</v>
      </c>
      <c r="W269" t="s">
        <v>461</v>
      </c>
      <c r="X269" t="s">
        <v>462</v>
      </c>
    </row>
    <row r="270" spans="1:24">
      <c r="A270">
        <v>8795439</v>
      </c>
      <c r="B270">
        <v>20150813</v>
      </c>
      <c r="C270">
        <v>0</v>
      </c>
      <c r="D270">
        <v>0.93242199999999997</v>
      </c>
      <c r="E270" t="s">
        <v>465</v>
      </c>
      <c r="F270" t="s">
        <v>3051</v>
      </c>
      <c r="G270" t="s">
        <v>5159</v>
      </c>
      <c r="H270" t="s">
        <v>6534</v>
      </c>
      <c r="J270" t="s">
        <v>451</v>
      </c>
      <c r="N270" t="s">
        <v>466</v>
      </c>
      <c r="R270" t="s">
        <v>451</v>
      </c>
      <c r="V270" t="s">
        <v>464</v>
      </c>
    </row>
    <row r="271" spans="1:24">
      <c r="A271">
        <v>8795439</v>
      </c>
      <c r="B271">
        <v>20150813</v>
      </c>
      <c r="C271">
        <v>0</v>
      </c>
      <c r="D271">
        <v>0.93242199999999997</v>
      </c>
      <c r="E271" t="s">
        <v>467</v>
      </c>
      <c r="F271" t="s">
        <v>3052</v>
      </c>
      <c r="G271" t="s">
        <v>5160</v>
      </c>
      <c r="H271" t="s">
        <v>6535</v>
      </c>
      <c r="J271" t="s">
        <v>458</v>
      </c>
      <c r="N271" t="s">
        <v>468</v>
      </c>
      <c r="R271" t="s">
        <v>3035</v>
      </c>
      <c r="S271" t="s">
        <v>3036</v>
      </c>
      <c r="T271" t="s">
        <v>3037</v>
      </c>
      <c r="V271" t="s">
        <v>5161</v>
      </c>
    </row>
    <row r="272" spans="1:24">
      <c r="A272" t="s">
        <v>26</v>
      </c>
      <c r="B272">
        <v>8795439</v>
      </c>
      <c r="C272">
        <v>20150813</v>
      </c>
      <c r="D272" t="s">
        <v>27</v>
      </c>
      <c r="E272">
        <v>4</v>
      </c>
      <c r="F272">
        <v>2</v>
      </c>
      <c r="G272">
        <v>4</v>
      </c>
      <c r="H272">
        <v>3</v>
      </c>
    </row>
    <row r="273" spans="1:23">
      <c r="A273" t="s">
        <v>28</v>
      </c>
      <c r="B273" t="str">
        <f>HYPERLINK("http://node-02:8194/pid,8795439,20150813,prediction_time_crc,demographics&amp;P_Red&amp;P_Red2&amp;P_BP&amp;P_Cholesterol&amp;P_Diabetes&amp;P_Renal&amp;P_Liver&amp;P_White&amp;P_IONS&amp;drugs_heatmap&amp;RC","OpenViewer")</f>
        <v>OpenViewer</v>
      </c>
    </row>
    <row r="275" spans="1:23">
      <c r="A275">
        <v>8808164</v>
      </c>
      <c r="B275">
        <v>20151123</v>
      </c>
      <c r="C275">
        <v>0</v>
      </c>
      <c r="D275">
        <v>0.933002</v>
      </c>
      <c r="E275" t="s">
        <v>469</v>
      </c>
      <c r="F275" t="s">
        <v>3053</v>
      </c>
      <c r="G275" t="s">
        <v>5162</v>
      </c>
      <c r="H275" t="s">
        <v>6536</v>
      </c>
      <c r="J275" t="s">
        <v>482</v>
      </c>
      <c r="K275" t="s">
        <v>483</v>
      </c>
      <c r="N275" t="s">
        <v>470</v>
      </c>
      <c r="R275" t="s">
        <v>470</v>
      </c>
      <c r="V275" t="s">
        <v>470</v>
      </c>
    </row>
    <row r="276" spans="1:23">
      <c r="A276">
        <v>8808164</v>
      </c>
      <c r="B276">
        <v>20151123</v>
      </c>
      <c r="C276">
        <v>0</v>
      </c>
      <c r="D276">
        <v>0.933002</v>
      </c>
      <c r="E276" t="s">
        <v>471</v>
      </c>
      <c r="F276" t="s">
        <v>3054</v>
      </c>
      <c r="G276" t="s">
        <v>5163</v>
      </c>
      <c r="H276" t="s">
        <v>6537</v>
      </c>
      <c r="J276" t="s">
        <v>476</v>
      </c>
      <c r="N276" t="s">
        <v>472</v>
      </c>
      <c r="O276" t="s">
        <v>473</v>
      </c>
      <c r="R276" t="s">
        <v>485</v>
      </c>
      <c r="S276" t="s">
        <v>486</v>
      </c>
    </row>
    <row r="277" spans="1:23">
      <c r="A277">
        <v>8808164</v>
      </c>
      <c r="B277">
        <v>20151123</v>
      </c>
      <c r="C277">
        <v>0</v>
      </c>
      <c r="D277">
        <v>0.933002</v>
      </c>
      <c r="E277" t="s">
        <v>474</v>
      </c>
      <c r="F277" t="s">
        <v>3055</v>
      </c>
      <c r="G277" t="s">
        <v>5164</v>
      </c>
      <c r="H277" t="s">
        <v>6538</v>
      </c>
      <c r="J277" t="s">
        <v>472</v>
      </c>
      <c r="K277" t="s">
        <v>473</v>
      </c>
      <c r="R277" t="s">
        <v>3065</v>
      </c>
      <c r="S277" t="s">
        <v>3066</v>
      </c>
      <c r="V277" t="s">
        <v>472</v>
      </c>
      <c r="W277" t="s">
        <v>473</v>
      </c>
    </row>
    <row r="278" spans="1:23">
      <c r="A278">
        <v>8808164</v>
      </c>
      <c r="B278">
        <v>20151123</v>
      </c>
      <c r="C278">
        <v>0</v>
      </c>
      <c r="D278">
        <v>0.933002</v>
      </c>
      <c r="E278" t="s">
        <v>475</v>
      </c>
      <c r="F278" t="s">
        <v>3056</v>
      </c>
      <c r="G278" t="s">
        <v>5165</v>
      </c>
      <c r="H278" t="s">
        <v>6539</v>
      </c>
      <c r="J278" t="s">
        <v>470</v>
      </c>
      <c r="N278" t="s">
        <v>476</v>
      </c>
      <c r="R278" t="s">
        <v>480</v>
      </c>
      <c r="V278" t="s">
        <v>478</v>
      </c>
    </row>
    <row r="279" spans="1:23">
      <c r="A279">
        <v>8808164</v>
      </c>
      <c r="B279">
        <v>20151123</v>
      </c>
      <c r="C279">
        <v>0</v>
      </c>
      <c r="D279">
        <v>0.933002</v>
      </c>
      <c r="E279" t="s">
        <v>477</v>
      </c>
      <c r="F279" t="s">
        <v>3057</v>
      </c>
      <c r="G279" t="s">
        <v>5166</v>
      </c>
      <c r="H279" t="s">
        <v>6540</v>
      </c>
      <c r="J279" t="s">
        <v>3058</v>
      </c>
      <c r="N279" t="s">
        <v>478</v>
      </c>
      <c r="R279" t="s">
        <v>476</v>
      </c>
      <c r="V279" t="s">
        <v>480</v>
      </c>
    </row>
    <row r="280" spans="1:23">
      <c r="A280">
        <v>8808164</v>
      </c>
      <c r="B280">
        <v>20151123</v>
      </c>
      <c r="C280">
        <v>0</v>
      </c>
      <c r="D280">
        <v>0.933002</v>
      </c>
      <c r="E280" t="s">
        <v>479</v>
      </c>
      <c r="F280" t="s">
        <v>3059</v>
      </c>
      <c r="G280" t="s">
        <v>5167</v>
      </c>
      <c r="H280" t="s">
        <v>6541</v>
      </c>
      <c r="J280" t="s">
        <v>3060</v>
      </c>
      <c r="K280" t="s">
        <v>3061</v>
      </c>
      <c r="N280" t="s">
        <v>480</v>
      </c>
      <c r="R280" t="s">
        <v>478</v>
      </c>
      <c r="V280" t="s">
        <v>482</v>
      </c>
      <c r="W280" t="s">
        <v>483</v>
      </c>
    </row>
    <row r="281" spans="1:23">
      <c r="A281">
        <v>8808164</v>
      </c>
      <c r="B281">
        <v>20151123</v>
      </c>
      <c r="C281">
        <v>0</v>
      </c>
      <c r="D281">
        <v>0.933002</v>
      </c>
      <c r="E281" t="s">
        <v>481</v>
      </c>
      <c r="F281" t="s">
        <v>3062</v>
      </c>
      <c r="G281" t="s">
        <v>5168</v>
      </c>
      <c r="H281" t="s">
        <v>6542</v>
      </c>
      <c r="J281" t="s">
        <v>3063</v>
      </c>
      <c r="N281" t="s">
        <v>482</v>
      </c>
      <c r="O281" t="s">
        <v>483</v>
      </c>
      <c r="R281" t="s">
        <v>7598</v>
      </c>
      <c r="S281" t="s">
        <v>7599</v>
      </c>
      <c r="V281" t="s">
        <v>3068</v>
      </c>
    </row>
    <row r="282" spans="1:23">
      <c r="A282">
        <v>8808164</v>
      </c>
      <c r="B282">
        <v>20151123</v>
      </c>
      <c r="C282">
        <v>0</v>
      </c>
      <c r="D282">
        <v>0.933002</v>
      </c>
      <c r="E282" t="s">
        <v>484</v>
      </c>
      <c r="F282" t="s">
        <v>3064</v>
      </c>
      <c r="G282" t="s">
        <v>5169</v>
      </c>
      <c r="H282" t="s">
        <v>6543</v>
      </c>
      <c r="J282" t="s">
        <v>3065</v>
      </c>
      <c r="K282" t="s">
        <v>3066</v>
      </c>
      <c r="N282" t="s">
        <v>485</v>
      </c>
      <c r="O282" t="s">
        <v>486</v>
      </c>
      <c r="R282" t="s">
        <v>472</v>
      </c>
      <c r="S282" t="s">
        <v>473</v>
      </c>
      <c r="V282" t="s">
        <v>490</v>
      </c>
    </row>
    <row r="283" spans="1:23">
      <c r="A283">
        <v>8808164</v>
      </c>
      <c r="B283">
        <v>20151123</v>
      </c>
      <c r="C283">
        <v>0</v>
      </c>
      <c r="D283">
        <v>0.933002</v>
      </c>
      <c r="E283" t="s">
        <v>487</v>
      </c>
      <c r="F283" t="s">
        <v>3067</v>
      </c>
      <c r="G283" t="s">
        <v>5170</v>
      </c>
      <c r="H283" t="s">
        <v>6544</v>
      </c>
      <c r="J283" t="s">
        <v>3068</v>
      </c>
      <c r="N283" t="s">
        <v>488</v>
      </c>
      <c r="R283" t="s">
        <v>3068</v>
      </c>
      <c r="V283" t="s">
        <v>488</v>
      </c>
    </row>
    <row r="284" spans="1:23">
      <c r="A284">
        <v>8808164</v>
      </c>
      <c r="B284">
        <v>20151123</v>
      </c>
      <c r="C284">
        <v>0</v>
      </c>
      <c r="D284">
        <v>0.933002</v>
      </c>
      <c r="E284" t="s">
        <v>489</v>
      </c>
      <c r="F284" t="s">
        <v>3069</v>
      </c>
      <c r="G284" t="s">
        <v>5171</v>
      </c>
      <c r="H284" t="s">
        <v>6545</v>
      </c>
      <c r="N284" t="s">
        <v>490</v>
      </c>
      <c r="R284" t="s">
        <v>482</v>
      </c>
      <c r="S284" t="s">
        <v>483</v>
      </c>
      <c r="V284" t="s">
        <v>485</v>
      </c>
      <c r="W284" t="s">
        <v>486</v>
      </c>
    </row>
    <row r="285" spans="1:23">
      <c r="A285" t="s">
        <v>26</v>
      </c>
      <c r="B285">
        <v>8808164</v>
      </c>
      <c r="C285">
        <v>20151123</v>
      </c>
      <c r="D285" t="s">
        <v>27</v>
      </c>
    </row>
    <row r="286" spans="1:23">
      <c r="A286" t="s">
        <v>28</v>
      </c>
      <c r="B286" t="str">
        <f>HYPERLINK("http://node-02:8194/pid,8808164,20151123,prediction_time_crc,demographics&amp;P_Red&amp;P_Red2&amp;P_BP&amp;P_Cholesterol&amp;P_Diabetes&amp;P_Renal&amp;P_Liver&amp;P_White&amp;P_IONS&amp;drugs_heatmap&amp;RC","OpenViewer")</f>
        <v>OpenViewer</v>
      </c>
    </row>
    <row r="288" spans="1:23">
      <c r="A288">
        <v>8871152</v>
      </c>
      <c r="B288">
        <v>20150529</v>
      </c>
      <c r="C288">
        <v>0</v>
      </c>
      <c r="D288">
        <v>3.1874300000000001E-2</v>
      </c>
      <c r="E288" t="s">
        <v>491</v>
      </c>
      <c r="F288" t="s">
        <v>3070</v>
      </c>
      <c r="G288" t="s">
        <v>5172</v>
      </c>
      <c r="H288" t="s">
        <v>6546</v>
      </c>
      <c r="J288" t="s">
        <v>495</v>
      </c>
      <c r="N288" t="s">
        <v>492</v>
      </c>
      <c r="R288" t="s">
        <v>492</v>
      </c>
      <c r="V288" t="s">
        <v>492</v>
      </c>
    </row>
    <row r="289" spans="1:23">
      <c r="A289">
        <v>8871152</v>
      </c>
      <c r="B289">
        <v>20150529</v>
      </c>
      <c r="C289">
        <v>0</v>
      </c>
      <c r="D289">
        <v>3.1874300000000001E-2</v>
      </c>
      <c r="E289" t="s">
        <v>493</v>
      </c>
      <c r="F289" t="s">
        <v>3071</v>
      </c>
      <c r="G289" t="s">
        <v>5173</v>
      </c>
      <c r="H289" t="s">
        <v>6547</v>
      </c>
      <c r="J289" t="s">
        <v>3072</v>
      </c>
      <c r="K289" t="s">
        <v>3073</v>
      </c>
      <c r="R289" t="s">
        <v>3079</v>
      </c>
      <c r="S289" t="s">
        <v>3080</v>
      </c>
    </row>
    <row r="290" spans="1:23">
      <c r="A290">
        <v>8871152</v>
      </c>
      <c r="B290">
        <v>20150529</v>
      </c>
      <c r="C290">
        <v>0</v>
      </c>
      <c r="D290">
        <v>3.1874300000000001E-2</v>
      </c>
      <c r="E290" t="s">
        <v>494</v>
      </c>
      <c r="F290" t="s">
        <v>3074</v>
      </c>
      <c r="G290" t="s">
        <v>5174</v>
      </c>
      <c r="H290" t="s">
        <v>6548</v>
      </c>
      <c r="J290" t="s">
        <v>3075</v>
      </c>
      <c r="K290" t="s">
        <v>3076</v>
      </c>
      <c r="N290" t="s">
        <v>495</v>
      </c>
      <c r="R290" t="s">
        <v>495</v>
      </c>
      <c r="V290" t="s">
        <v>495</v>
      </c>
    </row>
    <row r="291" spans="1:23">
      <c r="A291">
        <v>8871152</v>
      </c>
      <c r="B291">
        <v>20150529</v>
      </c>
      <c r="C291">
        <v>0</v>
      </c>
      <c r="D291">
        <v>3.1874300000000001E-2</v>
      </c>
      <c r="E291" t="s">
        <v>496</v>
      </c>
      <c r="F291" t="s">
        <v>3077</v>
      </c>
      <c r="G291" t="s">
        <v>5175</v>
      </c>
      <c r="H291" t="s">
        <v>6549</v>
      </c>
      <c r="J291" t="s">
        <v>492</v>
      </c>
      <c r="N291" t="s">
        <v>497</v>
      </c>
      <c r="R291" t="s">
        <v>499</v>
      </c>
      <c r="V291" t="s">
        <v>497</v>
      </c>
    </row>
    <row r="292" spans="1:23">
      <c r="A292">
        <v>8871152</v>
      </c>
      <c r="B292">
        <v>20150529</v>
      </c>
      <c r="C292">
        <v>0</v>
      </c>
      <c r="D292">
        <v>3.1874300000000001E-2</v>
      </c>
      <c r="E292" t="s">
        <v>498</v>
      </c>
      <c r="F292" t="s">
        <v>3078</v>
      </c>
      <c r="G292" t="s">
        <v>5176</v>
      </c>
      <c r="H292" t="s">
        <v>6550</v>
      </c>
      <c r="J292" t="s">
        <v>3079</v>
      </c>
      <c r="K292" t="s">
        <v>3080</v>
      </c>
      <c r="N292" t="s">
        <v>499</v>
      </c>
      <c r="R292" t="s">
        <v>497</v>
      </c>
      <c r="V292" t="s">
        <v>499</v>
      </c>
    </row>
    <row r="293" spans="1:23">
      <c r="A293">
        <v>8871152</v>
      </c>
      <c r="B293">
        <v>20150529</v>
      </c>
      <c r="C293">
        <v>0</v>
      </c>
      <c r="D293">
        <v>3.1874300000000001E-2</v>
      </c>
      <c r="E293" t="s">
        <v>500</v>
      </c>
      <c r="F293" t="s">
        <v>3081</v>
      </c>
      <c r="G293" t="s">
        <v>5177</v>
      </c>
      <c r="H293" t="s">
        <v>6551</v>
      </c>
      <c r="J293" t="s">
        <v>3082</v>
      </c>
      <c r="K293" t="s">
        <v>3083</v>
      </c>
      <c r="N293" t="s">
        <v>501</v>
      </c>
      <c r="V293" t="s">
        <v>501</v>
      </c>
    </row>
    <row r="294" spans="1:23">
      <c r="A294">
        <v>8871152</v>
      </c>
      <c r="B294">
        <v>20150529</v>
      </c>
      <c r="C294">
        <v>0</v>
      </c>
      <c r="D294">
        <v>3.1874300000000001E-2</v>
      </c>
      <c r="E294" t="s">
        <v>502</v>
      </c>
      <c r="F294" t="s">
        <v>3084</v>
      </c>
      <c r="G294" t="s">
        <v>5178</v>
      </c>
      <c r="H294" t="s">
        <v>6552</v>
      </c>
      <c r="J294" t="s">
        <v>3085</v>
      </c>
      <c r="K294" t="s">
        <v>3086</v>
      </c>
      <c r="N294" t="s">
        <v>503</v>
      </c>
      <c r="O294" t="s">
        <v>504</v>
      </c>
      <c r="R294" t="s">
        <v>3075</v>
      </c>
      <c r="S294" t="s">
        <v>3076</v>
      </c>
    </row>
    <row r="295" spans="1:23">
      <c r="A295">
        <v>8871152</v>
      </c>
      <c r="B295">
        <v>20150529</v>
      </c>
      <c r="C295">
        <v>0</v>
      </c>
      <c r="D295">
        <v>3.1874300000000001E-2</v>
      </c>
      <c r="E295" t="s">
        <v>505</v>
      </c>
      <c r="F295" t="s">
        <v>3087</v>
      </c>
      <c r="G295" t="s">
        <v>5179</v>
      </c>
      <c r="H295" t="s">
        <v>6553</v>
      </c>
      <c r="J295" t="s">
        <v>499</v>
      </c>
      <c r="R295" t="s">
        <v>7600</v>
      </c>
      <c r="S295" t="s">
        <v>7601</v>
      </c>
      <c r="V295" t="s">
        <v>3082</v>
      </c>
      <c r="W295" t="s">
        <v>3083</v>
      </c>
    </row>
    <row r="296" spans="1:23">
      <c r="A296">
        <v>8871152</v>
      </c>
      <c r="B296">
        <v>20150529</v>
      </c>
      <c r="C296">
        <v>0</v>
      </c>
      <c r="D296">
        <v>3.1874300000000001E-2</v>
      </c>
      <c r="E296" t="s">
        <v>506</v>
      </c>
      <c r="F296" t="s">
        <v>3088</v>
      </c>
      <c r="G296" t="s">
        <v>5180</v>
      </c>
      <c r="H296" t="s">
        <v>6554</v>
      </c>
      <c r="N296" t="s">
        <v>507</v>
      </c>
      <c r="R296" t="s">
        <v>7602</v>
      </c>
      <c r="S296" t="s">
        <v>7603</v>
      </c>
      <c r="V296" t="s">
        <v>5181</v>
      </c>
    </row>
    <row r="297" spans="1:23">
      <c r="A297">
        <v>8871152</v>
      </c>
      <c r="B297">
        <v>20150529</v>
      </c>
      <c r="C297">
        <v>0</v>
      </c>
      <c r="D297">
        <v>3.1874300000000001E-2</v>
      </c>
      <c r="E297" t="s">
        <v>508</v>
      </c>
      <c r="F297" t="s">
        <v>3089</v>
      </c>
      <c r="G297" t="s">
        <v>5182</v>
      </c>
      <c r="H297" t="s">
        <v>6555</v>
      </c>
      <c r="J297" t="s">
        <v>497</v>
      </c>
      <c r="N297" t="s">
        <v>509</v>
      </c>
      <c r="R297" t="s">
        <v>7604</v>
      </c>
      <c r="S297" t="s">
        <v>7605</v>
      </c>
      <c r="V297" t="s">
        <v>5183</v>
      </c>
      <c r="W297" t="s">
        <v>5184</v>
      </c>
    </row>
    <row r="298" spans="1:23">
      <c r="A298" t="s">
        <v>26</v>
      </c>
      <c r="B298">
        <v>8871152</v>
      </c>
      <c r="C298">
        <v>20150529</v>
      </c>
      <c r="D298" t="s">
        <v>27</v>
      </c>
    </row>
    <row r="299" spans="1:23">
      <c r="A299" t="s">
        <v>28</v>
      </c>
      <c r="B299" t="str">
        <f>HYPERLINK("http://node-02:8194/pid,8871152,20150529,prediction_time_crc,demographics&amp;P_Red&amp;P_Red2&amp;P_BP&amp;P_Cholesterol&amp;P_Diabetes&amp;P_Renal&amp;P_Liver&amp;P_White&amp;P_IONS&amp;drugs_heatmap&amp;RC","OpenViewer")</f>
        <v>OpenViewer</v>
      </c>
    </row>
    <row r="301" spans="1:23">
      <c r="A301">
        <v>8942315</v>
      </c>
      <c r="B301">
        <v>20151012</v>
      </c>
      <c r="C301">
        <v>0</v>
      </c>
      <c r="D301">
        <v>2.6556199999999999E-2</v>
      </c>
      <c r="E301" t="s">
        <v>510</v>
      </c>
      <c r="F301" t="s">
        <v>3090</v>
      </c>
      <c r="G301" t="s">
        <v>5185</v>
      </c>
      <c r="H301" t="s">
        <v>6556</v>
      </c>
      <c r="J301" t="s">
        <v>3091</v>
      </c>
      <c r="R301" t="s">
        <v>518</v>
      </c>
    </row>
    <row r="302" spans="1:23">
      <c r="A302">
        <v>8942315</v>
      </c>
      <c r="B302">
        <v>20151012</v>
      </c>
      <c r="C302">
        <v>0</v>
      </c>
      <c r="D302">
        <v>2.6556199999999999E-2</v>
      </c>
      <c r="E302" t="s">
        <v>511</v>
      </c>
      <c r="F302" t="s">
        <v>3092</v>
      </c>
      <c r="G302" t="s">
        <v>5186</v>
      </c>
      <c r="H302" t="s">
        <v>6557</v>
      </c>
      <c r="J302" t="s">
        <v>520</v>
      </c>
      <c r="K302" t="s">
        <v>521</v>
      </c>
      <c r="N302" t="s">
        <v>512</v>
      </c>
      <c r="V302" t="s">
        <v>512</v>
      </c>
    </row>
    <row r="303" spans="1:23">
      <c r="A303">
        <v>8942315</v>
      </c>
      <c r="B303">
        <v>20151012</v>
      </c>
      <c r="C303">
        <v>0</v>
      </c>
      <c r="D303">
        <v>2.6556199999999999E-2</v>
      </c>
      <c r="E303" t="s">
        <v>513</v>
      </c>
      <c r="F303" t="s">
        <v>3093</v>
      </c>
      <c r="G303" t="s">
        <v>5187</v>
      </c>
      <c r="H303" t="s">
        <v>6558</v>
      </c>
      <c r="J303" t="s">
        <v>525</v>
      </c>
      <c r="K303" t="s">
        <v>526</v>
      </c>
      <c r="R303" t="s">
        <v>3091</v>
      </c>
    </row>
    <row r="304" spans="1:23">
      <c r="A304">
        <v>8942315</v>
      </c>
      <c r="B304">
        <v>20151012</v>
      </c>
      <c r="C304">
        <v>0</v>
      </c>
      <c r="D304">
        <v>2.6556199999999999E-2</v>
      </c>
      <c r="E304" t="s">
        <v>514</v>
      </c>
      <c r="F304" t="s">
        <v>3094</v>
      </c>
      <c r="G304" t="s">
        <v>5188</v>
      </c>
      <c r="H304" t="s">
        <v>6559</v>
      </c>
      <c r="J304" t="s">
        <v>3095</v>
      </c>
      <c r="K304" t="s">
        <v>3096</v>
      </c>
      <c r="N304" t="s">
        <v>515</v>
      </c>
      <c r="O304" t="s">
        <v>516</v>
      </c>
      <c r="R304" t="s">
        <v>530</v>
      </c>
      <c r="V304" t="s">
        <v>515</v>
      </c>
      <c r="W304" t="s">
        <v>516</v>
      </c>
    </row>
    <row r="305" spans="1:23">
      <c r="A305">
        <v>8942315</v>
      </c>
      <c r="B305">
        <v>20151012</v>
      </c>
      <c r="C305">
        <v>0</v>
      </c>
      <c r="D305">
        <v>2.6556199999999999E-2</v>
      </c>
      <c r="E305" t="s">
        <v>517</v>
      </c>
      <c r="F305" t="s">
        <v>3097</v>
      </c>
      <c r="G305" t="s">
        <v>5189</v>
      </c>
      <c r="H305" t="s">
        <v>6560</v>
      </c>
      <c r="J305" t="s">
        <v>3098</v>
      </c>
      <c r="K305" t="s">
        <v>3099</v>
      </c>
      <c r="N305" t="s">
        <v>518</v>
      </c>
      <c r="R305" t="s">
        <v>7606</v>
      </c>
      <c r="S305" t="s">
        <v>7607</v>
      </c>
      <c r="V305" t="s">
        <v>518</v>
      </c>
    </row>
    <row r="306" spans="1:23">
      <c r="A306">
        <v>8942315</v>
      </c>
      <c r="B306">
        <v>20151012</v>
      </c>
      <c r="C306">
        <v>0</v>
      </c>
      <c r="D306">
        <v>2.6556199999999999E-2</v>
      </c>
      <c r="E306" t="s">
        <v>519</v>
      </c>
      <c r="F306" t="s">
        <v>3100</v>
      </c>
      <c r="G306" t="s">
        <v>5190</v>
      </c>
      <c r="H306" t="s">
        <v>6561</v>
      </c>
      <c r="J306" t="s">
        <v>512</v>
      </c>
      <c r="N306" t="s">
        <v>520</v>
      </c>
      <c r="O306" t="s">
        <v>521</v>
      </c>
      <c r="R306" t="s">
        <v>520</v>
      </c>
      <c r="S306" t="s">
        <v>521</v>
      </c>
      <c r="V306" t="s">
        <v>520</v>
      </c>
      <c r="W306" t="s">
        <v>521</v>
      </c>
    </row>
    <row r="307" spans="1:23">
      <c r="A307">
        <v>8942315</v>
      </c>
      <c r="B307">
        <v>20151012</v>
      </c>
      <c r="C307">
        <v>0</v>
      </c>
      <c r="D307">
        <v>2.6556199999999999E-2</v>
      </c>
      <c r="E307" t="s">
        <v>522</v>
      </c>
      <c r="F307" t="s">
        <v>3101</v>
      </c>
      <c r="G307" t="s">
        <v>5191</v>
      </c>
      <c r="H307" t="s">
        <v>6562</v>
      </c>
      <c r="N307" t="s">
        <v>523</v>
      </c>
      <c r="R307" t="s">
        <v>512</v>
      </c>
      <c r="V307" t="s">
        <v>523</v>
      </c>
    </row>
    <row r="308" spans="1:23">
      <c r="A308">
        <v>8942315</v>
      </c>
      <c r="B308">
        <v>20151012</v>
      </c>
      <c r="C308">
        <v>0</v>
      </c>
      <c r="D308">
        <v>2.6556199999999999E-2</v>
      </c>
      <c r="E308" t="s">
        <v>524</v>
      </c>
      <c r="F308" t="s">
        <v>3102</v>
      </c>
      <c r="G308" t="s">
        <v>5192</v>
      </c>
      <c r="H308" t="s">
        <v>6563</v>
      </c>
      <c r="J308" t="s">
        <v>518</v>
      </c>
      <c r="N308" t="s">
        <v>525</v>
      </c>
      <c r="O308" t="s">
        <v>526</v>
      </c>
      <c r="R308" t="s">
        <v>7608</v>
      </c>
      <c r="V308" t="s">
        <v>530</v>
      </c>
    </row>
    <row r="309" spans="1:23">
      <c r="A309">
        <v>8942315</v>
      </c>
      <c r="B309">
        <v>20151012</v>
      </c>
      <c r="C309">
        <v>0</v>
      </c>
      <c r="D309">
        <v>2.6556199999999999E-2</v>
      </c>
      <c r="E309" t="s">
        <v>527</v>
      </c>
      <c r="F309" t="s">
        <v>3103</v>
      </c>
      <c r="G309" t="s">
        <v>5193</v>
      </c>
      <c r="H309" t="s">
        <v>6564</v>
      </c>
      <c r="N309" t="s">
        <v>528</v>
      </c>
      <c r="R309" t="s">
        <v>523</v>
      </c>
      <c r="V309" t="s">
        <v>528</v>
      </c>
    </row>
    <row r="310" spans="1:23">
      <c r="A310">
        <v>8942315</v>
      </c>
      <c r="B310">
        <v>20151012</v>
      </c>
      <c r="C310">
        <v>0</v>
      </c>
      <c r="D310">
        <v>2.6556199999999999E-2</v>
      </c>
      <c r="E310" t="s">
        <v>529</v>
      </c>
      <c r="F310" t="s">
        <v>3104</v>
      </c>
      <c r="G310" t="s">
        <v>5194</v>
      </c>
      <c r="H310" t="s">
        <v>6565</v>
      </c>
      <c r="J310" t="s">
        <v>515</v>
      </c>
      <c r="K310" t="s">
        <v>516</v>
      </c>
      <c r="N310" t="s">
        <v>530</v>
      </c>
      <c r="R310" t="s">
        <v>525</v>
      </c>
      <c r="S310" t="s">
        <v>526</v>
      </c>
      <c r="V310" t="s">
        <v>525</v>
      </c>
      <c r="W310" t="s">
        <v>526</v>
      </c>
    </row>
    <row r="311" spans="1:23">
      <c r="A311" t="s">
        <v>26</v>
      </c>
      <c r="B311">
        <v>8942315</v>
      </c>
      <c r="C311">
        <v>20151012</v>
      </c>
      <c r="D311" t="s">
        <v>27</v>
      </c>
    </row>
    <row r="312" spans="1:23">
      <c r="A312" t="s">
        <v>28</v>
      </c>
      <c r="B312" t="str">
        <f>HYPERLINK("http://node-02:8194/pid,8942315,20151012,prediction_time_crc,demographics&amp;P_Red&amp;P_Red2&amp;P_BP&amp;P_Cholesterol&amp;P_Diabetes&amp;P_Renal&amp;P_Liver&amp;P_White&amp;P_IONS&amp;drugs_heatmap&amp;RC","OpenViewer")</f>
        <v>OpenViewer</v>
      </c>
    </row>
    <row r="314" spans="1:23">
      <c r="A314">
        <v>9419874</v>
      </c>
      <c r="B314">
        <v>20150929</v>
      </c>
      <c r="C314">
        <v>0</v>
      </c>
      <c r="D314">
        <v>0.92640199999999995</v>
      </c>
      <c r="E314" t="s">
        <v>531</v>
      </c>
      <c r="F314" t="s">
        <v>3105</v>
      </c>
      <c r="G314" t="s">
        <v>5195</v>
      </c>
      <c r="H314" t="s">
        <v>6566</v>
      </c>
      <c r="J314" t="s">
        <v>543</v>
      </c>
      <c r="K314" t="s">
        <v>544</v>
      </c>
      <c r="N314" t="s">
        <v>532</v>
      </c>
      <c r="R314" t="s">
        <v>532</v>
      </c>
      <c r="V314" t="s">
        <v>532</v>
      </c>
    </row>
    <row r="315" spans="1:23">
      <c r="A315">
        <v>9419874</v>
      </c>
      <c r="B315">
        <v>20150929</v>
      </c>
      <c r="C315">
        <v>0</v>
      </c>
      <c r="D315">
        <v>0.92640199999999995</v>
      </c>
      <c r="E315" t="s">
        <v>533</v>
      </c>
      <c r="F315" t="s">
        <v>3106</v>
      </c>
      <c r="G315" t="s">
        <v>5196</v>
      </c>
      <c r="H315" t="s">
        <v>6567</v>
      </c>
      <c r="J315" t="s">
        <v>532</v>
      </c>
      <c r="R315" t="s">
        <v>537</v>
      </c>
    </row>
    <row r="316" spans="1:23">
      <c r="A316">
        <v>9419874</v>
      </c>
      <c r="B316">
        <v>20150929</v>
      </c>
      <c r="C316">
        <v>0</v>
      </c>
      <c r="D316">
        <v>0.92640199999999995</v>
      </c>
      <c r="E316" t="s">
        <v>534</v>
      </c>
      <c r="F316" t="s">
        <v>3107</v>
      </c>
      <c r="G316" t="s">
        <v>5197</v>
      </c>
      <c r="H316" t="s">
        <v>6568</v>
      </c>
      <c r="J316" t="s">
        <v>3108</v>
      </c>
      <c r="N316" t="s">
        <v>535</v>
      </c>
      <c r="R316" t="s">
        <v>3125</v>
      </c>
      <c r="S316" t="s">
        <v>3126</v>
      </c>
      <c r="V316" t="s">
        <v>535</v>
      </c>
    </row>
    <row r="317" spans="1:23">
      <c r="A317">
        <v>9419874</v>
      </c>
      <c r="B317">
        <v>20150929</v>
      </c>
      <c r="C317">
        <v>0</v>
      </c>
      <c r="D317">
        <v>0.92640199999999995</v>
      </c>
      <c r="E317" t="s">
        <v>536</v>
      </c>
      <c r="F317" t="s">
        <v>3109</v>
      </c>
      <c r="G317" t="s">
        <v>5198</v>
      </c>
      <c r="H317" t="s">
        <v>6569</v>
      </c>
      <c r="J317" t="s">
        <v>3110</v>
      </c>
      <c r="K317" t="s">
        <v>3111</v>
      </c>
      <c r="L317" t="s">
        <v>3112</v>
      </c>
      <c r="N317" t="s">
        <v>537</v>
      </c>
      <c r="R317" t="s">
        <v>7609</v>
      </c>
      <c r="V317" t="s">
        <v>539</v>
      </c>
    </row>
    <row r="318" spans="1:23">
      <c r="A318">
        <v>9419874</v>
      </c>
      <c r="B318">
        <v>20150929</v>
      </c>
      <c r="C318">
        <v>0</v>
      </c>
      <c r="D318">
        <v>0.92640199999999995</v>
      </c>
      <c r="E318" t="s">
        <v>538</v>
      </c>
      <c r="F318" t="s">
        <v>3113</v>
      </c>
      <c r="G318" t="s">
        <v>5199</v>
      </c>
      <c r="H318" t="s">
        <v>6570</v>
      </c>
      <c r="J318" t="s">
        <v>3114</v>
      </c>
      <c r="K318" t="s">
        <v>3115</v>
      </c>
      <c r="L318" t="s">
        <v>3116</v>
      </c>
      <c r="N318" t="s">
        <v>539</v>
      </c>
      <c r="R318" t="s">
        <v>550</v>
      </c>
      <c r="S318" t="s">
        <v>551</v>
      </c>
      <c r="V318" t="s">
        <v>537</v>
      </c>
    </row>
    <row r="319" spans="1:23">
      <c r="A319">
        <v>9419874</v>
      </c>
      <c r="B319">
        <v>20150929</v>
      </c>
      <c r="C319">
        <v>0</v>
      </c>
      <c r="D319">
        <v>0.92640199999999995</v>
      </c>
      <c r="E319" t="s">
        <v>540</v>
      </c>
      <c r="F319" t="s">
        <v>3117</v>
      </c>
      <c r="G319" t="s">
        <v>5200</v>
      </c>
      <c r="H319" t="s">
        <v>6571</v>
      </c>
      <c r="J319" t="s">
        <v>3118</v>
      </c>
      <c r="K319" t="s">
        <v>3119</v>
      </c>
      <c r="N319" t="s">
        <v>541</v>
      </c>
      <c r="R319" t="s">
        <v>3108</v>
      </c>
      <c r="V319" t="s">
        <v>541</v>
      </c>
    </row>
    <row r="320" spans="1:23">
      <c r="A320">
        <v>9419874</v>
      </c>
      <c r="B320">
        <v>20150929</v>
      </c>
      <c r="C320">
        <v>0</v>
      </c>
      <c r="D320">
        <v>0.92640199999999995</v>
      </c>
      <c r="E320" t="s">
        <v>542</v>
      </c>
      <c r="F320" t="s">
        <v>3120</v>
      </c>
      <c r="G320" t="s">
        <v>5201</v>
      </c>
      <c r="H320" t="s">
        <v>6572</v>
      </c>
      <c r="J320" t="s">
        <v>3121</v>
      </c>
      <c r="K320" t="s">
        <v>3122</v>
      </c>
      <c r="N320" t="s">
        <v>543</v>
      </c>
      <c r="O320" t="s">
        <v>544</v>
      </c>
      <c r="R320" t="s">
        <v>3118</v>
      </c>
      <c r="S320" t="s">
        <v>3119</v>
      </c>
      <c r="V320" t="s">
        <v>550</v>
      </c>
      <c r="W320" t="s">
        <v>551</v>
      </c>
    </row>
    <row r="321" spans="1:23">
      <c r="A321">
        <v>9419874</v>
      </c>
      <c r="B321">
        <v>20150929</v>
      </c>
      <c r="C321">
        <v>0</v>
      </c>
      <c r="D321">
        <v>0.92640199999999995</v>
      </c>
      <c r="E321" t="s">
        <v>545</v>
      </c>
      <c r="F321" t="s">
        <v>3123</v>
      </c>
      <c r="G321" t="s">
        <v>5202</v>
      </c>
      <c r="H321" t="s">
        <v>6573</v>
      </c>
      <c r="J321" t="s">
        <v>535</v>
      </c>
      <c r="N321" t="s">
        <v>546</v>
      </c>
      <c r="R321" t="s">
        <v>541</v>
      </c>
      <c r="V321" t="s">
        <v>543</v>
      </c>
      <c r="W321" t="s">
        <v>544</v>
      </c>
    </row>
    <row r="322" spans="1:23">
      <c r="A322">
        <v>9419874</v>
      </c>
      <c r="B322">
        <v>20150929</v>
      </c>
      <c r="C322">
        <v>0</v>
      </c>
      <c r="D322">
        <v>0.92640199999999995</v>
      </c>
      <c r="E322" t="s">
        <v>547</v>
      </c>
      <c r="F322" t="s">
        <v>3124</v>
      </c>
      <c r="G322" t="s">
        <v>5203</v>
      </c>
      <c r="H322" t="s">
        <v>6574</v>
      </c>
      <c r="J322" t="s">
        <v>3125</v>
      </c>
      <c r="K322" t="s">
        <v>3126</v>
      </c>
      <c r="N322" t="s">
        <v>548</v>
      </c>
      <c r="R322" t="s">
        <v>3114</v>
      </c>
      <c r="S322" t="s">
        <v>3115</v>
      </c>
      <c r="T322" t="s">
        <v>3116</v>
      </c>
      <c r="V322" t="s">
        <v>3125</v>
      </c>
      <c r="W322" t="s">
        <v>3126</v>
      </c>
    </row>
    <row r="323" spans="1:23">
      <c r="A323">
        <v>9419874</v>
      </c>
      <c r="B323">
        <v>20150929</v>
      </c>
      <c r="C323">
        <v>0</v>
      </c>
      <c r="D323">
        <v>0.92640199999999995</v>
      </c>
      <c r="E323" t="s">
        <v>549</v>
      </c>
      <c r="F323" t="s">
        <v>3127</v>
      </c>
      <c r="G323" t="s">
        <v>5204</v>
      </c>
      <c r="H323" t="s">
        <v>6575</v>
      </c>
      <c r="N323" t="s">
        <v>550</v>
      </c>
      <c r="O323" t="s">
        <v>551</v>
      </c>
      <c r="R323" t="s">
        <v>7610</v>
      </c>
      <c r="S323" t="s">
        <v>7611</v>
      </c>
      <c r="V323" t="s">
        <v>548</v>
      </c>
    </row>
    <row r="324" spans="1:23">
      <c r="A324" t="s">
        <v>26</v>
      </c>
      <c r="B324">
        <v>9419874</v>
      </c>
      <c r="C324">
        <v>20150929</v>
      </c>
      <c r="D324" t="s">
        <v>27</v>
      </c>
    </row>
    <row r="325" spans="1:23">
      <c r="A325" t="s">
        <v>28</v>
      </c>
      <c r="B325" t="str">
        <f>HYPERLINK("http://node-02:8194/pid,9419874,20150929,prediction_time_crc,demographics&amp;P_Red&amp;P_Red2&amp;P_BP&amp;P_Cholesterol&amp;P_Diabetes&amp;P_Renal&amp;P_Liver&amp;P_White&amp;P_IONS&amp;drugs_heatmap&amp;RC","OpenViewer")</f>
        <v>OpenViewer</v>
      </c>
    </row>
    <row r="327" spans="1:23">
      <c r="A327">
        <v>9799762</v>
      </c>
      <c r="B327">
        <v>20150917</v>
      </c>
      <c r="C327">
        <v>0</v>
      </c>
      <c r="D327">
        <v>1.82234E-3</v>
      </c>
      <c r="E327" t="s">
        <v>552</v>
      </c>
      <c r="F327" t="s">
        <v>3128</v>
      </c>
      <c r="G327" t="s">
        <v>5205</v>
      </c>
      <c r="H327" t="s">
        <v>6576</v>
      </c>
    </row>
    <row r="328" spans="1:23">
      <c r="A328">
        <v>9799762</v>
      </c>
      <c r="B328">
        <v>20150917</v>
      </c>
      <c r="C328">
        <v>0</v>
      </c>
      <c r="D328">
        <v>1.82234E-3</v>
      </c>
      <c r="E328" t="s">
        <v>553</v>
      </c>
      <c r="F328" t="s">
        <v>3129</v>
      </c>
      <c r="G328" t="s">
        <v>5206</v>
      </c>
      <c r="H328" t="s">
        <v>6577</v>
      </c>
      <c r="J328" t="s">
        <v>569</v>
      </c>
      <c r="K328" t="s">
        <v>570</v>
      </c>
      <c r="N328" t="s">
        <v>554</v>
      </c>
      <c r="O328" t="s">
        <v>555</v>
      </c>
      <c r="R328" t="s">
        <v>7612</v>
      </c>
      <c r="V328" t="s">
        <v>560</v>
      </c>
    </row>
    <row r="329" spans="1:23">
      <c r="A329">
        <v>9799762</v>
      </c>
      <c r="B329">
        <v>20150917</v>
      </c>
      <c r="C329">
        <v>0</v>
      </c>
      <c r="D329">
        <v>1.82234E-3</v>
      </c>
      <c r="E329" t="s">
        <v>556</v>
      </c>
      <c r="F329" t="s">
        <v>3130</v>
      </c>
      <c r="G329" t="s">
        <v>5207</v>
      </c>
      <c r="H329" t="s">
        <v>6578</v>
      </c>
      <c r="J329" t="s">
        <v>3131</v>
      </c>
      <c r="N329" t="s">
        <v>557</v>
      </c>
      <c r="O329" t="s">
        <v>558</v>
      </c>
      <c r="R329" t="s">
        <v>7613</v>
      </c>
      <c r="V329" t="s">
        <v>572</v>
      </c>
    </row>
    <row r="330" spans="1:23">
      <c r="A330">
        <v>9799762</v>
      </c>
      <c r="B330">
        <v>20150917</v>
      </c>
      <c r="C330">
        <v>0</v>
      </c>
      <c r="D330">
        <v>1.82234E-3</v>
      </c>
      <c r="E330" t="s">
        <v>559</v>
      </c>
      <c r="F330" t="s">
        <v>3132</v>
      </c>
      <c r="G330" t="s">
        <v>5208</v>
      </c>
      <c r="H330" t="s">
        <v>6579</v>
      </c>
      <c r="J330" t="s">
        <v>3133</v>
      </c>
      <c r="N330" t="s">
        <v>560</v>
      </c>
      <c r="R330" t="s">
        <v>569</v>
      </c>
      <c r="S330" t="s">
        <v>570</v>
      </c>
      <c r="V330" t="s">
        <v>554</v>
      </c>
      <c r="W330" t="s">
        <v>555</v>
      </c>
    </row>
    <row r="331" spans="1:23">
      <c r="A331">
        <v>9799762</v>
      </c>
      <c r="B331">
        <v>20150917</v>
      </c>
      <c r="C331">
        <v>0</v>
      </c>
      <c r="D331">
        <v>1.82234E-3</v>
      </c>
      <c r="E331" t="s">
        <v>561</v>
      </c>
      <c r="F331" t="s">
        <v>3134</v>
      </c>
      <c r="G331" t="s">
        <v>5209</v>
      </c>
      <c r="H331" t="s">
        <v>6580</v>
      </c>
      <c r="J331" t="s">
        <v>3135</v>
      </c>
      <c r="N331" t="s">
        <v>562</v>
      </c>
      <c r="R331" t="s">
        <v>557</v>
      </c>
      <c r="S331" t="s">
        <v>558</v>
      </c>
      <c r="V331" t="s">
        <v>566</v>
      </c>
      <c r="W331" t="s">
        <v>567</v>
      </c>
    </row>
    <row r="332" spans="1:23">
      <c r="A332">
        <v>9799762</v>
      </c>
      <c r="B332">
        <v>20150917</v>
      </c>
      <c r="C332">
        <v>0</v>
      </c>
      <c r="D332">
        <v>1.82234E-3</v>
      </c>
      <c r="E332" t="s">
        <v>563</v>
      </c>
      <c r="F332" t="s">
        <v>3136</v>
      </c>
      <c r="G332" t="s">
        <v>5210</v>
      </c>
      <c r="H332" t="s">
        <v>6581</v>
      </c>
      <c r="J332" t="s">
        <v>557</v>
      </c>
      <c r="K332" t="s">
        <v>558</v>
      </c>
      <c r="N332" t="s">
        <v>564</v>
      </c>
      <c r="R332" t="s">
        <v>566</v>
      </c>
      <c r="S332" t="s">
        <v>567</v>
      </c>
      <c r="V332" t="s">
        <v>557</v>
      </c>
      <c r="W332" t="s">
        <v>558</v>
      </c>
    </row>
    <row r="333" spans="1:23">
      <c r="A333">
        <v>9799762</v>
      </c>
      <c r="B333">
        <v>20150917</v>
      </c>
      <c r="C333">
        <v>0</v>
      </c>
      <c r="D333">
        <v>1.82234E-3</v>
      </c>
      <c r="E333" t="s">
        <v>565</v>
      </c>
      <c r="F333" t="s">
        <v>3137</v>
      </c>
      <c r="G333" t="s">
        <v>5211</v>
      </c>
      <c r="H333" t="s">
        <v>6582</v>
      </c>
      <c r="J333" t="s">
        <v>3138</v>
      </c>
      <c r="K333" t="s">
        <v>3139</v>
      </c>
      <c r="N333" t="s">
        <v>566</v>
      </c>
      <c r="O333" t="s">
        <v>567</v>
      </c>
      <c r="R333" t="s">
        <v>574</v>
      </c>
      <c r="V333" t="s">
        <v>562</v>
      </c>
    </row>
    <row r="334" spans="1:23">
      <c r="A334">
        <v>9799762</v>
      </c>
      <c r="B334">
        <v>20150917</v>
      </c>
      <c r="C334">
        <v>0</v>
      </c>
      <c r="D334">
        <v>1.82234E-3</v>
      </c>
      <c r="E334" t="s">
        <v>568</v>
      </c>
      <c r="F334" t="s">
        <v>3140</v>
      </c>
      <c r="G334" t="s">
        <v>5212</v>
      </c>
      <c r="H334" t="s">
        <v>6583</v>
      </c>
      <c r="J334" t="s">
        <v>3141</v>
      </c>
      <c r="N334" t="s">
        <v>569</v>
      </c>
      <c r="O334" t="s">
        <v>570</v>
      </c>
      <c r="R334" t="s">
        <v>7614</v>
      </c>
      <c r="S334" t="s">
        <v>7615</v>
      </c>
      <c r="V334" t="s">
        <v>564</v>
      </c>
    </row>
    <row r="335" spans="1:23">
      <c r="A335">
        <v>9799762</v>
      </c>
      <c r="B335">
        <v>20150917</v>
      </c>
      <c r="C335">
        <v>0</v>
      </c>
      <c r="D335">
        <v>1.82234E-3</v>
      </c>
      <c r="E335" t="s">
        <v>571</v>
      </c>
      <c r="F335" t="s">
        <v>3142</v>
      </c>
      <c r="G335" t="s">
        <v>5213</v>
      </c>
      <c r="H335" t="s">
        <v>6584</v>
      </c>
      <c r="J335" t="s">
        <v>554</v>
      </c>
      <c r="K335" t="s">
        <v>555</v>
      </c>
      <c r="N335" t="s">
        <v>572</v>
      </c>
      <c r="R335" t="s">
        <v>7616</v>
      </c>
      <c r="V335" t="s">
        <v>3141</v>
      </c>
    </row>
    <row r="336" spans="1:23">
      <c r="A336">
        <v>9799762</v>
      </c>
      <c r="B336">
        <v>20150917</v>
      </c>
      <c r="C336">
        <v>0</v>
      </c>
      <c r="D336">
        <v>1.82234E-3</v>
      </c>
      <c r="E336" t="s">
        <v>573</v>
      </c>
      <c r="F336" t="s">
        <v>3143</v>
      </c>
      <c r="G336" t="s">
        <v>5214</v>
      </c>
      <c r="H336" t="s">
        <v>6585</v>
      </c>
      <c r="J336" t="s">
        <v>564</v>
      </c>
      <c r="N336" t="s">
        <v>574</v>
      </c>
      <c r="R336" t="s">
        <v>3133</v>
      </c>
      <c r="V336" t="s">
        <v>574</v>
      </c>
    </row>
    <row r="337" spans="1:23">
      <c r="A337" t="s">
        <v>26</v>
      </c>
      <c r="B337">
        <v>9799762</v>
      </c>
      <c r="C337">
        <v>20150917</v>
      </c>
      <c r="D337" t="s">
        <v>27</v>
      </c>
    </row>
    <row r="338" spans="1:23">
      <c r="A338" t="s">
        <v>28</v>
      </c>
      <c r="B338" t="str">
        <f>HYPERLINK("http://node-02:8194/pid,9799762,20150917,prediction_time_crc,demographics&amp;P_Red&amp;P_Red2&amp;P_BP&amp;P_Cholesterol&amp;P_Diabetes&amp;P_Renal&amp;P_Liver&amp;P_White&amp;P_IONS&amp;drugs_heatmap&amp;RC","OpenViewer")</f>
        <v>OpenViewer</v>
      </c>
    </row>
    <row r="340" spans="1:23">
      <c r="A340">
        <v>9814103</v>
      </c>
      <c r="B340">
        <v>20151210</v>
      </c>
      <c r="C340">
        <v>0</v>
      </c>
      <c r="D340">
        <v>4.5162800000000003E-2</v>
      </c>
      <c r="E340" t="s">
        <v>575</v>
      </c>
      <c r="F340" t="s">
        <v>3144</v>
      </c>
      <c r="G340" t="s">
        <v>5215</v>
      </c>
      <c r="H340" t="s">
        <v>6586</v>
      </c>
      <c r="R340" t="s">
        <v>577</v>
      </c>
    </row>
    <row r="341" spans="1:23">
      <c r="A341">
        <v>9814103</v>
      </c>
      <c r="B341">
        <v>20151210</v>
      </c>
      <c r="C341">
        <v>0</v>
      </c>
      <c r="D341">
        <v>4.5162800000000003E-2</v>
      </c>
      <c r="E341" t="s">
        <v>576</v>
      </c>
      <c r="F341" t="s">
        <v>3145</v>
      </c>
      <c r="G341" t="s">
        <v>5216</v>
      </c>
      <c r="H341" t="s">
        <v>6587</v>
      </c>
      <c r="J341" t="s">
        <v>3146</v>
      </c>
      <c r="N341" t="s">
        <v>577</v>
      </c>
      <c r="R341" t="s">
        <v>587</v>
      </c>
      <c r="V341" t="s">
        <v>577</v>
      </c>
    </row>
    <row r="342" spans="1:23">
      <c r="A342">
        <v>9814103</v>
      </c>
      <c r="B342">
        <v>20151210</v>
      </c>
      <c r="C342">
        <v>0</v>
      </c>
      <c r="D342">
        <v>4.5162800000000003E-2</v>
      </c>
      <c r="E342" t="s">
        <v>578</v>
      </c>
      <c r="F342" t="s">
        <v>3147</v>
      </c>
      <c r="G342" t="s">
        <v>5217</v>
      </c>
      <c r="H342" t="s">
        <v>6588</v>
      </c>
      <c r="J342" t="s">
        <v>584</v>
      </c>
      <c r="K342" t="s">
        <v>585</v>
      </c>
      <c r="R342" t="s">
        <v>582</v>
      </c>
    </row>
    <row r="343" spans="1:23">
      <c r="A343">
        <v>9814103</v>
      </c>
      <c r="B343">
        <v>20151210</v>
      </c>
      <c r="C343">
        <v>0</v>
      </c>
      <c r="D343">
        <v>4.5162800000000003E-2</v>
      </c>
      <c r="E343" t="s">
        <v>579</v>
      </c>
      <c r="F343" t="s">
        <v>3148</v>
      </c>
      <c r="G343" t="s">
        <v>5218</v>
      </c>
      <c r="H343" t="s">
        <v>6589</v>
      </c>
      <c r="J343" t="s">
        <v>3149</v>
      </c>
      <c r="N343" t="s">
        <v>580</v>
      </c>
      <c r="R343" t="s">
        <v>592</v>
      </c>
      <c r="V343" t="s">
        <v>582</v>
      </c>
    </row>
    <row r="344" spans="1:23">
      <c r="A344">
        <v>9814103</v>
      </c>
      <c r="B344">
        <v>20151210</v>
      </c>
      <c r="C344">
        <v>0</v>
      </c>
      <c r="D344">
        <v>4.5162800000000003E-2</v>
      </c>
      <c r="E344" t="s">
        <v>581</v>
      </c>
      <c r="F344" t="s">
        <v>3150</v>
      </c>
      <c r="G344" t="s">
        <v>5219</v>
      </c>
      <c r="H344" t="s">
        <v>6590</v>
      </c>
      <c r="J344" t="s">
        <v>3151</v>
      </c>
      <c r="K344" t="s">
        <v>3152</v>
      </c>
      <c r="N344" t="s">
        <v>582</v>
      </c>
      <c r="V344" t="s">
        <v>592</v>
      </c>
    </row>
    <row r="345" spans="1:23">
      <c r="A345">
        <v>9814103</v>
      </c>
      <c r="B345">
        <v>20151210</v>
      </c>
      <c r="C345">
        <v>0</v>
      </c>
      <c r="D345">
        <v>4.5162800000000003E-2</v>
      </c>
      <c r="E345" t="s">
        <v>583</v>
      </c>
      <c r="F345" t="s">
        <v>3153</v>
      </c>
      <c r="G345" t="s">
        <v>5220</v>
      </c>
      <c r="H345" t="s">
        <v>6591</v>
      </c>
      <c r="J345" t="s">
        <v>3154</v>
      </c>
      <c r="K345" t="s">
        <v>3155</v>
      </c>
      <c r="N345" t="s">
        <v>584</v>
      </c>
      <c r="O345" t="s">
        <v>585</v>
      </c>
      <c r="R345" t="s">
        <v>3149</v>
      </c>
      <c r="V345" t="s">
        <v>589</v>
      </c>
      <c r="W345" t="s">
        <v>590</v>
      </c>
    </row>
    <row r="346" spans="1:23">
      <c r="A346">
        <v>9814103</v>
      </c>
      <c r="B346">
        <v>20151210</v>
      </c>
      <c r="C346">
        <v>0</v>
      </c>
      <c r="D346">
        <v>4.5162800000000003E-2</v>
      </c>
      <c r="E346" t="s">
        <v>586</v>
      </c>
      <c r="F346" t="s">
        <v>3156</v>
      </c>
      <c r="G346" t="s">
        <v>5221</v>
      </c>
      <c r="H346" t="s">
        <v>6592</v>
      </c>
      <c r="J346" t="s">
        <v>592</v>
      </c>
      <c r="N346" t="s">
        <v>587</v>
      </c>
      <c r="R346" t="s">
        <v>7617</v>
      </c>
      <c r="V346" t="s">
        <v>584</v>
      </c>
      <c r="W346" t="s">
        <v>585</v>
      </c>
    </row>
    <row r="347" spans="1:23">
      <c r="A347">
        <v>9814103</v>
      </c>
      <c r="B347">
        <v>20151210</v>
      </c>
      <c r="C347">
        <v>0</v>
      </c>
      <c r="D347">
        <v>4.5162800000000003E-2</v>
      </c>
      <c r="E347" t="s">
        <v>588</v>
      </c>
      <c r="F347" t="s">
        <v>3157</v>
      </c>
      <c r="G347" t="s">
        <v>5222</v>
      </c>
      <c r="H347" t="s">
        <v>6593</v>
      </c>
      <c r="J347" t="s">
        <v>3158</v>
      </c>
      <c r="K347" t="s">
        <v>3159</v>
      </c>
      <c r="N347" t="s">
        <v>589</v>
      </c>
      <c r="O347" t="s">
        <v>590</v>
      </c>
      <c r="R347" t="s">
        <v>7618</v>
      </c>
      <c r="V347" t="s">
        <v>587</v>
      </c>
    </row>
    <row r="348" spans="1:23">
      <c r="A348">
        <v>9814103</v>
      </c>
      <c r="B348">
        <v>20151210</v>
      </c>
      <c r="C348">
        <v>0</v>
      </c>
      <c r="D348">
        <v>4.5162800000000003E-2</v>
      </c>
      <c r="E348" t="s">
        <v>591</v>
      </c>
      <c r="F348" t="s">
        <v>3160</v>
      </c>
      <c r="G348" t="s">
        <v>5223</v>
      </c>
      <c r="H348" t="s">
        <v>6594</v>
      </c>
      <c r="J348" t="s">
        <v>3161</v>
      </c>
      <c r="N348" t="s">
        <v>592</v>
      </c>
      <c r="R348" t="s">
        <v>7619</v>
      </c>
      <c r="S348" t="s">
        <v>7620</v>
      </c>
      <c r="V348" t="s">
        <v>594</v>
      </c>
    </row>
    <row r="349" spans="1:23">
      <c r="A349">
        <v>9814103</v>
      </c>
      <c r="B349">
        <v>20151210</v>
      </c>
      <c r="C349">
        <v>0</v>
      </c>
      <c r="D349">
        <v>4.5162800000000003E-2</v>
      </c>
      <c r="E349" t="s">
        <v>593</v>
      </c>
      <c r="F349" t="s">
        <v>3162</v>
      </c>
      <c r="G349" t="s">
        <v>5224</v>
      </c>
      <c r="H349" t="s">
        <v>6595</v>
      </c>
      <c r="J349" t="s">
        <v>3163</v>
      </c>
      <c r="K349" t="s">
        <v>3164</v>
      </c>
      <c r="N349" t="s">
        <v>594</v>
      </c>
      <c r="R349" t="s">
        <v>7621</v>
      </c>
      <c r="V349" t="s">
        <v>580</v>
      </c>
    </row>
    <row r="350" spans="1:23">
      <c r="A350" t="s">
        <v>26</v>
      </c>
      <c r="B350">
        <v>9814103</v>
      </c>
      <c r="C350">
        <v>20151210</v>
      </c>
      <c r="D350" t="s">
        <v>27</v>
      </c>
    </row>
    <row r="351" spans="1:23">
      <c r="A351" t="s">
        <v>28</v>
      </c>
      <c r="B351" t="str">
        <f>HYPERLINK("http://node-02:8194/pid,9814103,20151210,prediction_time_crc,demographics&amp;P_Red&amp;P_Red2&amp;P_BP&amp;P_Cholesterol&amp;P_Diabetes&amp;P_Renal&amp;P_Liver&amp;P_White&amp;P_IONS&amp;drugs_heatmap&amp;RC","OpenViewer")</f>
        <v>OpenViewer</v>
      </c>
    </row>
    <row r="353" spans="1:23">
      <c r="A353">
        <v>9971866</v>
      </c>
      <c r="B353">
        <v>20150518</v>
      </c>
      <c r="C353">
        <v>0</v>
      </c>
      <c r="D353">
        <v>3.42393E-2</v>
      </c>
      <c r="E353" t="s">
        <v>595</v>
      </c>
      <c r="F353" t="s">
        <v>3165</v>
      </c>
      <c r="G353" t="s">
        <v>5225</v>
      </c>
      <c r="H353" t="s">
        <v>6596</v>
      </c>
      <c r="J353" t="s">
        <v>3166</v>
      </c>
      <c r="K353" t="s">
        <v>3167</v>
      </c>
      <c r="R353" t="s">
        <v>604</v>
      </c>
    </row>
    <row r="354" spans="1:23">
      <c r="A354">
        <v>9971866</v>
      </c>
      <c r="B354">
        <v>20150518</v>
      </c>
      <c r="C354">
        <v>0</v>
      </c>
      <c r="D354">
        <v>3.42393E-2</v>
      </c>
      <c r="E354" t="s">
        <v>596</v>
      </c>
      <c r="F354" t="s">
        <v>3168</v>
      </c>
      <c r="G354" t="s">
        <v>5226</v>
      </c>
      <c r="H354" t="s">
        <v>6597</v>
      </c>
      <c r="J354" t="s">
        <v>606</v>
      </c>
      <c r="N354" t="s">
        <v>597</v>
      </c>
      <c r="O354" t="s">
        <v>598</v>
      </c>
      <c r="R354" t="s">
        <v>614</v>
      </c>
      <c r="V354" t="s">
        <v>597</v>
      </c>
      <c r="W354" t="s">
        <v>598</v>
      </c>
    </row>
    <row r="355" spans="1:23">
      <c r="A355">
        <v>9971866</v>
      </c>
      <c r="B355">
        <v>20150518</v>
      </c>
      <c r="C355">
        <v>0</v>
      </c>
      <c r="D355">
        <v>3.42393E-2</v>
      </c>
      <c r="E355" t="s">
        <v>599</v>
      </c>
      <c r="F355" t="s">
        <v>3169</v>
      </c>
      <c r="G355" t="s">
        <v>5227</v>
      </c>
      <c r="H355" t="s">
        <v>6598</v>
      </c>
      <c r="N355" t="s">
        <v>600</v>
      </c>
      <c r="R355" t="s">
        <v>608</v>
      </c>
      <c r="V355" t="s">
        <v>602</v>
      </c>
    </row>
    <row r="356" spans="1:23">
      <c r="A356">
        <v>9971866</v>
      </c>
      <c r="B356">
        <v>20150518</v>
      </c>
      <c r="C356">
        <v>0</v>
      </c>
      <c r="D356">
        <v>3.42393E-2</v>
      </c>
      <c r="E356" t="s">
        <v>601</v>
      </c>
      <c r="F356" t="s">
        <v>3170</v>
      </c>
      <c r="G356" t="s">
        <v>5228</v>
      </c>
      <c r="H356" t="s">
        <v>6599</v>
      </c>
      <c r="J356" t="s">
        <v>3171</v>
      </c>
      <c r="K356" t="s">
        <v>3172</v>
      </c>
      <c r="N356" t="s">
        <v>602</v>
      </c>
      <c r="R356" t="s">
        <v>3171</v>
      </c>
      <c r="S356" t="s">
        <v>3172</v>
      </c>
      <c r="V356" t="s">
        <v>600</v>
      </c>
    </row>
    <row r="357" spans="1:23">
      <c r="A357">
        <v>9971866</v>
      </c>
      <c r="B357">
        <v>20150518</v>
      </c>
      <c r="C357">
        <v>0</v>
      </c>
      <c r="D357">
        <v>3.42393E-2</v>
      </c>
      <c r="E357" t="s">
        <v>603</v>
      </c>
      <c r="F357" t="s">
        <v>3173</v>
      </c>
      <c r="G357" t="s">
        <v>5229</v>
      </c>
      <c r="H357" t="s">
        <v>6600</v>
      </c>
      <c r="J357" t="s">
        <v>3174</v>
      </c>
      <c r="K357" t="s">
        <v>3175</v>
      </c>
      <c r="N357" t="s">
        <v>604</v>
      </c>
      <c r="R357" t="s">
        <v>3174</v>
      </c>
      <c r="S357" t="s">
        <v>3175</v>
      </c>
      <c r="V357" t="s">
        <v>604</v>
      </c>
    </row>
    <row r="358" spans="1:23">
      <c r="A358">
        <v>9971866</v>
      </c>
      <c r="B358">
        <v>20150518</v>
      </c>
      <c r="C358">
        <v>0</v>
      </c>
      <c r="D358">
        <v>3.42393E-2</v>
      </c>
      <c r="E358" t="s">
        <v>605</v>
      </c>
      <c r="F358" t="s">
        <v>3176</v>
      </c>
      <c r="G358" t="s">
        <v>5230</v>
      </c>
      <c r="H358" t="s">
        <v>6601</v>
      </c>
      <c r="J358" t="s">
        <v>610</v>
      </c>
      <c r="N358" t="s">
        <v>606</v>
      </c>
      <c r="R358" t="s">
        <v>7622</v>
      </c>
      <c r="S358" t="s">
        <v>7623</v>
      </c>
      <c r="V358" t="s">
        <v>612</v>
      </c>
    </row>
    <row r="359" spans="1:23">
      <c r="A359">
        <v>9971866</v>
      </c>
      <c r="B359">
        <v>20150518</v>
      </c>
      <c r="C359">
        <v>0</v>
      </c>
      <c r="D359">
        <v>3.42393E-2</v>
      </c>
      <c r="E359" t="s">
        <v>607</v>
      </c>
      <c r="F359" t="s">
        <v>3177</v>
      </c>
      <c r="G359" t="s">
        <v>5231</v>
      </c>
      <c r="H359" t="s">
        <v>6602</v>
      </c>
      <c r="J359" t="s">
        <v>3178</v>
      </c>
      <c r="K359" t="s">
        <v>3179</v>
      </c>
      <c r="N359" t="s">
        <v>608</v>
      </c>
      <c r="R359" t="s">
        <v>7624</v>
      </c>
      <c r="V359" t="s">
        <v>606</v>
      </c>
    </row>
    <row r="360" spans="1:23">
      <c r="A360">
        <v>9971866</v>
      </c>
      <c r="B360">
        <v>20150518</v>
      </c>
      <c r="C360">
        <v>0</v>
      </c>
      <c r="D360">
        <v>3.42393E-2</v>
      </c>
      <c r="E360" t="s">
        <v>609</v>
      </c>
      <c r="F360" t="s">
        <v>3180</v>
      </c>
      <c r="G360" t="s">
        <v>5232</v>
      </c>
      <c r="H360" t="s">
        <v>6603</v>
      </c>
      <c r="J360" t="s">
        <v>3181</v>
      </c>
      <c r="K360" t="s">
        <v>3182</v>
      </c>
      <c r="N360" t="s">
        <v>610</v>
      </c>
      <c r="V360" t="s">
        <v>5233</v>
      </c>
      <c r="W360" t="s">
        <v>5234</v>
      </c>
    </row>
    <row r="361" spans="1:23">
      <c r="A361">
        <v>9971866</v>
      </c>
      <c r="B361">
        <v>20150518</v>
      </c>
      <c r="C361">
        <v>0</v>
      </c>
      <c r="D361">
        <v>3.42393E-2</v>
      </c>
      <c r="E361" t="s">
        <v>611</v>
      </c>
      <c r="F361" t="s">
        <v>3183</v>
      </c>
      <c r="G361" t="s">
        <v>5235</v>
      </c>
      <c r="H361" t="s">
        <v>6604</v>
      </c>
      <c r="J361" t="s">
        <v>3184</v>
      </c>
      <c r="K361" t="s">
        <v>3185</v>
      </c>
      <c r="N361" t="s">
        <v>612</v>
      </c>
      <c r="R361" t="s">
        <v>606</v>
      </c>
      <c r="V361" t="s">
        <v>608</v>
      </c>
    </row>
    <row r="362" spans="1:23">
      <c r="A362">
        <v>9971866</v>
      </c>
      <c r="B362">
        <v>20150518</v>
      </c>
      <c r="C362">
        <v>0</v>
      </c>
      <c r="D362">
        <v>3.42393E-2</v>
      </c>
      <c r="E362" t="s">
        <v>613</v>
      </c>
      <c r="F362" t="s">
        <v>3186</v>
      </c>
      <c r="G362" t="s">
        <v>5236</v>
      </c>
      <c r="H362" t="s">
        <v>6605</v>
      </c>
      <c r="J362" t="s">
        <v>3187</v>
      </c>
      <c r="K362" t="s">
        <v>3188</v>
      </c>
      <c r="N362" t="s">
        <v>614</v>
      </c>
      <c r="R362" t="s">
        <v>597</v>
      </c>
      <c r="S362" t="s">
        <v>598</v>
      </c>
    </row>
    <row r="363" spans="1:23">
      <c r="A363" t="s">
        <v>26</v>
      </c>
      <c r="B363">
        <v>9971866</v>
      </c>
      <c r="C363">
        <v>20150518</v>
      </c>
      <c r="D363" t="s">
        <v>27</v>
      </c>
    </row>
    <row r="364" spans="1:23">
      <c r="A364" t="s">
        <v>28</v>
      </c>
      <c r="B364" t="str">
        <f>HYPERLINK("http://node-02:8194/pid,9971866,20150518,prediction_time_crc,demographics&amp;P_Red&amp;P_Red2&amp;P_BP&amp;P_Cholesterol&amp;P_Diabetes&amp;P_Renal&amp;P_Liver&amp;P_White&amp;P_IONS&amp;drugs_heatmap&amp;RC","OpenViewer")</f>
        <v>OpenViewer</v>
      </c>
    </row>
    <row r="366" spans="1:23">
      <c r="A366">
        <v>10048981</v>
      </c>
      <c r="B366">
        <v>20150911</v>
      </c>
      <c r="C366">
        <v>0</v>
      </c>
      <c r="D366">
        <v>4.8559100000000001E-2</v>
      </c>
      <c r="E366" t="s">
        <v>615</v>
      </c>
      <c r="F366" t="s">
        <v>3189</v>
      </c>
      <c r="G366" t="s">
        <v>5237</v>
      </c>
      <c r="H366" t="s">
        <v>6606</v>
      </c>
      <c r="J366" t="s">
        <v>3190</v>
      </c>
      <c r="K366" t="s">
        <v>3191</v>
      </c>
      <c r="R366" t="s">
        <v>617</v>
      </c>
    </row>
    <row r="367" spans="1:23">
      <c r="A367">
        <v>10048981</v>
      </c>
      <c r="B367">
        <v>20150911</v>
      </c>
      <c r="C367">
        <v>0</v>
      </c>
      <c r="D367">
        <v>4.8559100000000001E-2</v>
      </c>
      <c r="E367" t="s">
        <v>616</v>
      </c>
      <c r="F367" t="s">
        <v>3192</v>
      </c>
      <c r="G367" t="s">
        <v>5238</v>
      </c>
      <c r="H367" t="s">
        <v>6607</v>
      </c>
      <c r="N367" t="s">
        <v>617</v>
      </c>
      <c r="V367" t="s">
        <v>617</v>
      </c>
    </row>
    <row r="368" spans="1:23">
      <c r="A368">
        <v>10048981</v>
      </c>
      <c r="B368">
        <v>20150911</v>
      </c>
      <c r="C368">
        <v>0</v>
      </c>
      <c r="D368">
        <v>4.8559100000000001E-2</v>
      </c>
      <c r="E368" t="s">
        <v>618</v>
      </c>
      <c r="F368" t="s">
        <v>3193</v>
      </c>
      <c r="G368" t="s">
        <v>5239</v>
      </c>
      <c r="H368" t="s">
        <v>6608</v>
      </c>
      <c r="J368" t="s">
        <v>617</v>
      </c>
      <c r="R368" t="s">
        <v>622</v>
      </c>
    </row>
    <row r="369" spans="1:23">
      <c r="A369">
        <v>10048981</v>
      </c>
      <c r="B369">
        <v>20150911</v>
      </c>
      <c r="C369">
        <v>0</v>
      </c>
      <c r="D369">
        <v>4.8559100000000001E-2</v>
      </c>
      <c r="E369" t="s">
        <v>619</v>
      </c>
      <c r="F369" t="s">
        <v>3194</v>
      </c>
      <c r="G369" t="s">
        <v>5240</v>
      </c>
      <c r="H369" t="s">
        <v>6609</v>
      </c>
      <c r="J369" t="s">
        <v>3195</v>
      </c>
      <c r="K369" t="s">
        <v>3196</v>
      </c>
      <c r="N369" t="s">
        <v>620</v>
      </c>
      <c r="V369" t="s">
        <v>624</v>
      </c>
    </row>
    <row r="370" spans="1:23">
      <c r="A370">
        <v>10048981</v>
      </c>
      <c r="B370">
        <v>20150911</v>
      </c>
      <c r="C370">
        <v>0</v>
      </c>
      <c r="D370">
        <v>4.8559100000000001E-2</v>
      </c>
      <c r="E370" t="s">
        <v>621</v>
      </c>
      <c r="F370" t="s">
        <v>3197</v>
      </c>
      <c r="G370" t="s">
        <v>5241</v>
      </c>
      <c r="H370" t="s">
        <v>6610</v>
      </c>
      <c r="J370" t="s">
        <v>3198</v>
      </c>
      <c r="K370" t="s">
        <v>3199</v>
      </c>
      <c r="N370" t="s">
        <v>622</v>
      </c>
      <c r="R370" t="s">
        <v>626</v>
      </c>
      <c r="V370" t="s">
        <v>630</v>
      </c>
      <c r="W370" t="s">
        <v>631</v>
      </c>
    </row>
    <row r="371" spans="1:23">
      <c r="A371">
        <v>10048981</v>
      </c>
      <c r="B371">
        <v>20150911</v>
      </c>
      <c r="C371">
        <v>0</v>
      </c>
      <c r="D371">
        <v>4.8559100000000001E-2</v>
      </c>
      <c r="E371" t="s">
        <v>623</v>
      </c>
      <c r="F371" t="s">
        <v>3200</v>
      </c>
      <c r="G371" t="s">
        <v>5242</v>
      </c>
      <c r="H371" t="s">
        <v>6611</v>
      </c>
      <c r="J371" t="s">
        <v>622</v>
      </c>
      <c r="N371" t="s">
        <v>624</v>
      </c>
      <c r="R371" t="s">
        <v>7625</v>
      </c>
      <c r="S371" t="s">
        <v>7626</v>
      </c>
      <c r="V371" t="s">
        <v>622</v>
      </c>
    </row>
    <row r="372" spans="1:23">
      <c r="A372">
        <v>10048981</v>
      </c>
      <c r="B372">
        <v>20150911</v>
      </c>
      <c r="C372">
        <v>0</v>
      </c>
      <c r="D372">
        <v>4.8559100000000001E-2</v>
      </c>
      <c r="E372" t="s">
        <v>625</v>
      </c>
      <c r="F372" t="s">
        <v>3201</v>
      </c>
      <c r="G372" t="s">
        <v>5243</v>
      </c>
      <c r="H372" t="s">
        <v>6612</v>
      </c>
      <c r="J372" t="s">
        <v>3202</v>
      </c>
      <c r="K372" t="s">
        <v>3203</v>
      </c>
      <c r="N372" t="s">
        <v>626</v>
      </c>
      <c r="R372" t="s">
        <v>7627</v>
      </c>
      <c r="S372" t="s">
        <v>7628</v>
      </c>
      <c r="V372" t="s">
        <v>626</v>
      </c>
    </row>
    <row r="373" spans="1:23">
      <c r="A373">
        <v>10048981</v>
      </c>
      <c r="B373">
        <v>20150911</v>
      </c>
      <c r="C373">
        <v>0</v>
      </c>
      <c r="D373">
        <v>4.8559100000000001E-2</v>
      </c>
      <c r="E373" t="s">
        <v>627</v>
      </c>
      <c r="F373" t="s">
        <v>3204</v>
      </c>
      <c r="G373" t="s">
        <v>5244</v>
      </c>
      <c r="H373" t="s">
        <v>6613</v>
      </c>
      <c r="N373" t="s">
        <v>628</v>
      </c>
      <c r="R373" t="s">
        <v>3198</v>
      </c>
      <c r="S373" t="s">
        <v>3199</v>
      </c>
      <c r="V373" t="s">
        <v>628</v>
      </c>
    </row>
    <row r="374" spans="1:23">
      <c r="A374">
        <v>10048981</v>
      </c>
      <c r="B374">
        <v>20150911</v>
      </c>
      <c r="C374">
        <v>0</v>
      </c>
      <c r="D374">
        <v>4.8559100000000001E-2</v>
      </c>
      <c r="E374" t="s">
        <v>629</v>
      </c>
      <c r="F374" t="s">
        <v>3205</v>
      </c>
      <c r="G374" t="s">
        <v>5245</v>
      </c>
      <c r="H374" t="s">
        <v>6614</v>
      </c>
      <c r="J374" t="s">
        <v>3206</v>
      </c>
      <c r="N374" t="s">
        <v>630</v>
      </c>
      <c r="O374" t="s">
        <v>631</v>
      </c>
      <c r="R374" t="s">
        <v>5246</v>
      </c>
      <c r="V374" t="s">
        <v>5246</v>
      </c>
    </row>
    <row r="375" spans="1:23">
      <c r="A375">
        <v>10048981</v>
      </c>
      <c r="B375">
        <v>20150911</v>
      </c>
      <c r="C375">
        <v>0</v>
      </c>
      <c r="D375">
        <v>4.8559100000000001E-2</v>
      </c>
      <c r="E375" t="s">
        <v>632</v>
      </c>
      <c r="F375" t="s">
        <v>3207</v>
      </c>
      <c r="G375" t="s">
        <v>5247</v>
      </c>
      <c r="H375" t="s">
        <v>6615</v>
      </c>
      <c r="J375" t="s">
        <v>3208</v>
      </c>
      <c r="N375" t="s">
        <v>633</v>
      </c>
      <c r="O375" t="s">
        <v>634</v>
      </c>
      <c r="R375" t="s">
        <v>630</v>
      </c>
      <c r="S375" t="s">
        <v>631</v>
      </c>
      <c r="V375" t="s">
        <v>633</v>
      </c>
      <c r="W375" t="s">
        <v>634</v>
      </c>
    </row>
    <row r="376" spans="1:23">
      <c r="A376" t="s">
        <v>26</v>
      </c>
      <c r="B376">
        <v>10048981</v>
      </c>
      <c r="C376">
        <v>20150911</v>
      </c>
      <c r="D376" t="s">
        <v>27</v>
      </c>
    </row>
    <row r="377" spans="1:23">
      <c r="A377" t="s">
        <v>28</v>
      </c>
      <c r="B377" t="str">
        <f>HYPERLINK("http://node-02:8194/pid,10048981,20150911,prediction_time_crc,demographics&amp;P_Red&amp;P_Red2&amp;P_BP&amp;P_Cholesterol&amp;P_Diabetes&amp;P_Renal&amp;P_Liver&amp;P_White&amp;P_IONS&amp;drugs_heatmap&amp;RC","OpenViewer")</f>
        <v>OpenViewer</v>
      </c>
    </row>
    <row r="379" spans="1:23">
      <c r="A379">
        <v>10165791</v>
      </c>
      <c r="B379">
        <v>20151112</v>
      </c>
      <c r="C379">
        <v>0</v>
      </c>
      <c r="D379">
        <v>0.919543</v>
      </c>
      <c r="E379" t="s">
        <v>635</v>
      </c>
      <c r="F379" t="s">
        <v>3209</v>
      </c>
      <c r="G379" t="s">
        <v>5248</v>
      </c>
      <c r="H379" t="s">
        <v>6616</v>
      </c>
      <c r="J379" t="s">
        <v>645</v>
      </c>
      <c r="K379" t="s">
        <v>646</v>
      </c>
      <c r="N379" t="s">
        <v>636</v>
      </c>
      <c r="R379" t="s">
        <v>636</v>
      </c>
      <c r="V379" t="s">
        <v>636</v>
      </c>
    </row>
    <row r="380" spans="1:23">
      <c r="A380">
        <v>10165791</v>
      </c>
      <c r="B380">
        <v>20151112</v>
      </c>
      <c r="C380">
        <v>0</v>
      </c>
      <c r="D380">
        <v>0.919543</v>
      </c>
      <c r="E380" t="s">
        <v>637</v>
      </c>
      <c r="F380" t="s">
        <v>3210</v>
      </c>
      <c r="G380" t="s">
        <v>5249</v>
      </c>
      <c r="H380" t="s">
        <v>6617</v>
      </c>
      <c r="J380" t="s">
        <v>636</v>
      </c>
      <c r="N380" t="s">
        <v>638</v>
      </c>
      <c r="R380" t="s">
        <v>641</v>
      </c>
    </row>
    <row r="381" spans="1:23">
      <c r="A381">
        <v>10165791</v>
      </c>
      <c r="B381">
        <v>20151112</v>
      </c>
      <c r="C381">
        <v>0</v>
      </c>
      <c r="D381">
        <v>0.919543</v>
      </c>
      <c r="E381" t="s">
        <v>639</v>
      </c>
      <c r="F381" t="s">
        <v>3211</v>
      </c>
      <c r="G381" t="s">
        <v>5250</v>
      </c>
      <c r="H381" t="s">
        <v>6618</v>
      </c>
      <c r="J381" t="s">
        <v>3212</v>
      </c>
      <c r="K381" t="s">
        <v>3213</v>
      </c>
      <c r="R381" t="s">
        <v>650</v>
      </c>
      <c r="V381" t="s">
        <v>638</v>
      </c>
    </row>
    <row r="382" spans="1:23">
      <c r="A382">
        <v>10165791</v>
      </c>
      <c r="B382">
        <v>20151112</v>
      </c>
      <c r="C382">
        <v>0</v>
      </c>
      <c r="D382">
        <v>0.919543</v>
      </c>
      <c r="E382" t="s">
        <v>640</v>
      </c>
      <c r="F382" t="s">
        <v>3214</v>
      </c>
      <c r="G382" t="s">
        <v>5251</v>
      </c>
      <c r="H382" t="s">
        <v>6619</v>
      </c>
      <c r="J382" t="s">
        <v>3215</v>
      </c>
      <c r="K382" t="s">
        <v>3216</v>
      </c>
      <c r="N382" t="s">
        <v>641</v>
      </c>
      <c r="R382" t="s">
        <v>7629</v>
      </c>
      <c r="V382" t="s">
        <v>643</v>
      </c>
    </row>
    <row r="383" spans="1:23">
      <c r="A383">
        <v>10165791</v>
      </c>
      <c r="B383">
        <v>20151112</v>
      </c>
      <c r="C383">
        <v>0</v>
      </c>
      <c r="D383">
        <v>0.919543</v>
      </c>
      <c r="E383" t="s">
        <v>642</v>
      </c>
      <c r="F383" t="s">
        <v>3217</v>
      </c>
      <c r="G383" t="s">
        <v>5252</v>
      </c>
      <c r="H383" t="s">
        <v>6620</v>
      </c>
      <c r="J383" t="s">
        <v>3218</v>
      </c>
      <c r="K383" t="s">
        <v>3219</v>
      </c>
      <c r="N383" t="s">
        <v>643</v>
      </c>
      <c r="R383" t="s">
        <v>648</v>
      </c>
      <c r="V383" t="s">
        <v>641</v>
      </c>
    </row>
    <row r="384" spans="1:23">
      <c r="A384">
        <v>10165791</v>
      </c>
      <c r="B384">
        <v>20151112</v>
      </c>
      <c r="C384">
        <v>0</v>
      </c>
      <c r="D384">
        <v>0.919543</v>
      </c>
      <c r="E384" t="s">
        <v>644</v>
      </c>
      <c r="F384" t="s">
        <v>3220</v>
      </c>
      <c r="G384" t="s">
        <v>5253</v>
      </c>
      <c r="H384" t="s">
        <v>6621</v>
      </c>
      <c r="J384" t="s">
        <v>3221</v>
      </c>
      <c r="K384" t="s">
        <v>3222</v>
      </c>
      <c r="N384" t="s">
        <v>645</v>
      </c>
      <c r="O384" t="s">
        <v>646</v>
      </c>
      <c r="R384" t="s">
        <v>3218</v>
      </c>
      <c r="S384" t="s">
        <v>3219</v>
      </c>
      <c r="V384" t="s">
        <v>648</v>
      </c>
    </row>
    <row r="385" spans="1:23">
      <c r="A385">
        <v>10165791</v>
      </c>
      <c r="B385">
        <v>20151112</v>
      </c>
      <c r="C385">
        <v>0</v>
      </c>
      <c r="D385">
        <v>0.919543</v>
      </c>
      <c r="E385" t="s">
        <v>647</v>
      </c>
      <c r="F385" t="s">
        <v>3223</v>
      </c>
      <c r="G385" t="s">
        <v>5254</v>
      </c>
      <c r="H385" t="s">
        <v>6622</v>
      </c>
      <c r="J385" t="s">
        <v>3224</v>
      </c>
      <c r="N385" t="s">
        <v>648</v>
      </c>
      <c r="R385" t="s">
        <v>643</v>
      </c>
      <c r="V385" t="s">
        <v>654</v>
      </c>
      <c r="W385" t="s">
        <v>655</v>
      </c>
    </row>
    <row r="386" spans="1:23">
      <c r="A386">
        <v>10165791</v>
      </c>
      <c r="B386">
        <v>20151112</v>
      </c>
      <c r="C386">
        <v>0</v>
      </c>
      <c r="D386">
        <v>0.919543</v>
      </c>
      <c r="E386" t="s">
        <v>649</v>
      </c>
      <c r="F386" t="s">
        <v>3225</v>
      </c>
      <c r="G386" t="s">
        <v>5255</v>
      </c>
      <c r="H386" t="s">
        <v>6623</v>
      </c>
      <c r="J386" t="s">
        <v>650</v>
      </c>
      <c r="N386" t="s">
        <v>650</v>
      </c>
      <c r="R386" t="s">
        <v>645</v>
      </c>
      <c r="S386" t="s">
        <v>646</v>
      </c>
      <c r="V386" t="s">
        <v>650</v>
      </c>
    </row>
    <row r="387" spans="1:23">
      <c r="A387">
        <v>10165791</v>
      </c>
      <c r="B387">
        <v>20151112</v>
      </c>
      <c r="C387">
        <v>0</v>
      </c>
      <c r="D387">
        <v>0.919543</v>
      </c>
      <c r="E387" t="s">
        <v>651</v>
      </c>
      <c r="F387" t="s">
        <v>3226</v>
      </c>
      <c r="G387" t="s">
        <v>5256</v>
      </c>
      <c r="H387" t="s">
        <v>6624</v>
      </c>
      <c r="J387" t="s">
        <v>638</v>
      </c>
      <c r="N387" t="s">
        <v>652</v>
      </c>
      <c r="V387" t="s">
        <v>645</v>
      </c>
      <c r="W387" t="s">
        <v>646</v>
      </c>
    </row>
    <row r="388" spans="1:23">
      <c r="A388">
        <v>10165791</v>
      </c>
      <c r="B388">
        <v>20151112</v>
      </c>
      <c r="C388">
        <v>0</v>
      </c>
      <c r="D388">
        <v>0.919543</v>
      </c>
      <c r="E388" t="s">
        <v>653</v>
      </c>
      <c r="F388" t="s">
        <v>3227</v>
      </c>
      <c r="G388" t="s">
        <v>5257</v>
      </c>
      <c r="H388" t="s">
        <v>6625</v>
      </c>
      <c r="N388" t="s">
        <v>654</v>
      </c>
      <c r="O388" t="s">
        <v>655</v>
      </c>
      <c r="R388" t="s">
        <v>638</v>
      </c>
      <c r="V388" t="s">
        <v>5258</v>
      </c>
      <c r="W388" t="s">
        <v>5259</v>
      </c>
    </row>
    <row r="389" spans="1:23">
      <c r="A389" t="s">
        <v>26</v>
      </c>
      <c r="B389">
        <v>10165791</v>
      </c>
      <c r="C389">
        <v>20151112</v>
      </c>
      <c r="D389" t="s">
        <v>27</v>
      </c>
      <c r="E389">
        <v>4</v>
      </c>
      <c r="F389">
        <v>2</v>
      </c>
      <c r="G389">
        <v>4</v>
      </c>
      <c r="H389">
        <v>5</v>
      </c>
    </row>
    <row r="390" spans="1:23">
      <c r="A390" t="s">
        <v>28</v>
      </c>
      <c r="B390" t="str">
        <f>HYPERLINK("http://node-02:8194/pid,10165791,20151112,prediction_time_crc,demographics&amp;P_Red&amp;P_Red2&amp;P_BP&amp;P_Cholesterol&amp;P_Diabetes&amp;P_Renal&amp;P_Liver&amp;P_White&amp;P_IONS&amp;drugs_heatmap&amp;RC","OpenViewer")</f>
        <v>OpenViewer</v>
      </c>
    </row>
    <row r="392" spans="1:23">
      <c r="A392">
        <v>10202094</v>
      </c>
      <c r="B392">
        <v>20150428</v>
      </c>
      <c r="C392">
        <v>0</v>
      </c>
      <c r="D392">
        <v>1.72189E-3</v>
      </c>
      <c r="E392" t="s">
        <v>656</v>
      </c>
      <c r="F392" t="s">
        <v>3228</v>
      </c>
      <c r="G392" t="s">
        <v>5260</v>
      </c>
      <c r="H392" t="s">
        <v>6626</v>
      </c>
    </row>
    <row r="393" spans="1:23">
      <c r="A393">
        <v>10202094</v>
      </c>
      <c r="B393">
        <v>20150428</v>
      </c>
      <c r="C393">
        <v>0</v>
      </c>
      <c r="D393">
        <v>1.72189E-3</v>
      </c>
      <c r="E393" t="s">
        <v>657</v>
      </c>
      <c r="F393" t="s">
        <v>3229</v>
      </c>
      <c r="G393" t="s">
        <v>5261</v>
      </c>
      <c r="H393" t="s">
        <v>6627</v>
      </c>
      <c r="J393" t="s">
        <v>674</v>
      </c>
      <c r="N393" t="s">
        <v>658</v>
      </c>
      <c r="O393" t="s">
        <v>659</v>
      </c>
      <c r="R393" t="s">
        <v>7630</v>
      </c>
      <c r="V393" t="s">
        <v>666</v>
      </c>
    </row>
    <row r="394" spans="1:23">
      <c r="A394">
        <v>10202094</v>
      </c>
      <c r="B394">
        <v>20150428</v>
      </c>
      <c r="C394">
        <v>0</v>
      </c>
      <c r="D394">
        <v>1.72189E-3</v>
      </c>
      <c r="E394" t="s">
        <v>660</v>
      </c>
      <c r="F394" t="s">
        <v>3230</v>
      </c>
      <c r="G394" t="s">
        <v>5262</v>
      </c>
      <c r="H394" t="s">
        <v>6628</v>
      </c>
      <c r="J394" t="s">
        <v>676</v>
      </c>
      <c r="N394" t="s">
        <v>661</v>
      </c>
      <c r="R394" t="s">
        <v>7631</v>
      </c>
      <c r="V394" t="s">
        <v>668</v>
      </c>
    </row>
    <row r="395" spans="1:23">
      <c r="A395">
        <v>10202094</v>
      </c>
      <c r="B395">
        <v>20150428</v>
      </c>
      <c r="C395">
        <v>0</v>
      </c>
      <c r="D395">
        <v>1.72189E-3</v>
      </c>
      <c r="E395" t="s">
        <v>662</v>
      </c>
      <c r="F395" t="s">
        <v>3231</v>
      </c>
      <c r="G395" t="s">
        <v>5263</v>
      </c>
      <c r="H395" t="s">
        <v>6629</v>
      </c>
      <c r="J395" t="s">
        <v>3232</v>
      </c>
      <c r="K395" t="s">
        <v>3233</v>
      </c>
      <c r="N395" t="s">
        <v>663</v>
      </c>
      <c r="O395" t="s">
        <v>664</v>
      </c>
      <c r="R395" t="s">
        <v>668</v>
      </c>
      <c r="V395" t="s">
        <v>5264</v>
      </c>
    </row>
    <row r="396" spans="1:23">
      <c r="A396">
        <v>10202094</v>
      </c>
      <c r="B396">
        <v>20150428</v>
      </c>
      <c r="C396">
        <v>0</v>
      </c>
      <c r="D396">
        <v>1.72189E-3</v>
      </c>
      <c r="E396" t="s">
        <v>665</v>
      </c>
      <c r="F396" t="s">
        <v>3234</v>
      </c>
      <c r="G396" t="s">
        <v>5265</v>
      </c>
      <c r="H396" t="s">
        <v>6630</v>
      </c>
      <c r="J396" t="s">
        <v>658</v>
      </c>
      <c r="K396" t="s">
        <v>659</v>
      </c>
      <c r="N396" t="s">
        <v>666</v>
      </c>
      <c r="R396" t="s">
        <v>674</v>
      </c>
      <c r="V396" t="s">
        <v>663</v>
      </c>
      <c r="W396" t="s">
        <v>664</v>
      </c>
    </row>
    <row r="397" spans="1:23">
      <c r="A397">
        <v>10202094</v>
      </c>
      <c r="B397">
        <v>20150428</v>
      </c>
      <c r="C397">
        <v>0</v>
      </c>
      <c r="D397">
        <v>1.72189E-3</v>
      </c>
      <c r="E397" t="s">
        <v>667</v>
      </c>
      <c r="F397" t="s">
        <v>3235</v>
      </c>
      <c r="G397" t="s">
        <v>5266</v>
      </c>
      <c r="H397" t="s">
        <v>6631</v>
      </c>
      <c r="J397" t="s">
        <v>3236</v>
      </c>
      <c r="K397" t="s">
        <v>3237</v>
      </c>
      <c r="N397" t="s">
        <v>668</v>
      </c>
      <c r="R397" t="s">
        <v>658</v>
      </c>
      <c r="S397" t="s">
        <v>659</v>
      </c>
      <c r="V397" t="s">
        <v>658</v>
      </c>
      <c r="W397" t="s">
        <v>659</v>
      </c>
    </row>
    <row r="398" spans="1:23">
      <c r="A398">
        <v>10202094</v>
      </c>
      <c r="B398">
        <v>20150428</v>
      </c>
      <c r="C398">
        <v>0</v>
      </c>
      <c r="D398">
        <v>1.72189E-3</v>
      </c>
      <c r="E398" t="s">
        <v>669</v>
      </c>
      <c r="F398" t="s">
        <v>3238</v>
      </c>
      <c r="G398" t="s">
        <v>5267</v>
      </c>
      <c r="H398" t="s">
        <v>6632</v>
      </c>
      <c r="J398" t="s">
        <v>3239</v>
      </c>
      <c r="K398" t="s">
        <v>3240</v>
      </c>
      <c r="N398" t="s">
        <v>670</v>
      </c>
      <c r="R398" t="s">
        <v>7632</v>
      </c>
      <c r="V398" t="s">
        <v>661</v>
      </c>
    </row>
    <row r="399" spans="1:23">
      <c r="A399">
        <v>10202094</v>
      </c>
      <c r="B399">
        <v>20150428</v>
      </c>
      <c r="C399">
        <v>0</v>
      </c>
      <c r="D399">
        <v>1.72189E-3</v>
      </c>
      <c r="E399" t="s">
        <v>671</v>
      </c>
      <c r="F399" t="s">
        <v>3241</v>
      </c>
      <c r="G399" t="s">
        <v>5268</v>
      </c>
      <c r="H399" t="s">
        <v>6633</v>
      </c>
      <c r="J399" t="s">
        <v>663</v>
      </c>
      <c r="K399" t="s">
        <v>664</v>
      </c>
      <c r="N399" t="s">
        <v>672</v>
      </c>
      <c r="R399" t="s">
        <v>7633</v>
      </c>
      <c r="S399" t="s">
        <v>7634</v>
      </c>
      <c r="V399" t="s">
        <v>670</v>
      </c>
    </row>
    <row r="400" spans="1:23">
      <c r="A400">
        <v>10202094</v>
      </c>
      <c r="B400">
        <v>20150428</v>
      </c>
      <c r="C400">
        <v>0</v>
      </c>
      <c r="D400">
        <v>1.72189E-3</v>
      </c>
      <c r="E400" t="s">
        <v>673</v>
      </c>
      <c r="F400" t="s">
        <v>3242</v>
      </c>
      <c r="G400" t="s">
        <v>5269</v>
      </c>
      <c r="H400" t="s">
        <v>6634</v>
      </c>
      <c r="J400" t="s">
        <v>3243</v>
      </c>
      <c r="N400" t="s">
        <v>674</v>
      </c>
      <c r="R400" t="s">
        <v>3232</v>
      </c>
      <c r="S400" t="s">
        <v>3233</v>
      </c>
      <c r="V400" t="s">
        <v>3243</v>
      </c>
    </row>
    <row r="401" spans="1:23">
      <c r="A401">
        <v>10202094</v>
      </c>
      <c r="B401">
        <v>20150428</v>
      </c>
      <c r="C401">
        <v>0</v>
      </c>
      <c r="D401">
        <v>1.72189E-3</v>
      </c>
      <c r="E401" t="s">
        <v>675</v>
      </c>
      <c r="F401" t="s">
        <v>3244</v>
      </c>
      <c r="G401" t="s">
        <v>5270</v>
      </c>
      <c r="H401" t="s">
        <v>6635</v>
      </c>
      <c r="J401" t="s">
        <v>672</v>
      </c>
      <c r="N401" t="s">
        <v>676</v>
      </c>
      <c r="R401" t="s">
        <v>666</v>
      </c>
      <c r="V401" t="s">
        <v>5271</v>
      </c>
    </row>
    <row r="402" spans="1:23">
      <c r="A402" t="s">
        <v>26</v>
      </c>
      <c r="B402">
        <v>10202094</v>
      </c>
      <c r="C402">
        <v>20150428</v>
      </c>
      <c r="D402" t="s">
        <v>27</v>
      </c>
      <c r="E402">
        <v>4</v>
      </c>
      <c r="F402">
        <v>4</v>
      </c>
      <c r="G402">
        <v>3</v>
      </c>
      <c r="H402">
        <v>4</v>
      </c>
    </row>
    <row r="403" spans="1:23">
      <c r="A403" t="s">
        <v>28</v>
      </c>
      <c r="B403" t="str">
        <f>HYPERLINK("http://node-02:8194/pid,10202094,20150428,prediction_time_crc,demographics&amp;P_Red&amp;P_Red2&amp;P_BP&amp;P_Cholesterol&amp;P_Diabetes&amp;P_Renal&amp;P_Liver&amp;P_White&amp;P_IONS&amp;drugs_heatmap&amp;RC","OpenViewer")</f>
        <v>OpenViewer</v>
      </c>
    </row>
    <row r="405" spans="1:23">
      <c r="A405">
        <v>10208547</v>
      </c>
      <c r="B405">
        <v>20150302</v>
      </c>
      <c r="C405">
        <v>0</v>
      </c>
      <c r="D405">
        <v>3.0044899999999999E-2</v>
      </c>
      <c r="E405" t="s">
        <v>677</v>
      </c>
      <c r="F405" t="s">
        <v>3245</v>
      </c>
      <c r="G405" t="s">
        <v>5272</v>
      </c>
      <c r="H405" t="s">
        <v>6636</v>
      </c>
      <c r="J405" t="s">
        <v>684</v>
      </c>
      <c r="K405" t="s">
        <v>685</v>
      </c>
      <c r="N405" t="s">
        <v>678</v>
      </c>
      <c r="O405" t="s">
        <v>679</v>
      </c>
      <c r="R405" t="s">
        <v>681</v>
      </c>
      <c r="V405" t="s">
        <v>678</v>
      </c>
      <c r="W405" t="s">
        <v>679</v>
      </c>
    </row>
    <row r="406" spans="1:23">
      <c r="A406">
        <v>10208547</v>
      </c>
      <c r="B406">
        <v>20150302</v>
      </c>
      <c r="C406">
        <v>0</v>
      </c>
      <c r="D406">
        <v>3.0044899999999999E-2</v>
      </c>
      <c r="E406" t="s">
        <v>680</v>
      </c>
      <c r="F406" t="s">
        <v>3246</v>
      </c>
      <c r="G406" t="s">
        <v>5273</v>
      </c>
      <c r="H406" t="s">
        <v>6637</v>
      </c>
      <c r="J406" t="s">
        <v>3247</v>
      </c>
      <c r="K406" t="s">
        <v>3248</v>
      </c>
      <c r="N406" t="s">
        <v>681</v>
      </c>
      <c r="R406" t="s">
        <v>678</v>
      </c>
      <c r="S406" t="s">
        <v>679</v>
      </c>
    </row>
    <row r="407" spans="1:23">
      <c r="A407">
        <v>10208547</v>
      </c>
      <c r="B407">
        <v>20150302</v>
      </c>
      <c r="C407">
        <v>0</v>
      </c>
      <c r="D407">
        <v>3.0044899999999999E-2</v>
      </c>
      <c r="E407" t="s">
        <v>682</v>
      </c>
      <c r="F407" t="s">
        <v>3249</v>
      </c>
      <c r="G407" t="s">
        <v>5274</v>
      </c>
      <c r="H407" t="s">
        <v>6638</v>
      </c>
      <c r="J407" t="s">
        <v>678</v>
      </c>
      <c r="K407" t="s">
        <v>679</v>
      </c>
      <c r="R407" t="s">
        <v>684</v>
      </c>
      <c r="S407" t="s">
        <v>685</v>
      </c>
      <c r="V407" t="s">
        <v>681</v>
      </c>
    </row>
    <row r="408" spans="1:23">
      <c r="A408">
        <v>10208547</v>
      </c>
      <c r="B408">
        <v>20150302</v>
      </c>
      <c r="C408">
        <v>0</v>
      </c>
      <c r="D408">
        <v>3.0044899999999999E-2</v>
      </c>
      <c r="E408" t="s">
        <v>683</v>
      </c>
      <c r="F408" t="s">
        <v>3250</v>
      </c>
      <c r="G408" t="s">
        <v>5275</v>
      </c>
      <c r="H408" t="s">
        <v>6639</v>
      </c>
      <c r="J408" t="s">
        <v>696</v>
      </c>
      <c r="K408" t="s">
        <v>697</v>
      </c>
      <c r="N408" t="s">
        <v>684</v>
      </c>
      <c r="O408" t="s">
        <v>685</v>
      </c>
      <c r="R408" t="s">
        <v>7635</v>
      </c>
      <c r="S408" t="s">
        <v>7636</v>
      </c>
    </row>
    <row r="409" spans="1:23">
      <c r="A409">
        <v>10208547</v>
      </c>
      <c r="B409">
        <v>20150302</v>
      </c>
      <c r="C409">
        <v>0</v>
      </c>
      <c r="D409">
        <v>3.0044899999999999E-2</v>
      </c>
      <c r="E409" t="s">
        <v>686</v>
      </c>
      <c r="F409" t="s">
        <v>3251</v>
      </c>
      <c r="G409" t="s">
        <v>5276</v>
      </c>
      <c r="H409" t="s">
        <v>6640</v>
      </c>
      <c r="J409" t="s">
        <v>3252</v>
      </c>
      <c r="K409" t="s">
        <v>3253</v>
      </c>
      <c r="V409" t="s">
        <v>684</v>
      </c>
      <c r="W409" t="s">
        <v>685</v>
      </c>
    </row>
    <row r="410" spans="1:23">
      <c r="A410">
        <v>10208547</v>
      </c>
      <c r="B410">
        <v>20150302</v>
      </c>
      <c r="C410">
        <v>0</v>
      </c>
      <c r="D410">
        <v>3.0044899999999999E-2</v>
      </c>
      <c r="E410" t="s">
        <v>687</v>
      </c>
      <c r="F410" t="s">
        <v>3254</v>
      </c>
      <c r="G410" t="s">
        <v>5277</v>
      </c>
      <c r="H410" t="s">
        <v>6641</v>
      </c>
      <c r="J410" t="s">
        <v>3255</v>
      </c>
      <c r="K410" t="s">
        <v>3256</v>
      </c>
      <c r="N410" t="s">
        <v>688</v>
      </c>
      <c r="R410" t="s">
        <v>3262</v>
      </c>
      <c r="S410" t="s">
        <v>3263</v>
      </c>
      <c r="T410" t="s">
        <v>3264</v>
      </c>
      <c r="V410" t="s">
        <v>690</v>
      </c>
    </row>
    <row r="411" spans="1:23">
      <c r="A411">
        <v>10208547</v>
      </c>
      <c r="B411">
        <v>20150302</v>
      </c>
      <c r="C411">
        <v>0</v>
      </c>
      <c r="D411">
        <v>3.0044899999999999E-2</v>
      </c>
      <c r="E411" t="s">
        <v>689</v>
      </c>
      <c r="F411" t="s">
        <v>3257</v>
      </c>
      <c r="G411" t="s">
        <v>5278</v>
      </c>
      <c r="H411" t="s">
        <v>6642</v>
      </c>
      <c r="J411" t="s">
        <v>694</v>
      </c>
      <c r="N411" t="s">
        <v>690</v>
      </c>
      <c r="V411" t="s">
        <v>692</v>
      </c>
    </row>
    <row r="412" spans="1:23">
      <c r="A412">
        <v>10208547</v>
      </c>
      <c r="B412">
        <v>20150302</v>
      </c>
      <c r="C412">
        <v>0</v>
      </c>
      <c r="D412">
        <v>3.0044899999999999E-2</v>
      </c>
      <c r="E412" t="s">
        <v>691</v>
      </c>
      <c r="F412" t="s">
        <v>3258</v>
      </c>
      <c r="G412" t="s">
        <v>5279</v>
      </c>
      <c r="H412" t="s">
        <v>6643</v>
      </c>
      <c r="J412" t="s">
        <v>3259</v>
      </c>
      <c r="N412" t="s">
        <v>692</v>
      </c>
      <c r="R412" t="s">
        <v>696</v>
      </c>
      <c r="S412" t="s">
        <v>697</v>
      </c>
      <c r="V412" t="s">
        <v>688</v>
      </c>
    </row>
    <row r="413" spans="1:23">
      <c r="A413">
        <v>10208547</v>
      </c>
      <c r="B413">
        <v>20150302</v>
      </c>
      <c r="C413">
        <v>0</v>
      </c>
      <c r="D413">
        <v>3.0044899999999999E-2</v>
      </c>
      <c r="E413" t="s">
        <v>693</v>
      </c>
      <c r="F413" t="s">
        <v>3260</v>
      </c>
      <c r="G413" t="s">
        <v>5280</v>
      </c>
      <c r="H413" t="s">
        <v>6644</v>
      </c>
      <c r="N413" t="s">
        <v>694</v>
      </c>
      <c r="R413" t="s">
        <v>688</v>
      </c>
      <c r="V413" t="s">
        <v>696</v>
      </c>
      <c r="W413" t="s">
        <v>697</v>
      </c>
    </row>
    <row r="414" spans="1:23">
      <c r="A414">
        <v>10208547</v>
      </c>
      <c r="B414">
        <v>20150302</v>
      </c>
      <c r="C414">
        <v>0</v>
      </c>
      <c r="D414">
        <v>3.0044899999999999E-2</v>
      </c>
      <c r="E414" t="s">
        <v>695</v>
      </c>
      <c r="F414" t="s">
        <v>3261</v>
      </c>
      <c r="G414" t="s">
        <v>5281</v>
      </c>
      <c r="H414" t="s">
        <v>6645</v>
      </c>
      <c r="J414" t="s">
        <v>3262</v>
      </c>
      <c r="K414" t="s">
        <v>3263</v>
      </c>
      <c r="L414" t="s">
        <v>3264</v>
      </c>
      <c r="N414" t="s">
        <v>696</v>
      </c>
      <c r="O414" t="s">
        <v>697</v>
      </c>
      <c r="R414" t="s">
        <v>690</v>
      </c>
      <c r="V414" t="s">
        <v>694</v>
      </c>
    </row>
    <row r="415" spans="1:23">
      <c r="A415" t="s">
        <v>26</v>
      </c>
      <c r="B415">
        <v>10208547</v>
      </c>
      <c r="C415">
        <v>20150302</v>
      </c>
      <c r="D415" t="s">
        <v>27</v>
      </c>
    </row>
    <row r="416" spans="1:23">
      <c r="A416" t="s">
        <v>28</v>
      </c>
      <c r="B416" t="str">
        <f>HYPERLINK("http://node-02:8194/pid,10208547,20150302,prediction_time_crc,demographics&amp;P_Red&amp;P_Red2&amp;P_BP&amp;P_Cholesterol&amp;P_Diabetes&amp;P_Renal&amp;P_Liver&amp;P_White&amp;P_IONS&amp;drugs_heatmap&amp;RC","OpenViewer")</f>
        <v>OpenViewer</v>
      </c>
    </row>
    <row r="418" spans="1:23">
      <c r="A418">
        <v>10221975</v>
      </c>
      <c r="B418">
        <v>20150518</v>
      </c>
      <c r="C418">
        <v>0</v>
      </c>
      <c r="D418">
        <v>6.2613500000000002E-2</v>
      </c>
      <c r="E418" t="s">
        <v>698</v>
      </c>
      <c r="F418" t="s">
        <v>3265</v>
      </c>
      <c r="G418" t="s">
        <v>5282</v>
      </c>
      <c r="H418" t="s">
        <v>6646</v>
      </c>
    </row>
    <row r="419" spans="1:23">
      <c r="A419">
        <v>10221975</v>
      </c>
      <c r="B419">
        <v>20150518</v>
      </c>
      <c r="C419">
        <v>0</v>
      </c>
      <c r="D419">
        <v>6.2613500000000002E-2</v>
      </c>
      <c r="E419" t="s">
        <v>699</v>
      </c>
      <c r="F419" t="s">
        <v>3266</v>
      </c>
      <c r="G419" t="s">
        <v>5283</v>
      </c>
      <c r="H419" t="s">
        <v>6647</v>
      </c>
      <c r="J419" t="s">
        <v>3267</v>
      </c>
      <c r="N419" t="s">
        <v>700</v>
      </c>
      <c r="R419" t="s">
        <v>708</v>
      </c>
      <c r="V419" t="s">
        <v>700</v>
      </c>
    </row>
    <row r="420" spans="1:23">
      <c r="A420">
        <v>10221975</v>
      </c>
      <c r="B420">
        <v>20150518</v>
      </c>
      <c r="C420">
        <v>0</v>
      </c>
      <c r="D420">
        <v>6.2613500000000002E-2</v>
      </c>
      <c r="E420" t="s">
        <v>701</v>
      </c>
      <c r="F420" t="s">
        <v>3268</v>
      </c>
      <c r="G420" t="s">
        <v>5284</v>
      </c>
      <c r="H420" t="s">
        <v>6648</v>
      </c>
      <c r="J420" t="s">
        <v>708</v>
      </c>
      <c r="N420" t="s">
        <v>702</v>
      </c>
      <c r="R420" t="s">
        <v>7637</v>
      </c>
      <c r="V420" t="s">
        <v>702</v>
      </c>
    </row>
    <row r="421" spans="1:23">
      <c r="A421">
        <v>10221975</v>
      </c>
      <c r="B421">
        <v>20150518</v>
      </c>
      <c r="C421">
        <v>0</v>
      </c>
      <c r="D421">
        <v>6.2613500000000002E-2</v>
      </c>
      <c r="E421" t="s">
        <v>703</v>
      </c>
      <c r="F421" t="s">
        <v>3269</v>
      </c>
      <c r="G421" t="s">
        <v>5285</v>
      </c>
      <c r="H421" t="s">
        <v>6649</v>
      </c>
      <c r="J421" t="s">
        <v>3270</v>
      </c>
      <c r="K421" t="s">
        <v>3271</v>
      </c>
      <c r="L421" t="s">
        <v>3272</v>
      </c>
      <c r="N421" t="s">
        <v>704</v>
      </c>
      <c r="R421" t="s">
        <v>704</v>
      </c>
      <c r="V421" t="s">
        <v>710</v>
      </c>
      <c r="W421" t="s">
        <v>711</v>
      </c>
    </row>
    <row r="422" spans="1:23">
      <c r="A422">
        <v>10221975</v>
      </c>
      <c r="B422">
        <v>20150518</v>
      </c>
      <c r="C422">
        <v>0</v>
      </c>
      <c r="D422">
        <v>6.2613500000000002E-2</v>
      </c>
      <c r="E422" t="s">
        <v>705</v>
      </c>
      <c r="F422" t="s">
        <v>3273</v>
      </c>
      <c r="G422" t="s">
        <v>5286</v>
      </c>
      <c r="H422" t="s">
        <v>6650</v>
      </c>
      <c r="J422" t="s">
        <v>718</v>
      </c>
      <c r="N422" t="s">
        <v>706</v>
      </c>
      <c r="R422" t="s">
        <v>715</v>
      </c>
      <c r="S422" t="s">
        <v>716</v>
      </c>
      <c r="V422" t="s">
        <v>708</v>
      </c>
    </row>
    <row r="423" spans="1:23">
      <c r="A423">
        <v>10221975</v>
      </c>
      <c r="B423">
        <v>20150518</v>
      </c>
      <c r="C423">
        <v>0</v>
      </c>
      <c r="D423">
        <v>6.2613500000000002E-2</v>
      </c>
      <c r="E423" t="s">
        <v>707</v>
      </c>
      <c r="F423" t="s">
        <v>3274</v>
      </c>
      <c r="G423" t="s">
        <v>5287</v>
      </c>
      <c r="H423" t="s">
        <v>6651</v>
      </c>
      <c r="J423" t="s">
        <v>3275</v>
      </c>
      <c r="K423" t="s">
        <v>3276</v>
      </c>
      <c r="N423" t="s">
        <v>708</v>
      </c>
      <c r="R423" t="s">
        <v>7638</v>
      </c>
      <c r="V423" t="s">
        <v>706</v>
      </c>
    </row>
    <row r="424" spans="1:23">
      <c r="A424">
        <v>10221975</v>
      </c>
      <c r="B424">
        <v>20150518</v>
      </c>
      <c r="C424">
        <v>0</v>
      </c>
      <c r="D424">
        <v>6.2613500000000002E-2</v>
      </c>
      <c r="E424" t="s">
        <v>709</v>
      </c>
      <c r="F424" t="s">
        <v>3277</v>
      </c>
      <c r="G424" t="s">
        <v>5288</v>
      </c>
      <c r="H424" t="s">
        <v>6652</v>
      </c>
      <c r="J424" t="s">
        <v>704</v>
      </c>
      <c r="N424" t="s">
        <v>710</v>
      </c>
      <c r="O424" t="s">
        <v>711</v>
      </c>
      <c r="R424" t="s">
        <v>706</v>
      </c>
      <c r="V424" t="s">
        <v>704</v>
      </c>
    </row>
    <row r="425" spans="1:23">
      <c r="A425">
        <v>10221975</v>
      </c>
      <c r="B425">
        <v>20150518</v>
      </c>
      <c r="C425">
        <v>0</v>
      </c>
      <c r="D425">
        <v>6.2613500000000002E-2</v>
      </c>
      <c r="E425" t="s">
        <v>712</v>
      </c>
      <c r="F425" t="s">
        <v>3278</v>
      </c>
      <c r="G425" t="s">
        <v>5289</v>
      </c>
      <c r="H425" t="s">
        <v>6653</v>
      </c>
      <c r="J425" t="s">
        <v>3279</v>
      </c>
      <c r="N425" t="s">
        <v>713</v>
      </c>
      <c r="R425" t="s">
        <v>7639</v>
      </c>
      <c r="V425" t="s">
        <v>715</v>
      </c>
      <c r="W425" t="s">
        <v>716</v>
      </c>
    </row>
    <row r="426" spans="1:23">
      <c r="A426">
        <v>10221975</v>
      </c>
      <c r="B426">
        <v>20150518</v>
      </c>
      <c r="C426">
        <v>0</v>
      </c>
      <c r="D426">
        <v>6.2613500000000002E-2</v>
      </c>
      <c r="E426" t="s">
        <v>714</v>
      </c>
      <c r="F426" t="s">
        <v>3280</v>
      </c>
      <c r="G426" t="s">
        <v>5290</v>
      </c>
      <c r="H426" t="s">
        <v>6654</v>
      </c>
      <c r="J426" t="s">
        <v>713</v>
      </c>
      <c r="N426" t="s">
        <v>715</v>
      </c>
      <c r="O426" t="s">
        <v>716</v>
      </c>
      <c r="R426" t="s">
        <v>700</v>
      </c>
      <c r="V426" t="s">
        <v>713</v>
      </c>
    </row>
    <row r="427" spans="1:23">
      <c r="A427">
        <v>10221975</v>
      </c>
      <c r="B427">
        <v>20150518</v>
      </c>
      <c r="C427">
        <v>0</v>
      </c>
      <c r="D427">
        <v>6.2613500000000002E-2</v>
      </c>
      <c r="E427" t="s">
        <v>717</v>
      </c>
      <c r="F427" t="s">
        <v>3281</v>
      </c>
      <c r="G427" t="s">
        <v>5291</v>
      </c>
      <c r="H427" t="s">
        <v>6655</v>
      </c>
      <c r="J427" t="s">
        <v>3282</v>
      </c>
      <c r="K427" t="s">
        <v>3283</v>
      </c>
      <c r="N427" t="s">
        <v>718</v>
      </c>
      <c r="R427" t="s">
        <v>7640</v>
      </c>
      <c r="S427" t="s">
        <v>7641</v>
      </c>
      <c r="V427" t="s">
        <v>718</v>
      </c>
    </row>
    <row r="428" spans="1:23">
      <c r="A428" t="s">
        <v>26</v>
      </c>
      <c r="B428">
        <v>10221975</v>
      </c>
      <c r="C428">
        <v>20150518</v>
      </c>
      <c r="D428" t="s">
        <v>27</v>
      </c>
    </row>
    <row r="429" spans="1:23">
      <c r="A429" t="s">
        <v>28</v>
      </c>
      <c r="B429" t="str">
        <f>HYPERLINK("http://node-02:8194/pid,10221975,20150518,prediction_time_crc,demographics&amp;P_Red&amp;P_Red2&amp;P_BP&amp;P_Cholesterol&amp;P_Diabetes&amp;P_Renal&amp;P_Liver&amp;P_White&amp;P_IONS&amp;drugs_heatmap&amp;RC","OpenViewer")</f>
        <v>OpenViewer</v>
      </c>
    </row>
    <row r="431" spans="1:23">
      <c r="A431">
        <v>10242543</v>
      </c>
      <c r="B431">
        <v>20150303</v>
      </c>
      <c r="C431">
        <v>0</v>
      </c>
      <c r="D431">
        <v>1.8924199999999999E-3</v>
      </c>
      <c r="E431" t="s">
        <v>719</v>
      </c>
      <c r="F431" t="s">
        <v>3284</v>
      </c>
      <c r="G431" t="s">
        <v>5292</v>
      </c>
      <c r="H431" t="s">
        <v>6656</v>
      </c>
    </row>
    <row r="432" spans="1:23">
      <c r="A432">
        <v>10242543</v>
      </c>
      <c r="B432">
        <v>20150303</v>
      </c>
      <c r="C432">
        <v>0</v>
      </c>
      <c r="D432">
        <v>1.8924199999999999E-3</v>
      </c>
      <c r="E432" t="s">
        <v>720</v>
      </c>
      <c r="F432" t="s">
        <v>3285</v>
      </c>
      <c r="G432" t="s">
        <v>5293</v>
      </c>
      <c r="H432" t="s">
        <v>6657</v>
      </c>
      <c r="J432" t="s">
        <v>728</v>
      </c>
      <c r="N432" t="s">
        <v>721</v>
      </c>
      <c r="O432" t="s">
        <v>722</v>
      </c>
      <c r="R432" t="s">
        <v>724</v>
      </c>
      <c r="V432" t="s">
        <v>726</v>
      </c>
    </row>
    <row r="433" spans="1:23">
      <c r="A433">
        <v>10242543</v>
      </c>
      <c r="B433">
        <v>20150303</v>
      </c>
      <c r="C433">
        <v>0</v>
      </c>
      <c r="D433">
        <v>1.8924199999999999E-3</v>
      </c>
      <c r="E433" t="s">
        <v>723</v>
      </c>
      <c r="F433" t="s">
        <v>3286</v>
      </c>
      <c r="G433" t="s">
        <v>5294</v>
      </c>
      <c r="H433" t="s">
        <v>6658</v>
      </c>
      <c r="J433" t="s">
        <v>3287</v>
      </c>
      <c r="K433" t="s">
        <v>3288</v>
      </c>
      <c r="N433" t="s">
        <v>724</v>
      </c>
      <c r="R433" t="s">
        <v>7642</v>
      </c>
      <c r="V433" t="s">
        <v>724</v>
      </c>
    </row>
    <row r="434" spans="1:23">
      <c r="A434">
        <v>10242543</v>
      </c>
      <c r="B434">
        <v>20150303</v>
      </c>
      <c r="C434">
        <v>0</v>
      </c>
      <c r="D434">
        <v>1.8924199999999999E-3</v>
      </c>
      <c r="E434" t="s">
        <v>725</v>
      </c>
      <c r="F434" t="s">
        <v>3289</v>
      </c>
      <c r="G434" t="s">
        <v>5295</v>
      </c>
      <c r="H434" t="s">
        <v>6659</v>
      </c>
      <c r="J434" t="s">
        <v>3290</v>
      </c>
      <c r="K434" t="s">
        <v>3291</v>
      </c>
      <c r="N434" t="s">
        <v>726</v>
      </c>
      <c r="R434" t="s">
        <v>3304</v>
      </c>
      <c r="V434" t="s">
        <v>5296</v>
      </c>
    </row>
    <row r="435" spans="1:23">
      <c r="A435">
        <v>10242543</v>
      </c>
      <c r="B435">
        <v>20150303</v>
      </c>
      <c r="C435">
        <v>0</v>
      </c>
      <c r="D435">
        <v>1.8924199999999999E-3</v>
      </c>
      <c r="E435" t="s">
        <v>727</v>
      </c>
      <c r="F435" t="s">
        <v>3292</v>
      </c>
      <c r="G435" t="s">
        <v>5297</v>
      </c>
      <c r="H435" t="s">
        <v>6660</v>
      </c>
      <c r="J435" t="s">
        <v>721</v>
      </c>
      <c r="K435" t="s">
        <v>722</v>
      </c>
      <c r="N435" t="s">
        <v>728</v>
      </c>
      <c r="R435" t="s">
        <v>728</v>
      </c>
      <c r="V435" t="s">
        <v>721</v>
      </c>
      <c r="W435" t="s">
        <v>722</v>
      </c>
    </row>
    <row r="436" spans="1:23">
      <c r="A436">
        <v>10242543</v>
      </c>
      <c r="B436">
        <v>20150303</v>
      </c>
      <c r="C436">
        <v>0</v>
      </c>
      <c r="D436">
        <v>1.8924199999999999E-3</v>
      </c>
      <c r="E436" t="s">
        <v>729</v>
      </c>
      <c r="F436" t="s">
        <v>3293</v>
      </c>
      <c r="G436" t="s">
        <v>5298</v>
      </c>
      <c r="H436" t="s">
        <v>6661</v>
      </c>
      <c r="J436" t="s">
        <v>3294</v>
      </c>
      <c r="K436" t="s">
        <v>3295</v>
      </c>
      <c r="L436" t="s">
        <v>3296</v>
      </c>
      <c r="N436" t="s">
        <v>730</v>
      </c>
      <c r="R436" t="s">
        <v>739</v>
      </c>
      <c r="V436" t="s">
        <v>730</v>
      </c>
    </row>
    <row r="437" spans="1:23">
      <c r="A437">
        <v>10242543</v>
      </c>
      <c r="B437">
        <v>20150303</v>
      </c>
      <c r="C437">
        <v>0</v>
      </c>
      <c r="D437">
        <v>1.8924199999999999E-3</v>
      </c>
      <c r="E437" t="s">
        <v>731</v>
      </c>
      <c r="F437" t="s">
        <v>3297</v>
      </c>
      <c r="G437" t="s">
        <v>5299</v>
      </c>
      <c r="H437" t="s">
        <v>6662</v>
      </c>
      <c r="J437" t="s">
        <v>3298</v>
      </c>
      <c r="N437" t="s">
        <v>732</v>
      </c>
      <c r="O437" t="s">
        <v>733</v>
      </c>
      <c r="R437" t="s">
        <v>721</v>
      </c>
      <c r="S437" t="s">
        <v>722</v>
      </c>
      <c r="V437" t="s">
        <v>732</v>
      </c>
      <c r="W437" t="s">
        <v>733</v>
      </c>
    </row>
    <row r="438" spans="1:23">
      <c r="A438">
        <v>10242543</v>
      </c>
      <c r="B438">
        <v>20150303</v>
      </c>
      <c r="C438">
        <v>0</v>
      </c>
      <c r="D438">
        <v>1.8924199999999999E-3</v>
      </c>
      <c r="E438" t="s">
        <v>734</v>
      </c>
      <c r="F438" t="s">
        <v>3299</v>
      </c>
      <c r="G438" t="s">
        <v>5300</v>
      </c>
      <c r="H438" t="s">
        <v>6663</v>
      </c>
      <c r="J438" t="s">
        <v>732</v>
      </c>
      <c r="K438" t="s">
        <v>733</v>
      </c>
      <c r="N438" t="s">
        <v>735</v>
      </c>
      <c r="R438" t="s">
        <v>7643</v>
      </c>
      <c r="S438" t="s">
        <v>7644</v>
      </c>
      <c r="V438" t="s">
        <v>735</v>
      </c>
    </row>
    <row r="439" spans="1:23">
      <c r="A439">
        <v>10242543</v>
      </c>
      <c r="B439">
        <v>20150303</v>
      </c>
      <c r="C439">
        <v>0</v>
      </c>
      <c r="D439">
        <v>1.8924199999999999E-3</v>
      </c>
      <c r="E439" t="s">
        <v>736</v>
      </c>
      <c r="F439" t="s">
        <v>3300</v>
      </c>
      <c r="G439" t="s">
        <v>5301</v>
      </c>
      <c r="H439" t="s">
        <v>6664</v>
      </c>
      <c r="J439" t="s">
        <v>3301</v>
      </c>
      <c r="K439" t="s">
        <v>3302</v>
      </c>
      <c r="N439" t="s">
        <v>737</v>
      </c>
      <c r="R439" t="s">
        <v>3290</v>
      </c>
      <c r="S439" t="s">
        <v>3291</v>
      </c>
      <c r="V439" t="s">
        <v>739</v>
      </c>
    </row>
    <row r="440" spans="1:23">
      <c r="A440">
        <v>10242543</v>
      </c>
      <c r="B440">
        <v>20150303</v>
      </c>
      <c r="C440">
        <v>0</v>
      </c>
      <c r="D440">
        <v>1.8924199999999999E-3</v>
      </c>
      <c r="E440" t="s">
        <v>738</v>
      </c>
      <c r="F440" t="s">
        <v>3303</v>
      </c>
      <c r="G440" t="s">
        <v>5302</v>
      </c>
      <c r="H440" t="s">
        <v>6665</v>
      </c>
      <c r="J440" t="s">
        <v>3304</v>
      </c>
      <c r="N440" t="s">
        <v>739</v>
      </c>
      <c r="R440" t="s">
        <v>7645</v>
      </c>
      <c r="V440" t="s">
        <v>5303</v>
      </c>
    </row>
    <row r="441" spans="1:23">
      <c r="A441" t="s">
        <v>26</v>
      </c>
      <c r="B441">
        <v>10242543</v>
      </c>
      <c r="C441">
        <v>20150303</v>
      </c>
      <c r="D441" t="s">
        <v>27</v>
      </c>
      <c r="E441">
        <v>5</v>
      </c>
      <c r="F441">
        <v>4</v>
      </c>
      <c r="G441">
        <v>3</v>
      </c>
      <c r="H441">
        <v>3</v>
      </c>
    </row>
    <row r="442" spans="1:23">
      <c r="A442" t="s">
        <v>28</v>
      </c>
      <c r="B442" t="str">
        <f>HYPERLINK("http://node-02:8194/pid,10242543,20150303,prediction_time_crc,demographics&amp;P_Red&amp;P_Red2&amp;P_BP&amp;P_Cholesterol&amp;P_Diabetes&amp;P_Renal&amp;P_Liver&amp;P_White&amp;P_IONS&amp;drugs_heatmap&amp;RC","OpenViewer")</f>
        <v>OpenViewer</v>
      </c>
    </row>
    <row r="444" spans="1:23">
      <c r="A444">
        <v>10450071</v>
      </c>
      <c r="B444">
        <v>20150703</v>
      </c>
      <c r="C444">
        <v>0</v>
      </c>
      <c r="D444">
        <v>1.8563099999999999E-3</v>
      </c>
      <c r="E444" t="s">
        <v>740</v>
      </c>
      <c r="F444" t="s">
        <v>3305</v>
      </c>
      <c r="G444" t="s">
        <v>5304</v>
      </c>
      <c r="H444" t="s">
        <v>6666</v>
      </c>
    </row>
    <row r="445" spans="1:23">
      <c r="A445">
        <v>10450071</v>
      </c>
      <c r="B445">
        <v>20150703</v>
      </c>
      <c r="C445">
        <v>0</v>
      </c>
      <c r="D445">
        <v>1.8563099999999999E-3</v>
      </c>
      <c r="E445" t="s">
        <v>741</v>
      </c>
      <c r="F445" t="s">
        <v>3306</v>
      </c>
      <c r="G445" t="s">
        <v>5305</v>
      </c>
      <c r="H445" t="s">
        <v>6667</v>
      </c>
      <c r="J445" t="s">
        <v>3307</v>
      </c>
      <c r="N445" t="s">
        <v>742</v>
      </c>
      <c r="O445" t="s">
        <v>743</v>
      </c>
      <c r="R445" t="s">
        <v>7646</v>
      </c>
      <c r="V445" t="s">
        <v>745</v>
      </c>
    </row>
    <row r="446" spans="1:23">
      <c r="A446">
        <v>10450071</v>
      </c>
      <c r="B446">
        <v>20150703</v>
      </c>
      <c r="C446">
        <v>0</v>
      </c>
      <c r="D446">
        <v>1.8563099999999999E-3</v>
      </c>
      <c r="E446" t="s">
        <v>744</v>
      </c>
      <c r="F446" t="s">
        <v>3308</v>
      </c>
      <c r="G446" t="s">
        <v>5306</v>
      </c>
      <c r="H446" t="s">
        <v>6668</v>
      </c>
      <c r="J446" t="s">
        <v>3309</v>
      </c>
      <c r="K446" t="s">
        <v>3310</v>
      </c>
      <c r="N446" t="s">
        <v>745</v>
      </c>
      <c r="R446" t="s">
        <v>3307</v>
      </c>
      <c r="V446" t="s">
        <v>742</v>
      </c>
      <c r="W446" t="s">
        <v>743</v>
      </c>
    </row>
    <row r="447" spans="1:23">
      <c r="A447">
        <v>10450071</v>
      </c>
      <c r="B447">
        <v>20150703</v>
      </c>
      <c r="C447">
        <v>0</v>
      </c>
      <c r="D447">
        <v>1.8563099999999999E-3</v>
      </c>
      <c r="E447" t="s">
        <v>746</v>
      </c>
      <c r="F447" t="s">
        <v>3311</v>
      </c>
      <c r="G447" t="s">
        <v>5307</v>
      </c>
      <c r="H447" t="s">
        <v>6669</v>
      </c>
      <c r="J447" t="s">
        <v>762</v>
      </c>
      <c r="K447" t="s">
        <v>763</v>
      </c>
      <c r="N447" t="s">
        <v>747</v>
      </c>
      <c r="O447" t="s">
        <v>748</v>
      </c>
      <c r="R447" t="s">
        <v>747</v>
      </c>
      <c r="S447" t="s">
        <v>748</v>
      </c>
      <c r="V447" t="s">
        <v>760</v>
      </c>
    </row>
    <row r="448" spans="1:23">
      <c r="A448">
        <v>10450071</v>
      </c>
      <c r="B448">
        <v>20150703</v>
      </c>
      <c r="C448">
        <v>0</v>
      </c>
      <c r="D448">
        <v>1.8563099999999999E-3</v>
      </c>
      <c r="E448" t="s">
        <v>749</v>
      </c>
      <c r="F448" t="s">
        <v>3312</v>
      </c>
      <c r="G448" t="s">
        <v>5308</v>
      </c>
      <c r="H448" t="s">
        <v>6670</v>
      </c>
      <c r="J448" t="s">
        <v>747</v>
      </c>
      <c r="K448" t="s">
        <v>748</v>
      </c>
      <c r="N448" t="s">
        <v>750</v>
      </c>
      <c r="R448" t="s">
        <v>7647</v>
      </c>
      <c r="V448" t="s">
        <v>750</v>
      </c>
    </row>
    <row r="449" spans="1:23">
      <c r="A449">
        <v>10450071</v>
      </c>
      <c r="B449">
        <v>20150703</v>
      </c>
      <c r="C449">
        <v>0</v>
      </c>
      <c r="D449">
        <v>1.8563099999999999E-3</v>
      </c>
      <c r="E449" t="s">
        <v>751</v>
      </c>
      <c r="F449" t="s">
        <v>3313</v>
      </c>
      <c r="G449" t="s">
        <v>5309</v>
      </c>
      <c r="H449" t="s">
        <v>6671</v>
      </c>
      <c r="J449" t="s">
        <v>742</v>
      </c>
      <c r="K449" t="s">
        <v>743</v>
      </c>
      <c r="N449" t="s">
        <v>752</v>
      </c>
      <c r="R449" t="s">
        <v>745</v>
      </c>
      <c r="V449" t="s">
        <v>747</v>
      </c>
      <c r="W449" t="s">
        <v>748</v>
      </c>
    </row>
    <row r="450" spans="1:23">
      <c r="A450">
        <v>10450071</v>
      </c>
      <c r="B450">
        <v>20150703</v>
      </c>
      <c r="C450">
        <v>0</v>
      </c>
      <c r="D450">
        <v>1.8563099999999999E-3</v>
      </c>
      <c r="E450" t="s">
        <v>753</v>
      </c>
      <c r="F450" t="s">
        <v>3314</v>
      </c>
      <c r="G450" t="s">
        <v>5310</v>
      </c>
      <c r="H450" t="s">
        <v>6672</v>
      </c>
      <c r="J450" t="s">
        <v>3315</v>
      </c>
      <c r="K450" t="s">
        <v>3316</v>
      </c>
      <c r="N450" t="s">
        <v>754</v>
      </c>
      <c r="R450" t="s">
        <v>756</v>
      </c>
      <c r="S450" t="s">
        <v>757</v>
      </c>
      <c r="T450" t="s">
        <v>758</v>
      </c>
      <c r="V450" t="s">
        <v>752</v>
      </c>
    </row>
    <row r="451" spans="1:23">
      <c r="A451">
        <v>10450071</v>
      </c>
      <c r="B451">
        <v>20150703</v>
      </c>
      <c r="C451">
        <v>0</v>
      </c>
      <c r="D451">
        <v>1.8563099999999999E-3</v>
      </c>
      <c r="E451" t="s">
        <v>755</v>
      </c>
      <c r="F451" t="s">
        <v>3317</v>
      </c>
      <c r="G451" t="s">
        <v>5311</v>
      </c>
      <c r="H451" t="s">
        <v>6673</v>
      </c>
      <c r="J451" t="s">
        <v>3318</v>
      </c>
      <c r="N451" t="s">
        <v>756</v>
      </c>
      <c r="O451" t="s">
        <v>757</v>
      </c>
      <c r="P451" t="s">
        <v>758</v>
      </c>
      <c r="R451" t="s">
        <v>3318</v>
      </c>
      <c r="V451" t="s">
        <v>754</v>
      </c>
    </row>
    <row r="452" spans="1:23">
      <c r="A452">
        <v>10450071</v>
      </c>
      <c r="B452">
        <v>20150703</v>
      </c>
      <c r="C452">
        <v>0</v>
      </c>
      <c r="D452">
        <v>1.8563099999999999E-3</v>
      </c>
      <c r="E452" t="s">
        <v>759</v>
      </c>
      <c r="F452" t="s">
        <v>3319</v>
      </c>
      <c r="G452" t="s">
        <v>5312</v>
      </c>
      <c r="H452" t="s">
        <v>6674</v>
      </c>
      <c r="J452" t="s">
        <v>3320</v>
      </c>
      <c r="N452" t="s">
        <v>760</v>
      </c>
      <c r="R452" t="s">
        <v>3309</v>
      </c>
      <c r="S452" t="s">
        <v>3310</v>
      </c>
      <c r="V452" t="s">
        <v>5313</v>
      </c>
    </row>
    <row r="453" spans="1:23">
      <c r="A453">
        <v>10450071</v>
      </c>
      <c r="B453">
        <v>20150703</v>
      </c>
      <c r="C453">
        <v>0</v>
      </c>
      <c r="D453">
        <v>1.8563099999999999E-3</v>
      </c>
      <c r="E453" t="s">
        <v>761</v>
      </c>
      <c r="F453" t="s">
        <v>3321</v>
      </c>
      <c r="G453" t="s">
        <v>5314</v>
      </c>
      <c r="H453" t="s">
        <v>6675</v>
      </c>
      <c r="J453" t="s">
        <v>752</v>
      </c>
      <c r="N453" t="s">
        <v>762</v>
      </c>
      <c r="O453" t="s">
        <v>763</v>
      </c>
      <c r="R453" t="s">
        <v>7648</v>
      </c>
      <c r="V453" t="s">
        <v>5315</v>
      </c>
      <c r="W453" t="s">
        <v>5316</v>
      </c>
    </row>
    <row r="454" spans="1:23">
      <c r="A454" t="s">
        <v>26</v>
      </c>
      <c r="B454">
        <v>10450071</v>
      </c>
      <c r="C454">
        <v>20150703</v>
      </c>
      <c r="D454" t="s">
        <v>27</v>
      </c>
    </row>
    <row r="455" spans="1:23">
      <c r="A455" t="s">
        <v>28</v>
      </c>
      <c r="B455" t="str">
        <f>HYPERLINK("http://node-02:8194/pid,10450071,20150703,prediction_time_crc,demographics&amp;P_Red&amp;P_Red2&amp;P_BP&amp;P_Cholesterol&amp;P_Diabetes&amp;P_Renal&amp;P_Liver&amp;P_White&amp;P_IONS&amp;drugs_heatmap&amp;RC","OpenViewer")</f>
        <v>OpenViewer</v>
      </c>
    </row>
    <row r="457" spans="1:23">
      <c r="A457">
        <v>10464461</v>
      </c>
      <c r="B457">
        <v>20150814</v>
      </c>
      <c r="C457">
        <v>0</v>
      </c>
      <c r="D457">
        <v>0.96051699999999995</v>
      </c>
      <c r="E457" t="s">
        <v>764</v>
      </c>
      <c r="F457" t="s">
        <v>3322</v>
      </c>
      <c r="G457" t="s">
        <v>5317</v>
      </c>
      <c r="H457" t="s">
        <v>6676</v>
      </c>
      <c r="J457" t="s">
        <v>776</v>
      </c>
      <c r="K457" t="s">
        <v>777</v>
      </c>
      <c r="L457" t="s">
        <v>778</v>
      </c>
      <c r="N457" t="s">
        <v>765</v>
      </c>
      <c r="R457" t="s">
        <v>765</v>
      </c>
      <c r="V457" t="s">
        <v>765</v>
      </c>
    </row>
    <row r="458" spans="1:23">
      <c r="A458">
        <v>10464461</v>
      </c>
      <c r="B458">
        <v>20150814</v>
      </c>
      <c r="C458">
        <v>0</v>
      </c>
      <c r="D458">
        <v>0.96051699999999995</v>
      </c>
      <c r="E458" t="s">
        <v>766</v>
      </c>
      <c r="F458" t="s">
        <v>3323</v>
      </c>
      <c r="G458" t="s">
        <v>5318</v>
      </c>
      <c r="H458" t="s">
        <v>6677</v>
      </c>
      <c r="J458" t="s">
        <v>770</v>
      </c>
      <c r="R458" t="s">
        <v>5326</v>
      </c>
      <c r="S458" t="s">
        <v>5327</v>
      </c>
    </row>
    <row r="459" spans="1:23">
      <c r="A459">
        <v>10464461</v>
      </c>
      <c r="B459">
        <v>20150814</v>
      </c>
      <c r="C459">
        <v>0</v>
      </c>
      <c r="D459">
        <v>0.96051699999999995</v>
      </c>
      <c r="E459" t="s">
        <v>767</v>
      </c>
      <c r="F459" t="s">
        <v>3324</v>
      </c>
      <c r="G459" t="s">
        <v>5319</v>
      </c>
      <c r="H459" t="s">
        <v>6678</v>
      </c>
      <c r="J459" t="s">
        <v>3325</v>
      </c>
      <c r="K459" t="s">
        <v>3326</v>
      </c>
      <c r="N459" t="s">
        <v>768</v>
      </c>
      <c r="R459" t="s">
        <v>772</v>
      </c>
      <c r="V459" t="s">
        <v>768</v>
      </c>
    </row>
    <row r="460" spans="1:23">
      <c r="A460">
        <v>10464461</v>
      </c>
      <c r="B460">
        <v>20150814</v>
      </c>
      <c r="C460">
        <v>0</v>
      </c>
      <c r="D460">
        <v>0.96051699999999995</v>
      </c>
      <c r="E460" t="s">
        <v>769</v>
      </c>
      <c r="F460" t="s">
        <v>3327</v>
      </c>
      <c r="G460" t="s">
        <v>5320</v>
      </c>
      <c r="H460" t="s">
        <v>6679</v>
      </c>
      <c r="J460" t="s">
        <v>768</v>
      </c>
      <c r="N460" t="s">
        <v>770</v>
      </c>
      <c r="R460" t="s">
        <v>7649</v>
      </c>
      <c r="V460" t="s">
        <v>774</v>
      </c>
    </row>
    <row r="461" spans="1:23">
      <c r="A461">
        <v>10464461</v>
      </c>
      <c r="B461">
        <v>20150814</v>
      </c>
      <c r="C461">
        <v>0</v>
      </c>
      <c r="D461">
        <v>0.96051699999999995</v>
      </c>
      <c r="E461" t="s">
        <v>771</v>
      </c>
      <c r="F461" t="s">
        <v>3328</v>
      </c>
      <c r="G461" t="s">
        <v>5321</v>
      </c>
      <c r="H461" t="s">
        <v>6680</v>
      </c>
      <c r="N461" t="s">
        <v>772</v>
      </c>
      <c r="R461" t="s">
        <v>770</v>
      </c>
      <c r="V461" t="s">
        <v>772</v>
      </c>
    </row>
    <row r="462" spans="1:23">
      <c r="A462">
        <v>10464461</v>
      </c>
      <c r="B462">
        <v>20150814</v>
      </c>
      <c r="C462">
        <v>0</v>
      </c>
      <c r="D462">
        <v>0.96051699999999995</v>
      </c>
      <c r="E462" t="s">
        <v>773</v>
      </c>
      <c r="F462" t="s">
        <v>3329</v>
      </c>
      <c r="G462" t="s">
        <v>5322</v>
      </c>
      <c r="H462" t="s">
        <v>6681</v>
      </c>
      <c r="J462" t="s">
        <v>765</v>
      </c>
      <c r="N462" t="s">
        <v>774</v>
      </c>
      <c r="R462" t="s">
        <v>784</v>
      </c>
      <c r="S462" t="s">
        <v>785</v>
      </c>
      <c r="T462" t="s">
        <v>786</v>
      </c>
      <c r="V462" t="s">
        <v>780</v>
      </c>
    </row>
    <row r="463" spans="1:23">
      <c r="A463">
        <v>10464461</v>
      </c>
      <c r="B463">
        <v>20150814</v>
      </c>
      <c r="C463">
        <v>0</v>
      </c>
      <c r="D463">
        <v>0.96051699999999995</v>
      </c>
      <c r="E463" t="s">
        <v>775</v>
      </c>
      <c r="F463" t="s">
        <v>3330</v>
      </c>
      <c r="G463" t="s">
        <v>5323</v>
      </c>
      <c r="H463" t="s">
        <v>6682</v>
      </c>
      <c r="J463" t="s">
        <v>3331</v>
      </c>
      <c r="N463" t="s">
        <v>776</v>
      </c>
      <c r="O463" t="s">
        <v>777</v>
      </c>
      <c r="P463" t="s">
        <v>778</v>
      </c>
      <c r="R463" t="s">
        <v>774</v>
      </c>
      <c r="V463" t="s">
        <v>5324</v>
      </c>
    </row>
    <row r="464" spans="1:23">
      <c r="A464">
        <v>10464461</v>
      </c>
      <c r="B464">
        <v>20150814</v>
      </c>
      <c r="C464">
        <v>0</v>
      </c>
      <c r="D464">
        <v>0.96051699999999995</v>
      </c>
      <c r="E464" t="s">
        <v>779</v>
      </c>
      <c r="F464" t="s">
        <v>3332</v>
      </c>
      <c r="G464" t="s">
        <v>5325</v>
      </c>
      <c r="H464" t="s">
        <v>6683</v>
      </c>
      <c r="J464" t="s">
        <v>3333</v>
      </c>
      <c r="N464" t="s">
        <v>780</v>
      </c>
      <c r="R464" t="s">
        <v>3331</v>
      </c>
      <c r="V464" t="s">
        <v>5326</v>
      </c>
      <c r="W464" t="s">
        <v>5327</v>
      </c>
    </row>
    <row r="465" spans="1:23">
      <c r="A465">
        <v>10464461</v>
      </c>
      <c r="B465">
        <v>20150814</v>
      </c>
      <c r="C465">
        <v>0</v>
      </c>
      <c r="D465">
        <v>0.96051699999999995</v>
      </c>
      <c r="E465" t="s">
        <v>781</v>
      </c>
      <c r="F465" t="s">
        <v>3334</v>
      </c>
      <c r="G465" t="s">
        <v>5328</v>
      </c>
      <c r="H465" t="s">
        <v>6684</v>
      </c>
      <c r="J465" t="s">
        <v>784</v>
      </c>
      <c r="K465" t="s">
        <v>785</v>
      </c>
      <c r="L465" t="s">
        <v>786</v>
      </c>
      <c r="N465" t="s">
        <v>782</v>
      </c>
      <c r="R465" t="s">
        <v>7650</v>
      </c>
      <c r="S465" t="s">
        <v>7651</v>
      </c>
      <c r="V465" t="s">
        <v>782</v>
      </c>
    </row>
    <row r="466" spans="1:23">
      <c r="A466">
        <v>10464461</v>
      </c>
      <c r="B466">
        <v>20150814</v>
      </c>
      <c r="C466">
        <v>0</v>
      </c>
      <c r="D466">
        <v>0.96051699999999995</v>
      </c>
      <c r="E466" t="s">
        <v>783</v>
      </c>
      <c r="F466" t="s">
        <v>3335</v>
      </c>
      <c r="G466" t="s">
        <v>5329</v>
      </c>
      <c r="H466" t="s">
        <v>6685</v>
      </c>
      <c r="J466" t="s">
        <v>772</v>
      </c>
      <c r="N466" t="s">
        <v>784</v>
      </c>
      <c r="O466" t="s">
        <v>785</v>
      </c>
      <c r="P466" t="s">
        <v>786</v>
      </c>
      <c r="R466" t="s">
        <v>776</v>
      </c>
      <c r="S466" t="s">
        <v>777</v>
      </c>
      <c r="T466" t="s">
        <v>778</v>
      </c>
      <c r="V466" t="s">
        <v>770</v>
      </c>
    </row>
    <row r="467" spans="1:23">
      <c r="A467" t="s">
        <v>26</v>
      </c>
      <c r="B467">
        <v>10464461</v>
      </c>
      <c r="C467">
        <v>20150814</v>
      </c>
      <c r="D467" t="s">
        <v>27</v>
      </c>
      <c r="E467">
        <v>5</v>
      </c>
      <c r="F467">
        <v>3</v>
      </c>
      <c r="G467">
        <v>4</v>
      </c>
      <c r="H467">
        <v>5</v>
      </c>
    </row>
    <row r="468" spans="1:23">
      <c r="A468" t="s">
        <v>28</v>
      </c>
      <c r="B468" t="str">
        <f>HYPERLINK("http://node-02:8194/pid,10464461,20150814,prediction_time_crc,demographics&amp;P_Red&amp;P_Red2&amp;P_BP&amp;P_Cholesterol&amp;P_Diabetes&amp;P_Renal&amp;P_Liver&amp;P_White&amp;P_IONS&amp;drugs_heatmap&amp;RC","OpenViewer")</f>
        <v>OpenViewer</v>
      </c>
    </row>
    <row r="470" spans="1:23">
      <c r="A470">
        <v>10960734</v>
      </c>
      <c r="B470">
        <v>20151202</v>
      </c>
      <c r="C470">
        <v>0</v>
      </c>
      <c r="D470">
        <v>0.90907499999999997</v>
      </c>
      <c r="E470" t="s">
        <v>787</v>
      </c>
      <c r="F470" t="s">
        <v>3336</v>
      </c>
      <c r="G470" t="s">
        <v>5330</v>
      </c>
      <c r="H470" t="s">
        <v>6686</v>
      </c>
      <c r="J470" t="s">
        <v>801</v>
      </c>
      <c r="K470" t="s">
        <v>802</v>
      </c>
      <c r="N470" t="s">
        <v>788</v>
      </c>
      <c r="R470" t="s">
        <v>788</v>
      </c>
      <c r="V470" t="s">
        <v>788</v>
      </c>
    </row>
    <row r="471" spans="1:23">
      <c r="A471">
        <v>10960734</v>
      </c>
      <c r="B471">
        <v>20151202</v>
      </c>
      <c r="C471">
        <v>0</v>
      </c>
      <c r="D471">
        <v>0.90907499999999997</v>
      </c>
      <c r="E471" t="s">
        <v>789</v>
      </c>
      <c r="F471" t="s">
        <v>3337</v>
      </c>
      <c r="G471" t="s">
        <v>5331</v>
      </c>
      <c r="H471" t="s">
        <v>6687</v>
      </c>
      <c r="J471" t="s">
        <v>788</v>
      </c>
      <c r="R471" t="s">
        <v>793</v>
      </c>
    </row>
    <row r="472" spans="1:23">
      <c r="A472">
        <v>10960734</v>
      </c>
      <c r="B472">
        <v>20151202</v>
      </c>
      <c r="C472">
        <v>0</v>
      </c>
      <c r="D472">
        <v>0.90907499999999997</v>
      </c>
      <c r="E472" t="s">
        <v>790</v>
      </c>
      <c r="F472" t="s">
        <v>3338</v>
      </c>
      <c r="G472" t="s">
        <v>5332</v>
      </c>
      <c r="H472" t="s">
        <v>6688</v>
      </c>
      <c r="J472" t="s">
        <v>795</v>
      </c>
      <c r="N472" t="s">
        <v>791</v>
      </c>
      <c r="R472" t="s">
        <v>806</v>
      </c>
      <c r="V472" t="s">
        <v>791</v>
      </c>
    </row>
    <row r="473" spans="1:23">
      <c r="A473">
        <v>10960734</v>
      </c>
      <c r="B473">
        <v>20151202</v>
      </c>
      <c r="C473">
        <v>0</v>
      </c>
      <c r="D473">
        <v>0.90907499999999997</v>
      </c>
      <c r="E473" t="s">
        <v>792</v>
      </c>
      <c r="F473" t="s">
        <v>3339</v>
      </c>
      <c r="G473" t="s">
        <v>5333</v>
      </c>
      <c r="H473" t="s">
        <v>6689</v>
      </c>
      <c r="J473" t="s">
        <v>3340</v>
      </c>
      <c r="K473" t="s">
        <v>3341</v>
      </c>
      <c r="N473" t="s">
        <v>793</v>
      </c>
      <c r="R473" t="s">
        <v>7652</v>
      </c>
      <c r="V473" t="s">
        <v>793</v>
      </c>
    </row>
    <row r="474" spans="1:23">
      <c r="A474">
        <v>10960734</v>
      </c>
      <c r="B474">
        <v>20151202</v>
      </c>
      <c r="C474">
        <v>0</v>
      </c>
      <c r="D474">
        <v>0.90907499999999997</v>
      </c>
      <c r="E474" t="s">
        <v>794</v>
      </c>
      <c r="F474" t="s">
        <v>3342</v>
      </c>
      <c r="G474" t="s">
        <v>5334</v>
      </c>
      <c r="H474" t="s">
        <v>6690</v>
      </c>
      <c r="J474" t="s">
        <v>3343</v>
      </c>
      <c r="K474" t="s">
        <v>3344</v>
      </c>
      <c r="N474" t="s">
        <v>795</v>
      </c>
      <c r="R474" t="s">
        <v>797</v>
      </c>
      <c r="V474" t="s">
        <v>797</v>
      </c>
    </row>
    <row r="475" spans="1:23">
      <c r="A475">
        <v>10960734</v>
      </c>
      <c r="B475">
        <v>20151202</v>
      </c>
      <c r="C475">
        <v>0</v>
      </c>
      <c r="D475">
        <v>0.90907499999999997</v>
      </c>
      <c r="E475" t="s">
        <v>796</v>
      </c>
      <c r="F475" t="s">
        <v>3345</v>
      </c>
      <c r="G475" t="s">
        <v>5335</v>
      </c>
      <c r="H475" t="s">
        <v>6691</v>
      </c>
      <c r="J475" t="s">
        <v>3346</v>
      </c>
      <c r="N475" t="s">
        <v>797</v>
      </c>
      <c r="R475" t="s">
        <v>3348</v>
      </c>
      <c r="S475" t="s">
        <v>3349</v>
      </c>
      <c r="T475" t="s">
        <v>3350</v>
      </c>
      <c r="V475" t="s">
        <v>799</v>
      </c>
    </row>
    <row r="476" spans="1:23">
      <c r="A476">
        <v>10960734</v>
      </c>
      <c r="B476">
        <v>20151202</v>
      </c>
      <c r="C476">
        <v>0</v>
      </c>
      <c r="D476">
        <v>0.90907499999999997</v>
      </c>
      <c r="E476" t="s">
        <v>798</v>
      </c>
      <c r="F476" t="s">
        <v>3347</v>
      </c>
      <c r="G476" t="s">
        <v>5336</v>
      </c>
      <c r="H476" t="s">
        <v>6692</v>
      </c>
      <c r="J476" t="s">
        <v>3348</v>
      </c>
      <c r="K476" t="s">
        <v>3349</v>
      </c>
      <c r="L476" t="s">
        <v>3350</v>
      </c>
      <c r="N476" t="s">
        <v>799</v>
      </c>
      <c r="R476" t="s">
        <v>795</v>
      </c>
      <c r="V476" t="s">
        <v>806</v>
      </c>
    </row>
    <row r="477" spans="1:23">
      <c r="A477">
        <v>10960734</v>
      </c>
      <c r="B477">
        <v>20151202</v>
      </c>
      <c r="C477">
        <v>0</v>
      </c>
      <c r="D477">
        <v>0.90907499999999997</v>
      </c>
      <c r="E477" t="s">
        <v>800</v>
      </c>
      <c r="F477" t="s">
        <v>3351</v>
      </c>
      <c r="G477" t="s">
        <v>5337</v>
      </c>
      <c r="H477" t="s">
        <v>6693</v>
      </c>
      <c r="J477" t="s">
        <v>791</v>
      </c>
      <c r="N477" t="s">
        <v>801</v>
      </c>
      <c r="O477" t="s">
        <v>802</v>
      </c>
      <c r="R477" t="s">
        <v>7653</v>
      </c>
      <c r="S477" t="s">
        <v>7654</v>
      </c>
      <c r="V477" t="s">
        <v>5338</v>
      </c>
      <c r="W477" t="s">
        <v>5339</v>
      </c>
    </row>
    <row r="478" spans="1:23">
      <c r="A478">
        <v>10960734</v>
      </c>
      <c r="B478">
        <v>20151202</v>
      </c>
      <c r="C478">
        <v>0</v>
      </c>
      <c r="D478">
        <v>0.90907499999999997</v>
      </c>
      <c r="E478" t="s">
        <v>803</v>
      </c>
      <c r="F478" t="s">
        <v>3352</v>
      </c>
      <c r="G478" t="s">
        <v>5340</v>
      </c>
      <c r="H478" t="s">
        <v>6694</v>
      </c>
      <c r="J478" t="s">
        <v>806</v>
      </c>
      <c r="N478" t="s">
        <v>804</v>
      </c>
      <c r="R478" t="s">
        <v>791</v>
      </c>
      <c r="V478" t="s">
        <v>801</v>
      </c>
      <c r="W478" t="s">
        <v>802</v>
      </c>
    </row>
    <row r="479" spans="1:23">
      <c r="A479">
        <v>10960734</v>
      </c>
      <c r="B479">
        <v>20151202</v>
      </c>
      <c r="C479">
        <v>0</v>
      </c>
      <c r="D479">
        <v>0.90907499999999997</v>
      </c>
      <c r="E479" t="s">
        <v>805</v>
      </c>
      <c r="F479" t="s">
        <v>3353</v>
      </c>
      <c r="G479" t="s">
        <v>5341</v>
      </c>
      <c r="H479" t="s">
        <v>6695</v>
      </c>
      <c r="N479" t="s">
        <v>806</v>
      </c>
      <c r="R479" t="s">
        <v>799</v>
      </c>
      <c r="V479" t="s">
        <v>5342</v>
      </c>
    </row>
    <row r="480" spans="1:23">
      <c r="A480" t="s">
        <v>26</v>
      </c>
      <c r="B480">
        <v>10960734</v>
      </c>
      <c r="C480">
        <v>20151202</v>
      </c>
      <c r="D480" t="s">
        <v>27</v>
      </c>
      <c r="E480">
        <v>5</v>
      </c>
      <c r="F480">
        <v>3</v>
      </c>
      <c r="G480">
        <v>4</v>
      </c>
      <c r="H480">
        <v>5</v>
      </c>
    </row>
    <row r="481" spans="1:24">
      <c r="A481" t="s">
        <v>28</v>
      </c>
      <c r="B481" t="str">
        <f>HYPERLINK("http://node-02:8194/pid,10960734,20151202,prediction_time_crc,demographics&amp;P_Red&amp;P_Red2&amp;P_BP&amp;P_Cholesterol&amp;P_Diabetes&amp;P_Renal&amp;P_Liver&amp;P_White&amp;P_IONS&amp;drugs_heatmap&amp;RC","OpenViewer")</f>
        <v>OpenViewer</v>
      </c>
    </row>
    <row r="483" spans="1:24">
      <c r="A483">
        <v>11054704</v>
      </c>
      <c r="B483">
        <v>20150910</v>
      </c>
      <c r="C483">
        <v>0</v>
      </c>
      <c r="D483">
        <v>0.95669899999999997</v>
      </c>
      <c r="E483" t="s">
        <v>807</v>
      </c>
      <c r="F483" t="s">
        <v>3354</v>
      </c>
      <c r="G483" t="s">
        <v>5343</v>
      </c>
      <c r="H483" t="s">
        <v>6696</v>
      </c>
      <c r="J483" t="s">
        <v>817</v>
      </c>
      <c r="K483" t="s">
        <v>818</v>
      </c>
      <c r="L483" t="s">
        <v>819</v>
      </c>
      <c r="N483" t="s">
        <v>808</v>
      </c>
      <c r="R483" t="s">
        <v>808</v>
      </c>
      <c r="V483" t="s">
        <v>808</v>
      </c>
    </row>
    <row r="484" spans="1:24">
      <c r="A484">
        <v>11054704</v>
      </c>
      <c r="B484">
        <v>20150910</v>
      </c>
      <c r="C484">
        <v>0</v>
      </c>
      <c r="D484">
        <v>0.95669899999999997</v>
      </c>
      <c r="E484" t="s">
        <v>809</v>
      </c>
      <c r="F484" t="s">
        <v>3355</v>
      </c>
      <c r="G484" t="s">
        <v>5344</v>
      </c>
      <c r="H484" t="s">
        <v>6697</v>
      </c>
      <c r="J484" t="s">
        <v>3356</v>
      </c>
      <c r="K484" t="s">
        <v>3357</v>
      </c>
      <c r="R484" t="s">
        <v>813</v>
      </c>
    </row>
    <row r="485" spans="1:24">
      <c r="A485">
        <v>11054704</v>
      </c>
      <c r="B485">
        <v>20150910</v>
      </c>
      <c r="C485">
        <v>0</v>
      </c>
      <c r="D485">
        <v>0.95669899999999997</v>
      </c>
      <c r="E485" t="s">
        <v>810</v>
      </c>
      <c r="F485" t="s">
        <v>3358</v>
      </c>
      <c r="G485" t="s">
        <v>5345</v>
      </c>
      <c r="H485" t="s">
        <v>6698</v>
      </c>
      <c r="J485" t="s">
        <v>808</v>
      </c>
      <c r="N485" t="s">
        <v>811</v>
      </c>
      <c r="R485" t="s">
        <v>825</v>
      </c>
      <c r="V485" t="s">
        <v>811</v>
      </c>
    </row>
    <row r="486" spans="1:24">
      <c r="A486">
        <v>11054704</v>
      </c>
      <c r="B486">
        <v>20150910</v>
      </c>
      <c r="C486">
        <v>0</v>
      </c>
      <c r="D486">
        <v>0.95669899999999997</v>
      </c>
      <c r="E486" t="s">
        <v>812</v>
      </c>
      <c r="F486" t="s">
        <v>3359</v>
      </c>
      <c r="G486" t="s">
        <v>5346</v>
      </c>
      <c r="H486" t="s">
        <v>6699</v>
      </c>
      <c r="J486" t="s">
        <v>3360</v>
      </c>
      <c r="N486" t="s">
        <v>813</v>
      </c>
      <c r="R486" t="s">
        <v>7655</v>
      </c>
      <c r="V486" t="s">
        <v>815</v>
      </c>
    </row>
    <row r="487" spans="1:24">
      <c r="A487">
        <v>11054704</v>
      </c>
      <c r="B487">
        <v>20150910</v>
      </c>
      <c r="C487">
        <v>0</v>
      </c>
      <c r="D487">
        <v>0.95669899999999997</v>
      </c>
      <c r="E487" t="s">
        <v>814</v>
      </c>
      <c r="F487" t="s">
        <v>3361</v>
      </c>
      <c r="G487" t="s">
        <v>5347</v>
      </c>
      <c r="H487" t="s">
        <v>6700</v>
      </c>
      <c r="J487" t="s">
        <v>3362</v>
      </c>
      <c r="K487" t="s">
        <v>3363</v>
      </c>
      <c r="N487" t="s">
        <v>815</v>
      </c>
      <c r="R487" t="s">
        <v>815</v>
      </c>
      <c r="V487" t="s">
        <v>813</v>
      </c>
    </row>
    <row r="488" spans="1:24">
      <c r="A488">
        <v>11054704</v>
      </c>
      <c r="B488">
        <v>20150910</v>
      </c>
      <c r="C488">
        <v>0</v>
      </c>
      <c r="D488">
        <v>0.95669899999999997</v>
      </c>
      <c r="E488" t="s">
        <v>816</v>
      </c>
      <c r="F488" t="s">
        <v>3364</v>
      </c>
      <c r="G488" t="s">
        <v>5348</v>
      </c>
      <c r="H488" t="s">
        <v>6701</v>
      </c>
      <c r="J488" t="s">
        <v>3365</v>
      </c>
      <c r="K488" t="s">
        <v>3366</v>
      </c>
      <c r="N488" t="s">
        <v>817</v>
      </c>
      <c r="O488" t="s">
        <v>818</v>
      </c>
      <c r="P488" t="s">
        <v>819</v>
      </c>
      <c r="R488" t="s">
        <v>3368</v>
      </c>
      <c r="S488" t="s">
        <v>3369</v>
      </c>
      <c r="V488" t="s">
        <v>817</v>
      </c>
      <c r="W488" t="s">
        <v>818</v>
      </c>
      <c r="X488" t="s">
        <v>819</v>
      </c>
    </row>
    <row r="489" spans="1:24">
      <c r="A489">
        <v>11054704</v>
      </c>
      <c r="B489">
        <v>20150910</v>
      </c>
      <c r="C489">
        <v>0</v>
      </c>
      <c r="D489">
        <v>0.95669899999999997</v>
      </c>
      <c r="E489" t="s">
        <v>820</v>
      </c>
      <c r="F489" t="s">
        <v>3367</v>
      </c>
      <c r="G489" t="s">
        <v>5349</v>
      </c>
      <c r="H489" t="s">
        <v>6702</v>
      </c>
      <c r="J489" t="s">
        <v>3368</v>
      </c>
      <c r="K489" t="s">
        <v>3369</v>
      </c>
      <c r="N489" t="s">
        <v>821</v>
      </c>
      <c r="R489" t="s">
        <v>3356</v>
      </c>
      <c r="S489" t="s">
        <v>3357</v>
      </c>
      <c r="V489" t="s">
        <v>821</v>
      </c>
    </row>
    <row r="490" spans="1:24">
      <c r="A490">
        <v>11054704</v>
      </c>
      <c r="B490">
        <v>20150910</v>
      </c>
      <c r="C490">
        <v>0</v>
      </c>
      <c r="D490">
        <v>0.95669899999999997</v>
      </c>
      <c r="E490" t="s">
        <v>822</v>
      </c>
      <c r="F490" t="s">
        <v>3370</v>
      </c>
      <c r="G490" t="s">
        <v>5350</v>
      </c>
      <c r="H490" t="s">
        <v>6703</v>
      </c>
      <c r="J490" t="s">
        <v>811</v>
      </c>
      <c r="N490" t="s">
        <v>823</v>
      </c>
      <c r="R490" t="s">
        <v>3362</v>
      </c>
      <c r="S490" t="s">
        <v>3363</v>
      </c>
      <c r="V490" t="s">
        <v>825</v>
      </c>
    </row>
    <row r="491" spans="1:24">
      <c r="A491">
        <v>11054704</v>
      </c>
      <c r="B491">
        <v>20150910</v>
      </c>
      <c r="C491">
        <v>0</v>
      </c>
      <c r="D491">
        <v>0.95669899999999997</v>
      </c>
      <c r="E491" t="s">
        <v>824</v>
      </c>
      <c r="F491" t="s">
        <v>3371</v>
      </c>
      <c r="G491" t="s">
        <v>5351</v>
      </c>
      <c r="H491" t="s">
        <v>6704</v>
      </c>
      <c r="J491" t="s">
        <v>825</v>
      </c>
      <c r="N491" t="s">
        <v>825</v>
      </c>
      <c r="R491" t="s">
        <v>817</v>
      </c>
      <c r="S491" t="s">
        <v>818</v>
      </c>
      <c r="T491" t="s">
        <v>819</v>
      </c>
      <c r="V491" t="s">
        <v>827</v>
      </c>
    </row>
    <row r="492" spans="1:24">
      <c r="A492">
        <v>11054704</v>
      </c>
      <c r="B492">
        <v>20150910</v>
      </c>
      <c r="C492">
        <v>0</v>
      </c>
      <c r="D492">
        <v>0.95669899999999997</v>
      </c>
      <c r="E492" t="s">
        <v>826</v>
      </c>
      <c r="F492" t="s">
        <v>3372</v>
      </c>
      <c r="G492" t="s">
        <v>5352</v>
      </c>
      <c r="H492" t="s">
        <v>6705</v>
      </c>
      <c r="J492" t="s">
        <v>813</v>
      </c>
      <c r="N492" t="s">
        <v>827</v>
      </c>
      <c r="R492" t="s">
        <v>821</v>
      </c>
      <c r="V492" t="s">
        <v>823</v>
      </c>
    </row>
    <row r="493" spans="1:24">
      <c r="A493" t="s">
        <v>26</v>
      </c>
      <c r="B493">
        <v>11054704</v>
      </c>
      <c r="C493">
        <v>20150910</v>
      </c>
      <c r="D493" t="s">
        <v>27</v>
      </c>
      <c r="E493">
        <v>4</v>
      </c>
      <c r="F493">
        <v>3</v>
      </c>
      <c r="G493">
        <v>4</v>
      </c>
      <c r="H493">
        <v>5</v>
      </c>
    </row>
    <row r="494" spans="1:24">
      <c r="A494" t="s">
        <v>28</v>
      </c>
      <c r="B494" t="str">
        <f>HYPERLINK("http://node-02:8194/pid,11054704,20150910,prediction_time_crc,demographics&amp;P_Red&amp;P_Red2&amp;P_BP&amp;P_Cholesterol&amp;P_Diabetes&amp;P_Renal&amp;P_Liver&amp;P_White&amp;P_IONS&amp;drugs_heatmap&amp;RC","OpenViewer")</f>
        <v>OpenViewer</v>
      </c>
    </row>
    <row r="496" spans="1:24">
      <c r="A496">
        <v>11254982</v>
      </c>
      <c r="B496">
        <v>20150612</v>
      </c>
      <c r="C496">
        <v>1</v>
      </c>
      <c r="D496">
        <v>0.94234200000000001</v>
      </c>
      <c r="E496" t="s">
        <v>828</v>
      </c>
      <c r="F496" t="s">
        <v>3373</v>
      </c>
      <c r="G496" t="s">
        <v>5353</v>
      </c>
      <c r="H496" t="s">
        <v>6706</v>
      </c>
      <c r="J496" t="s">
        <v>845</v>
      </c>
      <c r="K496" t="s">
        <v>846</v>
      </c>
      <c r="L496" t="s">
        <v>847</v>
      </c>
      <c r="N496" t="s">
        <v>829</v>
      </c>
      <c r="R496" t="s">
        <v>829</v>
      </c>
      <c r="V496" t="s">
        <v>829</v>
      </c>
    </row>
    <row r="497" spans="1:24">
      <c r="A497">
        <v>11254982</v>
      </c>
      <c r="B497">
        <v>20150612</v>
      </c>
      <c r="C497">
        <v>1</v>
      </c>
      <c r="D497">
        <v>0.94234200000000001</v>
      </c>
      <c r="E497" t="s">
        <v>830</v>
      </c>
      <c r="F497" t="s">
        <v>3374</v>
      </c>
      <c r="G497" t="s">
        <v>5354</v>
      </c>
      <c r="H497" t="s">
        <v>6707</v>
      </c>
      <c r="J497" t="s">
        <v>837</v>
      </c>
      <c r="N497" t="s">
        <v>831</v>
      </c>
      <c r="O497" t="s">
        <v>832</v>
      </c>
      <c r="R497" t="s">
        <v>839</v>
      </c>
    </row>
    <row r="498" spans="1:24">
      <c r="A498">
        <v>11254982</v>
      </c>
      <c r="B498">
        <v>20150612</v>
      </c>
      <c r="C498">
        <v>1</v>
      </c>
      <c r="D498">
        <v>0.94234200000000001</v>
      </c>
      <c r="E498" t="s">
        <v>833</v>
      </c>
      <c r="F498" t="s">
        <v>3375</v>
      </c>
      <c r="G498" t="s">
        <v>5355</v>
      </c>
      <c r="H498" t="s">
        <v>6708</v>
      </c>
      <c r="J498" t="s">
        <v>831</v>
      </c>
      <c r="K498" t="s">
        <v>832</v>
      </c>
      <c r="R498" t="s">
        <v>835</v>
      </c>
      <c r="V498" t="s">
        <v>831</v>
      </c>
      <c r="W498" t="s">
        <v>832</v>
      </c>
    </row>
    <row r="499" spans="1:24">
      <c r="A499">
        <v>11254982</v>
      </c>
      <c r="B499">
        <v>20150612</v>
      </c>
      <c r="C499">
        <v>1</v>
      </c>
      <c r="D499">
        <v>0.94234200000000001</v>
      </c>
      <c r="E499" t="s">
        <v>834</v>
      </c>
      <c r="F499" t="s">
        <v>3376</v>
      </c>
      <c r="G499" t="s">
        <v>5356</v>
      </c>
      <c r="H499" t="s">
        <v>6709</v>
      </c>
      <c r="J499" t="s">
        <v>829</v>
      </c>
      <c r="N499" t="s">
        <v>835</v>
      </c>
      <c r="R499" t="s">
        <v>843</v>
      </c>
      <c r="V499" t="s">
        <v>835</v>
      </c>
    </row>
    <row r="500" spans="1:24">
      <c r="A500">
        <v>11254982</v>
      </c>
      <c r="B500">
        <v>20150612</v>
      </c>
      <c r="C500">
        <v>1</v>
      </c>
      <c r="D500">
        <v>0.94234200000000001</v>
      </c>
      <c r="E500" t="s">
        <v>836</v>
      </c>
      <c r="F500" t="s">
        <v>3377</v>
      </c>
      <c r="G500" t="s">
        <v>5357</v>
      </c>
      <c r="H500" t="s">
        <v>6710</v>
      </c>
      <c r="J500" t="s">
        <v>3378</v>
      </c>
      <c r="K500" t="s">
        <v>3379</v>
      </c>
      <c r="N500" t="s">
        <v>837</v>
      </c>
      <c r="R500" t="s">
        <v>3388</v>
      </c>
      <c r="S500" t="s">
        <v>3389</v>
      </c>
      <c r="V500" t="s">
        <v>841</v>
      </c>
    </row>
    <row r="501" spans="1:24">
      <c r="A501">
        <v>11254982</v>
      </c>
      <c r="B501">
        <v>20150612</v>
      </c>
      <c r="C501">
        <v>1</v>
      </c>
      <c r="D501">
        <v>0.94234200000000001</v>
      </c>
      <c r="E501" t="s">
        <v>838</v>
      </c>
      <c r="F501" t="s">
        <v>3380</v>
      </c>
      <c r="G501" t="s">
        <v>5358</v>
      </c>
      <c r="H501" t="s">
        <v>6711</v>
      </c>
      <c r="J501" t="s">
        <v>3381</v>
      </c>
      <c r="N501" t="s">
        <v>839</v>
      </c>
      <c r="R501" t="s">
        <v>3381</v>
      </c>
      <c r="V501" t="s">
        <v>843</v>
      </c>
    </row>
    <row r="502" spans="1:24">
      <c r="A502">
        <v>11254982</v>
      </c>
      <c r="B502">
        <v>20150612</v>
      </c>
      <c r="C502">
        <v>1</v>
      </c>
      <c r="D502">
        <v>0.94234200000000001</v>
      </c>
      <c r="E502" t="s">
        <v>840</v>
      </c>
      <c r="F502" t="s">
        <v>3382</v>
      </c>
      <c r="G502" t="s">
        <v>5359</v>
      </c>
      <c r="H502" t="s">
        <v>6712</v>
      </c>
      <c r="J502" t="s">
        <v>3383</v>
      </c>
      <c r="K502" t="s">
        <v>3384</v>
      </c>
      <c r="N502" t="s">
        <v>841</v>
      </c>
      <c r="R502" t="s">
        <v>837</v>
      </c>
      <c r="V502" t="s">
        <v>5360</v>
      </c>
      <c r="W502" t="s">
        <v>5361</v>
      </c>
    </row>
    <row r="503" spans="1:24">
      <c r="A503">
        <v>11254982</v>
      </c>
      <c r="B503">
        <v>20150612</v>
      </c>
      <c r="C503">
        <v>1</v>
      </c>
      <c r="D503">
        <v>0.94234200000000001</v>
      </c>
      <c r="E503" t="s">
        <v>842</v>
      </c>
      <c r="F503" t="s">
        <v>3385</v>
      </c>
      <c r="G503" t="s">
        <v>5362</v>
      </c>
      <c r="H503" t="s">
        <v>6713</v>
      </c>
      <c r="J503" t="s">
        <v>3386</v>
      </c>
      <c r="N503" t="s">
        <v>843</v>
      </c>
      <c r="R503" t="s">
        <v>845</v>
      </c>
      <c r="S503" t="s">
        <v>846</v>
      </c>
      <c r="T503" t="s">
        <v>847</v>
      </c>
      <c r="V503" t="s">
        <v>839</v>
      </c>
    </row>
    <row r="504" spans="1:24">
      <c r="A504">
        <v>11254982</v>
      </c>
      <c r="B504">
        <v>20150612</v>
      </c>
      <c r="C504">
        <v>1</v>
      </c>
      <c r="D504">
        <v>0.94234200000000001</v>
      </c>
      <c r="E504" t="s">
        <v>844</v>
      </c>
      <c r="F504" t="s">
        <v>3387</v>
      </c>
      <c r="G504" t="s">
        <v>5363</v>
      </c>
      <c r="H504" t="s">
        <v>6714</v>
      </c>
      <c r="J504" t="s">
        <v>3388</v>
      </c>
      <c r="K504" t="s">
        <v>3389</v>
      </c>
      <c r="N504" t="s">
        <v>845</v>
      </c>
      <c r="O504" t="s">
        <v>846</v>
      </c>
      <c r="P504" t="s">
        <v>847</v>
      </c>
      <c r="R504" t="s">
        <v>841</v>
      </c>
      <c r="V504" t="s">
        <v>845</v>
      </c>
      <c r="W504" t="s">
        <v>846</v>
      </c>
      <c r="X504" t="s">
        <v>847</v>
      </c>
    </row>
    <row r="505" spans="1:24">
      <c r="A505">
        <v>11254982</v>
      </c>
      <c r="B505">
        <v>20150612</v>
      </c>
      <c r="C505">
        <v>1</v>
      </c>
      <c r="D505">
        <v>0.94234200000000001</v>
      </c>
      <c r="E505" t="s">
        <v>848</v>
      </c>
      <c r="F505" t="s">
        <v>3390</v>
      </c>
      <c r="G505" t="s">
        <v>5364</v>
      </c>
      <c r="H505" t="s">
        <v>6715</v>
      </c>
      <c r="N505" t="s">
        <v>849</v>
      </c>
      <c r="R505" t="s">
        <v>831</v>
      </c>
      <c r="S505" t="s">
        <v>832</v>
      </c>
      <c r="V505" t="s">
        <v>3381</v>
      </c>
    </row>
    <row r="506" spans="1:24">
      <c r="A506" t="s">
        <v>26</v>
      </c>
      <c r="B506">
        <v>11254982</v>
      </c>
      <c r="C506">
        <v>20150612</v>
      </c>
      <c r="D506" t="s">
        <v>27</v>
      </c>
      <c r="E506">
        <v>5</v>
      </c>
      <c r="F506">
        <v>3</v>
      </c>
      <c r="G506">
        <v>4</v>
      </c>
      <c r="H506">
        <v>5</v>
      </c>
    </row>
    <row r="507" spans="1:24">
      <c r="A507" t="s">
        <v>28</v>
      </c>
      <c r="B507" t="str">
        <f>HYPERLINK("http://node-02:8194/pid,11254982,20150612,prediction_time_crc,demographics&amp;P_Red&amp;P_Red2&amp;P_BP&amp;P_Cholesterol&amp;P_Diabetes&amp;P_Renal&amp;P_Liver&amp;P_White&amp;P_IONS&amp;drugs_heatmap&amp;RC","OpenViewer")</f>
        <v>OpenViewer</v>
      </c>
    </row>
    <row r="509" spans="1:24">
      <c r="A509">
        <v>11464938</v>
      </c>
      <c r="B509">
        <v>20151104</v>
      </c>
      <c r="C509">
        <v>0</v>
      </c>
      <c r="D509">
        <v>2.6501299999999998E-2</v>
      </c>
      <c r="E509" t="s">
        <v>850</v>
      </c>
      <c r="F509" t="s">
        <v>3391</v>
      </c>
      <c r="G509" t="s">
        <v>5365</v>
      </c>
      <c r="H509" t="s">
        <v>6716</v>
      </c>
      <c r="J509" t="s">
        <v>855</v>
      </c>
      <c r="K509" t="s">
        <v>856</v>
      </c>
      <c r="R509" t="s">
        <v>862</v>
      </c>
    </row>
    <row r="510" spans="1:24">
      <c r="A510">
        <v>11464938</v>
      </c>
      <c r="B510">
        <v>20151104</v>
      </c>
      <c r="C510">
        <v>0</v>
      </c>
      <c r="D510">
        <v>2.6501299999999998E-2</v>
      </c>
      <c r="E510" t="s">
        <v>851</v>
      </c>
      <c r="F510" t="s">
        <v>3392</v>
      </c>
      <c r="G510" t="s">
        <v>5366</v>
      </c>
      <c r="H510" t="s">
        <v>6717</v>
      </c>
      <c r="J510" t="s">
        <v>3393</v>
      </c>
      <c r="K510" t="s">
        <v>3394</v>
      </c>
      <c r="L510" t="s">
        <v>3395</v>
      </c>
      <c r="N510" t="s">
        <v>852</v>
      </c>
      <c r="O510" t="s">
        <v>853</v>
      </c>
      <c r="R510" t="s">
        <v>864</v>
      </c>
      <c r="V510" t="s">
        <v>852</v>
      </c>
      <c r="W510" t="s">
        <v>853</v>
      </c>
    </row>
    <row r="511" spans="1:24">
      <c r="A511">
        <v>11464938</v>
      </c>
      <c r="B511">
        <v>20151104</v>
      </c>
      <c r="C511">
        <v>0</v>
      </c>
      <c r="D511">
        <v>2.6501299999999998E-2</v>
      </c>
      <c r="E511" t="s">
        <v>854</v>
      </c>
      <c r="F511" t="s">
        <v>3396</v>
      </c>
      <c r="G511" t="s">
        <v>5367</v>
      </c>
      <c r="H511" t="s">
        <v>6718</v>
      </c>
      <c r="J511" t="s">
        <v>3397</v>
      </c>
      <c r="K511" t="s">
        <v>3398</v>
      </c>
      <c r="N511" t="s">
        <v>855</v>
      </c>
      <c r="O511" t="s">
        <v>856</v>
      </c>
      <c r="R511" t="s">
        <v>852</v>
      </c>
      <c r="S511" t="s">
        <v>853</v>
      </c>
      <c r="V511" t="s">
        <v>862</v>
      </c>
    </row>
    <row r="512" spans="1:24">
      <c r="A512">
        <v>11464938</v>
      </c>
      <c r="B512">
        <v>20151104</v>
      </c>
      <c r="C512">
        <v>0</v>
      </c>
      <c r="D512">
        <v>2.6501299999999998E-2</v>
      </c>
      <c r="E512" t="s">
        <v>857</v>
      </c>
      <c r="F512" t="s">
        <v>3399</v>
      </c>
      <c r="G512" t="s">
        <v>5368</v>
      </c>
      <c r="H512" t="s">
        <v>6719</v>
      </c>
      <c r="J512" t="s">
        <v>866</v>
      </c>
      <c r="N512" t="s">
        <v>858</v>
      </c>
      <c r="O512" t="s">
        <v>859</v>
      </c>
      <c r="V512" t="s">
        <v>864</v>
      </c>
    </row>
    <row r="513" spans="1:23">
      <c r="A513">
        <v>11464938</v>
      </c>
      <c r="B513">
        <v>20151104</v>
      </c>
      <c r="C513">
        <v>0</v>
      </c>
      <c r="D513">
        <v>2.6501299999999998E-2</v>
      </c>
      <c r="E513" t="s">
        <v>860</v>
      </c>
      <c r="F513" t="s">
        <v>3400</v>
      </c>
      <c r="G513" t="s">
        <v>5369</v>
      </c>
      <c r="H513" t="s">
        <v>6720</v>
      </c>
      <c r="J513" t="s">
        <v>852</v>
      </c>
      <c r="K513" t="s">
        <v>853</v>
      </c>
      <c r="R513" t="s">
        <v>855</v>
      </c>
      <c r="S513" t="s">
        <v>856</v>
      </c>
      <c r="V513" t="s">
        <v>858</v>
      </c>
      <c r="W513" t="s">
        <v>859</v>
      </c>
    </row>
    <row r="514" spans="1:23">
      <c r="A514">
        <v>11464938</v>
      </c>
      <c r="B514">
        <v>20151104</v>
      </c>
      <c r="C514">
        <v>0</v>
      </c>
      <c r="D514">
        <v>2.6501299999999998E-2</v>
      </c>
      <c r="E514" t="s">
        <v>861</v>
      </c>
      <c r="F514" t="s">
        <v>3401</v>
      </c>
      <c r="G514" t="s">
        <v>5370</v>
      </c>
      <c r="H514" t="s">
        <v>6721</v>
      </c>
      <c r="N514" t="s">
        <v>862</v>
      </c>
      <c r="R514" t="s">
        <v>3403</v>
      </c>
    </row>
    <row r="515" spans="1:23">
      <c r="A515">
        <v>11464938</v>
      </c>
      <c r="B515">
        <v>20151104</v>
      </c>
      <c r="C515">
        <v>0</v>
      </c>
      <c r="D515">
        <v>2.6501299999999998E-2</v>
      </c>
      <c r="E515" t="s">
        <v>863</v>
      </c>
      <c r="F515" t="s">
        <v>3402</v>
      </c>
      <c r="G515" t="s">
        <v>5371</v>
      </c>
      <c r="H515" t="s">
        <v>6722</v>
      </c>
      <c r="J515" t="s">
        <v>3403</v>
      </c>
      <c r="N515" t="s">
        <v>864</v>
      </c>
      <c r="R515" t="s">
        <v>5373</v>
      </c>
      <c r="V515" t="s">
        <v>868</v>
      </c>
    </row>
    <row r="516" spans="1:23">
      <c r="A516">
        <v>11464938</v>
      </c>
      <c r="B516">
        <v>20151104</v>
      </c>
      <c r="C516">
        <v>0</v>
      </c>
      <c r="D516">
        <v>2.6501299999999998E-2</v>
      </c>
      <c r="E516" t="s">
        <v>865</v>
      </c>
      <c r="F516" t="s">
        <v>3404</v>
      </c>
      <c r="G516" t="s">
        <v>5372</v>
      </c>
      <c r="H516" t="s">
        <v>6723</v>
      </c>
      <c r="J516" t="s">
        <v>3405</v>
      </c>
      <c r="K516" t="s">
        <v>3406</v>
      </c>
      <c r="N516" t="s">
        <v>866</v>
      </c>
      <c r="R516" t="s">
        <v>3397</v>
      </c>
      <c r="S516" t="s">
        <v>3398</v>
      </c>
      <c r="V516" t="s">
        <v>5373</v>
      </c>
    </row>
    <row r="517" spans="1:23">
      <c r="A517">
        <v>11464938</v>
      </c>
      <c r="B517">
        <v>20151104</v>
      </c>
      <c r="C517">
        <v>0</v>
      </c>
      <c r="D517">
        <v>2.6501299999999998E-2</v>
      </c>
      <c r="E517" t="s">
        <v>867</v>
      </c>
      <c r="F517" t="s">
        <v>3407</v>
      </c>
      <c r="G517" t="s">
        <v>5374</v>
      </c>
      <c r="H517" t="s">
        <v>6724</v>
      </c>
      <c r="J517" t="s">
        <v>858</v>
      </c>
      <c r="K517" t="s">
        <v>859</v>
      </c>
      <c r="N517" t="s">
        <v>868</v>
      </c>
      <c r="R517" t="s">
        <v>868</v>
      </c>
      <c r="V517" t="s">
        <v>5375</v>
      </c>
      <c r="W517" t="s">
        <v>5376</v>
      </c>
    </row>
    <row r="518" spans="1:23">
      <c r="A518">
        <v>11464938</v>
      </c>
      <c r="B518">
        <v>20151104</v>
      </c>
      <c r="C518">
        <v>0</v>
      </c>
      <c r="D518">
        <v>2.6501299999999998E-2</v>
      </c>
      <c r="E518" t="s">
        <v>869</v>
      </c>
      <c r="F518" t="s">
        <v>3408</v>
      </c>
      <c r="G518" t="s">
        <v>5377</v>
      </c>
      <c r="H518" t="s">
        <v>6725</v>
      </c>
      <c r="J518" t="s">
        <v>3409</v>
      </c>
      <c r="N518" t="s">
        <v>870</v>
      </c>
      <c r="O518" t="s">
        <v>871</v>
      </c>
      <c r="R518" t="s">
        <v>866</v>
      </c>
      <c r="V518" t="s">
        <v>866</v>
      </c>
    </row>
    <row r="519" spans="1:23">
      <c r="A519" t="s">
        <v>26</v>
      </c>
      <c r="B519">
        <v>11464938</v>
      </c>
      <c r="C519">
        <v>20151104</v>
      </c>
      <c r="D519" t="s">
        <v>27</v>
      </c>
    </row>
    <row r="520" spans="1:23">
      <c r="A520" t="s">
        <v>28</v>
      </c>
      <c r="B520" t="str">
        <f>HYPERLINK("http://node-02:8194/pid,11464938,20151104,prediction_time_crc,demographics&amp;P_Red&amp;P_Red2&amp;P_BP&amp;P_Cholesterol&amp;P_Diabetes&amp;P_Renal&amp;P_Liver&amp;P_White&amp;P_IONS&amp;drugs_heatmap&amp;RC","OpenViewer")</f>
        <v>OpenViewer</v>
      </c>
    </row>
    <row r="522" spans="1:23">
      <c r="A522">
        <v>11527640</v>
      </c>
      <c r="B522">
        <v>20150528</v>
      </c>
      <c r="C522">
        <v>0</v>
      </c>
      <c r="D522">
        <v>2.1822899999999999E-3</v>
      </c>
      <c r="E522" t="s">
        <v>872</v>
      </c>
      <c r="F522" t="s">
        <v>3410</v>
      </c>
      <c r="G522" t="s">
        <v>5378</v>
      </c>
      <c r="H522" t="s">
        <v>6726</v>
      </c>
    </row>
    <row r="523" spans="1:23">
      <c r="A523">
        <v>11527640</v>
      </c>
      <c r="B523">
        <v>20150528</v>
      </c>
      <c r="C523">
        <v>0</v>
      </c>
      <c r="D523">
        <v>2.1822899999999999E-3</v>
      </c>
      <c r="E523" t="s">
        <v>873</v>
      </c>
      <c r="F523" t="s">
        <v>3411</v>
      </c>
      <c r="G523" t="s">
        <v>5379</v>
      </c>
      <c r="H523" t="s">
        <v>6727</v>
      </c>
      <c r="J523" t="s">
        <v>883</v>
      </c>
      <c r="K523" t="s">
        <v>884</v>
      </c>
      <c r="N523" t="s">
        <v>874</v>
      </c>
      <c r="R523" t="s">
        <v>883</v>
      </c>
      <c r="S523" t="s">
        <v>884</v>
      </c>
      <c r="V523" t="s">
        <v>879</v>
      </c>
    </row>
    <row r="524" spans="1:23">
      <c r="A524">
        <v>11527640</v>
      </c>
      <c r="B524">
        <v>20150528</v>
      </c>
      <c r="C524">
        <v>0</v>
      </c>
      <c r="D524">
        <v>2.1822899999999999E-3</v>
      </c>
      <c r="E524" t="s">
        <v>875</v>
      </c>
      <c r="F524" t="s">
        <v>3412</v>
      </c>
      <c r="G524" t="s">
        <v>5380</v>
      </c>
      <c r="H524" t="s">
        <v>6728</v>
      </c>
      <c r="J524" t="s">
        <v>3413</v>
      </c>
      <c r="K524" t="s">
        <v>3414</v>
      </c>
      <c r="N524" t="s">
        <v>876</v>
      </c>
      <c r="O524" t="s">
        <v>877</v>
      </c>
      <c r="R524" t="s">
        <v>7656</v>
      </c>
      <c r="S524" t="s">
        <v>7657</v>
      </c>
      <c r="V524" t="s">
        <v>874</v>
      </c>
    </row>
    <row r="525" spans="1:23">
      <c r="A525">
        <v>11527640</v>
      </c>
      <c r="B525">
        <v>20150528</v>
      </c>
      <c r="C525">
        <v>0</v>
      </c>
      <c r="D525">
        <v>2.1822899999999999E-3</v>
      </c>
      <c r="E525" t="s">
        <v>878</v>
      </c>
      <c r="F525" t="s">
        <v>3415</v>
      </c>
      <c r="G525" t="s">
        <v>5381</v>
      </c>
      <c r="H525" t="s">
        <v>6729</v>
      </c>
      <c r="J525" t="s">
        <v>3416</v>
      </c>
      <c r="K525" t="s">
        <v>3417</v>
      </c>
      <c r="N525" t="s">
        <v>879</v>
      </c>
      <c r="R525" t="s">
        <v>886</v>
      </c>
      <c r="S525" t="s">
        <v>887</v>
      </c>
      <c r="V525" t="s">
        <v>892</v>
      </c>
    </row>
    <row r="526" spans="1:23">
      <c r="A526">
        <v>11527640</v>
      </c>
      <c r="B526">
        <v>20150528</v>
      </c>
      <c r="C526">
        <v>0</v>
      </c>
      <c r="D526">
        <v>2.1822899999999999E-3</v>
      </c>
      <c r="E526" t="s">
        <v>880</v>
      </c>
      <c r="F526" t="s">
        <v>3418</v>
      </c>
      <c r="G526" t="s">
        <v>5382</v>
      </c>
      <c r="H526" t="s">
        <v>6730</v>
      </c>
      <c r="J526" t="s">
        <v>3419</v>
      </c>
      <c r="K526" t="s">
        <v>3420</v>
      </c>
      <c r="N526" t="s">
        <v>881</v>
      </c>
      <c r="R526" t="s">
        <v>876</v>
      </c>
      <c r="S526" t="s">
        <v>877</v>
      </c>
      <c r="V526" t="s">
        <v>5383</v>
      </c>
    </row>
    <row r="527" spans="1:23">
      <c r="A527">
        <v>11527640</v>
      </c>
      <c r="B527">
        <v>20150528</v>
      </c>
      <c r="C527">
        <v>0</v>
      </c>
      <c r="D527">
        <v>2.1822899999999999E-3</v>
      </c>
      <c r="E527" t="s">
        <v>882</v>
      </c>
      <c r="F527" t="s">
        <v>3421</v>
      </c>
      <c r="G527" t="s">
        <v>5384</v>
      </c>
      <c r="H527" t="s">
        <v>6731</v>
      </c>
      <c r="J527" t="s">
        <v>3422</v>
      </c>
      <c r="N527" t="s">
        <v>883</v>
      </c>
      <c r="O527" t="s">
        <v>884</v>
      </c>
      <c r="R527" t="s">
        <v>7658</v>
      </c>
      <c r="V527" t="s">
        <v>876</v>
      </c>
      <c r="W527" t="s">
        <v>877</v>
      </c>
    </row>
    <row r="528" spans="1:23">
      <c r="A528">
        <v>11527640</v>
      </c>
      <c r="B528">
        <v>20150528</v>
      </c>
      <c r="C528">
        <v>0</v>
      </c>
      <c r="D528">
        <v>2.1822899999999999E-3</v>
      </c>
      <c r="E528" t="s">
        <v>885</v>
      </c>
      <c r="F528" t="s">
        <v>3423</v>
      </c>
      <c r="G528" t="s">
        <v>5385</v>
      </c>
      <c r="H528" t="s">
        <v>6732</v>
      </c>
      <c r="J528" t="s">
        <v>886</v>
      </c>
      <c r="K528" t="s">
        <v>887</v>
      </c>
      <c r="N528" t="s">
        <v>886</v>
      </c>
      <c r="O528" t="s">
        <v>887</v>
      </c>
      <c r="R528" t="s">
        <v>3422</v>
      </c>
      <c r="V528" t="s">
        <v>886</v>
      </c>
      <c r="W528" t="s">
        <v>887</v>
      </c>
    </row>
    <row r="529" spans="1:24">
      <c r="A529">
        <v>11527640</v>
      </c>
      <c r="B529">
        <v>20150528</v>
      </c>
      <c r="C529">
        <v>0</v>
      </c>
      <c r="D529">
        <v>2.1822899999999999E-3</v>
      </c>
      <c r="E529" t="s">
        <v>888</v>
      </c>
      <c r="F529" t="s">
        <v>3424</v>
      </c>
      <c r="G529" t="s">
        <v>5386</v>
      </c>
      <c r="H529" t="s">
        <v>6733</v>
      </c>
      <c r="J529" t="s">
        <v>874</v>
      </c>
      <c r="R529" t="s">
        <v>3416</v>
      </c>
      <c r="S529" t="s">
        <v>3417</v>
      </c>
      <c r="V529" t="s">
        <v>890</v>
      </c>
    </row>
    <row r="530" spans="1:24">
      <c r="A530">
        <v>11527640</v>
      </c>
      <c r="B530">
        <v>20150528</v>
      </c>
      <c r="C530">
        <v>0</v>
      </c>
      <c r="D530">
        <v>2.1822899999999999E-3</v>
      </c>
      <c r="E530" t="s">
        <v>889</v>
      </c>
      <c r="F530" t="s">
        <v>3425</v>
      </c>
      <c r="G530" t="s">
        <v>5387</v>
      </c>
      <c r="H530" t="s">
        <v>6734</v>
      </c>
      <c r="J530" t="s">
        <v>3426</v>
      </c>
      <c r="K530" t="s">
        <v>3427</v>
      </c>
      <c r="N530" t="s">
        <v>890</v>
      </c>
      <c r="R530" t="s">
        <v>890</v>
      </c>
      <c r="V530" t="s">
        <v>881</v>
      </c>
    </row>
    <row r="531" spans="1:24">
      <c r="A531">
        <v>11527640</v>
      </c>
      <c r="B531">
        <v>20150528</v>
      </c>
      <c r="C531">
        <v>0</v>
      </c>
      <c r="D531">
        <v>2.1822899999999999E-3</v>
      </c>
      <c r="E531" t="s">
        <v>891</v>
      </c>
      <c r="F531" t="s">
        <v>3428</v>
      </c>
      <c r="G531" t="s">
        <v>5388</v>
      </c>
      <c r="H531" t="s">
        <v>6735</v>
      </c>
      <c r="J531" t="s">
        <v>3429</v>
      </c>
      <c r="K531" t="s">
        <v>3430</v>
      </c>
      <c r="N531" t="s">
        <v>892</v>
      </c>
      <c r="R531" t="s">
        <v>7659</v>
      </c>
      <c r="S531" t="s">
        <v>7660</v>
      </c>
      <c r="V531" t="s">
        <v>3416</v>
      </c>
      <c r="W531" t="s">
        <v>3417</v>
      </c>
    </row>
    <row r="532" spans="1:24">
      <c r="A532" t="s">
        <v>26</v>
      </c>
      <c r="B532">
        <v>11527640</v>
      </c>
      <c r="C532">
        <v>20150528</v>
      </c>
      <c r="D532" t="s">
        <v>27</v>
      </c>
    </row>
    <row r="533" spans="1:24">
      <c r="A533" t="s">
        <v>28</v>
      </c>
      <c r="B533" t="str">
        <f>HYPERLINK("http://node-02:8194/pid,11527640,20150528,prediction_time_crc,demographics&amp;P_Red&amp;P_Red2&amp;P_BP&amp;P_Cholesterol&amp;P_Diabetes&amp;P_Renal&amp;P_Liver&amp;P_White&amp;P_IONS&amp;drugs_heatmap&amp;RC","OpenViewer")</f>
        <v>OpenViewer</v>
      </c>
    </row>
    <row r="535" spans="1:24">
      <c r="A535">
        <v>11639046</v>
      </c>
      <c r="B535">
        <v>20150413</v>
      </c>
      <c r="C535">
        <v>0</v>
      </c>
      <c r="D535">
        <v>0.91430299999999998</v>
      </c>
      <c r="E535" t="s">
        <v>893</v>
      </c>
      <c r="F535" t="s">
        <v>3431</v>
      </c>
      <c r="G535" t="s">
        <v>5389</v>
      </c>
      <c r="H535" t="s">
        <v>6736</v>
      </c>
      <c r="J535" t="s">
        <v>902</v>
      </c>
      <c r="K535" t="s">
        <v>903</v>
      </c>
      <c r="L535" t="s">
        <v>904</v>
      </c>
      <c r="N535" t="s">
        <v>894</v>
      </c>
      <c r="R535" t="s">
        <v>894</v>
      </c>
      <c r="V535" t="s">
        <v>894</v>
      </c>
    </row>
    <row r="536" spans="1:24">
      <c r="A536">
        <v>11639046</v>
      </c>
      <c r="B536">
        <v>20150413</v>
      </c>
      <c r="C536">
        <v>0</v>
      </c>
      <c r="D536">
        <v>0.91430299999999998</v>
      </c>
      <c r="E536" t="s">
        <v>895</v>
      </c>
      <c r="F536" t="s">
        <v>3432</v>
      </c>
      <c r="G536" t="s">
        <v>5390</v>
      </c>
      <c r="H536" t="s">
        <v>6737</v>
      </c>
      <c r="J536" t="s">
        <v>900</v>
      </c>
      <c r="R536" t="s">
        <v>7661</v>
      </c>
    </row>
    <row r="537" spans="1:24">
      <c r="A537">
        <v>11639046</v>
      </c>
      <c r="B537">
        <v>20150413</v>
      </c>
      <c r="C537">
        <v>0</v>
      </c>
      <c r="D537">
        <v>0.91430299999999998</v>
      </c>
      <c r="E537" t="s">
        <v>896</v>
      </c>
      <c r="F537" t="s">
        <v>3433</v>
      </c>
      <c r="G537" t="s">
        <v>5391</v>
      </c>
      <c r="H537" t="s">
        <v>6738</v>
      </c>
      <c r="J537" t="s">
        <v>897</v>
      </c>
      <c r="K537" t="s">
        <v>898</v>
      </c>
      <c r="N537" t="s">
        <v>897</v>
      </c>
      <c r="O537" t="s">
        <v>898</v>
      </c>
      <c r="R537" t="s">
        <v>915</v>
      </c>
      <c r="V537" t="s">
        <v>897</v>
      </c>
      <c r="W537" t="s">
        <v>898</v>
      </c>
    </row>
    <row r="538" spans="1:24">
      <c r="A538">
        <v>11639046</v>
      </c>
      <c r="B538">
        <v>20150413</v>
      </c>
      <c r="C538">
        <v>0</v>
      </c>
      <c r="D538">
        <v>0.91430299999999998</v>
      </c>
      <c r="E538" t="s">
        <v>899</v>
      </c>
      <c r="F538" t="s">
        <v>3434</v>
      </c>
      <c r="G538" t="s">
        <v>5392</v>
      </c>
      <c r="H538" t="s">
        <v>6739</v>
      </c>
      <c r="J538" t="s">
        <v>894</v>
      </c>
      <c r="N538" t="s">
        <v>900</v>
      </c>
      <c r="R538" t="s">
        <v>900</v>
      </c>
      <c r="V538" t="s">
        <v>906</v>
      </c>
    </row>
    <row r="539" spans="1:24">
      <c r="A539">
        <v>11639046</v>
      </c>
      <c r="B539">
        <v>20150413</v>
      </c>
      <c r="C539">
        <v>0</v>
      </c>
      <c r="D539">
        <v>0.91430299999999998</v>
      </c>
      <c r="E539" t="s">
        <v>901</v>
      </c>
      <c r="F539" t="s">
        <v>3435</v>
      </c>
      <c r="G539" t="s">
        <v>5393</v>
      </c>
      <c r="H539" t="s">
        <v>6740</v>
      </c>
      <c r="J539" t="s">
        <v>3436</v>
      </c>
      <c r="N539" t="s">
        <v>902</v>
      </c>
      <c r="O539" t="s">
        <v>903</v>
      </c>
      <c r="P539" t="s">
        <v>904</v>
      </c>
      <c r="R539" t="s">
        <v>910</v>
      </c>
      <c r="S539" t="s">
        <v>911</v>
      </c>
      <c r="V539" t="s">
        <v>5394</v>
      </c>
    </row>
    <row r="540" spans="1:24">
      <c r="A540">
        <v>11639046</v>
      </c>
      <c r="B540">
        <v>20150413</v>
      </c>
      <c r="C540">
        <v>0</v>
      </c>
      <c r="D540">
        <v>0.91430299999999998</v>
      </c>
      <c r="E540" t="s">
        <v>905</v>
      </c>
      <c r="F540" t="s">
        <v>3437</v>
      </c>
      <c r="G540" t="s">
        <v>5395</v>
      </c>
      <c r="H540" t="s">
        <v>6741</v>
      </c>
      <c r="J540" t="s">
        <v>3438</v>
      </c>
      <c r="K540" t="s">
        <v>3439</v>
      </c>
      <c r="N540" t="s">
        <v>906</v>
      </c>
      <c r="R540" t="s">
        <v>906</v>
      </c>
      <c r="V540" t="s">
        <v>902</v>
      </c>
      <c r="W540" t="s">
        <v>903</v>
      </c>
      <c r="X540" t="s">
        <v>904</v>
      </c>
    </row>
    <row r="541" spans="1:24">
      <c r="A541">
        <v>11639046</v>
      </c>
      <c r="B541">
        <v>20150413</v>
      </c>
      <c r="C541">
        <v>0</v>
      </c>
      <c r="D541">
        <v>0.91430299999999998</v>
      </c>
      <c r="E541" t="s">
        <v>907</v>
      </c>
      <c r="F541" t="s">
        <v>3440</v>
      </c>
      <c r="G541" t="s">
        <v>5396</v>
      </c>
      <c r="H541" t="s">
        <v>6742</v>
      </c>
      <c r="J541" t="s">
        <v>910</v>
      </c>
      <c r="K541" t="s">
        <v>911</v>
      </c>
      <c r="N541" t="s">
        <v>908</v>
      </c>
      <c r="R541" t="s">
        <v>3438</v>
      </c>
      <c r="S541" t="s">
        <v>3439</v>
      </c>
      <c r="V541" t="s">
        <v>913</v>
      </c>
    </row>
    <row r="542" spans="1:24">
      <c r="A542">
        <v>11639046</v>
      </c>
      <c r="B542">
        <v>20150413</v>
      </c>
      <c r="C542">
        <v>0</v>
      </c>
      <c r="D542">
        <v>0.91430299999999998</v>
      </c>
      <c r="E542" t="s">
        <v>909</v>
      </c>
      <c r="F542" t="s">
        <v>3441</v>
      </c>
      <c r="G542" t="s">
        <v>5397</v>
      </c>
      <c r="H542" t="s">
        <v>6743</v>
      </c>
      <c r="N542" t="s">
        <v>910</v>
      </c>
      <c r="O542" t="s">
        <v>911</v>
      </c>
      <c r="R542" t="s">
        <v>902</v>
      </c>
      <c r="S542" t="s">
        <v>903</v>
      </c>
      <c r="T542" t="s">
        <v>904</v>
      </c>
      <c r="V542" t="s">
        <v>915</v>
      </c>
    </row>
    <row r="543" spans="1:24">
      <c r="A543">
        <v>11639046</v>
      </c>
      <c r="B543">
        <v>20150413</v>
      </c>
      <c r="C543">
        <v>0</v>
      </c>
      <c r="D543">
        <v>0.91430299999999998</v>
      </c>
      <c r="E543" t="s">
        <v>912</v>
      </c>
      <c r="F543" t="s">
        <v>3442</v>
      </c>
      <c r="G543" t="s">
        <v>5398</v>
      </c>
      <c r="H543" t="s">
        <v>6744</v>
      </c>
      <c r="J543" t="s">
        <v>906</v>
      </c>
      <c r="N543" t="s">
        <v>913</v>
      </c>
      <c r="R543" t="s">
        <v>5399</v>
      </c>
      <c r="S543" t="s">
        <v>5400</v>
      </c>
      <c r="V543" t="s">
        <v>5399</v>
      </c>
      <c r="W543" t="s">
        <v>5400</v>
      </c>
    </row>
    <row r="544" spans="1:24">
      <c r="A544">
        <v>11639046</v>
      </c>
      <c r="B544">
        <v>20150413</v>
      </c>
      <c r="C544">
        <v>0</v>
      </c>
      <c r="D544">
        <v>0.91430299999999998</v>
      </c>
      <c r="E544" t="s">
        <v>914</v>
      </c>
      <c r="F544" t="s">
        <v>3443</v>
      </c>
      <c r="G544" t="s">
        <v>5401</v>
      </c>
      <c r="H544" t="s">
        <v>6745</v>
      </c>
      <c r="J544" t="s">
        <v>3444</v>
      </c>
      <c r="K544" t="s">
        <v>3445</v>
      </c>
      <c r="N544" t="s">
        <v>915</v>
      </c>
      <c r="R544" t="s">
        <v>5402</v>
      </c>
      <c r="V544" t="s">
        <v>5402</v>
      </c>
    </row>
    <row r="545" spans="1:23">
      <c r="A545" t="s">
        <v>26</v>
      </c>
      <c r="B545">
        <v>11639046</v>
      </c>
      <c r="C545">
        <v>20150413</v>
      </c>
      <c r="D545" t="s">
        <v>27</v>
      </c>
    </row>
    <row r="546" spans="1:23">
      <c r="A546" t="s">
        <v>28</v>
      </c>
      <c r="B546" t="str">
        <f>HYPERLINK("http://node-02:8194/pid,11639046,20150413,prediction_time_crc,demographics&amp;P_Red&amp;P_Red2&amp;P_BP&amp;P_Cholesterol&amp;P_Diabetes&amp;P_Renal&amp;P_Liver&amp;P_White&amp;P_IONS&amp;drugs_heatmap&amp;RC","OpenViewer")</f>
        <v>OpenViewer</v>
      </c>
    </row>
    <row r="548" spans="1:23">
      <c r="A548">
        <v>11709653</v>
      </c>
      <c r="B548">
        <v>20151013</v>
      </c>
      <c r="C548">
        <v>0</v>
      </c>
      <c r="D548">
        <v>2.51966E-3</v>
      </c>
      <c r="E548" t="s">
        <v>916</v>
      </c>
      <c r="F548" t="s">
        <v>3446</v>
      </c>
      <c r="G548" t="s">
        <v>5403</v>
      </c>
      <c r="H548" t="s">
        <v>6746</v>
      </c>
    </row>
    <row r="549" spans="1:23">
      <c r="A549">
        <v>11709653</v>
      </c>
      <c r="B549">
        <v>20151013</v>
      </c>
      <c r="C549">
        <v>0</v>
      </c>
      <c r="D549">
        <v>2.51966E-3</v>
      </c>
      <c r="E549" t="s">
        <v>917</v>
      </c>
      <c r="F549" t="s">
        <v>3447</v>
      </c>
      <c r="G549" t="s">
        <v>5404</v>
      </c>
      <c r="H549" t="s">
        <v>6747</v>
      </c>
      <c r="J549" t="s">
        <v>929</v>
      </c>
      <c r="K549" t="s">
        <v>930</v>
      </c>
      <c r="N549" t="s">
        <v>918</v>
      </c>
      <c r="O549" t="s">
        <v>919</v>
      </c>
      <c r="R549" t="s">
        <v>924</v>
      </c>
      <c r="S549" t="s">
        <v>925</v>
      </c>
      <c r="V549" t="s">
        <v>927</v>
      </c>
    </row>
    <row r="550" spans="1:23">
      <c r="A550">
        <v>11709653</v>
      </c>
      <c r="B550">
        <v>20151013</v>
      </c>
      <c r="C550">
        <v>0</v>
      </c>
      <c r="D550">
        <v>2.51966E-3</v>
      </c>
      <c r="E550" t="s">
        <v>920</v>
      </c>
      <c r="F550" t="s">
        <v>3448</v>
      </c>
      <c r="G550" t="s">
        <v>5405</v>
      </c>
      <c r="H550" t="s">
        <v>6748</v>
      </c>
      <c r="J550" t="s">
        <v>3449</v>
      </c>
      <c r="K550" t="s">
        <v>3450</v>
      </c>
      <c r="N550" t="s">
        <v>921</v>
      </c>
      <c r="O550" t="s">
        <v>922</v>
      </c>
      <c r="R550" t="s">
        <v>7662</v>
      </c>
      <c r="S550" t="s">
        <v>7663</v>
      </c>
      <c r="V550" t="s">
        <v>924</v>
      </c>
      <c r="W550" t="s">
        <v>925</v>
      </c>
    </row>
    <row r="551" spans="1:23">
      <c r="A551">
        <v>11709653</v>
      </c>
      <c r="B551">
        <v>20151013</v>
      </c>
      <c r="C551">
        <v>0</v>
      </c>
      <c r="D551">
        <v>2.51966E-3</v>
      </c>
      <c r="E551" t="s">
        <v>923</v>
      </c>
      <c r="F551" t="s">
        <v>3451</v>
      </c>
      <c r="G551" t="s">
        <v>5406</v>
      </c>
      <c r="H551" t="s">
        <v>6749</v>
      </c>
      <c r="J551" t="s">
        <v>3452</v>
      </c>
      <c r="K551" t="s">
        <v>3453</v>
      </c>
      <c r="N551" t="s">
        <v>924</v>
      </c>
      <c r="O551" t="s">
        <v>925</v>
      </c>
      <c r="R551" t="s">
        <v>929</v>
      </c>
      <c r="S551" t="s">
        <v>930</v>
      </c>
      <c r="V551" t="s">
        <v>921</v>
      </c>
      <c r="W551" t="s">
        <v>922</v>
      </c>
    </row>
    <row r="552" spans="1:23">
      <c r="A552">
        <v>11709653</v>
      </c>
      <c r="B552">
        <v>20151013</v>
      </c>
      <c r="C552">
        <v>0</v>
      </c>
      <c r="D552">
        <v>2.51966E-3</v>
      </c>
      <c r="E552" t="s">
        <v>926</v>
      </c>
      <c r="F552" t="s">
        <v>3454</v>
      </c>
      <c r="G552" t="s">
        <v>5407</v>
      </c>
      <c r="H552" t="s">
        <v>6750</v>
      </c>
      <c r="J552" t="s">
        <v>918</v>
      </c>
      <c r="K552" t="s">
        <v>919</v>
      </c>
      <c r="N552" t="s">
        <v>927</v>
      </c>
      <c r="R552" t="s">
        <v>7664</v>
      </c>
      <c r="S552" t="s">
        <v>7665</v>
      </c>
      <c r="V552" t="s">
        <v>918</v>
      </c>
      <c r="W552" t="s">
        <v>919</v>
      </c>
    </row>
    <row r="553" spans="1:23">
      <c r="A553">
        <v>11709653</v>
      </c>
      <c r="B553">
        <v>20151013</v>
      </c>
      <c r="C553">
        <v>0</v>
      </c>
      <c r="D553">
        <v>2.51966E-3</v>
      </c>
      <c r="E553" t="s">
        <v>928</v>
      </c>
      <c r="F553" t="s">
        <v>3455</v>
      </c>
      <c r="G553" t="s">
        <v>5408</v>
      </c>
      <c r="H553" t="s">
        <v>6751</v>
      </c>
      <c r="J553" t="s">
        <v>921</v>
      </c>
      <c r="K553" t="s">
        <v>922</v>
      </c>
      <c r="N553" t="s">
        <v>929</v>
      </c>
      <c r="O553" t="s">
        <v>930</v>
      </c>
      <c r="R553" t="s">
        <v>918</v>
      </c>
      <c r="S553" t="s">
        <v>919</v>
      </c>
      <c r="V553" t="s">
        <v>939</v>
      </c>
    </row>
    <row r="554" spans="1:23">
      <c r="A554">
        <v>11709653</v>
      </c>
      <c r="B554">
        <v>20151013</v>
      </c>
      <c r="C554">
        <v>0</v>
      </c>
      <c r="D554">
        <v>2.51966E-3</v>
      </c>
      <c r="E554" t="s">
        <v>931</v>
      </c>
      <c r="F554" t="s">
        <v>3456</v>
      </c>
      <c r="G554" t="s">
        <v>5409</v>
      </c>
      <c r="H554" t="s">
        <v>6752</v>
      </c>
      <c r="J554" t="s">
        <v>3457</v>
      </c>
      <c r="N554" t="s">
        <v>932</v>
      </c>
      <c r="R554" t="s">
        <v>3463</v>
      </c>
      <c r="V554" t="s">
        <v>932</v>
      </c>
    </row>
    <row r="555" spans="1:23">
      <c r="A555">
        <v>11709653</v>
      </c>
      <c r="B555">
        <v>20151013</v>
      </c>
      <c r="C555">
        <v>0</v>
      </c>
      <c r="D555">
        <v>2.51966E-3</v>
      </c>
      <c r="E555" t="s">
        <v>933</v>
      </c>
      <c r="F555" t="s">
        <v>3458</v>
      </c>
      <c r="G555" t="s">
        <v>5410</v>
      </c>
      <c r="H555" t="s">
        <v>6753</v>
      </c>
      <c r="J555" t="s">
        <v>3459</v>
      </c>
      <c r="K555" t="s">
        <v>3460</v>
      </c>
      <c r="N555" t="s">
        <v>934</v>
      </c>
      <c r="O555" t="s">
        <v>935</v>
      </c>
      <c r="R555" t="s">
        <v>7666</v>
      </c>
      <c r="V555" t="s">
        <v>937</v>
      </c>
    </row>
    <row r="556" spans="1:23">
      <c r="A556">
        <v>11709653</v>
      </c>
      <c r="B556">
        <v>20151013</v>
      </c>
      <c r="C556">
        <v>0</v>
      </c>
      <c r="D556">
        <v>2.51966E-3</v>
      </c>
      <c r="E556" t="s">
        <v>936</v>
      </c>
      <c r="F556" t="s">
        <v>3461</v>
      </c>
      <c r="G556" t="s">
        <v>5411</v>
      </c>
      <c r="H556" t="s">
        <v>6754</v>
      </c>
      <c r="J556" t="s">
        <v>932</v>
      </c>
      <c r="N556" t="s">
        <v>937</v>
      </c>
      <c r="R556" t="s">
        <v>7667</v>
      </c>
      <c r="V556" t="s">
        <v>934</v>
      </c>
      <c r="W556" t="s">
        <v>935</v>
      </c>
    </row>
    <row r="557" spans="1:23">
      <c r="A557">
        <v>11709653</v>
      </c>
      <c r="B557">
        <v>20151013</v>
      </c>
      <c r="C557">
        <v>0</v>
      </c>
      <c r="D557">
        <v>2.51966E-3</v>
      </c>
      <c r="E557" t="s">
        <v>938</v>
      </c>
      <c r="F557" t="s">
        <v>3462</v>
      </c>
      <c r="G557" t="s">
        <v>5412</v>
      </c>
      <c r="H557" t="s">
        <v>6755</v>
      </c>
      <c r="J557" t="s">
        <v>3463</v>
      </c>
      <c r="N557" t="s">
        <v>939</v>
      </c>
      <c r="R557" t="s">
        <v>7668</v>
      </c>
      <c r="V557" t="s">
        <v>5413</v>
      </c>
    </row>
    <row r="558" spans="1:23">
      <c r="A558" t="s">
        <v>26</v>
      </c>
      <c r="B558">
        <v>11709653</v>
      </c>
      <c r="C558">
        <v>20151013</v>
      </c>
      <c r="D558" t="s">
        <v>27</v>
      </c>
    </row>
    <row r="559" spans="1:23">
      <c r="A559" t="s">
        <v>28</v>
      </c>
      <c r="B559" t="str">
        <f>HYPERLINK("http://node-02:8194/pid,11709653,20151013,prediction_time_crc,demographics&amp;P_Red&amp;P_Red2&amp;P_BP&amp;P_Cholesterol&amp;P_Diabetes&amp;P_Renal&amp;P_Liver&amp;P_White&amp;P_IONS&amp;drugs_heatmap&amp;RC","OpenViewer")</f>
        <v>OpenViewer</v>
      </c>
    </row>
    <row r="561" spans="1:23">
      <c r="A561">
        <v>11745480</v>
      </c>
      <c r="B561">
        <v>20150805</v>
      </c>
      <c r="C561">
        <v>0</v>
      </c>
      <c r="D561">
        <v>3.4220100000000003E-2</v>
      </c>
      <c r="E561" t="s">
        <v>940</v>
      </c>
      <c r="F561" t="s">
        <v>3464</v>
      </c>
      <c r="G561" t="s">
        <v>5414</v>
      </c>
      <c r="H561" t="s">
        <v>6756</v>
      </c>
      <c r="J561" t="s">
        <v>3465</v>
      </c>
      <c r="K561" t="s">
        <v>3466</v>
      </c>
      <c r="R561" t="s">
        <v>945</v>
      </c>
    </row>
    <row r="562" spans="1:23">
      <c r="A562">
        <v>11745480</v>
      </c>
      <c r="B562">
        <v>20150805</v>
      </c>
      <c r="C562">
        <v>0</v>
      </c>
      <c r="D562">
        <v>3.4220100000000003E-2</v>
      </c>
      <c r="E562" t="s">
        <v>941</v>
      </c>
      <c r="F562" t="s">
        <v>3467</v>
      </c>
      <c r="G562" t="s">
        <v>5415</v>
      </c>
      <c r="H562" t="s">
        <v>6757</v>
      </c>
      <c r="J562" t="s">
        <v>3468</v>
      </c>
      <c r="K562" t="s">
        <v>3469</v>
      </c>
      <c r="L562" t="s">
        <v>3470</v>
      </c>
      <c r="N562" t="s">
        <v>942</v>
      </c>
      <c r="O562" t="s">
        <v>943</v>
      </c>
      <c r="V562" t="s">
        <v>945</v>
      </c>
    </row>
    <row r="563" spans="1:23">
      <c r="A563">
        <v>11745480</v>
      </c>
      <c r="B563">
        <v>20150805</v>
      </c>
      <c r="C563">
        <v>0</v>
      </c>
      <c r="D563">
        <v>3.4220100000000003E-2</v>
      </c>
      <c r="E563" t="s">
        <v>944</v>
      </c>
      <c r="F563" t="s">
        <v>3471</v>
      </c>
      <c r="G563" t="s">
        <v>5416</v>
      </c>
      <c r="H563" t="s">
        <v>6758</v>
      </c>
      <c r="J563" t="s">
        <v>3472</v>
      </c>
      <c r="K563" t="s">
        <v>3473</v>
      </c>
      <c r="N563" t="s">
        <v>945</v>
      </c>
      <c r="R563" t="s">
        <v>3478</v>
      </c>
    </row>
    <row r="564" spans="1:23">
      <c r="A564">
        <v>11745480</v>
      </c>
      <c r="B564">
        <v>20150805</v>
      </c>
      <c r="C564">
        <v>0</v>
      </c>
      <c r="D564">
        <v>3.4220100000000003E-2</v>
      </c>
      <c r="E564" t="s">
        <v>946</v>
      </c>
      <c r="F564" t="s">
        <v>3474</v>
      </c>
      <c r="G564" t="s">
        <v>5417</v>
      </c>
      <c r="H564" t="s">
        <v>6759</v>
      </c>
      <c r="J564" t="s">
        <v>3475</v>
      </c>
      <c r="K564" t="s">
        <v>3476</v>
      </c>
      <c r="R564" t="s">
        <v>3465</v>
      </c>
      <c r="S564" t="s">
        <v>3466</v>
      </c>
      <c r="V564" t="s">
        <v>942</v>
      </c>
      <c r="W564" t="s">
        <v>943</v>
      </c>
    </row>
    <row r="565" spans="1:23">
      <c r="A565">
        <v>11745480</v>
      </c>
      <c r="B565">
        <v>20150805</v>
      </c>
      <c r="C565">
        <v>0</v>
      </c>
      <c r="D565">
        <v>3.4220100000000003E-2</v>
      </c>
      <c r="E565" t="s">
        <v>947</v>
      </c>
      <c r="F565" t="s">
        <v>3477</v>
      </c>
      <c r="G565" t="s">
        <v>5418</v>
      </c>
      <c r="H565" t="s">
        <v>6760</v>
      </c>
      <c r="J565" t="s">
        <v>3478</v>
      </c>
      <c r="N565" t="s">
        <v>948</v>
      </c>
      <c r="R565" t="s">
        <v>948</v>
      </c>
      <c r="V565" t="s">
        <v>948</v>
      </c>
    </row>
    <row r="566" spans="1:23">
      <c r="A566">
        <v>11745480</v>
      </c>
      <c r="B566">
        <v>20150805</v>
      </c>
      <c r="C566">
        <v>0</v>
      </c>
      <c r="D566">
        <v>3.4220100000000003E-2</v>
      </c>
      <c r="E566" t="s">
        <v>949</v>
      </c>
      <c r="F566" t="s">
        <v>3479</v>
      </c>
      <c r="G566" t="s">
        <v>5419</v>
      </c>
      <c r="H566" t="s">
        <v>6761</v>
      </c>
      <c r="J566" t="s">
        <v>942</v>
      </c>
      <c r="K566" t="s">
        <v>943</v>
      </c>
      <c r="N566" t="s">
        <v>950</v>
      </c>
      <c r="R566" t="s">
        <v>942</v>
      </c>
      <c r="S566" t="s">
        <v>943</v>
      </c>
      <c r="V566" t="s">
        <v>950</v>
      </c>
    </row>
    <row r="567" spans="1:23">
      <c r="A567">
        <v>11745480</v>
      </c>
      <c r="B567">
        <v>20150805</v>
      </c>
      <c r="C567">
        <v>0</v>
      </c>
      <c r="D567">
        <v>3.4220100000000003E-2</v>
      </c>
      <c r="E567" t="s">
        <v>951</v>
      </c>
      <c r="F567" t="s">
        <v>3480</v>
      </c>
      <c r="G567" t="s">
        <v>5420</v>
      </c>
      <c r="H567" t="s">
        <v>6762</v>
      </c>
      <c r="N567" t="s">
        <v>952</v>
      </c>
      <c r="R567" t="s">
        <v>3472</v>
      </c>
      <c r="S567" t="s">
        <v>3473</v>
      </c>
      <c r="V567" t="s">
        <v>954</v>
      </c>
    </row>
    <row r="568" spans="1:23">
      <c r="A568">
        <v>11745480</v>
      </c>
      <c r="B568">
        <v>20150805</v>
      </c>
      <c r="C568">
        <v>0</v>
      </c>
      <c r="D568">
        <v>3.4220100000000003E-2</v>
      </c>
      <c r="E568" t="s">
        <v>953</v>
      </c>
      <c r="F568" t="s">
        <v>3481</v>
      </c>
      <c r="G568" t="s">
        <v>5421</v>
      </c>
      <c r="H568" t="s">
        <v>6763</v>
      </c>
      <c r="J568" t="s">
        <v>945</v>
      </c>
      <c r="N568" t="s">
        <v>954</v>
      </c>
      <c r="R568" t="s">
        <v>3475</v>
      </c>
      <c r="S568" t="s">
        <v>3476</v>
      </c>
      <c r="V568" t="s">
        <v>956</v>
      </c>
      <c r="W568" t="s">
        <v>957</v>
      </c>
    </row>
    <row r="569" spans="1:23">
      <c r="A569">
        <v>11745480</v>
      </c>
      <c r="B569">
        <v>20150805</v>
      </c>
      <c r="C569">
        <v>0</v>
      </c>
      <c r="D569">
        <v>3.4220100000000003E-2</v>
      </c>
      <c r="E569" t="s">
        <v>955</v>
      </c>
      <c r="F569" t="s">
        <v>3482</v>
      </c>
      <c r="G569" t="s">
        <v>5422</v>
      </c>
      <c r="H569" t="s">
        <v>6764</v>
      </c>
      <c r="J569" t="s">
        <v>3483</v>
      </c>
      <c r="N569" t="s">
        <v>956</v>
      </c>
      <c r="O569" t="s">
        <v>957</v>
      </c>
      <c r="R569" t="s">
        <v>959</v>
      </c>
      <c r="V569" t="s">
        <v>952</v>
      </c>
    </row>
    <row r="570" spans="1:23">
      <c r="A570">
        <v>11745480</v>
      </c>
      <c r="B570">
        <v>20150805</v>
      </c>
      <c r="C570">
        <v>0</v>
      </c>
      <c r="D570">
        <v>3.4220100000000003E-2</v>
      </c>
      <c r="E570" t="s">
        <v>958</v>
      </c>
      <c r="F570" t="s">
        <v>3484</v>
      </c>
      <c r="G570" t="s">
        <v>5423</v>
      </c>
      <c r="H570" t="s">
        <v>6765</v>
      </c>
      <c r="J570" t="s">
        <v>3485</v>
      </c>
      <c r="N570" t="s">
        <v>959</v>
      </c>
      <c r="R570" t="s">
        <v>954</v>
      </c>
      <c r="V570" t="s">
        <v>959</v>
      </c>
    </row>
    <row r="571" spans="1:23">
      <c r="A571" t="s">
        <v>26</v>
      </c>
      <c r="B571">
        <v>11745480</v>
      </c>
      <c r="C571">
        <v>20150805</v>
      </c>
      <c r="D571" t="s">
        <v>27</v>
      </c>
    </row>
    <row r="572" spans="1:23">
      <c r="A572" t="s">
        <v>28</v>
      </c>
      <c r="B572" t="str">
        <f>HYPERLINK("http://node-02:8194/pid,11745480,20150805,prediction_time_crc,demographics&amp;P_Red&amp;P_Red2&amp;P_BP&amp;P_Cholesterol&amp;P_Diabetes&amp;P_Renal&amp;P_Liver&amp;P_White&amp;P_IONS&amp;drugs_heatmap&amp;RC","OpenViewer")</f>
        <v>OpenViewer</v>
      </c>
    </row>
    <row r="574" spans="1:23">
      <c r="A574">
        <v>11788510</v>
      </c>
      <c r="B574">
        <v>20151210</v>
      </c>
      <c r="C574">
        <v>0</v>
      </c>
      <c r="D574">
        <v>3.0166599999999998E-2</v>
      </c>
      <c r="E574" t="s">
        <v>960</v>
      </c>
      <c r="F574" t="s">
        <v>3486</v>
      </c>
      <c r="G574" t="s">
        <v>5424</v>
      </c>
      <c r="H574" t="s">
        <v>6766</v>
      </c>
      <c r="J574" t="s">
        <v>3487</v>
      </c>
      <c r="K574" t="s">
        <v>3488</v>
      </c>
      <c r="R574" t="s">
        <v>965</v>
      </c>
      <c r="S574" t="s">
        <v>966</v>
      </c>
    </row>
    <row r="575" spans="1:23">
      <c r="A575">
        <v>11788510</v>
      </c>
      <c r="B575">
        <v>20151210</v>
      </c>
      <c r="C575">
        <v>0</v>
      </c>
      <c r="D575">
        <v>3.0166599999999998E-2</v>
      </c>
      <c r="E575" t="s">
        <v>961</v>
      </c>
      <c r="F575" t="s">
        <v>3489</v>
      </c>
      <c r="G575" t="s">
        <v>5425</v>
      </c>
      <c r="H575" t="s">
        <v>6767</v>
      </c>
      <c r="J575" t="s">
        <v>963</v>
      </c>
      <c r="R575" t="s">
        <v>3487</v>
      </c>
      <c r="S575" t="s">
        <v>3488</v>
      </c>
      <c r="V575" t="s">
        <v>965</v>
      </c>
      <c r="W575" t="s">
        <v>966</v>
      </c>
    </row>
    <row r="576" spans="1:23">
      <c r="A576">
        <v>11788510</v>
      </c>
      <c r="B576">
        <v>20151210</v>
      </c>
      <c r="C576">
        <v>0</v>
      </c>
      <c r="D576">
        <v>3.0166599999999998E-2</v>
      </c>
      <c r="E576" t="s">
        <v>962</v>
      </c>
      <c r="F576" t="s">
        <v>3490</v>
      </c>
      <c r="G576" t="s">
        <v>5426</v>
      </c>
      <c r="H576" t="s">
        <v>6768</v>
      </c>
      <c r="J576" t="s">
        <v>976</v>
      </c>
      <c r="N576" t="s">
        <v>963</v>
      </c>
      <c r="R576" t="s">
        <v>968</v>
      </c>
      <c r="S576" t="s">
        <v>969</v>
      </c>
    </row>
    <row r="577" spans="1:23">
      <c r="A577">
        <v>11788510</v>
      </c>
      <c r="B577">
        <v>20151210</v>
      </c>
      <c r="C577">
        <v>0</v>
      </c>
      <c r="D577">
        <v>3.0166599999999998E-2</v>
      </c>
      <c r="E577" t="s">
        <v>964</v>
      </c>
      <c r="F577" t="s">
        <v>3491</v>
      </c>
      <c r="G577" t="s">
        <v>5427</v>
      </c>
      <c r="H577" t="s">
        <v>6769</v>
      </c>
      <c r="J577" t="s">
        <v>973</v>
      </c>
      <c r="K577" t="s">
        <v>974</v>
      </c>
      <c r="N577" t="s">
        <v>965</v>
      </c>
      <c r="O577" t="s">
        <v>966</v>
      </c>
      <c r="R577" t="s">
        <v>963</v>
      </c>
      <c r="V577" t="s">
        <v>963</v>
      </c>
    </row>
    <row r="578" spans="1:23">
      <c r="A578">
        <v>11788510</v>
      </c>
      <c r="B578">
        <v>20151210</v>
      </c>
      <c r="C578">
        <v>0</v>
      </c>
      <c r="D578">
        <v>3.0166599999999998E-2</v>
      </c>
      <c r="E578" t="s">
        <v>967</v>
      </c>
      <c r="F578" t="s">
        <v>3492</v>
      </c>
      <c r="G578" t="s">
        <v>5428</v>
      </c>
      <c r="H578" t="s">
        <v>6770</v>
      </c>
      <c r="J578" t="s">
        <v>3493</v>
      </c>
      <c r="K578" t="s">
        <v>3494</v>
      </c>
      <c r="N578" t="s">
        <v>968</v>
      </c>
      <c r="O578" t="s">
        <v>969</v>
      </c>
      <c r="R578" t="s">
        <v>973</v>
      </c>
      <c r="S578" t="s">
        <v>974</v>
      </c>
      <c r="V578" t="s">
        <v>978</v>
      </c>
    </row>
    <row r="579" spans="1:23">
      <c r="A579">
        <v>11788510</v>
      </c>
      <c r="B579">
        <v>20151210</v>
      </c>
      <c r="C579">
        <v>0</v>
      </c>
      <c r="D579">
        <v>3.0166599999999998E-2</v>
      </c>
      <c r="E579" t="s">
        <v>970</v>
      </c>
      <c r="F579" t="s">
        <v>3495</v>
      </c>
      <c r="G579" t="s">
        <v>5429</v>
      </c>
      <c r="H579" t="s">
        <v>6771</v>
      </c>
      <c r="J579" t="s">
        <v>3496</v>
      </c>
      <c r="K579" t="s">
        <v>3497</v>
      </c>
      <c r="N579" t="s">
        <v>971</v>
      </c>
      <c r="R579" t="s">
        <v>3496</v>
      </c>
      <c r="S579" t="s">
        <v>3497</v>
      </c>
      <c r="V579" t="s">
        <v>973</v>
      </c>
      <c r="W579" t="s">
        <v>974</v>
      </c>
    </row>
    <row r="580" spans="1:23">
      <c r="A580">
        <v>11788510</v>
      </c>
      <c r="B580">
        <v>20151210</v>
      </c>
      <c r="C580">
        <v>0</v>
      </c>
      <c r="D580">
        <v>3.0166599999999998E-2</v>
      </c>
      <c r="E580" t="s">
        <v>972</v>
      </c>
      <c r="F580" t="s">
        <v>3498</v>
      </c>
      <c r="G580" t="s">
        <v>5430</v>
      </c>
      <c r="H580" t="s">
        <v>6772</v>
      </c>
      <c r="J580" t="s">
        <v>965</v>
      </c>
      <c r="K580" t="s">
        <v>966</v>
      </c>
      <c r="N580" t="s">
        <v>973</v>
      </c>
      <c r="O580" t="s">
        <v>974</v>
      </c>
      <c r="R580" t="s">
        <v>7669</v>
      </c>
      <c r="S580" t="s">
        <v>7670</v>
      </c>
      <c r="V580" t="s">
        <v>971</v>
      </c>
    </row>
    <row r="581" spans="1:23">
      <c r="A581">
        <v>11788510</v>
      </c>
      <c r="B581">
        <v>20151210</v>
      </c>
      <c r="C581">
        <v>0</v>
      </c>
      <c r="D581">
        <v>3.0166599999999998E-2</v>
      </c>
      <c r="E581" t="s">
        <v>975</v>
      </c>
      <c r="F581" t="s">
        <v>3499</v>
      </c>
      <c r="G581" t="s">
        <v>5431</v>
      </c>
      <c r="H581" t="s">
        <v>6773</v>
      </c>
      <c r="N581" t="s">
        <v>976</v>
      </c>
      <c r="R581" t="s">
        <v>976</v>
      </c>
      <c r="V581" t="s">
        <v>980</v>
      </c>
    </row>
    <row r="582" spans="1:23">
      <c r="A582">
        <v>11788510</v>
      </c>
      <c r="B582">
        <v>20151210</v>
      </c>
      <c r="C582">
        <v>0</v>
      </c>
      <c r="D582">
        <v>3.0166599999999998E-2</v>
      </c>
      <c r="E582" t="s">
        <v>977</v>
      </c>
      <c r="F582" t="s">
        <v>3500</v>
      </c>
      <c r="G582" t="s">
        <v>5432</v>
      </c>
      <c r="H582" t="s">
        <v>6774</v>
      </c>
      <c r="N582" t="s">
        <v>978</v>
      </c>
      <c r="V582" t="s">
        <v>5433</v>
      </c>
    </row>
    <row r="583" spans="1:23">
      <c r="A583">
        <v>11788510</v>
      </c>
      <c r="B583">
        <v>20151210</v>
      </c>
      <c r="C583">
        <v>0</v>
      </c>
      <c r="D583">
        <v>3.0166599999999998E-2</v>
      </c>
      <c r="E583" t="s">
        <v>979</v>
      </c>
      <c r="F583" t="s">
        <v>3501</v>
      </c>
      <c r="G583" t="s">
        <v>5434</v>
      </c>
      <c r="H583" t="s">
        <v>6775</v>
      </c>
      <c r="J583" t="s">
        <v>3502</v>
      </c>
      <c r="K583" t="s">
        <v>3503</v>
      </c>
      <c r="L583" t="s">
        <v>3504</v>
      </c>
      <c r="N583" t="s">
        <v>980</v>
      </c>
      <c r="V583" t="s">
        <v>5435</v>
      </c>
      <c r="W583" t="s">
        <v>5436</v>
      </c>
    </row>
    <row r="584" spans="1:23">
      <c r="A584" t="s">
        <v>26</v>
      </c>
      <c r="B584">
        <v>11788510</v>
      </c>
      <c r="C584">
        <v>20151210</v>
      </c>
      <c r="D584" t="s">
        <v>27</v>
      </c>
    </row>
    <row r="585" spans="1:23">
      <c r="A585" t="s">
        <v>28</v>
      </c>
      <c r="B585" t="str">
        <f>HYPERLINK("http://node-02:8194/pid,11788510,20151210,prediction_time_crc,demographics&amp;P_Red&amp;P_Red2&amp;P_BP&amp;P_Cholesterol&amp;P_Diabetes&amp;P_Renal&amp;P_Liver&amp;P_White&amp;P_IONS&amp;drugs_heatmap&amp;RC","OpenViewer")</f>
        <v>OpenViewer</v>
      </c>
    </row>
    <row r="587" spans="1:23">
      <c r="A587">
        <v>11937903</v>
      </c>
      <c r="B587">
        <v>20151019</v>
      </c>
      <c r="C587">
        <v>0</v>
      </c>
      <c r="D587">
        <v>0.94598499999999996</v>
      </c>
      <c r="E587" t="s">
        <v>981</v>
      </c>
      <c r="F587" t="s">
        <v>3505</v>
      </c>
      <c r="G587" t="s">
        <v>5437</v>
      </c>
      <c r="H587" t="s">
        <v>6776</v>
      </c>
      <c r="J587" t="s">
        <v>991</v>
      </c>
      <c r="K587" t="s">
        <v>992</v>
      </c>
      <c r="N587" t="s">
        <v>982</v>
      </c>
      <c r="R587" t="s">
        <v>982</v>
      </c>
      <c r="V587" t="s">
        <v>982</v>
      </c>
    </row>
    <row r="588" spans="1:23">
      <c r="A588">
        <v>11937903</v>
      </c>
      <c r="B588">
        <v>20151019</v>
      </c>
      <c r="C588">
        <v>0</v>
      </c>
      <c r="D588">
        <v>0.94598499999999996</v>
      </c>
      <c r="E588" t="s">
        <v>983</v>
      </c>
      <c r="F588" t="s">
        <v>3506</v>
      </c>
      <c r="G588" t="s">
        <v>5438</v>
      </c>
      <c r="H588" t="s">
        <v>6777</v>
      </c>
      <c r="J588" t="s">
        <v>3507</v>
      </c>
      <c r="K588" t="s">
        <v>3508</v>
      </c>
      <c r="L588" t="s">
        <v>3509</v>
      </c>
      <c r="N588" t="s">
        <v>984</v>
      </c>
      <c r="R588" t="s">
        <v>989</v>
      </c>
    </row>
    <row r="589" spans="1:23">
      <c r="A589">
        <v>11937903</v>
      </c>
      <c r="B589">
        <v>20151019</v>
      </c>
      <c r="C589">
        <v>0</v>
      </c>
      <c r="D589">
        <v>0.94598499999999996</v>
      </c>
      <c r="E589" t="s">
        <v>985</v>
      </c>
      <c r="F589" t="s">
        <v>3510</v>
      </c>
      <c r="G589" t="s">
        <v>5439</v>
      </c>
      <c r="H589" t="s">
        <v>6778</v>
      </c>
      <c r="J589" t="s">
        <v>982</v>
      </c>
      <c r="R589" t="s">
        <v>998</v>
      </c>
      <c r="V589" t="s">
        <v>984</v>
      </c>
    </row>
    <row r="590" spans="1:23">
      <c r="A590">
        <v>11937903</v>
      </c>
      <c r="B590">
        <v>20151019</v>
      </c>
      <c r="C590">
        <v>0</v>
      </c>
      <c r="D590">
        <v>0.94598499999999996</v>
      </c>
      <c r="E590" t="s">
        <v>986</v>
      </c>
      <c r="F590" t="s">
        <v>3511</v>
      </c>
      <c r="G590" t="s">
        <v>5440</v>
      </c>
      <c r="H590" t="s">
        <v>6779</v>
      </c>
      <c r="J590" t="s">
        <v>3512</v>
      </c>
      <c r="N590" t="s">
        <v>987</v>
      </c>
      <c r="R590" t="s">
        <v>7671</v>
      </c>
      <c r="V590" t="s">
        <v>987</v>
      </c>
    </row>
    <row r="591" spans="1:23">
      <c r="A591">
        <v>11937903</v>
      </c>
      <c r="B591">
        <v>20151019</v>
      </c>
      <c r="C591">
        <v>0</v>
      </c>
      <c r="D591">
        <v>0.94598499999999996</v>
      </c>
      <c r="E591" t="s">
        <v>988</v>
      </c>
      <c r="F591" t="s">
        <v>3513</v>
      </c>
      <c r="G591" t="s">
        <v>5441</v>
      </c>
      <c r="H591" t="s">
        <v>6780</v>
      </c>
      <c r="J591" t="s">
        <v>3514</v>
      </c>
      <c r="K591" t="s">
        <v>3515</v>
      </c>
      <c r="N591" t="s">
        <v>989</v>
      </c>
      <c r="R591" t="s">
        <v>1000</v>
      </c>
      <c r="V591" t="s">
        <v>989</v>
      </c>
    </row>
    <row r="592" spans="1:23">
      <c r="A592">
        <v>11937903</v>
      </c>
      <c r="B592">
        <v>20151019</v>
      </c>
      <c r="C592">
        <v>0</v>
      </c>
      <c r="D592">
        <v>0.94598499999999996</v>
      </c>
      <c r="E592" t="s">
        <v>990</v>
      </c>
      <c r="F592" t="s">
        <v>3516</v>
      </c>
      <c r="G592" t="s">
        <v>5442</v>
      </c>
      <c r="H592" t="s">
        <v>6781</v>
      </c>
      <c r="J592" t="s">
        <v>3517</v>
      </c>
      <c r="K592" t="s">
        <v>3518</v>
      </c>
      <c r="N592" t="s">
        <v>991</v>
      </c>
      <c r="O592" t="s">
        <v>992</v>
      </c>
      <c r="R592" t="s">
        <v>987</v>
      </c>
      <c r="V592" t="s">
        <v>991</v>
      </c>
      <c r="W592" t="s">
        <v>992</v>
      </c>
    </row>
    <row r="593" spans="1:23">
      <c r="A593">
        <v>11937903</v>
      </c>
      <c r="B593">
        <v>20151019</v>
      </c>
      <c r="C593">
        <v>0</v>
      </c>
      <c r="D593">
        <v>0.94598499999999996</v>
      </c>
      <c r="E593" t="s">
        <v>993</v>
      </c>
      <c r="F593" t="s">
        <v>3519</v>
      </c>
      <c r="G593" t="s">
        <v>5443</v>
      </c>
      <c r="H593" t="s">
        <v>6782</v>
      </c>
      <c r="J593" t="s">
        <v>3520</v>
      </c>
      <c r="K593" t="s">
        <v>3521</v>
      </c>
      <c r="N593" t="s">
        <v>994</v>
      </c>
      <c r="R593" t="s">
        <v>3520</v>
      </c>
      <c r="S593" t="s">
        <v>3521</v>
      </c>
      <c r="V593" t="s">
        <v>996</v>
      </c>
    </row>
    <row r="594" spans="1:23">
      <c r="A594">
        <v>11937903</v>
      </c>
      <c r="B594">
        <v>20151019</v>
      </c>
      <c r="C594">
        <v>0</v>
      </c>
      <c r="D594">
        <v>0.94598499999999996</v>
      </c>
      <c r="E594" t="s">
        <v>995</v>
      </c>
      <c r="F594" t="s">
        <v>3522</v>
      </c>
      <c r="G594" t="s">
        <v>5444</v>
      </c>
      <c r="H594" t="s">
        <v>6783</v>
      </c>
      <c r="J594" t="s">
        <v>984</v>
      </c>
      <c r="N594" t="s">
        <v>996</v>
      </c>
      <c r="R594" t="s">
        <v>3507</v>
      </c>
      <c r="S594" t="s">
        <v>3508</v>
      </c>
      <c r="T594" t="s">
        <v>3509</v>
      </c>
      <c r="V594" t="s">
        <v>1000</v>
      </c>
    </row>
    <row r="595" spans="1:23">
      <c r="A595">
        <v>11937903</v>
      </c>
      <c r="B595">
        <v>20151019</v>
      </c>
      <c r="C595">
        <v>0</v>
      </c>
      <c r="D595">
        <v>0.94598499999999996</v>
      </c>
      <c r="E595" t="s">
        <v>997</v>
      </c>
      <c r="F595" t="s">
        <v>3523</v>
      </c>
      <c r="G595" t="s">
        <v>5445</v>
      </c>
      <c r="H595" t="s">
        <v>6784</v>
      </c>
      <c r="J595" t="s">
        <v>998</v>
      </c>
      <c r="N595" t="s">
        <v>998</v>
      </c>
      <c r="R595" t="s">
        <v>991</v>
      </c>
      <c r="S595" t="s">
        <v>992</v>
      </c>
      <c r="V595" t="s">
        <v>998</v>
      </c>
    </row>
    <row r="596" spans="1:23">
      <c r="A596">
        <v>11937903</v>
      </c>
      <c r="B596">
        <v>20151019</v>
      </c>
      <c r="C596">
        <v>0</v>
      </c>
      <c r="D596">
        <v>0.94598499999999996</v>
      </c>
      <c r="E596" t="s">
        <v>999</v>
      </c>
      <c r="F596" t="s">
        <v>3524</v>
      </c>
      <c r="G596" t="s">
        <v>5446</v>
      </c>
      <c r="H596" t="s">
        <v>6785</v>
      </c>
      <c r="N596" t="s">
        <v>1000</v>
      </c>
      <c r="R596" t="s">
        <v>3517</v>
      </c>
      <c r="S596" t="s">
        <v>3518</v>
      </c>
      <c r="V596" t="s">
        <v>994</v>
      </c>
    </row>
    <row r="597" spans="1:23">
      <c r="A597" t="s">
        <v>26</v>
      </c>
      <c r="B597">
        <v>11937903</v>
      </c>
      <c r="C597">
        <v>20151019</v>
      </c>
      <c r="D597" t="s">
        <v>27</v>
      </c>
    </row>
    <row r="598" spans="1:23">
      <c r="A598" t="s">
        <v>28</v>
      </c>
      <c r="B598" t="str">
        <f>HYPERLINK("http://node-02:8194/pid,11937903,20151019,prediction_time_crc,demographics&amp;P_Red&amp;P_Red2&amp;P_BP&amp;P_Cholesterol&amp;P_Diabetes&amp;P_Renal&amp;P_Liver&amp;P_White&amp;P_IONS&amp;drugs_heatmap&amp;RC","OpenViewer")</f>
        <v>OpenViewer</v>
      </c>
    </row>
    <row r="600" spans="1:23">
      <c r="A600">
        <v>12322185</v>
      </c>
      <c r="B600">
        <v>20150601</v>
      </c>
      <c r="C600">
        <v>0</v>
      </c>
      <c r="D600">
        <v>2.06923E-3</v>
      </c>
      <c r="E600" t="s">
        <v>1001</v>
      </c>
      <c r="F600" t="s">
        <v>3525</v>
      </c>
      <c r="G600" t="s">
        <v>5447</v>
      </c>
      <c r="H600" t="s">
        <v>6786</v>
      </c>
    </row>
    <row r="601" spans="1:23">
      <c r="A601">
        <v>12322185</v>
      </c>
      <c r="B601">
        <v>20150601</v>
      </c>
      <c r="C601">
        <v>0</v>
      </c>
      <c r="D601">
        <v>2.06923E-3</v>
      </c>
      <c r="E601" t="s">
        <v>1002</v>
      </c>
      <c r="F601" t="s">
        <v>3526</v>
      </c>
      <c r="G601" t="s">
        <v>5448</v>
      </c>
      <c r="H601" t="s">
        <v>6787</v>
      </c>
      <c r="J601" t="s">
        <v>1006</v>
      </c>
      <c r="N601" t="s">
        <v>1003</v>
      </c>
      <c r="O601" t="s">
        <v>1004</v>
      </c>
      <c r="R601" t="s">
        <v>1011</v>
      </c>
      <c r="S601" t="s">
        <v>1012</v>
      </c>
      <c r="V601" t="s">
        <v>1011</v>
      </c>
      <c r="W601" t="s">
        <v>1012</v>
      </c>
    </row>
    <row r="602" spans="1:23">
      <c r="A602">
        <v>12322185</v>
      </c>
      <c r="B602">
        <v>20150601</v>
      </c>
      <c r="C602">
        <v>0</v>
      </c>
      <c r="D602">
        <v>2.06923E-3</v>
      </c>
      <c r="E602" t="s">
        <v>1005</v>
      </c>
      <c r="F602" t="s">
        <v>3527</v>
      </c>
      <c r="G602" t="s">
        <v>5449</v>
      </c>
      <c r="H602" t="s">
        <v>6788</v>
      </c>
      <c r="J602" t="s">
        <v>3528</v>
      </c>
      <c r="K602" t="s">
        <v>3529</v>
      </c>
      <c r="N602" t="s">
        <v>1006</v>
      </c>
      <c r="R602" t="s">
        <v>7672</v>
      </c>
      <c r="V602" t="s">
        <v>1014</v>
      </c>
    </row>
    <row r="603" spans="1:23">
      <c r="A603">
        <v>12322185</v>
      </c>
      <c r="B603">
        <v>20150601</v>
      </c>
      <c r="C603">
        <v>0</v>
      </c>
      <c r="D603">
        <v>2.06923E-3</v>
      </c>
      <c r="E603" t="s">
        <v>1007</v>
      </c>
      <c r="F603" t="s">
        <v>3530</v>
      </c>
      <c r="G603" t="s">
        <v>5450</v>
      </c>
      <c r="H603" t="s">
        <v>6789</v>
      </c>
      <c r="J603" t="s">
        <v>3531</v>
      </c>
      <c r="K603" t="s">
        <v>3532</v>
      </c>
      <c r="N603" t="s">
        <v>1008</v>
      </c>
      <c r="O603" t="s">
        <v>1009</v>
      </c>
      <c r="R603" t="s">
        <v>1006</v>
      </c>
      <c r="V603" t="s">
        <v>1003</v>
      </c>
      <c r="W603" t="s">
        <v>1004</v>
      </c>
    </row>
    <row r="604" spans="1:23">
      <c r="A604">
        <v>12322185</v>
      </c>
      <c r="B604">
        <v>20150601</v>
      </c>
      <c r="C604">
        <v>0</v>
      </c>
      <c r="D604">
        <v>2.06923E-3</v>
      </c>
      <c r="E604" t="s">
        <v>1010</v>
      </c>
      <c r="F604" t="s">
        <v>3533</v>
      </c>
      <c r="G604" t="s">
        <v>5451</v>
      </c>
      <c r="H604" t="s">
        <v>6790</v>
      </c>
      <c r="J604" t="s">
        <v>1008</v>
      </c>
      <c r="K604" t="s">
        <v>1009</v>
      </c>
      <c r="N604" t="s">
        <v>1011</v>
      </c>
      <c r="O604" t="s">
        <v>1012</v>
      </c>
      <c r="R604" t="s">
        <v>7673</v>
      </c>
      <c r="V604" t="s">
        <v>1018</v>
      </c>
    </row>
    <row r="605" spans="1:23">
      <c r="A605">
        <v>12322185</v>
      </c>
      <c r="B605">
        <v>20150601</v>
      </c>
      <c r="C605">
        <v>0</v>
      </c>
      <c r="D605">
        <v>2.06923E-3</v>
      </c>
      <c r="E605" t="s">
        <v>1013</v>
      </c>
      <c r="F605" t="s">
        <v>3534</v>
      </c>
      <c r="G605" t="s">
        <v>5452</v>
      </c>
      <c r="H605" t="s">
        <v>6791</v>
      </c>
      <c r="J605" t="s">
        <v>3535</v>
      </c>
      <c r="N605" t="s">
        <v>1014</v>
      </c>
      <c r="R605" t="s">
        <v>1008</v>
      </c>
      <c r="S605" t="s">
        <v>1009</v>
      </c>
      <c r="V605" t="s">
        <v>1008</v>
      </c>
      <c r="W605" t="s">
        <v>1009</v>
      </c>
    </row>
    <row r="606" spans="1:23">
      <c r="A606">
        <v>12322185</v>
      </c>
      <c r="B606">
        <v>20150601</v>
      </c>
      <c r="C606">
        <v>0</v>
      </c>
      <c r="D606">
        <v>2.06923E-3</v>
      </c>
      <c r="E606" t="s">
        <v>1015</v>
      </c>
      <c r="F606" t="s">
        <v>3536</v>
      </c>
      <c r="G606" t="s">
        <v>5453</v>
      </c>
      <c r="H606" t="s">
        <v>6792</v>
      </c>
      <c r="J606" t="s">
        <v>1003</v>
      </c>
      <c r="K606" t="s">
        <v>1004</v>
      </c>
      <c r="N606" t="s">
        <v>1016</v>
      </c>
      <c r="R606" t="s">
        <v>7674</v>
      </c>
      <c r="V606" t="s">
        <v>1016</v>
      </c>
    </row>
    <row r="607" spans="1:23">
      <c r="A607">
        <v>12322185</v>
      </c>
      <c r="B607">
        <v>20150601</v>
      </c>
      <c r="C607">
        <v>0</v>
      </c>
      <c r="D607">
        <v>2.06923E-3</v>
      </c>
      <c r="E607" t="s">
        <v>1017</v>
      </c>
      <c r="F607" t="s">
        <v>3537</v>
      </c>
      <c r="G607" t="s">
        <v>5454</v>
      </c>
      <c r="H607" t="s">
        <v>6793</v>
      </c>
      <c r="J607" t="s">
        <v>3538</v>
      </c>
      <c r="N607" t="s">
        <v>1018</v>
      </c>
      <c r="R607" t="s">
        <v>7675</v>
      </c>
      <c r="V607" t="s">
        <v>5455</v>
      </c>
    </row>
    <row r="608" spans="1:23">
      <c r="A608">
        <v>12322185</v>
      </c>
      <c r="B608">
        <v>20150601</v>
      </c>
      <c r="C608">
        <v>0</v>
      </c>
      <c r="D608">
        <v>2.06923E-3</v>
      </c>
      <c r="E608" t="s">
        <v>1019</v>
      </c>
      <c r="F608" t="s">
        <v>3539</v>
      </c>
      <c r="G608" t="s">
        <v>5456</v>
      </c>
      <c r="H608" t="s">
        <v>6794</v>
      </c>
      <c r="J608" t="s">
        <v>1016</v>
      </c>
      <c r="R608" t="s">
        <v>7676</v>
      </c>
      <c r="V608" t="s">
        <v>5457</v>
      </c>
    </row>
    <row r="609" spans="1:23">
      <c r="A609">
        <v>12322185</v>
      </c>
      <c r="B609">
        <v>20150601</v>
      </c>
      <c r="C609">
        <v>0</v>
      </c>
      <c r="D609">
        <v>2.06923E-3</v>
      </c>
      <c r="E609" t="s">
        <v>1020</v>
      </c>
      <c r="F609" t="s">
        <v>3540</v>
      </c>
      <c r="G609" t="s">
        <v>5458</v>
      </c>
      <c r="H609" t="s">
        <v>6795</v>
      </c>
      <c r="J609" t="s">
        <v>3541</v>
      </c>
      <c r="N609" t="s">
        <v>1021</v>
      </c>
      <c r="O609" t="s">
        <v>1022</v>
      </c>
      <c r="R609" t="s">
        <v>1021</v>
      </c>
      <c r="S609" t="s">
        <v>1022</v>
      </c>
      <c r="V609" t="s">
        <v>5459</v>
      </c>
      <c r="W609" t="s">
        <v>5460</v>
      </c>
    </row>
    <row r="610" spans="1:23">
      <c r="A610" t="s">
        <v>26</v>
      </c>
      <c r="B610">
        <v>12322185</v>
      </c>
      <c r="C610">
        <v>20150601</v>
      </c>
      <c r="D610" t="s">
        <v>27</v>
      </c>
    </row>
    <row r="611" spans="1:23">
      <c r="A611" t="s">
        <v>28</v>
      </c>
      <c r="B611" t="str">
        <f>HYPERLINK("http://node-02:8194/pid,12322185,20150601,prediction_time_crc,demographics&amp;P_Red&amp;P_Red2&amp;P_BP&amp;P_Cholesterol&amp;P_Diabetes&amp;P_Renal&amp;P_Liver&amp;P_White&amp;P_IONS&amp;drugs_heatmap&amp;RC","OpenViewer")</f>
        <v>OpenViewer</v>
      </c>
    </row>
    <row r="613" spans="1:23">
      <c r="A613">
        <v>12680191</v>
      </c>
      <c r="B613">
        <v>20150629</v>
      </c>
      <c r="C613">
        <v>0</v>
      </c>
      <c r="D613">
        <v>1.77395E-3</v>
      </c>
      <c r="E613" t="s">
        <v>1023</v>
      </c>
      <c r="F613" t="s">
        <v>3542</v>
      </c>
      <c r="G613" t="s">
        <v>5461</v>
      </c>
      <c r="H613" t="s">
        <v>6796</v>
      </c>
    </row>
    <row r="614" spans="1:23">
      <c r="A614">
        <v>12680191</v>
      </c>
      <c r="B614">
        <v>20150629</v>
      </c>
      <c r="C614">
        <v>0</v>
      </c>
      <c r="D614">
        <v>1.77395E-3</v>
      </c>
      <c r="E614" t="s">
        <v>1024</v>
      </c>
      <c r="F614" t="s">
        <v>3543</v>
      </c>
      <c r="G614" t="s">
        <v>5462</v>
      </c>
      <c r="H614" t="s">
        <v>6797</v>
      </c>
      <c r="J614" t="s">
        <v>1028</v>
      </c>
      <c r="K614" t="s">
        <v>1029</v>
      </c>
      <c r="N614" t="s">
        <v>1025</v>
      </c>
      <c r="O614" t="s">
        <v>1026</v>
      </c>
      <c r="R614" t="s">
        <v>7677</v>
      </c>
      <c r="V614" t="s">
        <v>1044</v>
      </c>
    </row>
    <row r="615" spans="1:23">
      <c r="A615">
        <v>12680191</v>
      </c>
      <c r="B615">
        <v>20150629</v>
      </c>
      <c r="C615">
        <v>0</v>
      </c>
      <c r="D615">
        <v>1.77395E-3</v>
      </c>
      <c r="E615" t="s">
        <v>1027</v>
      </c>
      <c r="F615" t="s">
        <v>3544</v>
      </c>
      <c r="G615" t="s">
        <v>5463</v>
      </c>
      <c r="H615" t="s">
        <v>6798</v>
      </c>
      <c r="J615" t="s">
        <v>1036</v>
      </c>
      <c r="N615" t="s">
        <v>1028</v>
      </c>
      <c r="O615" t="s">
        <v>1029</v>
      </c>
      <c r="R615" t="s">
        <v>1028</v>
      </c>
      <c r="S615" t="s">
        <v>1029</v>
      </c>
      <c r="V615" t="s">
        <v>1025</v>
      </c>
      <c r="W615" t="s">
        <v>1026</v>
      </c>
    </row>
    <row r="616" spans="1:23">
      <c r="A616">
        <v>12680191</v>
      </c>
      <c r="B616">
        <v>20150629</v>
      </c>
      <c r="C616">
        <v>0</v>
      </c>
      <c r="D616">
        <v>1.77395E-3</v>
      </c>
      <c r="E616" t="s">
        <v>1030</v>
      </c>
      <c r="F616" t="s">
        <v>3545</v>
      </c>
      <c r="G616" t="s">
        <v>5464</v>
      </c>
      <c r="H616" t="s">
        <v>6799</v>
      </c>
      <c r="J616" t="s">
        <v>3546</v>
      </c>
      <c r="K616" t="s">
        <v>3547</v>
      </c>
      <c r="N616" t="s">
        <v>1031</v>
      </c>
      <c r="O616" t="s">
        <v>1032</v>
      </c>
      <c r="R616" t="s">
        <v>1031</v>
      </c>
      <c r="S616" t="s">
        <v>1032</v>
      </c>
      <c r="V616" t="s">
        <v>1038</v>
      </c>
      <c r="W616" t="s">
        <v>1039</v>
      </c>
    </row>
    <row r="617" spans="1:23">
      <c r="A617">
        <v>12680191</v>
      </c>
      <c r="B617">
        <v>20150629</v>
      </c>
      <c r="C617">
        <v>0</v>
      </c>
      <c r="D617">
        <v>1.77395E-3</v>
      </c>
      <c r="E617" t="s">
        <v>1033</v>
      </c>
      <c r="F617" t="s">
        <v>3548</v>
      </c>
      <c r="G617" t="s">
        <v>5465</v>
      </c>
      <c r="H617" t="s">
        <v>6800</v>
      </c>
      <c r="J617" t="s">
        <v>1031</v>
      </c>
      <c r="K617" t="s">
        <v>1032</v>
      </c>
      <c r="N617" t="s">
        <v>1034</v>
      </c>
      <c r="R617" t="s">
        <v>7678</v>
      </c>
      <c r="V617" t="s">
        <v>1031</v>
      </c>
      <c r="W617" t="s">
        <v>1032</v>
      </c>
    </row>
    <row r="618" spans="1:23">
      <c r="A618">
        <v>12680191</v>
      </c>
      <c r="B618">
        <v>20150629</v>
      </c>
      <c r="C618">
        <v>0</v>
      </c>
      <c r="D618">
        <v>1.77395E-3</v>
      </c>
      <c r="E618" t="s">
        <v>1035</v>
      </c>
      <c r="F618" t="s">
        <v>3549</v>
      </c>
      <c r="G618" t="s">
        <v>5466</v>
      </c>
      <c r="H618" t="s">
        <v>6801</v>
      </c>
      <c r="J618" t="s">
        <v>3550</v>
      </c>
      <c r="N618" t="s">
        <v>1036</v>
      </c>
      <c r="R618" t="s">
        <v>7679</v>
      </c>
      <c r="V618" t="s">
        <v>1036</v>
      </c>
    </row>
    <row r="619" spans="1:23">
      <c r="A619">
        <v>12680191</v>
      </c>
      <c r="B619">
        <v>20150629</v>
      </c>
      <c r="C619">
        <v>0</v>
      </c>
      <c r="D619">
        <v>1.77395E-3</v>
      </c>
      <c r="E619" t="s">
        <v>1037</v>
      </c>
      <c r="F619" t="s">
        <v>3551</v>
      </c>
      <c r="G619" t="s">
        <v>5467</v>
      </c>
      <c r="H619" t="s">
        <v>6802</v>
      </c>
      <c r="J619" t="s">
        <v>1025</v>
      </c>
      <c r="K619" t="s">
        <v>1026</v>
      </c>
      <c r="N619" t="s">
        <v>1038</v>
      </c>
      <c r="O619" t="s">
        <v>1039</v>
      </c>
      <c r="R619" t="s">
        <v>1038</v>
      </c>
      <c r="S619" t="s">
        <v>1039</v>
      </c>
      <c r="V619" t="s">
        <v>1046</v>
      </c>
    </row>
    <row r="620" spans="1:23">
      <c r="A620">
        <v>12680191</v>
      </c>
      <c r="B620">
        <v>20150629</v>
      </c>
      <c r="C620">
        <v>0</v>
      </c>
      <c r="D620">
        <v>1.77395E-3</v>
      </c>
      <c r="E620" t="s">
        <v>1040</v>
      </c>
      <c r="F620" t="s">
        <v>3552</v>
      </c>
      <c r="G620" t="s">
        <v>5468</v>
      </c>
      <c r="H620" t="s">
        <v>6803</v>
      </c>
      <c r="J620" t="s">
        <v>3553</v>
      </c>
      <c r="K620" t="s">
        <v>3554</v>
      </c>
      <c r="N620" t="s">
        <v>1041</v>
      </c>
      <c r="O620" t="s">
        <v>1042</v>
      </c>
      <c r="R620" t="s">
        <v>3550</v>
      </c>
      <c r="V620" t="s">
        <v>1034</v>
      </c>
    </row>
    <row r="621" spans="1:23">
      <c r="A621">
        <v>12680191</v>
      </c>
      <c r="B621">
        <v>20150629</v>
      </c>
      <c r="C621">
        <v>0</v>
      </c>
      <c r="D621">
        <v>1.77395E-3</v>
      </c>
      <c r="E621" t="s">
        <v>1043</v>
      </c>
      <c r="F621" t="s">
        <v>3555</v>
      </c>
      <c r="G621" t="s">
        <v>5469</v>
      </c>
      <c r="H621" t="s">
        <v>6804</v>
      </c>
      <c r="J621" t="s">
        <v>3556</v>
      </c>
      <c r="K621" t="s">
        <v>3557</v>
      </c>
      <c r="N621" t="s">
        <v>1044</v>
      </c>
      <c r="R621" t="s">
        <v>1041</v>
      </c>
      <c r="S621" t="s">
        <v>1042</v>
      </c>
      <c r="V621" t="s">
        <v>5470</v>
      </c>
    </row>
    <row r="622" spans="1:23">
      <c r="A622">
        <v>12680191</v>
      </c>
      <c r="B622">
        <v>20150629</v>
      </c>
      <c r="C622">
        <v>0</v>
      </c>
      <c r="D622">
        <v>1.77395E-3</v>
      </c>
      <c r="E622" t="s">
        <v>1045</v>
      </c>
      <c r="F622" t="s">
        <v>3558</v>
      </c>
      <c r="G622" t="s">
        <v>5471</v>
      </c>
      <c r="H622" t="s">
        <v>6805</v>
      </c>
      <c r="J622" t="s">
        <v>3559</v>
      </c>
      <c r="N622" t="s">
        <v>1046</v>
      </c>
      <c r="R622" t="s">
        <v>3546</v>
      </c>
      <c r="S622" t="s">
        <v>3547</v>
      </c>
      <c r="V622" t="s">
        <v>3546</v>
      </c>
      <c r="W622" t="s">
        <v>3547</v>
      </c>
    </row>
    <row r="623" spans="1:23">
      <c r="A623" t="s">
        <v>26</v>
      </c>
      <c r="B623">
        <v>12680191</v>
      </c>
      <c r="C623">
        <v>20150629</v>
      </c>
      <c r="D623" t="s">
        <v>27</v>
      </c>
    </row>
    <row r="624" spans="1:23">
      <c r="A624" t="s">
        <v>28</v>
      </c>
      <c r="B624" t="str">
        <f>HYPERLINK("http://node-02:8194/pid,12680191,20150629,prediction_time_crc,demographics&amp;P_Red&amp;P_Red2&amp;P_BP&amp;P_Cholesterol&amp;P_Diabetes&amp;P_Renal&amp;P_Liver&amp;P_White&amp;P_IONS&amp;drugs_heatmap&amp;RC","OpenViewer")</f>
        <v>OpenViewer</v>
      </c>
    </row>
    <row r="626" spans="1:23">
      <c r="A626">
        <v>12828589</v>
      </c>
      <c r="B626">
        <v>20150923</v>
      </c>
      <c r="C626">
        <v>0</v>
      </c>
      <c r="D626">
        <v>1.7196500000000001E-3</v>
      </c>
      <c r="E626" t="s">
        <v>1047</v>
      </c>
      <c r="F626" t="s">
        <v>3560</v>
      </c>
      <c r="G626" t="s">
        <v>5472</v>
      </c>
      <c r="H626" t="s">
        <v>6806</v>
      </c>
    </row>
    <row r="627" spans="1:23">
      <c r="A627">
        <v>12828589</v>
      </c>
      <c r="B627">
        <v>20150923</v>
      </c>
      <c r="C627">
        <v>0</v>
      </c>
      <c r="D627">
        <v>1.7196500000000001E-3</v>
      </c>
      <c r="E627" t="s">
        <v>1048</v>
      </c>
      <c r="F627" t="s">
        <v>3561</v>
      </c>
      <c r="G627" t="s">
        <v>5473</v>
      </c>
      <c r="H627" t="s">
        <v>6807</v>
      </c>
      <c r="J627" t="s">
        <v>1052</v>
      </c>
      <c r="N627" t="s">
        <v>1049</v>
      </c>
      <c r="O627" t="s">
        <v>1050</v>
      </c>
      <c r="R627" t="s">
        <v>7680</v>
      </c>
      <c r="V627" t="s">
        <v>1049</v>
      </c>
      <c r="W627" t="s">
        <v>1050</v>
      </c>
    </row>
    <row r="628" spans="1:23">
      <c r="A628">
        <v>12828589</v>
      </c>
      <c r="B628">
        <v>20150923</v>
      </c>
      <c r="C628">
        <v>0</v>
      </c>
      <c r="D628">
        <v>1.7196500000000001E-3</v>
      </c>
      <c r="E628" t="s">
        <v>1051</v>
      </c>
      <c r="F628" t="s">
        <v>3562</v>
      </c>
      <c r="G628" t="s">
        <v>5474</v>
      </c>
      <c r="H628" t="s">
        <v>6808</v>
      </c>
      <c r="J628" t="s">
        <v>3563</v>
      </c>
      <c r="N628" t="s">
        <v>1052</v>
      </c>
      <c r="R628" t="s">
        <v>1052</v>
      </c>
      <c r="V628" t="s">
        <v>1059</v>
      </c>
    </row>
    <row r="629" spans="1:23">
      <c r="A629">
        <v>12828589</v>
      </c>
      <c r="B629">
        <v>20150923</v>
      </c>
      <c r="C629">
        <v>0</v>
      </c>
      <c r="D629">
        <v>1.7196500000000001E-3</v>
      </c>
      <c r="E629" t="s">
        <v>1053</v>
      </c>
      <c r="F629" t="s">
        <v>3564</v>
      </c>
      <c r="G629" t="s">
        <v>5475</v>
      </c>
      <c r="H629" t="s">
        <v>6809</v>
      </c>
      <c r="J629" t="s">
        <v>1063</v>
      </c>
      <c r="K629" t="s">
        <v>1064</v>
      </c>
      <c r="N629" t="s">
        <v>1054</v>
      </c>
      <c r="R629" t="s">
        <v>1056</v>
      </c>
      <c r="S629" t="s">
        <v>1057</v>
      </c>
      <c r="V629" t="s">
        <v>5476</v>
      </c>
    </row>
    <row r="630" spans="1:23">
      <c r="A630">
        <v>12828589</v>
      </c>
      <c r="B630">
        <v>20150923</v>
      </c>
      <c r="C630">
        <v>0</v>
      </c>
      <c r="D630">
        <v>1.7196500000000001E-3</v>
      </c>
      <c r="E630" t="s">
        <v>1055</v>
      </c>
      <c r="F630" t="s">
        <v>3565</v>
      </c>
      <c r="G630" t="s">
        <v>5477</v>
      </c>
      <c r="H630" t="s">
        <v>6810</v>
      </c>
      <c r="J630" t="s">
        <v>3566</v>
      </c>
      <c r="N630" t="s">
        <v>1056</v>
      </c>
      <c r="O630" t="s">
        <v>1057</v>
      </c>
      <c r="R630" t="s">
        <v>7681</v>
      </c>
      <c r="V630" t="s">
        <v>1056</v>
      </c>
      <c r="W630" t="s">
        <v>1057</v>
      </c>
    </row>
    <row r="631" spans="1:23">
      <c r="A631">
        <v>12828589</v>
      </c>
      <c r="B631">
        <v>20150923</v>
      </c>
      <c r="C631">
        <v>0</v>
      </c>
      <c r="D631">
        <v>1.7196500000000001E-3</v>
      </c>
      <c r="E631" t="s">
        <v>1058</v>
      </c>
      <c r="F631" t="s">
        <v>3567</v>
      </c>
      <c r="G631" t="s">
        <v>5478</v>
      </c>
      <c r="H631" t="s">
        <v>6811</v>
      </c>
      <c r="J631" t="s">
        <v>3568</v>
      </c>
      <c r="N631" t="s">
        <v>1059</v>
      </c>
      <c r="R631" t="s">
        <v>7682</v>
      </c>
      <c r="S631" t="s">
        <v>7683</v>
      </c>
      <c r="V631" t="s">
        <v>1061</v>
      </c>
    </row>
    <row r="632" spans="1:23">
      <c r="A632">
        <v>12828589</v>
      </c>
      <c r="B632">
        <v>20150923</v>
      </c>
      <c r="C632">
        <v>0</v>
      </c>
      <c r="D632">
        <v>1.7196500000000001E-3</v>
      </c>
      <c r="E632" t="s">
        <v>1060</v>
      </c>
      <c r="F632" t="s">
        <v>3569</v>
      </c>
      <c r="G632" t="s">
        <v>5479</v>
      </c>
      <c r="H632" t="s">
        <v>6812</v>
      </c>
      <c r="J632" t="s">
        <v>1056</v>
      </c>
      <c r="K632" t="s">
        <v>1057</v>
      </c>
      <c r="N632" t="s">
        <v>1061</v>
      </c>
      <c r="R632" t="s">
        <v>1063</v>
      </c>
      <c r="S632" t="s">
        <v>1064</v>
      </c>
      <c r="V632" t="s">
        <v>1066</v>
      </c>
    </row>
    <row r="633" spans="1:23">
      <c r="A633">
        <v>12828589</v>
      </c>
      <c r="B633">
        <v>20150923</v>
      </c>
      <c r="C633">
        <v>0</v>
      </c>
      <c r="D633">
        <v>1.7196500000000001E-3</v>
      </c>
      <c r="E633" t="s">
        <v>1062</v>
      </c>
      <c r="F633" t="s">
        <v>3570</v>
      </c>
      <c r="G633" t="s">
        <v>5480</v>
      </c>
      <c r="H633" t="s">
        <v>6813</v>
      </c>
      <c r="J633" t="s">
        <v>3571</v>
      </c>
      <c r="K633" t="s">
        <v>3572</v>
      </c>
      <c r="N633" t="s">
        <v>1063</v>
      </c>
      <c r="O633" t="s">
        <v>1064</v>
      </c>
      <c r="R633" t="s">
        <v>7684</v>
      </c>
      <c r="V633" t="s">
        <v>1063</v>
      </c>
      <c r="W633" t="s">
        <v>1064</v>
      </c>
    </row>
    <row r="634" spans="1:23">
      <c r="A634">
        <v>12828589</v>
      </c>
      <c r="B634">
        <v>20150923</v>
      </c>
      <c r="C634">
        <v>0</v>
      </c>
      <c r="D634">
        <v>1.7196500000000001E-3</v>
      </c>
      <c r="E634" t="s">
        <v>1065</v>
      </c>
      <c r="F634" t="s">
        <v>3573</v>
      </c>
      <c r="G634" t="s">
        <v>5481</v>
      </c>
      <c r="H634" t="s">
        <v>6814</v>
      </c>
      <c r="J634" t="s">
        <v>1049</v>
      </c>
      <c r="K634" t="s">
        <v>1050</v>
      </c>
      <c r="N634" t="s">
        <v>1066</v>
      </c>
      <c r="R634" t="s">
        <v>1068</v>
      </c>
      <c r="V634" t="s">
        <v>1068</v>
      </c>
    </row>
    <row r="635" spans="1:23">
      <c r="A635">
        <v>12828589</v>
      </c>
      <c r="B635">
        <v>20150923</v>
      </c>
      <c r="C635">
        <v>0</v>
      </c>
      <c r="D635">
        <v>1.7196500000000001E-3</v>
      </c>
      <c r="E635" t="s">
        <v>1067</v>
      </c>
      <c r="F635" t="s">
        <v>3574</v>
      </c>
      <c r="G635" t="s">
        <v>5482</v>
      </c>
      <c r="H635" t="s">
        <v>6815</v>
      </c>
      <c r="J635" t="s">
        <v>3575</v>
      </c>
      <c r="K635" t="s">
        <v>3576</v>
      </c>
      <c r="N635" t="s">
        <v>1068</v>
      </c>
      <c r="R635" t="s">
        <v>3568</v>
      </c>
      <c r="V635" t="s">
        <v>1054</v>
      </c>
    </row>
    <row r="636" spans="1:23">
      <c r="A636" t="s">
        <v>26</v>
      </c>
      <c r="B636">
        <v>12828589</v>
      </c>
      <c r="C636">
        <v>20150923</v>
      </c>
      <c r="D636" t="s">
        <v>27</v>
      </c>
    </row>
    <row r="637" spans="1:23">
      <c r="A637" t="s">
        <v>28</v>
      </c>
      <c r="B637" t="str">
        <f>HYPERLINK("http://node-02:8194/pid,12828589,20150923,prediction_time_crc,demographics&amp;P_Red&amp;P_Red2&amp;P_BP&amp;P_Cholesterol&amp;P_Diabetes&amp;P_Renal&amp;P_Liver&amp;P_White&amp;P_IONS&amp;drugs_heatmap&amp;RC","OpenViewer")</f>
        <v>OpenViewer</v>
      </c>
    </row>
    <row r="639" spans="1:23">
      <c r="A639">
        <v>12900976</v>
      </c>
      <c r="B639">
        <v>20150202</v>
      </c>
      <c r="C639">
        <v>0</v>
      </c>
      <c r="D639">
        <v>0.92335400000000001</v>
      </c>
      <c r="E639" t="s">
        <v>1069</v>
      </c>
      <c r="F639" t="s">
        <v>3577</v>
      </c>
      <c r="G639" t="s">
        <v>5483</v>
      </c>
      <c r="H639" t="s">
        <v>6816</v>
      </c>
      <c r="J639" t="s">
        <v>1080</v>
      </c>
      <c r="K639" t="s">
        <v>1081</v>
      </c>
      <c r="N639" t="s">
        <v>1070</v>
      </c>
      <c r="R639" t="s">
        <v>1070</v>
      </c>
      <c r="V639" t="s">
        <v>1070</v>
      </c>
    </row>
    <row r="640" spans="1:23">
      <c r="A640">
        <v>12900976</v>
      </c>
      <c r="B640">
        <v>20150202</v>
      </c>
      <c r="C640">
        <v>0</v>
      </c>
      <c r="D640">
        <v>0.92335400000000001</v>
      </c>
      <c r="E640" t="s">
        <v>1071</v>
      </c>
      <c r="F640" t="s">
        <v>3578</v>
      </c>
      <c r="G640" t="s">
        <v>5484</v>
      </c>
      <c r="H640" t="s">
        <v>6817</v>
      </c>
      <c r="J640" t="s">
        <v>1070</v>
      </c>
      <c r="R640" t="s">
        <v>1078</v>
      </c>
    </row>
    <row r="641" spans="1:23">
      <c r="A641">
        <v>12900976</v>
      </c>
      <c r="B641">
        <v>20150202</v>
      </c>
      <c r="C641">
        <v>0</v>
      </c>
      <c r="D641">
        <v>0.92335400000000001</v>
      </c>
      <c r="E641" t="s">
        <v>1072</v>
      </c>
      <c r="F641" t="s">
        <v>3579</v>
      </c>
      <c r="G641" t="s">
        <v>5485</v>
      </c>
      <c r="H641" t="s">
        <v>6818</v>
      </c>
      <c r="J641" t="s">
        <v>1085</v>
      </c>
      <c r="N641" t="s">
        <v>1073</v>
      </c>
      <c r="O641" t="s">
        <v>1074</v>
      </c>
      <c r="R641" t="s">
        <v>1087</v>
      </c>
      <c r="V641" t="s">
        <v>1073</v>
      </c>
      <c r="W641" t="s">
        <v>1074</v>
      </c>
    </row>
    <row r="642" spans="1:23">
      <c r="A642">
        <v>12900976</v>
      </c>
      <c r="B642">
        <v>20150202</v>
      </c>
      <c r="C642">
        <v>0</v>
      </c>
      <c r="D642">
        <v>0.92335400000000001</v>
      </c>
      <c r="E642" t="s">
        <v>1075</v>
      </c>
      <c r="F642" t="s">
        <v>3580</v>
      </c>
      <c r="G642" t="s">
        <v>5486</v>
      </c>
      <c r="H642" t="s">
        <v>6819</v>
      </c>
      <c r="J642" t="s">
        <v>3581</v>
      </c>
      <c r="K642" t="s">
        <v>3582</v>
      </c>
      <c r="L642" t="s">
        <v>3583</v>
      </c>
      <c r="N642" t="s">
        <v>1076</v>
      </c>
      <c r="R642" t="s">
        <v>3595</v>
      </c>
      <c r="V642" t="s">
        <v>1076</v>
      </c>
    </row>
    <row r="643" spans="1:23">
      <c r="A643">
        <v>12900976</v>
      </c>
      <c r="B643">
        <v>20150202</v>
      </c>
      <c r="C643">
        <v>0</v>
      </c>
      <c r="D643">
        <v>0.92335400000000001</v>
      </c>
      <c r="E643" t="s">
        <v>1077</v>
      </c>
      <c r="F643" t="s">
        <v>3584</v>
      </c>
      <c r="G643" t="s">
        <v>5487</v>
      </c>
      <c r="H643" t="s">
        <v>6820</v>
      </c>
      <c r="J643" t="s">
        <v>3585</v>
      </c>
      <c r="K643" t="s">
        <v>3586</v>
      </c>
      <c r="N643" t="s">
        <v>1078</v>
      </c>
      <c r="R643" t="s">
        <v>3591</v>
      </c>
      <c r="S643" t="s">
        <v>3592</v>
      </c>
      <c r="V643" t="s">
        <v>1078</v>
      </c>
    </row>
    <row r="644" spans="1:23">
      <c r="A644">
        <v>12900976</v>
      </c>
      <c r="B644">
        <v>20150202</v>
      </c>
      <c r="C644">
        <v>0</v>
      </c>
      <c r="D644">
        <v>0.92335400000000001</v>
      </c>
      <c r="E644" t="s">
        <v>1079</v>
      </c>
      <c r="F644" t="s">
        <v>3587</v>
      </c>
      <c r="G644" t="s">
        <v>5488</v>
      </c>
      <c r="H644" t="s">
        <v>6821</v>
      </c>
      <c r="J644" t="s">
        <v>3588</v>
      </c>
      <c r="K644" t="s">
        <v>3589</v>
      </c>
      <c r="N644" t="s">
        <v>1080</v>
      </c>
      <c r="O644" t="s">
        <v>1081</v>
      </c>
      <c r="R644" t="s">
        <v>1076</v>
      </c>
      <c r="V644" t="s">
        <v>5489</v>
      </c>
      <c r="W644" t="s">
        <v>5490</v>
      </c>
    </row>
    <row r="645" spans="1:23">
      <c r="A645">
        <v>12900976</v>
      </c>
      <c r="B645">
        <v>20150202</v>
      </c>
      <c r="C645">
        <v>0</v>
      </c>
      <c r="D645">
        <v>0.92335400000000001</v>
      </c>
      <c r="E645" t="s">
        <v>1082</v>
      </c>
      <c r="F645" t="s">
        <v>3590</v>
      </c>
      <c r="G645" t="s">
        <v>5491</v>
      </c>
      <c r="H645" t="s">
        <v>6822</v>
      </c>
      <c r="J645" t="s">
        <v>3591</v>
      </c>
      <c r="K645" t="s">
        <v>3592</v>
      </c>
      <c r="N645" t="s">
        <v>1083</v>
      </c>
      <c r="R645" t="s">
        <v>1085</v>
      </c>
      <c r="V645" t="s">
        <v>1083</v>
      </c>
    </row>
    <row r="646" spans="1:23">
      <c r="A646">
        <v>12900976</v>
      </c>
      <c r="B646">
        <v>20150202</v>
      </c>
      <c r="C646">
        <v>0</v>
      </c>
      <c r="D646">
        <v>0.92335400000000001</v>
      </c>
      <c r="E646" t="s">
        <v>1084</v>
      </c>
      <c r="F646" t="s">
        <v>3593</v>
      </c>
      <c r="G646" t="s">
        <v>5492</v>
      </c>
      <c r="H646" t="s">
        <v>6823</v>
      </c>
      <c r="J646" t="s">
        <v>1073</v>
      </c>
      <c r="K646" t="s">
        <v>1074</v>
      </c>
      <c r="N646" t="s">
        <v>1085</v>
      </c>
      <c r="R646" t="s">
        <v>7685</v>
      </c>
      <c r="S646" t="s">
        <v>7686</v>
      </c>
      <c r="V646" t="s">
        <v>1080</v>
      </c>
      <c r="W646" t="s">
        <v>1081</v>
      </c>
    </row>
    <row r="647" spans="1:23">
      <c r="A647">
        <v>12900976</v>
      </c>
      <c r="B647">
        <v>20150202</v>
      </c>
      <c r="C647">
        <v>0</v>
      </c>
      <c r="D647">
        <v>0.92335400000000001</v>
      </c>
      <c r="E647" t="s">
        <v>1086</v>
      </c>
      <c r="F647" t="s">
        <v>3594</v>
      </c>
      <c r="G647" t="s">
        <v>5493</v>
      </c>
      <c r="H647" t="s">
        <v>6824</v>
      </c>
      <c r="J647" t="s">
        <v>3595</v>
      </c>
      <c r="N647" t="s">
        <v>1087</v>
      </c>
      <c r="R647" t="s">
        <v>1080</v>
      </c>
      <c r="S647" t="s">
        <v>1081</v>
      </c>
      <c r="V647" t="s">
        <v>3595</v>
      </c>
    </row>
    <row r="648" spans="1:23">
      <c r="A648">
        <v>12900976</v>
      </c>
      <c r="B648">
        <v>20150202</v>
      </c>
      <c r="C648">
        <v>0</v>
      </c>
      <c r="D648">
        <v>0.92335400000000001</v>
      </c>
      <c r="E648" t="s">
        <v>1088</v>
      </c>
      <c r="F648" t="s">
        <v>3596</v>
      </c>
      <c r="G648" t="s">
        <v>5494</v>
      </c>
      <c r="H648" t="s">
        <v>6825</v>
      </c>
      <c r="N648" t="s">
        <v>1089</v>
      </c>
      <c r="R648" t="s">
        <v>1073</v>
      </c>
      <c r="S648" t="s">
        <v>1074</v>
      </c>
      <c r="V648" t="s">
        <v>1087</v>
      </c>
    </row>
    <row r="649" spans="1:23">
      <c r="A649" t="s">
        <v>26</v>
      </c>
      <c r="B649">
        <v>12900976</v>
      </c>
      <c r="C649">
        <v>20150202</v>
      </c>
      <c r="D649" t="s">
        <v>27</v>
      </c>
    </row>
    <row r="650" spans="1:23">
      <c r="A650" t="s">
        <v>28</v>
      </c>
      <c r="B650" t="str">
        <f>HYPERLINK("http://node-02:8194/pid,12900976,20150202,prediction_time_crc,demographics&amp;P_Red&amp;P_Red2&amp;P_BP&amp;P_Cholesterol&amp;P_Diabetes&amp;P_Renal&amp;P_Liver&amp;P_White&amp;P_IONS&amp;drugs_heatmap&amp;RC","OpenViewer")</f>
        <v>OpenViewer</v>
      </c>
    </row>
    <row r="652" spans="1:23">
      <c r="A652">
        <v>12975454</v>
      </c>
      <c r="B652">
        <v>20151014</v>
      </c>
      <c r="C652">
        <v>0</v>
      </c>
      <c r="D652">
        <v>0.93911299999999998</v>
      </c>
      <c r="E652" t="s">
        <v>1090</v>
      </c>
      <c r="F652" t="s">
        <v>3597</v>
      </c>
      <c r="G652" t="s">
        <v>5495</v>
      </c>
      <c r="H652" t="s">
        <v>6826</v>
      </c>
      <c r="J652" t="s">
        <v>1102</v>
      </c>
      <c r="K652" t="s">
        <v>1103</v>
      </c>
      <c r="N652" t="s">
        <v>1091</v>
      </c>
      <c r="R652" t="s">
        <v>1091</v>
      </c>
      <c r="V652" t="s">
        <v>1091</v>
      </c>
    </row>
    <row r="653" spans="1:23">
      <c r="A653">
        <v>12975454</v>
      </c>
      <c r="B653">
        <v>20151014</v>
      </c>
      <c r="C653">
        <v>0</v>
      </c>
      <c r="D653">
        <v>0.93911299999999998</v>
      </c>
      <c r="E653" t="s">
        <v>1092</v>
      </c>
      <c r="F653" t="s">
        <v>3598</v>
      </c>
      <c r="G653" t="s">
        <v>5496</v>
      </c>
      <c r="H653" t="s">
        <v>6827</v>
      </c>
      <c r="J653" t="s">
        <v>1096</v>
      </c>
      <c r="R653" t="s">
        <v>7687</v>
      </c>
      <c r="S653" t="s">
        <v>7688</v>
      </c>
    </row>
    <row r="654" spans="1:23">
      <c r="A654">
        <v>12975454</v>
      </c>
      <c r="B654">
        <v>20151014</v>
      </c>
      <c r="C654">
        <v>0</v>
      </c>
      <c r="D654">
        <v>0.93911299999999998</v>
      </c>
      <c r="E654" t="s">
        <v>1093</v>
      </c>
      <c r="F654" t="s">
        <v>3599</v>
      </c>
      <c r="G654" t="s">
        <v>5497</v>
      </c>
      <c r="H654" t="s">
        <v>6828</v>
      </c>
      <c r="J654" t="s">
        <v>1091</v>
      </c>
      <c r="N654" t="s">
        <v>1094</v>
      </c>
      <c r="R654" t="s">
        <v>1098</v>
      </c>
      <c r="V654" t="s">
        <v>1094</v>
      </c>
    </row>
    <row r="655" spans="1:23">
      <c r="A655">
        <v>12975454</v>
      </c>
      <c r="B655">
        <v>20151014</v>
      </c>
      <c r="C655">
        <v>0</v>
      </c>
      <c r="D655">
        <v>0.93911299999999998</v>
      </c>
      <c r="E655" t="s">
        <v>1095</v>
      </c>
      <c r="F655" t="s">
        <v>3600</v>
      </c>
      <c r="G655" t="s">
        <v>5498</v>
      </c>
      <c r="H655" t="s">
        <v>6829</v>
      </c>
      <c r="J655" t="s">
        <v>3601</v>
      </c>
      <c r="K655" t="s">
        <v>3602</v>
      </c>
      <c r="N655" t="s">
        <v>1096</v>
      </c>
      <c r="R655" t="s">
        <v>1109</v>
      </c>
      <c r="S655" t="s">
        <v>1110</v>
      </c>
      <c r="V655" t="s">
        <v>1100</v>
      </c>
    </row>
    <row r="656" spans="1:23">
      <c r="A656">
        <v>12975454</v>
      </c>
      <c r="B656">
        <v>20151014</v>
      </c>
      <c r="C656">
        <v>0</v>
      </c>
      <c r="D656">
        <v>0.93911299999999998</v>
      </c>
      <c r="E656" t="s">
        <v>1097</v>
      </c>
      <c r="F656" t="s">
        <v>3603</v>
      </c>
      <c r="G656" t="s">
        <v>5499</v>
      </c>
      <c r="H656" t="s">
        <v>6830</v>
      </c>
      <c r="J656" t="s">
        <v>3604</v>
      </c>
      <c r="K656" t="s">
        <v>3605</v>
      </c>
      <c r="N656" t="s">
        <v>1098</v>
      </c>
      <c r="R656" t="s">
        <v>1096</v>
      </c>
      <c r="V656" t="s">
        <v>1098</v>
      </c>
    </row>
    <row r="657" spans="1:23">
      <c r="A657">
        <v>12975454</v>
      </c>
      <c r="B657">
        <v>20151014</v>
      </c>
      <c r="C657">
        <v>0</v>
      </c>
      <c r="D657">
        <v>0.93911299999999998</v>
      </c>
      <c r="E657" t="s">
        <v>1099</v>
      </c>
      <c r="F657" t="s">
        <v>3606</v>
      </c>
      <c r="G657" t="s">
        <v>5500</v>
      </c>
      <c r="H657" t="s">
        <v>6831</v>
      </c>
      <c r="J657" t="s">
        <v>3607</v>
      </c>
      <c r="K657" t="s">
        <v>3608</v>
      </c>
      <c r="N657" t="s">
        <v>1100</v>
      </c>
      <c r="R657" t="s">
        <v>3610</v>
      </c>
      <c r="S657" t="s">
        <v>3611</v>
      </c>
      <c r="V657" t="s">
        <v>1109</v>
      </c>
      <c r="W657" t="s">
        <v>1110</v>
      </c>
    </row>
    <row r="658" spans="1:23">
      <c r="A658">
        <v>12975454</v>
      </c>
      <c r="B658">
        <v>20151014</v>
      </c>
      <c r="C658">
        <v>0</v>
      </c>
      <c r="D658">
        <v>0.93911299999999998</v>
      </c>
      <c r="E658" t="s">
        <v>1101</v>
      </c>
      <c r="F658" t="s">
        <v>3609</v>
      </c>
      <c r="G658" t="s">
        <v>5501</v>
      </c>
      <c r="H658" t="s">
        <v>6832</v>
      </c>
      <c r="J658" t="s">
        <v>3610</v>
      </c>
      <c r="K658" t="s">
        <v>3611</v>
      </c>
      <c r="N658" t="s">
        <v>1102</v>
      </c>
      <c r="O658" t="s">
        <v>1103</v>
      </c>
      <c r="R658" t="s">
        <v>1100</v>
      </c>
      <c r="V658" t="s">
        <v>5502</v>
      </c>
      <c r="W658" t="s">
        <v>5503</v>
      </c>
    </row>
    <row r="659" spans="1:23">
      <c r="A659">
        <v>12975454</v>
      </c>
      <c r="B659">
        <v>20151014</v>
      </c>
      <c r="C659">
        <v>0</v>
      </c>
      <c r="D659">
        <v>0.93911299999999998</v>
      </c>
      <c r="E659" t="s">
        <v>1104</v>
      </c>
      <c r="F659" t="s">
        <v>3612</v>
      </c>
      <c r="G659" t="s">
        <v>5504</v>
      </c>
      <c r="H659" t="s">
        <v>6833</v>
      </c>
      <c r="J659" t="s">
        <v>1094</v>
      </c>
      <c r="N659" t="s">
        <v>1105</v>
      </c>
      <c r="R659" t="s">
        <v>3604</v>
      </c>
      <c r="S659" t="s">
        <v>3605</v>
      </c>
      <c r="V659" t="s">
        <v>1102</v>
      </c>
      <c r="W659" t="s">
        <v>1103</v>
      </c>
    </row>
    <row r="660" spans="1:23">
      <c r="A660">
        <v>12975454</v>
      </c>
      <c r="B660">
        <v>20151014</v>
      </c>
      <c r="C660">
        <v>0</v>
      </c>
      <c r="D660">
        <v>0.93911299999999998</v>
      </c>
      <c r="E660" t="s">
        <v>1106</v>
      </c>
      <c r="F660" t="s">
        <v>3613</v>
      </c>
      <c r="G660" t="s">
        <v>5505</v>
      </c>
      <c r="H660" t="s">
        <v>6834</v>
      </c>
      <c r="J660" t="s">
        <v>1109</v>
      </c>
      <c r="K660" t="s">
        <v>1110</v>
      </c>
      <c r="N660" t="s">
        <v>1107</v>
      </c>
      <c r="R660" t="s">
        <v>7689</v>
      </c>
      <c r="S660" t="s">
        <v>7690</v>
      </c>
      <c r="V660" t="s">
        <v>1107</v>
      </c>
    </row>
    <row r="661" spans="1:23">
      <c r="A661">
        <v>12975454</v>
      </c>
      <c r="B661">
        <v>20151014</v>
      </c>
      <c r="C661">
        <v>0</v>
      </c>
      <c r="D661">
        <v>0.93911299999999998</v>
      </c>
      <c r="E661" t="s">
        <v>1108</v>
      </c>
      <c r="F661" t="s">
        <v>3614</v>
      </c>
      <c r="G661" t="s">
        <v>5506</v>
      </c>
      <c r="H661" t="s">
        <v>6835</v>
      </c>
      <c r="J661" t="s">
        <v>3615</v>
      </c>
      <c r="K661" t="s">
        <v>3616</v>
      </c>
      <c r="N661" t="s">
        <v>1109</v>
      </c>
      <c r="O661" t="s">
        <v>1110</v>
      </c>
      <c r="R661" t="s">
        <v>1094</v>
      </c>
      <c r="V661" t="s">
        <v>5507</v>
      </c>
    </row>
    <row r="662" spans="1:23">
      <c r="A662" t="s">
        <v>26</v>
      </c>
      <c r="B662">
        <v>12975454</v>
      </c>
      <c r="C662">
        <v>20151014</v>
      </c>
      <c r="D662" t="s">
        <v>27</v>
      </c>
    </row>
    <row r="663" spans="1:23">
      <c r="A663" t="s">
        <v>28</v>
      </c>
      <c r="B663" t="str">
        <f>HYPERLINK("http://node-02:8194/pid,12975454,20151014,prediction_time_crc,demographics&amp;P_Red&amp;P_Red2&amp;P_BP&amp;P_Cholesterol&amp;P_Diabetes&amp;P_Renal&amp;P_Liver&amp;P_White&amp;P_IONS&amp;drugs_heatmap&amp;RC","OpenViewer")</f>
        <v>OpenViewer</v>
      </c>
    </row>
    <row r="665" spans="1:23">
      <c r="A665">
        <v>13488857</v>
      </c>
      <c r="B665">
        <v>20151127</v>
      </c>
      <c r="C665">
        <v>1</v>
      </c>
      <c r="D665">
        <v>0.95894800000000002</v>
      </c>
      <c r="E665" t="s">
        <v>1111</v>
      </c>
      <c r="F665" t="s">
        <v>3617</v>
      </c>
      <c r="G665" t="s">
        <v>5508</v>
      </c>
      <c r="H665" t="s">
        <v>6836</v>
      </c>
      <c r="J665" t="s">
        <v>1124</v>
      </c>
      <c r="K665" t="s">
        <v>1125</v>
      </c>
      <c r="L665" t="s">
        <v>1126</v>
      </c>
      <c r="N665" t="s">
        <v>1112</v>
      </c>
      <c r="R665" t="s">
        <v>1112</v>
      </c>
      <c r="V665" t="s">
        <v>1112</v>
      </c>
    </row>
    <row r="666" spans="1:23">
      <c r="A666">
        <v>13488857</v>
      </c>
      <c r="B666">
        <v>20151127</v>
      </c>
      <c r="C666">
        <v>1</v>
      </c>
      <c r="D666">
        <v>0.95894800000000002</v>
      </c>
      <c r="E666" t="s">
        <v>1113</v>
      </c>
      <c r="F666" t="s">
        <v>3618</v>
      </c>
      <c r="G666" t="s">
        <v>5509</v>
      </c>
      <c r="H666" t="s">
        <v>6837</v>
      </c>
      <c r="J666" t="s">
        <v>1118</v>
      </c>
      <c r="N666" t="s">
        <v>1114</v>
      </c>
      <c r="O666" t="s">
        <v>1115</v>
      </c>
      <c r="R666" t="s">
        <v>1132</v>
      </c>
      <c r="S666" t="s">
        <v>1133</v>
      </c>
    </row>
    <row r="667" spans="1:23">
      <c r="A667">
        <v>13488857</v>
      </c>
      <c r="B667">
        <v>20151127</v>
      </c>
      <c r="C667">
        <v>1</v>
      </c>
      <c r="D667">
        <v>0.95894800000000002</v>
      </c>
      <c r="E667" t="s">
        <v>1116</v>
      </c>
      <c r="F667" t="s">
        <v>3619</v>
      </c>
      <c r="G667" t="s">
        <v>5510</v>
      </c>
      <c r="H667" t="s">
        <v>6838</v>
      </c>
      <c r="J667" t="s">
        <v>3620</v>
      </c>
      <c r="K667" t="s">
        <v>3621</v>
      </c>
      <c r="L667" t="s">
        <v>3622</v>
      </c>
      <c r="R667" t="s">
        <v>1120</v>
      </c>
      <c r="V667" t="s">
        <v>1114</v>
      </c>
      <c r="W667" t="s">
        <v>1115</v>
      </c>
    </row>
    <row r="668" spans="1:23">
      <c r="A668">
        <v>13488857</v>
      </c>
      <c r="B668">
        <v>20151127</v>
      </c>
      <c r="C668">
        <v>1</v>
      </c>
      <c r="D668">
        <v>0.95894800000000002</v>
      </c>
      <c r="E668" t="s">
        <v>1117</v>
      </c>
      <c r="F668" t="s">
        <v>3623</v>
      </c>
      <c r="G668" t="s">
        <v>5511</v>
      </c>
      <c r="H668" t="s">
        <v>6839</v>
      </c>
      <c r="J668" t="s">
        <v>1114</v>
      </c>
      <c r="K668" t="s">
        <v>1115</v>
      </c>
      <c r="N668" t="s">
        <v>1118</v>
      </c>
      <c r="R668" t="s">
        <v>1118</v>
      </c>
      <c r="V668" t="s">
        <v>1122</v>
      </c>
    </row>
    <row r="669" spans="1:23">
      <c r="A669">
        <v>13488857</v>
      </c>
      <c r="B669">
        <v>20151127</v>
      </c>
      <c r="C669">
        <v>1</v>
      </c>
      <c r="D669">
        <v>0.95894800000000002</v>
      </c>
      <c r="E669" t="s">
        <v>1119</v>
      </c>
      <c r="F669" t="s">
        <v>3624</v>
      </c>
      <c r="G669" t="s">
        <v>5512</v>
      </c>
      <c r="H669" t="s">
        <v>6840</v>
      </c>
      <c r="J669" t="s">
        <v>3625</v>
      </c>
      <c r="K669" t="s">
        <v>3626</v>
      </c>
      <c r="L669" t="s">
        <v>3627</v>
      </c>
      <c r="N669" t="s">
        <v>1120</v>
      </c>
      <c r="R669" t="s">
        <v>3625</v>
      </c>
      <c r="S669" t="s">
        <v>3626</v>
      </c>
      <c r="T669" t="s">
        <v>3627</v>
      </c>
      <c r="V669" t="s">
        <v>1120</v>
      </c>
    </row>
    <row r="670" spans="1:23">
      <c r="A670">
        <v>13488857</v>
      </c>
      <c r="B670">
        <v>20151127</v>
      </c>
      <c r="C670">
        <v>1</v>
      </c>
      <c r="D670">
        <v>0.95894800000000002</v>
      </c>
      <c r="E670" t="s">
        <v>1121</v>
      </c>
      <c r="F670" t="s">
        <v>3628</v>
      </c>
      <c r="G670" t="s">
        <v>5513</v>
      </c>
      <c r="H670" t="s">
        <v>6841</v>
      </c>
      <c r="J670" t="s">
        <v>3629</v>
      </c>
      <c r="N670" t="s">
        <v>1122</v>
      </c>
      <c r="R670" t="s">
        <v>1128</v>
      </c>
      <c r="V670" t="s">
        <v>1128</v>
      </c>
    </row>
    <row r="671" spans="1:23">
      <c r="A671">
        <v>13488857</v>
      </c>
      <c r="B671">
        <v>20151127</v>
      </c>
      <c r="C671">
        <v>1</v>
      </c>
      <c r="D671">
        <v>0.95894800000000002</v>
      </c>
      <c r="E671" t="s">
        <v>1123</v>
      </c>
      <c r="F671" t="s">
        <v>3630</v>
      </c>
      <c r="G671" t="s">
        <v>5514</v>
      </c>
      <c r="H671" t="s">
        <v>6842</v>
      </c>
      <c r="J671" t="s">
        <v>1112</v>
      </c>
      <c r="N671" t="s">
        <v>1124</v>
      </c>
      <c r="O671" t="s">
        <v>1125</v>
      </c>
      <c r="P671" t="s">
        <v>1126</v>
      </c>
      <c r="R671" t="s">
        <v>3635</v>
      </c>
      <c r="V671" t="s">
        <v>1132</v>
      </c>
      <c r="W671" t="s">
        <v>1133</v>
      </c>
    </row>
    <row r="672" spans="1:23">
      <c r="A672">
        <v>13488857</v>
      </c>
      <c r="B672">
        <v>20151127</v>
      </c>
      <c r="C672">
        <v>1</v>
      </c>
      <c r="D672">
        <v>0.95894800000000002</v>
      </c>
      <c r="E672" t="s">
        <v>1127</v>
      </c>
      <c r="F672" t="s">
        <v>3631</v>
      </c>
      <c r="G672" t="s">
        <v>5515</v>
      </c>
      <c r="H672" t="s">
        <v>6843</v>
      </c>
      <c r="J672" t="s">
        <v>3632</v>
      </c>
      <c r="K672" t="s">
        <v>3633</v>
      </c>
      <c r="N672" t="s">
        <v>1128</v>
      </c>
      <c r="R672" t="s">
        <v>1124</v>
      </c>
      <c r="S672" t="s">
        <v>1125</v>
      </c>
      <c r="T672" t="s">
        <v>1126</v>
      </c>
      <c r="V672" t="s">
        <v>3629</v>
      </c>
    </row>
    <row r="673" spans="1:24">
      <c r="A673">
        <v>13488857</v>
      </c>
      <c r="B673">
        <v>20151127</v>
      </c>
      <c r="C673">
        <v>1</v>
      </c>
      <c r="D673">
        <v>0.95894800000000002</v>
      </c>
      <c r="E673" t="s">
        <v>1129</v>
      </c>
      <c r="F673" t="s">
        <v>3634</v>
      </c>
      <c r="G673" t="s">
        <v>5516</v>
      </c>
      <c r="H673" t="s">
        <v>6844</v>
      </c>
      <c r="J673" t="s">
        <v>3635</v>
      </c>
      <c r="N673" t="s">
        <v>1130</v>
      </c>
      <c r="R673" t="s">
        <v>1122</v>
      </c>
      <c r="V673" t="s">
        <v>1124</v>
      </c>
      <c r="W673" t="s">
        <v>1125</v>
      </c>
      <c r="X673" t="s">
        <v>1126</v>
      </c>
    </row>
    <row r="674" spans="1:24">
      <c r="A674">
        <v>13488857</v>
      </c>
      <c r="B674">
        <v>20151127</v>
      </c>
      <c r="C674">
        <v>1</v>
      </c>
      <c r="D674">
        <v>0.95894800000000002</v>
      </c>
      <c r="E674" t="s">
        <v>1131</v>
      </c>
      <c r="F674" t="s">
        <v>3636</v>
      </c>
      <c r="G674" t="s">
        <v>5517</v>
      </c>
      <c r="H674" t="s">
        <v>6845</v>
      </c>
      <c r="J674" t="s">
        <v>1132</v>
      </c>
      <c r="K674" t="s">
        <v>1133</v>
      </c>
      <c r="N674" t="s">
        <v>1132</v>
      </c>
      <c r="O674" t="s">
        <v>1133</v>
      </c>
      <c r="R674" t="s">
        <v>1114</v>
      </c>
      <c r="S674" t="s">
        <v>1115</v>
      </c>
      <c r="V674" t="s">
        <v>1130</v>
      </c>
    </row>
    <row r="675" spans="1:24">
      <c r="A675" t="s">
        <v>26</v>
      </c>
      <c r="B675">
        <v>13488857</v>
      </c>
      <c r="C675">
        <v>20151127</v>
      </c>
      <c r="D675" t="s">
        <v>27</v>
      </c>
    </row>
    <row r="676" spans="1:24">
      <c r="A676" t="s">
        <v>28</v>
      </c>
      <c r="B676" t="str">
        <f>HYPERLINK("http://node-02:8194/pid,13488857,20151127,prediction_time_crc,demographics&amp;P_Red&amp;P_Red2&amp;P_BP&amp;P_Cholesterol&amp;P_Diabetes&amp;P_Renal&amp;P_Liver&amp;P_White&amp;P_IONS&amp;drugs_heatmap&amp;RC","OpenViewer")</f>
        <v>OpenViewer</v>
      </c>
    </row>
    <row r="678" spans="1:24">
      <c r="A678">
        <v>13488857</v>
      </c>
      <c r="B678">
        <v>20151207</v>
      </c>
      <c r="C678">
        <v>1</v>
      </c>
      <c r="D678">
        <v>0.958816</v>
      </c>
      <c r="E678" t="s">
        <v>1134</v>
      </c>
      <c r="F678" t="s">
        <v>3637</v>
      </c>
      <c r="G678" t="s">
        <v>5518</v>
      </c>
      <c r="H678" t="s">
        <v>6846</v>
      </c>
      <c r="J678" t="s">
        <v>1147</v>
      </c>
      <c r="K678" t="s">
        <v>1148</v>
      </c>
      <c r="N678" t="s">
        <v>1135</v>
      </c>
      <c r="R678" t="s">
        <v>1135</v>
      </c>
      <c r="V678" t="s">
        <v>1135</v>
      </c>
    </row>
    <row r="679" spans="1:24">
      <c r="A679">
        <v>13488857</v>
      </c>
      <c r="B679">
        <v>20151207</v>
      </c>
      <c r="C679">
        <v>1</v>
      </c>
      <c r="D679">
        <v>0.958816</v>
      </c>
      <c r="E679" t="s">
        <v>1136</v>
      </c>
      <c r="F679" t="s">
        <v>3638</v>
      </c>
      <c r="G679" t="s">
        <v>5519</v>
      </c>
      <c r="H679" t="s">
        <v>6847</v>
      </c>
      <c r="J679" t="s">
        <v>1141</v>
      </c>
      <c r="N679" t="s">
        <v>1137</v>
      </c>
      <c r="O679" t="s">
        <v>1138</v>
      </c>
      <c r="R679" t="s">
        <v>1154</v>
      </c>
      <c r="S679" t="s">
        <v>1155</v>
      </c>
    </row>
    <row r="680" spans="1:24">
      <c r="A680">
        <v>13488857</v>
      </c>
      <c r="B680">
        <v>20151207</v>
      </c>
      <c r="C680">
        <v>1</v>
      </c>
      <c r="D680">
        <v>0.958816</v>
      </c>
      <c r="E680" t="s">
        <v>1139</v>
      </c>
      <c r="F680" t="s">
        <v>3639</v>
      </c>
      <c r="G680" t="s">
        <v>5520</v>
      </c>
      <c r="H680" t="s">
        <v>6848</v>
      </c>
      <c r="J680" t="s">
        <v>3640</v>
      </c>
      <c r="K680" t="s">
        <v>3641</v>
      </c>
      <c r="L680" t="s">
        <v>3642</v>
      </c>
      <c r="R680" t="s">
        <v>1143</v>
      </c>
      <c r="V680" t="s">
        <v>1137</v>
      </c>
      <c r="W680" t="s">
        <v>1138</v>
      </c>
    </row>
    <row r="681" spans="1:24">
      <c r="A681">
        <v>13488857</v>
      </c>
      <c r="B681">
        <v>20151207</v>
      </c>
      <c r="C681">
        <v>1</v>
      </c>
      <c r="D681">
        <v>0.958816</v>
      </c>
      <c r="E681" t="s">
        <v>1140</v>
      </c>
      <c r="F681" t="s">
        <v>3643</v>
      </c>
      <c r="G681" t="s">
        <v>5521</v>
      </c>
      <c r="H681" t="s">
        <v>6849</v>
      </c>
      <c r="J681" t="s">
        <v>1137</v>
      </c>
      <c r="K681" t="s">
        <v>1138</v>
      </c>
      <c r="N681" t="s">
        <v>1141</v>
      </c>
      <c r="R681" t="s">
        <v>1141</v>
      </c>
      <c r="V681" t="s">
        <v>1145</v>
      </c>
    </row>
    <row r="682" spans="1:24">
      <c r="A682">
        <v>13488857</v>
      </c>
      <c r="B682">
        <v>20151207</v>
      </c>
      <c r="C682">
        <v>1</v>
      </c>
      <c r="D682">
        <v>0.958816</v>
      </c>
      <c r="E682" t="s">
        <v>1142</v>
      </c>
      <c r="F682" t="s">
        <v>3644</v>
      </c>
      <c r="G682" t="s">
        <v>5522</v>
      </c>
      <c r="H682" t="s">
        <v>6850</v>
      </c>
      <c r="J682" t="s">
        <v>3645</v>
      </c>
      <c r="K682" t="s">
        <v>3646</v>
      </c>
      <c r="L682" t="s">
        <v>3647</v>
      </c>
      <c r="N682" t="s">
        <v>1143</v>
      </c>
      <c r="R682" t="s">
        <v>3645</v>
      </c>
      <c r="S682" t="s">
        <v>3646</v>
      </c>
      <c r="T682" t="s">
        <v>3647</v>
      </c>
      <c r="V682" t="s">
        <v>1143</v>
      </c>
    </row>
    <row r="683" spans="1:24">
      <c r="A683">
        <v>13488857</v>
      </c>
      <c r="B683">
        <v>20151207</v>
      </c>
      <c r="C683">
        <v>1</v>
      </c>
      <c r="D683">
        <v>0.958816</v>
      </c>
      <c r="E683" t="s">
        <v>1144</v>
      </c>
      <c r="F683" t="s">
        <v>3648</v>
      </c>
      <c r="G683" t="s">
        <v>5523</v>
      </c>
      <c r="H683" t="s">
        <v>6851</v>
      </c>
      <c r="J683" t="s">
        <v>3649</v>
      </c>
      <c r="N683" t="s">
        <v>1145</v>
      </c>
      <c r="R683" t="s">
        <v>1150</v>
      </c>
      <c r="V683" t="s">
        <v>1150</v>
      </c>
    </row>
    <row r="684" spans="1:24">
      <c r="A684">
        <v>13488857</v>
      </c>
      <c r="B684">
        <v>20151207</v>
      </c>
      <c r="C684">
        <v>1</v>
      </c>
      <c r="D684">
        <v>0.958816</v>
      </c>
      <c r="E684" t="s">
        <v>1146</v>
      </c>
      <c r="F684" t="s">
        <v>3650</v>
      </c>
      <c r="G684" t="s">
        <v>5524</v>
      </c>
      <c r="H684" t="s">
        <v>6852</v>
      </c>
      <c r="J684" t="s">
        <v>1135</v>
      </c>
      <c r="N684" t="s">
        <v>1147</v>
      </c>
      <c r="O684" t="s">
        <v>1148</v>
      </c>
      <c r="R684" t="s">
        <v>3655</v>
      </c>
      <c r="V684" t="s">
        <v>1154</v>
      </c>
      <c r="W684" t="s">
        <v>1155</v>
      </c>
    </row>
    <row r="685" spans="1:24">
      <c r="A685">
        <v>13488857</v>
      </c>
      <c r="B685">
        <v>20151207</v>
      </c>
      <c r="C685">
        <v>1</v>
      </c>
      <c r="D685">
        <v>0.958816</v>
      </c>
      <c r="E685" t="s">
        <v>1149</v>
      </c>
      <c r="F685" t="s">
        <v>3651</v>
      </c>
      <c r="G685" t="s">
        <v>5525</v>
      </c>
      <c r="H685" t="s">
        <v>6853</v>
      </c>
      <c r="J685" t="s">
        <v>3652</v>
      </c>
      <c r="K685" t="s">
        <v>3653</v>
      </c>
      <c r="N685" t="s">
        <v>1150</v>
      </c>
      <c r="R685" t="s">
        <v>1147</v>
      </c>
      <c r="S685" t="s">
        <v>1148</v>
      </c>
      <c r="V685" t="s">
        <v>1152</v>
      </c>
    </row>
    <row r="686" spans="1:24">
      <c r="A686">
        <v>13488857</v>
      </c>
      <c r="B686">
        <v>20151207</v>
      </c>
      <c r="C686">
        <v>1</v>
      </c>
      <c r="D686">
        <v>0.958816</v>
      </c>
      <c r="E686" t="s">
        <v>1151</v>
      </c>
      <c r="F686" t="s">
        <v>3654</v>
      </c>
      <c r="G686" t="s">
        <v>5526</v>
      </c>
      <c r="H686" t="s">
        <v>6854</v>
      </c>
      <c r="J686" t="s">
        <v>3655</v>
      </c>
      <c r="N686" t="s">
        <v>1152</v>
      </c>
      <c r="R686" t="s">
        <v>1145</v>
      </c>
      <c r="V686" t="s">
        <v>1147</v>
      </c>
      <c r="W686" t="s">
        <v>1148</v>
      </c>
    </row>
    <row r="687" spans="1:24">
      <c r="A687">
        <v>13488857</v>
      </c>
      <c r="B687">
        <v>20151207</v>
      </c>
      <c r="C687">
        <v>1</v>
      </c>
      <c r="D687">
        <v>0.958816</v>
      </c>
      <c r="E687" t="s">
        <v>1153</v>
      </c>
      <c r="F687" t="s">
        <v>3656</v>
      </c>
      <c r="G687" t="s">
        <v>5527</v>
      </c>
      <c r="H687" t="s">
        <v>6855</v>
      </c>
      <c r="J687" t="s">
        <v>1154</v>
      </c>
      <c r="K687" t="s">
        <v>1155</v>
      </c>
      <c r="N687" t="s">
        <v>1154</v>
      </c>
      <c r="O687" t="s">
        <v>1155</v>
      </c>
      <c r="R687" t="s">
        <v>1137</v>
      </c>
      <c r="S687" t="s">
        <v>1138</v>
      </c>
      <c r="V687" t="s">
        <v>5528</v>
      </c>
    </row>
    <row r="688" spans="1:24">
      <c r="A688" t="s">
        <v>26</v>
      </c>
      <c r="B688">
        <v>13488857</v>
      </c>
      <c r="C688">
        <v>20151207</v>
      </c>
      <c r="D688" t="s">
        <v>27</v>
      </c>
    </row>
    <row r="689" spans="1:23">
      <c r="A689" t="s">
        <v>28</v>
      </c>
      <c r="B689" t="str">
        <f>HYPERLINK("http://node-02:8194/pid,13488857,20151207,prediction_time_crc,demographics&amp;P_Red&amp;P_Red2&amp;P_BP&amp;P_Cholesterol&amp;P_Diabetes&amp;P_Renal&amp;P_Liver&amp;P_White&amp;P_IONS&amp;drugs_heatmap&amp;RC","OpenViewer")</f>
        <v>OpenViewer</v>
      </c>
    </row>
    <row r="691" spans="1:23">
      <c r="A691">
        <v>13638764</v>
      </c>
      <c r="B691">
        <v>20151106</v>
      </c>
      <c r="C691">
        <v>0</v>
      </c>
      <c r="D691">
        <v>1.9911299999999998E-3</v>
      </c>
      <c r="E691" t="s">
        <v>1156</v>
      </c>
      <c r="F691" t="s">
        <v>3657</v>
      </c>
      <c r="G691" t="s">
        <v>5529</v>
      </c>
      <c r="H691" t="s">
        <v>6856</v>
      </c>
    </row>
    <row r="692" spans="1:23">
      <c r="A692">
        <v>13638764</v>
      </c>
      <c r="B692">
        <v>20151106</v>
      </c>
      <c r="C692">
        <v>0</v>
      </c>
      <c r="D692">
        <v>1.9911299999999998E-3</v>
      </c>
      <c r="E692" t="s">
        <v>1157</v>
      </c>
      <c r="F692" t="s">
        <v>3658</v>
      </c>
      <c r="G692" t="s">
        <v>5530</v>
      </c>
      <c r="H692" t="s">
        <v>6857</v>
      </c>
      <c r="J692" t="s">
        <v>1179</v>
      </c>
      <c r="N692" t="s">
        <v>1158</v>
      </c>
      <c r="O692" t="s">
        <v>1159</v>
      </c>
      <c r="R692" t="s">
        <v>7691</v>
      </c>
      <c r="V692" t="s">
        <v>1164</v>
      </c>
    </row>
    <row r="693" spans="1:23">
      <c r="A693">
        <v>13638764</v>
      </c>
      <c r="B693">
        <v>20151106</v>
      </c>
      <c r="C693">
        <v>0</v>
      </c>
      <c r="D693">
        <v>1.9911299999999998E-3</v>
      </c>
      <c r="E693" t="s">
        <v>1160</v>
      </c>
      <c r="F693" t="s">
        <v>3659</v>
      </c>
      <c r="G693" t="s">
        <v>5531</v>
      </c>
      <c r="H693" t="s">
        <v>6858</v>
      </c>
      <c r="J693" t="s">
        <v>3660</v>
      </c>
      <c r="K693" t="s">
        <v>3661</v>
      </c>
      <c r="N693" t="s">
        <v>1161</v>
      </c>
      <c r="O693" t="s">
        <v>1162</v>
      </c>
      <c r="R693" t="s">
        <v>7692</v>
      </c>
      <c r="S693" t="s">
        <v>7693</v>
      </c>
      <c r="V693" t="s">
        <v>5532</v>
      </c>
    </row>
    <row r="694" spans="1:23">
      <c r="A694">
        <v>13638764</v>
      </c>
      <c r="B694">
        <v>20151106</v>
      </c>
      <c r="C694">
        <v>0</v>
      </c>
      <c r="D694">
        <v>1.9911299999999998E-3</v>
      </c>
      <c r="E694" t="s">
        <v>1163</v>
      </c>
      <c r="F694" t="s">
        <v>3662</v>
      </c>
      <c r="G694" t="s">
        <v>5533</v>
      </c>
      <c r="H694" t="s">
        <v>6859</v>
      </c>
      <c r="J694" t="s">
        <v>3663</v>
      </c>
      <c r="K694" t="s">
        <v>3664</v>
      </c>
      <c r="N694" t="s">
        <v>1164</v>
      </c>
      <c r="R694" t="s">
        <v>1179</v>
      </c>
      <c r="V694" t="s">
        <v>1158</v>
      </c>
      <c r="W694" t="s">
        <v>1159</v>
      </c>
    </row>
    <row r="695" spans="1:23">
      <c r="A695">
        <v>13638764</v>
      </c>
      <c r="B695">
        <v>20151106</v>
      </c>
      <c r="C695">
        <v>0</v>
      </c>
      <c r="D695">
        <v>1.9911299999999998E-3</v>
      </c>
      <c r="E695" t="s">
        <v>1165</v>
      </c>
      <c r="F695" t="s">
        <v>3665</v>
      </c>
      <c r="G695" t="s">
        <v>5534</v>
      </c>
      <c r="H695" t="s">
        <v>6860</v>
      </c>
      <c r="J695" t="s">
        <v>1161</v>
      </c>
      <c r="K695" t="s">
        <v>1162</v>
      </c>
      <c r="N695" t="s">
        <v>1166</v>
      </c>
      <c r="R695" t="s">
        <v>1161</v>
      </c>
      <c r="S695" t="s">
        <v>1162</v>
      </c>
      <c r="V695" t="s">
        <v>1168</v>
      </c>
      <c r="W695" t="s">
        <v>1169</v>
      </c>
    </row>
    <row r="696" spans="1:23">
      <c r="A696">
        <v>13638764</v>
      </c>
      <c r="B696">
        <v>20151106</v>
      </c>
      <c r="C696">
        <v>0</v>
      </c>
      <c r="D696">
        <v>1.9911299999999998E-3</v>
      </c>
      <c r="E696" t="s">
        <v>1167</v>
      </c>
      <c r="F696" t="s">
        <v>3666</v>
      </c>
      <c r="G696" t="s">
        <v>5535</v>
      </c>
      <c r="H696" t="s">
        <v>6861</v>
      </c>
      <c r="J696" t="s">
        <v>3667</v>
      </c>
      <c r="K696" t="s">
        <v>3668</v>
      </c>
      <c r="L696" t="s">
        <v>3669</v>
      </c>
      <c r="N696" t="s">
        <v>1168</v>
      </c>
      <c r="O696" t="s">
        <v>1169</v>
      </c>
      <c r="R696" t="s">
        <v>1168</v>
      </c>
      <c r="S696" t="s">
        <v>1169</v>
      </c>
      <c r="V696" t="s">
        <v>1161</v>
      </c>
      <c r="W696" t="s">
        <v>1162</v>
      </c>
    </row>
    <row r="697" spans="1:23">
      <c r="A697">
        <v>13638764</v>
      </c>
      <c r="B697">
        <v>20151106</v>
      </c>
      <c r="C697">
        <v>0</v>
      </c>
      <c r="D697">
        <v>1.9911299999999998E-3</v>
      </c>
      <c r="E697" t="s">
        <v>1170</v>
      </c>
      <c r="F697" t="s">
        <v>3670</v>
      </c>
      <c r="G697" t="s">
        <v>5536</v>
      </c>
      <c r="H697" t="s">
        <v>6862</v>
      </c>
      <c r="J697" t="s">
        <v>3671</v>
      </c>
      <c r="N697" t="s">
        <v>1171</v>
      </c>
      <c r="O697" t="s">
        <v>1172</v>
      </c>
      <c r="R697" t="s">
        <v>3663</v>
      </c>
      <c r="S697" t="s">
        <v>3664</v>
      </c>
      <c r="V697" t="s">
        <v>1166</v>
      </c>
    </row>
    <row r="698" spans="1:23">
      <c r="A698">
        <v>13638764</v>
      </c>
      <c r="B698">
        <v>20151106</v>
      </c>
      <c r="C698">
        <v>0</v>
      </c>
      <c r="D698">
        <v>1.9911299999999998E-3</v>
      </c>
      <c r="E698" t="s">
        <v>1173</v>
      </c>
      <c r="F698" t="s">
        <v>3672</v>
      </c>
      <c r="G698" t="s">
        <v>5537</v>
      </c>
      <c r="H698" t="s">
        <v>6863</v>
      </c>
      <c r="J698" t="s">
        <v>1158</v>
      </c>
      <c r="K698" t="s">
        <v>1159</v>
      </c>
      <c r="N698" t="s">
        <v>1174</v>
      </c>
      <c r="O698" t="s">
        <v>1175</v>
      </c>
      <c r="R698" t="s">
        <v>7694</v>
      </c>
      <c r="V698" t="s">
        <v>1171</v>
      </c>
      <c r="W698" t="s">
        <v>1172</v>
      </c>
    </row>
    <row r="699" spans="1:23">
      <c r="A699">
        <v>13638764</v>
      </c>
      <c r="B699">
        <v>20151106</v>
      </c>
      <c r="C699">
        <v>0</v>
      </c>
      <c r="D699">
        <v>1.9911299999999998E-3</v>
      </c>
      <c r="E699" t="s">
        <v>1176</v>
      </c>
      <c r="F699" t="s">
        <v>3673</v>
      </c>
      <c r="G699" t="s">
        <v>5538</v>
      </c>
      <c r="H699" t="s">
        <v>6864</v>
      </c>
      <c r="J699" t="s">
        <v>1171</v>
      </c>
      <c r="K699" t="s">
        <v>1172</v>
      </c>
      <c r="N699" t="s">
        <v>1177</v>
      </c>
      <c r="R699" t="s">
        <v>1174</v>
      </c>
      <c r="S699" t="s">
        <v>1175</v>
      </c>
      <c r="V699" t="s">
        <v>5539</v>
      </c>
    </row>
    <row r="700" spans="1:23">
      <c r="A700">
        <v>13638764</v>
      </c>
      <c r="B700">
        <v>20151106</v>
      </c>
      <c r="C700">
        <v>0</v>
      </c>
      <c r="D700">
        <v>1.9911299999999998E-3</v>
      </c>
      <c r="E700" t="s">
        <v>1178</v>
      </c>
      <c r="F700" t="s">
        <v>3674</v>
      </c>
      <c r="G700" t="s">
        <v>5540</v>
      </c>
      <c r="H700" t="s">
        <v>6865</v>
      </c>
      <c r="J700" t="s">
        <v>1177</v>
      </c>
      <c r="N700" t="s">
        <v>1179</v>
      </c>
      <c r="R700" t="s">
        <v>7695</v>
      </c>
      <c r="V700" t="s">
        <v>3663</v>
      </c>
      <c r="W700" t="s">
        <v>3664</v>
      </c>
    </row>
    <row r="701" spans="1:23">
      <c r="A701" t="s">
        <v>26</v>
      </c>
      <c r="B701">
        <v>13638764</v>
      </c>
      <c r="C701">
        <v>20151106</v>
      </c>
      <c r="D701" t="s">
        <v>27</v>
      </c>
    </row>
    <row r="702" spans="1:23">
      <c r="A702" t="s">
        <v>28</v>
      </c>
      <c r="B702" t="str">
        <f>HYPERLINK("http://node-02:8194/pid,13638764,20151106,prediction_time_crc,demographics&amp;P_Red&amp;P_Red2&amp;P_BP&amp;P_Cholesterol&amp;P_Diabetes&amp;P_Renal&amp;P_Liver&amp;P_White&amp;P_IONS&amp;drugs_heatmap&amp;RC","OpenViewer")</f>
        <v>OpenViewer</v>
      </c>
    </row>
    <row r="704" spans="1:23">
      <c r="A704">
        <v>13790302</v>
      </c>
      <c r="B704">
        <v>20150720</v>
      </c>
      <c r="C704">
        <v>0</v>
      </c>
      <c r="D704">
        <v>1.8651099999999999E-3</v>
      </c>
      <c r="E704" t="s">
        <v>1180</v>
      </c>
      <c r="F704" t="s">
        <v>3675</v>
      </c>
      <c r="G704" t="s">
        <v>5541</v>
      </c>
      <c r="H704" t="s">
        <v>6866</v>
      </c>
    </row>
    <row r="705" spans="1:23">
      <c r="A705">
        <v>13790302</v>
      </c>
      <c r="B705">
        <v>20150720</v>
      </c>
      <c r="C705">
        <v>0</v>
      </c>
      <c r="D705">
        <v>1.8651099999999999E-3</v>
      </c>
      <c r="E705" t="s">
        <v>1181</v>
      </c>
      <c r="F705" t="s">
        <v>3676</v>
      </c>
      <c r="G705" t="s">
        <v>5542</v>
      </c>
      <c r="H705" t="s">
        <v>6867</v>
      </c>
      <c r="J705" t="s">
        <v>3677</v>
      </c>
      <c r="N705" t="s">
        <v>1182</v>
      </c>
      <c r="R705" t="s">
        <v>7696</v>
      </c>
      <c r="V705" t="s">
        <v>1182</v>
      </c>
    </row>
    <row r="706" spans="1:23">
      <c r="A706">
        <v>13790302</v>
      </c>
      <c r="B706">
        <v>20150720</v>
      </c>
      <c r="C706">
        <v>0</v>
      </c>
      <c r="D706">
        <v>1.8651099999999999E-3</v>
      </c>
      <c r="E706" t="s">
        <v>1183</v>
      </c>
      <c r="F706" t="s">
        <v>3678</v>
      </c>
      <c r="G706" t="s">
        <v>5543</v>
      </c>
      <c r="H706" t="s">
        <v>6868</v>
      </c>
      <c r="J706" t="s">
        <v>1198</v>
      </c>
      <c r="K706" t="s">
        <v>1199</v>
      </c>
      <c r="N706" t="s">
        <v>1184</v>
      </c>
      <c r="O706" t="s">
        <v>1185</v>
      </c>
      <c r="R706" t="s">
        <v>3677</v>
      </c>
      <c r="V706" t="s">
        <v>1192</v>
      </c>
    </row>
    <row r="707" spans="1:23">
      <c r="A707">
        <v>13790302</v>
      </c>
      <c r="B707">
        <v>20150720</v>
      </c>
      <c r="C707">
        <v>0</v>
      </c>
      <c r="D707">
        <v>1.8651099999999999E-3</v>
      </c>
      <c r="E707" t="s">
        <v>1186</v>
      </c>
      <c r="F707" t="s">
        <v>3679</v>
      </c>
      <c r="G707" t="s">
        <v>5544</v>
      </c>
      <c r="H707" t="s">
        <v>6869</v>
      </c>
      <c r="J707" t="s">
        <v>3680</v>
      </c>
      <c r="K707" t="s">
        <v>3681</v>
      </c>
      <c r="N707" t="s">
        <v>1187</v>
      </c>
      <c r="R707" t="s">
        <v>1184</v>
      </c>
      <c r="S707" t="s">
        <v>1185</v>
      </c>
      <c r="V707" t="s">
        <v>1189</v>
      </c>
      <c r="W707" t="s">
        <v>1190</v>
      </c>
    </row>
    <row r="708" spans="1:23">
      <c r="A708">
        <v>13790302</v>
      </c>
      <c r="B708">
        <v>20150720</v>
      </c>
      <c r="C708">
        <v>0</v>
      </c>
      <c r="D708">
        <v>1.8651099999999999E-3</v>
      </c>
      <c r="E708" t="s">
        <v>1188</v>
      </c>
      <c r="F708" t="s">
        <v>3682</v>
      </c>
      <c r="G708" t="s">
        <v>5545</v>
      </c>
      <c r="H708" t="s">
        <v>6870</v>
      </c>
      <c r="J708" t="s">
        <v>1184</v>
      </c>
      <c r="K708" t="s">
        <v>1185</v>
      </c>
      <c r="N708" t="s">
        <v>1189</v>
      </c>
      <c r="O708" t="s">
        <v>1190</v>
      </c>
      <c r="R708" t="s">
        <v>1189</v>
      </c>
      <c r="S708" t="s">
        <v>1190</v>
      </c>
      <c r="V708" t="s">
        <v>1184</v>
      </c>
      <c r="W708" t="s">
        <v>1185</v>
      </c>
    </row>
    <row r="709" spans="1:23">
      <c r="A709">
        <v>13790302</v>
      </c>
      <c r="B709">
        <v>20150720</v>
      </c>
      <c r="C709">
        <v>0</v>
      </c>
      <c r="D709">
        <v>1.8651099999999999E-3</v>
      </c>
      <c r="E709" t="s">
        <v>1191</v>
      </c>
      <c r="F709" t="s">
        <v>3683</v>
      </c>
      <c r="G709" t="s">
        <v>5546</v>
      </c>
      <c r="H709" t="s">
        <v>6871</v>
      </c>
      <c r="J709" t="s">
        <v>3684</v>
      </c>
      <c r="K709" t="s">
        <v>3685</v>
      </c>
      <c r="L709" t="s">
        <v>3686</v>
      </c>
      <c r="N709" t="s">
        <v>1192</v>
      </c>
      <c r="R709" t="s">
        <v>3689</v>
      </c>
      <c r="S709" t="s">
        <v>3690</v>
      </c>
      <c r="V709" t="s">
        <v>1196</v>
      </c>
    </row>
    <row r="710" spans="1:23">
      <c r="A710">
        <v>13790302</v>
      </c>
      <c r="B710">
        <v>20150720</v>
      </c>
      <c r="C710">
        <v>0</v>
      </c>
      <c r="D710">
        <v>1.8651099999999999E-3</v>
      </c>
      <c r="E710" t="s">
        <v>1193</v>
      </c>
      <c r="F710" t="s">
        <v>3687</v>
      </c>
      <c r="G710" t="s">
        <v>5547</v>
      </c>
      <c r="H710" t="s">
        <v>6872</v>
      </c>
      <c r="J710" t="s">
        <v>1182</v>
      </c>
      <c r="N710" t="s">
        <v>1194</v>
      </c>
      <c r="R710" t="s">
        <v>7697</v>
      </c>
      <c r="V710" t="s">
        <v>1187</v>
      </c>
    </row>
    <row r="711" spans="1:23">
      <c r="A711">
        <v>13790302</v>
      </c>
      <c r="B711">
        <v>20150720</v>
      </c>
      <c r="C711">
        <v>0</v>
      </c>
      <c r="D711">
        <v>1.8651099999999999E-3</v>
      </c>
      <c r="E711" t="s">
        <v>1195</v>
      </c>
      <c r="F711" t="s">
        <v>3688</v>
      </c>
      <c r="G711" t="s">
        <v>5548</v>
      </c>
      <c r="H711" t="s">
        <v>6873</v>
      </c>
      <c r="J711" t="s">
        <v>3689</v>
      </c>
      <c r="K711" t="s">
        <v>3690</v>
      </c>
      <c r="N711" t="s">
        <v>1196</v>
      </c>
      <c r="R711" t="s">
        <v>7698</v>
      </c>
      <c r="S711" t="s">
        <v>7699</v>
      </c>
      <c r="V711" t="s">
        <v>1194</v>
      </c>
    </row>
    <row r="712" spans="1:23">
      <c r="A712">
        <v>13790302</v>
      </c>
      <c r="B712">
        <v>20150720</v>
      </c>
      <c r="C712">
        <v>0</v>
      </c>
      <c r="D712">
        <v>1.8651099999999999E-3</v>
      </c>
      <c r="E712" t="s">
        <v>1197</v>
      </c>
      <c r="F712" t="s">
        <v>3691</v>
      </c>
      <c r="G712" t="s">
        <v>5549</v>
      </c>
      <c r="H712" t="s">
        <v>6874</v>
      </c>
      <c r="J712" t="s">
        <v>3692</v>
      </c>
      <c r="N712" t="s">
        <v>1198</v>
      </c>
      <c r="O712" t="s">
        <v>1199</v>
      </c>
      <c r="R712" t="s">
        <v>1198</v>
      </c>
      <c r="S712" t="s">
        <v>1199</v>
      </c>
      <c r="V712" t="s">
        <v>5550</v>
      </c>
    </row>
    <row r="713" spans="1:23">
      <c r="A713">
        <v>13790302</v>
      </c>
      <c r="B713">
        <v>20150720</v>
      </c>
      <c r="C713">
        <v>0</v>
      </c>
      <c r="D713">
        <v>1.8651099999999999E-3</v>
      </c>
      <c r="E713" t="s">
        <v>1200</v>
      </c>
      <c r="F713" t="s">
        <v>3693</v>
      </c>
      <c r="G713" t="s">
        <v>5551</v>
      </c>
      <c r="H713" t="s">
        <v>6875</v>
      </c>
      <c r="J713" t="s">
        <v>3694</v>
      </c>
      <c r="K713" t="s">
        <v>3695</v>
      </c>
      <c r="N713" t="s">
        <v>1201</v>
      </c>
      <c r="O713" t="s">
        <v>1202</v>
      </c>
      <c r="R713" t="s">
        <v>7700</v>
      </c>
      <c r="V713" t="s">
        <v>5552</v>
      </c>
      <c r="W713" t="s">
        <v>5553</v>
      </c>
    </row>
    <row r="714" spans="1:23">
      <c r="A714" t="s">
        <v>26</v>
      </c>
      <c r="B714">
        <v>13790302</v>
      </c>
      <c r="C714">
        <v>20150720</v>
      </c>
      <c r="D714" t="s">
        <v>27</v>
      </c>
    </row>
    <row r="715" spans="1:23">
      <c r="A715" t="s">
        <v>28</v>
      </c>
      <c r="B715" t="str">
        <f>HYPERLINK("http://node-02:8194/pid,13790302,20150720,prediction_time_crc,demographics&amp;P_Red&amp;P_Red2&amp;P_BP&amp;P_Cholesterol&amp;P_Diabetes&amp;P_Renal&amp;P_Liver&amp;P_White&amp;P_IONS&amp;drugs_heatmap&amp;RC","OpenViewer")</f>
        <v>OpenViewer</v>
      </c>
    </row>
    <row r="717" spans="1:23">
      <c r="A717">
        <v>13836761</v>
      </c>
      <c r="B717">
        <v>20150807</v>
      </c>
      <c r="C717">
        <v>0</v>
      </c>
      <c r="D717">
        <v>2.8569799999999998E-3</v>
      </c>
      <c r="E717" t="s">
        <v>1203</v>
      </c>
      <c r="F717" t="s">
        <v>3696</v>
      </c>
      <c r="G717" t="s">
        <v>5554</v>
      </c>
      <c r="H717" t="s">
        <v>6876</v>
      </c>
    </row>
    <row r="718" spans="1:23">
      <c r="A718">
        <v>13836761</v>
      </c>
      <c r="B718">
        <v>20150807</v>
      </c>
      <c r="C718">
        <v>0</v>
      </c>
      <c r="D718">
        <v>2.8569799999999998E-3</v>
      </c>
      <c r="E718" t="s">
        <v>1204</v>
      </c>
      <c r="F718" t="s">
        <v>3697</v>
      </c>
      <c r="G718" t="s">
        <v>5555</v>
      </c>
      <c r="H718" t="s">
        <v>6877</v>
      </c>
      <c r="J718" t="s">
        <v>1208</v>
      </c>
      <c r="K718" t="s">
        <v>1209</v>
      </c>
      <c r="N718" t="s">
        <v>1205</v>
      </c>
      <c r="O718" t="s">
        <v>1206</v>
      </c>
      <c r="R718" t="s">
        <v>1208</v>
      </c>
      <c r="S718" t="s">
        <v>1209</v>
      </c>
      <c r="V718" t="s">
        <v>1214</v>
      </c>
    </row>
    <row r="719" spans="1:23">
      <c r="A719">
        <v>13836761</v>
      </c>
      <c r="B719">
        <v>20150807</v>
      </c>
      <c r="C719">
        <v>0</v>
      </c>
      <c r="D719">
        <v>2.8569799999999998E-3</v>
      </c>
      <c r="E719" t="s">
        <v>1207</v>
      </c>
      <c r="F719" t="s">
        <v>3698</v>
      </c>
      <c r="G719" t="s">
        <v>5556</v>
      </c>
      <c r="H719" t="s">
        <v>6878</v>
      </c>
      <c r="J719" t="s">
        <v>3699</v>
      </c>
      <c r="N719" t="s">
        <v>1208</v>
      </c>
      <c r="O719" t="s">
        <v>1209</v>
      </c>
      <c r="R719" t="s">
        <v>7701</v>
      </c>
      <c r="V719" t="s">
        <v>1205</v>
      </c>
      <c r="W719" t="s">
        <v>1206</v>
      </c>
    </row>
    <row r="720" spans="1:23">
      <c r="A720">
        <v>13836761</v>
      </c>
      <c r="B720">
        <v>20150807</v>
      </c>
      <c r="C720">
        <v>0</v>
      </c>
      <c r="D720">
        <v>2.8569799999999998E-3</v>
      </c>
      <c r="E720" t="s">
        <v>1210</v>
      </c>
      <c r="F720" t="s">
        <v>3700</v>
      </c>
      <c r="G720" t="s">
        <v>5557</v>
      </c>
      <c r="H720" t="s">
        <v>6879</v>
      </c>
      <c r="J720" t="s">
        <v>3701</v>
      </c>
      <c r="K720" t="s">
        <v>3702</v>
      </c>
      <c r="N720" t="s">
        <v>1211</v>
      </c>
      <c r="O720" t="s">
        <v>1212</v>
      </c>
      <c r="R720" t="s">
        <v>1211</v>
      </c>
      <c r="S720" t="s">
        <v>1212</v>
      </c>
      <c r="V720" t="s">
        <v>1216</v>
      </c>
    </row>
    <row r="721" spans="1:23">
      <c r="A721">
        <v>13836761</v>
      </c>
      <c r="B721">
        <v>20150807</v>
      </c>
      <c r="C721">
        <v>0</v>
      </c>
      <c r="D721">
        <v>2.8569799999999998E-3</v>
      </c>
      <c r="E721" t="s">
        <v>1213</v>
      </c>
      <c r="F721" t="s">
        <v>3703</v>
      </c>
      <c r="G721" t="s">
        <v>5558</v>
      </c>
      <c r="H721" t="s">
        <v>6880</v>
      </c>
      <c r="J721" t="s">
        <v>1211</v>
      </c>
      <c r="K721" t="s">
        <v>1212</v>
      </c>
      <c r="N721" t="s">
        <v>1214</v>
      </c>
      <c r="R721" t="s">
        <v>7702</v>
      </c>
      <c r="V721" t="s">
        <v>1211</v>
      </c>
      <c r="W721" t="s">
        <v>1212</v>
      </c>
    </row>
    <row r="722" spans="1:23">
      <c r="A722">
        <v>13836761</v>
      </c>
      <c r="B722">
        <v>20150807</v>
      </c>
      <c r="C722">
        <v>0</v>
      </c>
      <c r="D722">
        <v>2.8569799999999998E-3</v>
      </c>
      <c r="E722" t="s">
        <v>1215</v>
      </c>
      <c r="F722" t="s">
        <v>3704</v>
      </c>
      <c r="G722" t="s">
        <v>5559</v>
      </c>
      <c r="H722" t="s">
        <v>6881</v>
      </c>
      <c r="J722" t="s">
        <v>3705</v>
      </c>
      <c r="N722" t="s">
        <v>1216</v>
      </c>
      <c r="R722" t="s">
        <v>3705</v>
      </c>
      <c r="V722" t="s">
        <v>1218</v>
      </c>
    </row>
    <row r="723" spans="1:23">
      <c r="A723">
        <v>13836761</v>
      </c>
      <c r="B723">
        <v>20150807</v>
      </c>
      <c r="C723">
        <v>0</v>
      </c>
      <c r="D723">
        <v>2.8569799999999998E-3</v>
      </c>
      <c r="E723" t="s">
        <v>1217</v>
      </c>
      <c r="F723" t="s">
        <v>3706</v>
      </c>
      <c r="G723" t="s">
        <v>5560</v>
      </c>
      <c r="H723" t="s">
        <v>6882</v>
      </c>
      <c r="J723" t="s">
        <v>1224</v>
      </c>
      <c r="N723" t="s">
        <v>1218</v>
      </c>
      <c r="R723" t="s">
        <v>3701</v>
      </c>
      <c r="S723" t="s">
        <v>3702</v>
      </c>
      <c r="V723" t="s">
        <v>1224</v>
      </c>
    </row>
    <row r="724" spans="1:23">
      <c r="A724">
        <v>13836761</v>
      </c>
      <c r="B724">
        <v>20150807</v>
      </c>
      <c r="C724">
        <v>0</v>
      </c>
      <c r="D724">
        <v>2.8569799999999998E-3</v>
      </c>
      <c r="E724" t="s">
        <v>1219</v>
      </c>
      <c r="F724" t="s">
        <v>3707</v>
      </c>
      <c r="G724" t="s">
        <v>5561</v>
      </c>
      <c r="H724" t="s">
        <v>6883</v>
      </c>
      <c r="J724" t="s">
        <v>1205</v>
      </c>
      <c r="K724" t="s">
        <v>1206</v>
      </c>
      <c r="R724" t="s">
        <v>1221</v>
      </c>
      <c r="S724" t="s">
        <v>1222</v>
      </c>
      <c r="V724" t="s">
        <v>1221</v>
      </c>
      <c r="W724" t="s">
        <v>1222</v>
      </c>
    </row>
    <row r="725" spans="1:23">
      <c r="A725">
        <v>13836761</v>
      </c>
      <c r="B725">
        <v>20150807</v>
      </c>
      <c r="C725">
        <v>0</v>
      </c>
      <c r="D725">
        <v>2.8569799999999998E-3</v>
      </c>
      <c r="E725" t="s">
        <v>1220</v>
      </c>
      <c r="F725" t="s">
        <v>3708</v>
      </c>
      <c r="G725" t="s">
        <v>5562</v>
      </c>
      <c r="H725" t="s">
        <v>6884</v>
      </c>
      <c r="J725" t="s">
        <v>1221</v>
      </c>
      <c r="K725" t="s">
        <v>1222</v>
      </c>
      <c r="N725" t="s">
        <v>1221</v>
      </c>
      <c r="O725" t="s">
        <v>1222</v>
      </c>
      <c r="R725" t="s">
        <v>1216</v>
      </c>
    </row>
    <row r="726" spans="1:23">
      <c r="A726">
        <v>13836761</v>
      </c>
      <c r="B726">
        <v>20150807</v>
      </c>
      <c r="C726">
        <v>0</v>
      </c>
      <c r="D726">
        <v>2.8569799999999998E-3</v>
      </c>
      <c r="E726" t="s">
        <v>1223</v>
      </c>
      <c r="F726" t="s">
        <v>3709</v>
      </c>
      <c r="G726" t="s">
        <v>5563</v>
      </c>
      <c r="H726" t="s">
        <v>6885</v>
      </c>
      <c r="J726" t="s">
        <v>3710</v>
      </c>
      <c r="K726" t="s">
        <v>3711</v>
      </c>
      <c r="N726" t="s">
        <v>1224</v>
      </c>
      <c r="R726" t="s">
        <v>3699</v>
      </c>
      <c r="V726" t="s">
        <v>5564</v>
      </c>
    </row>
    <row r="727" spans="1:23">
      <c r="A727" t="s">
        <v>26</v>
      </c>
      <c r="B727">
        <v>13836761</v>
      </c>
      <c r="C727">
        <v>20150807</v>
      </c>
      <c r="D727" t="s">
        <v>27</v>
      </c>
    </row>
    <row r="728" spans="1:23">
      <c r="A728" t="s">
        <v>28</v>
      </c>
      <c r="B728" t="str">
        <f>HYPERLINK("http://node-02:8194/pid,13836761,20150807,prediction_time_crc,demographics&amp;P_Red&amp;P_Red2&amp;P_BP&amp;P_Cholesterol&amp;P_Diabetes&amp;P_Renal&amp;P_Liver&amp;P_White&amp;P_IONS&amp;drugs_heatmap&amp;RC","OpenViewer")</f>
        <v>OpenViewer</v>
      </c>
    </row>
    <row r="730" spans="1:23">
      <c r="A730">
        <v>14156951</v>
      </c>
      <c r="B730">
        <v>20150123</v>
      </c>
      <c r="C730">
        <v>0</v>
      </c>
      <c r="D730">
        <v>1.82643E-3</v>
      </c>
      <c r="E730" t="s">
        <v>1225</v>
      </c>
      <c r="F730" t="s">
        <v>3712</v>
      </c>
      <c r="G730" t="s">
        <v>5565</v>
      </c>
      <c r="H730" t="s">
        <v>6886</v>
      </c>
    </row>
    <row r="731" spans="1:23">
      <c r="A731">
        <v>14156951</v>
      </c>
      <c r="B731">
        <v>20150123</v>
      </c>
      <c r="C731">
        <v>0</v>
      </c>
      <c r="D731">
        <v>1.82643E-3</v>
      </c>
      <c r="E731" t="s">
        <v>1226</v>
      </c>
      <c r="F731" t="s">
        <v>3713</v>
      </c>
      <c r="G731" t="s">
        <v>5566</v>
      </c>
      <c r="H731" t="s">
        <v>6887</v>
      </c>
      <c r="J731" t="s">
        <v>1239</v>
      </c>
      <c r="K731" t="s">
        <v>1240</v>
      </c>
      <c r="N731" t="s">
        <v>1227</v>
      </c>
      <c r="O731" t="s">
        <v>1228</v>
      </c>
      <c r="R731" t="s">
        <v>7703</v>
      </c>
      <c r="V731" t="s">
        <v>1233</v>
      </c>
    </row>
    <row r="732" spans="1:23">
      <c r="A732">
        <v>14156951</v>
      </c>
      <c r="B732">
        <v>20150123</v>
      </c>
      <c r="C732">
        <v>0</v>
      </c>
      <c r="D732">
        <v>1.82643E-3</v>
      </c>
      <c r="E732" t="s">
        <v>1229</v>
      </c>
      <c r="F732" t="s">
        <v>3714</v>
      </c>
      <c r="G732" t="s">
        <v>5567</v>
      </c>
      <c r="H732" t="s">
        <v>6888</v>
      </c>
      <c r="J732" t="s">
        <v>3715</v>
      </c>
      <c r="K732" t="s">
        <v>3716</v>
      </c>
      <c r="N732" t="s">
        <v>1230</v>
      </c>
      <c r="O732" t="s">
        <v>1231</v>
      </c>
      <c r="R732" t="s">
        <v>1239</v>
      </c>
      <c r="S732" t="s">
        <v>1240</v>
      </c>
      <c r="V732" t="s">
        <v>1237</v>
      </c>
    </row>
    <row r="733" spans="1:23">
      <c r="A733">
        <v>14156951</v>
      </c>
      <c r="B733">
        <v>20150123</v>
      </c>
      <c r="C733">
        <v>0</v>
      </c>
      <c r="D733">
        <v>1.82643E-3</v>
      </c>
      <c r="E733" t="s">
        <v>1232</v>
      </c>
      <c r="F733" t="s">
        <v>3717</v>
      </c>
      <c r="G733" t="s">
        <v>5568</v>
      </c>
      <c r="H733" t="s">
        <v>6889</v>
      </c>
      <c r="J733" t="s">
        <v>1246</v>
      </c>
      <c r="K733" t="s">
        <v>1247</v>
      </c>
      <c r="N733" t="s">
        <v>1233</v>
      </c>
      <c r="R733" t="s">
        <v>1227</v>
      </c>
      <c r="S733" t="s">
        <v>1228</v>
      </c>
      <c r="V733" t="s">
        <v>1230</v>
      </c>
      <c r="W733" t="s">
        <v>1231</v>
      </c>
    </row>
    <row r="734" spans="1:23">
      <c r="A734">
        <v>14156951</v>
      </c>
      <c r="B734">
        <v>20150123</v>
      </c>
      <c r="C734">
        <v>0</v>
      </c>
      <c r="D734">
        <v>1.82643E-3</v>
      </c>
      <c r="E734" t="s">
        <v>1234</v>
      </c>
      <c r="F734" t="s">
        <v>3718</v>
      </c>
      <c r="G734" t="s">
        <v>5569</v>
      </c>
      <c r="H734" t="s">
        <v>6890</v>
      </c>
      <c r="J734" t="s">
        <v>3719</v>
      </c>
      <c r="K734" t="s">
        <v>3720</v>
      </c>
      <c r="N734" t="s">
        <v>1235</v>
      </c>
      <c r="R734" t="s">
        <v>7704</v>
      </c>
      <c r="S734" t="s">
        <v>7705</v>
      </c>
      <c r="V734" t="s">
        <v>1244</v>
      </c>
    </row>
    <row r="735" spans="1:23">
      <c r="A735">
        <v>14156951</v>
      </c>
      <c r="B735">
        <v>20150123</v>
      </c>
      <c r="C735">
        <v>0</v>
      </c>
      <c r="D735">
        <v>1.82643E-3</v>
      </c>
      <c r="E735" t="s">
        <v>1236</v>
      </c>
      <c r="F735" t="s">
        <v>3721</v>
      </c>
      <c r="G735" t="s">
        <v>5570</v>
      </c>
      <c r="H735" t="s">
        <v>6891</v>
      </c>
      <c r="J735" t="s">
        <v>3722</v>
      </c>
      <c r="N735" t="s">
        <v>1237</v>
      </c>
      <c r="R735" t="s">
        <v>1246</v>
      </c>
      <c r="S735" t="s">
        <v>1247</v>
      </c>
      <c r="V735" t="s">
        <v>1227</v>
      </c>
      <c r="W735" t="s">
        <v>1228</v>
      </c>
    </row>
    <row r="736" spans="1:23">
      <c r="A736">
        <v>14156951</v>
      </c>
      <c r="B736">
        <v>20150123</v>
      </c>
      <c r="C736">
        <v>0</v>
      </c>
      <c r="D736">
        <v>1.82643E-3</v>
      </c>
      <c r="E736" t="s">
        <v>1238</v>
      </c>
      <c r="F736" t="s">
        <v>3723</v>
      </c>
      <c r="G736" t="s">
        <v>5571</v>
      </c>
      <c r="H736" t="s">
        <v>6892</v>
      </c>
      <c r="J736" t="s">
        <v>1227</v>
      </c>
      <c r="K736" t="s">
        <v>1228</v>
      </c>
      <c r="N736" t="s">
        <v>1239</v>
      </c>
      <c r="O736" t="s">
        <v>1240</v>
      </c>
      <c r="R736" t="s">
        <v>3722</v>
      </c>
      <c r="V736" t="s">
        <v>1242</v>
      </c>
    </row>
    <row r="737" spans="1:23">
      <c r="A737">
        <v>14156951</v>
      </c>
      <c r="B737">
        <v>20150123</v>
      </c>
      <c r="C737">
        <v>0</v>
      </c>
      <c r="D737">
        <v>1.82643E-3</v>
      </c>
      <c r="E737" t="s">
        <v>1241</v>
      </c>
      <c r="F737" t="s">
        <v>3724</v>
      </c>
      <c r="G737" t="s">
        <v>5572</v>
      </c>
      <c r="H737" t="s">
        <v>6893</v>
      </c>
      <c r="J737" t="s">
        <v>3725</v>
      </c>
      <c r="N737" t="s">
        <v>1242</v>
      </c>
      <c r="R737" t="s">
        <v>7706</v>
      </c>
      <c r="S737" t="s">
        <v>7707</v>
      </c>
      <c r="V737" t="s">
        <v>5573</v>
      </c>
    </row>
    <row r="738" spans="1:23">
      <c r="A738">
        <v>14156951</v>
      </c>
      <c r="B738">
        <v>20150123</v>
      </c>
      <c r="C738">
        <v>0</v>
      </c>
      <c r="D738">
        <v>1.82643E-3</v>
      </c>
      <c r="E738" t="s">
        <v>1243</v>
      </c>
      <c r="F738" t="s">
        <v>3726</v>
      </c>
      <c r="G738" t="s">
        <v>5574</v>
      </c>
      <c r="H738" t="s">
        <v>6894</v>
      </c>
      <c r="J738" t="s">
        <v>1233</v>
      </c>
      <c r="N738" t="s">
        <v>1244</v>
      </c>
      <c r="R738" t="s">
        <v>1233</v>
      </c>
      <c r="V738" t="s">
        <v>1235</v>
      </c>
    </row>
    <row r="739" spans="1:23">
      <c r="A739">
        <v>14156951</v>
      </c>
      <c r="B739">
        <v>20150123</v>
      </c>
      <c r="C739">
        <v>0</v>
      </c>
      <c r="D739">
        <v>1.82643E-3</v>
      </c>
      <c r="E739" t="s">
        <v>1245</v>
      </c>
      <c r="F739" t="s">
        <v>3727</v>
      </c>
      <c r="G739" t="s">
        <v>5575</v>
      </c>
      <c r="H739" t="s">
        <v>6895</v>
      </c>
      <c r="J739" t="s">
        <v>1230</v>
      </c>
      <c r="K739" t="s">
        <v>1231</v>
      </c>
      <c r="N739" t="s">
        <v>1246</v>
      </c>
      <c r="O739" t="s">
        <v>1247</v>
      </c>
      <c r="R739" t="s">
        <v>5573</v>
      </c>
      <c r="V739" t="s">
        <v>3725</v>
      </c>
    </row>
    <row r="740" spans="1:23">
      <c r="A740" t="s">
        <v>26</v>
      </c>
      <c r="B740">
        <v>14156951</v>
      </c>
      <c r="C740">
        <v>20150123</v>
      </c>
      <c r="D740" t="s">
        <v>27</v>
      </c>
    </row>
    <row r="741" spans="1:23">
      <c r="A741" t="s">
        <v>28</v>
      </c>
      <c r="B741" t="str">
        <f>HYPERLINK("http://node-02:8194/pid,14156951,20150123,prediction_time_crc,demographics&amp;P_Red&amp;P_Red2&amp;P_BP&amp;P_Cholesterol&amp;P_Diabetes&amp;P_Renal&amp;P_Liver&amp;P_White&amp;P_IONS&amp;drugs_heatmap&amp;RC","OpenViewer")</f>
        <v>OpenViewer</v>
      </c>
    </row>
    <row r="743" spans="1:23">
      <c r="A743">
        <v>14219634</v>
      </c>
      <c r="B743">
        <v>20150803</v>
      </c>
      <c r="C743">
        <v>0</v>
      </c>
      <c r="D743">
        <v>2.8499099999999999E-2</v>
      </c>
      <c r="E743" t="s">
        <v>1248</v>
      </c>
      <c r="F743" t="s">
        <v>3728</v>
      </c>
      <c r="G743" t="s">
        <v>5576</v>
      </c>
      <c r="H743" t="s">
        <v>6896</v>
      </c>
      <c r="J743" t="s">
        <v>1252</v>
      </c>
      <c r="R743" t="s">
        <v>1258</v>
      </c>
    </row>
    <row r="744" spans="1:23">
      <c r="A744">
        <v>14219634</v>
      </c>
      <c r="B744">
        <v>20150803</v>
      </c>
      <c r="C744">
        <v>0</v>
      </c>
      <c r="D744">
        <v>2.8499099999999999E-2</v>
      </c>
      <c r="E744" t="s">
        <v>1249</v>
      </c>
      <c r="F744" t="s">
        <v>3729</v>
      </c>
      <c r="G744" t="s">
        <v>5577</v>
      </c>
      <c r="H744" t="s">
        <v>6897</v>
      </c>
      <c r="J744" t="s">
        <v>1262</v>
      </c>
      <c r="K744" t="s">
        <v>1263</v>
      </c>
      <c r="L744" t="s">
        <v>1264</v>
      </c>
      <c r="N744" t="s">
        <v>1250</v>
      </c>
      <c r="V744" t="s">
        <v>1250</v>
      </c>
    </row>
    <row r="745" spans="1:23">
      <c r="A745">
        <v>14219634</v>
      </c>
      <c r="B745">
        <v>20150803</v>
      </c>
      <c r="C745">
        <v>0</v>
      </c>
      <c r="D745">
        <v>2.8499099999999999E-2</v>
      </c>
      <c r="E745" t="s">
        <v>1251</v>
      </c>
      <c r="F745" t="s">
        <v>3730</v>
      </c>
      <c r="G745" t="s">
        <v>5578</v>
      </c>
      <c r="H745" t="s">
        <v>6898</v>
      </c>
      <c r="J745" t="s">
        <v>1250</v>
      </c>
      <c r="N745" t="s">
        <v>1252</v>
      </c>
      <c r="R745" t="s">
        <v>1250</v>
      </c>
    </row>
    <row r="746" spans="1:23">
      <c r="A746">
        <v>14219634</v>
      </c>
      <c r="B746">
        <v>20150803</v>
      </c>
      <c r="C746">
        <v>0</v>
      </c>
      <c r="D746">
        <v>2.8499099999999999E-2</v>
      </c>
      <c r="E746" t="s">
        <v>1253</v>
      </c>
      <c r="F746" t="s">
        <v>3731</v>
      </c>
      <c r="G746" t="s">
        <v>5579</v>
      </c>
      <c r="H746" t="s">
        <v>6899</v>
      </c>
      <c r="R746" t="s">
        <v>7708</v>
      </c>
      <c r="S746" t="s">
        <v>7709</v>
      </c>
      <c r="V746" t="s">
        <v>1255</v>
      </c>
      <c r="W746" t="s">
        <v>1256</v>
      </c>
    </row>
    <row r="747" spans="1:23">
      <c r="A747">
        <v>14219634</v>
      </c>
      <c r="B747">
        <v>20150803</v>
      </c>
      <c r="C747">
        <v>0</v>
      </c>
      <c r="D747">
        <v>2.8499099999999999E-2</v>
      </c>
      <c r="E747" t="s">
        <v>1254</v>
      </c>
      <c r="F747" t="s">
        <v>3732</v>
      </c>
      <c r="G747" t="s">
        <v>5580</v>
      </c>
      <c r="H747" t="s">
        <v>6900</v>
      </c>
      <c r="J747" t="s">
        <v>3733</v>
      </c>
      <c r="N747" t="s">
        <v>1255</v>
      </c>
      <c r="O747" t="s">
        <v>1256</v>
      </c>
      <c r="R747" t="s">
        <v>1260</v>
      </c>
      <c r="V747" t="s">
        <v>1258</v>
      </c>
    </row>
    <row r="748" spans="1:23">
      <c r="A748">
        <v>14219634</v>
      </c>
      <c r="B748">
        <v>20150803</v>
      </c>
      <c r="C748">
        <v>0</v>
      </c>
      <c r="D748">
        <v>2.8499099999999999E-2</v>
      </c>
      <c r="E748" t="s">
        <v>1257</v>
      </c>
      <c r="F748" t="s">
        <v>3734</v>
      </c>
      <c r="G748" t="s">
        <v>5581</v>
      </c>
      <c r="H748" t="s">
        <v>6901</v>
      </c>
      <c r="J748" t="s">
        <v>1258</v>
      </c>
      <c r="N748" t="s">
        <v>1258</v>
      </c>
      <c r="R748" t="s">
        <v>7710</v>
      </c>
      <c r="V748" t="s">
        <v>1260</v>
      </c>
    </row>
    <row r="749" spans="1:23">
      <c r="A749">
        <v>14219634</v>
      </c>
      <c r="B749">
        <v>20150803</v>
      </c>
      <c r="C749">
        <v>0</v>
      </c>
      <c r="D749">
        <v>2.8499099999999999E-2</v>
      </c>
      <c r="E749" t="s">
        <v>1259</v>
      </c>
      <c r="F749" t="s">
        <v>3735</v>
      </c>
      <c r="G749" t="s">
        <v>5582</v>
      </c>
      <c r="H749" t="s">
        <v>6902</v>
      </c>
      <c r="J749" t="s">
        <v>3736</v>
      </c>
      <c r="K749" t="s">
        <v>3737</v>
      </c>
      <c r="N749" t="s">
        <v>1260</v>
      </c>
      <c r="R749" t="s">
        <v>7711</v>
      </c>
      <c r="V749" t="s">
        <v>5583</v>
      </c>
    </row>
    <row r="750" spans="1:23">
      <c r="A750">
        <v>14219634</v>
      </c>
      <c r="B750">
        <v>20150803</v>
      </c>
      <c r="C750">
        <v>0</v>
      </c>
      <c r="D750">
        <v>2.8499099999999999E-2</v>
      </c>
      <c r="E750" t="s">
        <v>1261</v>
      </c>
      <c r="F750" t="s">
        <v>3738</v>
      </c>
      <c r="G750" t="s">
        <v>5584</v>
      </c>
      <c r="H750" t="s">
        <v>6903</v>
      </c>
      <c r="J750" t="s">
        <v>3739</v>
      </c>
      <c r="K750" t="s">
        <v>3740</v>
      </c>
      <c r="L750" t="s">
        <v>3741</v>
      </c>
      <c r="N750" t="s">
        <v>1262</v>
      </c>
      <c r="O750" t="s">
        <v>1263</v>
      </c>
      <c r="P750" t="s">
        <v>1264</v>
      </c>
      <c r="R750" t="s">
        <v>7712</v>
      </c>
      <c r="V750" t="s">
        <v>1268</v>
      </c>
      <c r="W750" t="s">
        <v>1269</v>
      </c>
    </row>
    <row r="751" spans="1:23">
      <c r="A751">
        <v>14219634</v>
      </c>
      <c r="B751">
        <v>20150803</v>
      </c>
      <c r="C751">
        <v>0</v>
      </c>
      <c r="D751">
        <v>2.8499099999999999E-2</v>
      </c>
      <c r="E751" t="s">
        <v>1265</v>
      </c>
      <c r="F751" t="s">
        <v>3742</v>
      </c>
      <c r="G751" t="s">
        <v>5585</v>
      </c>
      <c r="H751" t="s">
        <v>6904</v>
      </c>
      <c r="J751" t="s">
        <v>1255</v>
      </c>
      <c r="K751" t="s">
        <v>1256</v>
      </c>
      <c r="N751" t="s">
        <v>1266</v>
      </c>
      <c r="R751" t="s">
        <v>3736</v>
      </c>
      <c r="S751" t="s">
        <v>3737</v>
      </c>
      <c r="V751" t="s">
        <v>5586</v>
      </c>
    </row>
    <row r="752" spans="1:23">
      <c r="A752">
        <v>14219634</v>
      </c>
      <c r="B752">
        <v>20150803</v>
      </c>
      <c r="C752">
        <v>0</v>
      </c>
      <c r="D752">
        <v>2.8499099999999999E-2</v>
      </c>
      <c r="E752" t="s">
        <v>1267</v>
      </c>
      <c r="F752" t="s">
        <v>3743</v>
      </c>
      <c r="G752" t="s">
        <v>5587</v>
      </c>
      <c r="H752" t="s">
        <v>6905</v>
      </c>
      <c r="J752" t="s">
        <v>3744</v>
      </c>
      <c r="N752" t="s">
        <v>1268</v>
      </c>
      <c r="O752" t="s">
        <v>1269</v>
      </c>
      <c r="R752" t="s">
        <v>1252</v>
      </c>
      <c r="V752" t="s">
        <v>1266</v>
      </c>
    </row>
    <row r="753" spans="1:23">
      <c r="A753" t="s">
        <v>26</v>
      </c>
      <c r="B753">
        <v>14219634</v>
      </c>
      <c r="C753">
        <v>20150803</v>
      </c>
      <c r="D753" t="s">
        <v>27</v>
      </c>
    </row>
    <row r="754" spans="1:23">
      <c r="A754" t="s">
        <v>28</v>
      </c>
      <c r="B754" t="str">
        <f>HYPERLINK("http://node-02:8194/pid,14219634,20150803,prediction_time_crc,demographics&amp;P_Red&amp;P_Red2&amp;P_BP&amp;P_Cholesterol&amp;P_Diabetes&amp;P_Renal&amp;P_Liver&amp;P_White&amp;P_IONS&amp;drugs_heatmap&amp;RC","OpenViewer")</f>
        <v>OpenViewer</v>
      </c>
    </row>
    <row r="756" spans="1:23">
      <c r="A756">
        <v>14236230</v>
      </c>
      <c r="B756">
        <v>20150401</v>
      </c>
      <c r="C756">
        <v>0</v>
      </c>
      <c r="D756">
        <v>0.92906200000000005</v>
      </c>
      <c r="E756" t="s">
        <v>1270</v>
      </c>
      <c r="F756" t="s">
        <v>3745</v>
      </c>
      <c r="G756" t="s">
        <v>5588</v>
      </c>
      <c r="H756" t="s">
        <v>6906</v>
      </c>
      <c r="J756" t="s">
        <v>1283</v>
      </c>
      <c r="K756" t="s">
        <v>1284</v>
      </c>
      <c r="N756" t="s">
        <v>1271</v>
      </c>
      <c r="R756" t="s">
        <v>1271</v>
      </c>
      <c r="V756" t="s">
        <v>1271</v>
      </c>
    </row>
    <row r="757" spans="1:23">
      <c r="A757">
        <v>14236230</v>
      </c>
      <c r="B757">
        <v>20150401</v>
      </c>
      <c r="C757">
        <v>0</v>
      </c>
      <c r="D757">
        <v>0.92906200000000005</v>
      </c>
      <c r="E757" t="s">
        <v>1272</v>
      </c>
      <c r="F757" t="s">
        <v>3746</v>
      </c>
      <c r="G757" t="s">
        <v>5589</v>
      </c>
      <c r="H757" t="s">
        <v>6907</v>
      </c>
      <c r="J757" t="s">
        <v>1271</v>
      </c>
      <c r="R757" t="s">
        <v>1277</v>
      </c>
    </row>
    <row r="758" spans="1:23">
      <c r="A758">
        <v>14236230</v>
      </c>
      <c r="B758">
        <v>20150401</v>
      </c>
      <c r="C758">
        <v>0</v>
      </c>
      <c r="D758">
        <v>0.92906200000000005</v>
      </c>
      <c r="E758" t="s">
        <v>1273</v>
      </c>
      <c r="F758" t="s">
        <v>3747</v>
      </c>
      <c r="G758" t="s">
        <v>5590</v>
      </c>
      <c r="H758" t="s">
        <v>6908</v>
      </c>
      <c r="J758" t="s">
        <v>3748</v>
      </c>
      <c r="N758" t="s">
        <v>1274</v>
      </c>
      <c r="O758" t="s">
        <v>1275</v>
      </c>
      <c r="R758" t="s">
        <v>1290</v>
      </c>
      <c r="V758" t="s">
        <v>1279</v>
      </c>
    </row>
    <row r="759" spans="1:23">
      <c r="A759">
        <v>14236230</v>
      </c>
      <c r="B759">
        <v>20150401</v>
      </c>
      <c r="C759">
        <v>0</v>
      </c>
      <c r="D759">
        <v>0.92906200000000005</v>
      </c>
      <c r="E759" t="s">
        <v>1276</v>
      </c>
      <c r="F759" t="s">
        <v>3749</v>
      </c>
      <c r="G759" t="s">
        <v>5591</v>
      </c>
      <c r="H759" t="s">
        <v>6909</v>
      </c>
      <c r="J759" t="s">
        <v>3750</v>
      </c>
      <c r="K759" t="s">
        <v>3751</v>
      </c>
      <c r="N759" t="s">
        <v>1277</v>
      </c>
      <c r="R759" t="s">
        <v>7713</v>
      </c>
      <c r="S759" t="s">
        <v>7714</v>
      </c>
      <c r="V759" t="s">
        <v>1274</v>
      </c>
      <c r="W759" t="s">
        <v>1275</v>
      </c>
    </row>
    <row r="760" spans="1:23">
      <c r="A760">
        <v>14236230</v>
      </c>
      <c r="B760">
        <v>20150401</v>
      </c>
      <c r="C760">
        <v>0</v>
      </c>
      <c r="D760">
        <v>0.92906200000000005</v>
      </c>
      <c r="E760" t="s">
        <v>1278</v>
      </c>
      <c r="F760" t="s">
        <v>3752</v>
      </c>
      <c r="G760" t="s">
        <v>5592</v>
      </c>
      <c r="H760" t="s">
        <v>6910</v>
      </c>
      <c r="J760" t="s">
        <v>3753</v>
      </c>
      <c r="K760" t="s">
        <v>3754</v>
      </c>
      <c r="N760" t="s">
        <v>1279</v>
      </c>
      <c r="R760" t="s">
        <v>1279</v>
      </c>
      <c r="V760" t="s">
        <v>1277</v>
      </c>
    </row>
    <row r="761" spans="1:23">
      <c r="A761">
        <v>14236230</v>
      </c>
      <c r="B761">
        <v>20150401</v>
      </c>
      <c r="C761">
        <v>0</v>
      </c>
      <c r="D761">
        <v>0.92906200000000005</v>
      </c>
      <c r="E761" t="s">
        <v>1280</v>
      </c>
      <c r="F761" t="s">
        <v>3755</v>
      </c>
      <c r="G761" t="s">
        <v>5593</v>
      </c>
      <c r="H761" t="s">
        <v>6911</v>
      </c>
      <c r="J761" t="s">
        <v>3756</v>
      </c>
      <c r="N761" t="s">
        <v>1281</v>
      </c>
      <c r="R761" t="s">
        <v>3758</v>
      </c>
      <c r="S761" t="s">
        <v>3759</v>
      </c>
      <c r="V761" t="s">
        <v>1281</v>
      </c>
    </row>
    <row r="762" spans="1:23">
      <c r="A762">
        <v>14236230</v>
      </c>
      <c r="B762">
        <v>20150401</v>
      </c>
      <c r="C762">
        <v>0</v>
      </c>
      <c r="D762">
        <v>0.92906200000000005</v>
      </c>
      <c r="E762" t="s">
        <v>1282</v>
      </c>
      <c r="F762" t="s">
        <v>3757</v>
      </c>
      <c r="G762" t="s">
        <v>5594</v>
      </c>
      <c r="H762" t="s">
        <v>6912</v>
      </c>
      <c r="J762" t="s">
        <v>3758</v>
      </c>
      <c r="K762" t="s">
        <v>3759</v>
      </c>
      <c r="N762" t="s">
        <v>1283</v>
      </c>
      <c r="O762" t="s">
        <v>1284</v>
      </c>
      <c r="R762" t="s">
        <v>3748</v>
      </c>
      <c r="V762" t="s">
        <v>1290</v>
      </c>
    </row>
    <row r="763" spans="1:23">
      <c r="A763">
        <v>14236230</v>
      </c>
      <c r="B763">
        <v>20150401</v>
      </c>
      <c r="C763">
        <v>0</v>
      </c>
      <c r="D763">
        <v>0.92906200000000005</v>
      </c>
      <c r="E763" t="s">
        <v>1285</v>
      </c>
      <c r="F763" t="s">
        <v>3760</v>
      </c>
      <c r="G763" t="s">
        <v>5595</v>
      </c>
      <c r="H763" t="s">
        <v>6913</v>
      </c>
      <c r="J763" t="s">
        <v>1274</v>
      </c>
      <c r="K763" t="s">
        <v>1275</v>
      </c>
      <c r="N763" t="s">
        <v>1286</v>
      </c>
      <c r="R763" t="s">
        <v>7715</v>
      </c>
      <c r="S763" t="s">
        <v>7716</v>
      </c>
      <c r="V763" t="s">
        <v>1288</v>
      </c>
    </row>
    <row r="764" spans="1:23">
      <c r="A764">
        <v>14236230</v>
      </c>
      <c r="B764">
        <v>20150401</v>
      </c>
      <c r="C764">
        <v>0</v>
      </c>
      <c r="D764">
        <v>0.92906200000000005</v>
      </c>
      <c r="E764" t="s">
        <v>1287</v>
      </c>
      <c r="F764" t="s">
        <v>3761</v>
      </c>
      <c r="G764" t="s">
        <v>5596</v>
      </c>
      <c r="H764" t="s">
        <v>6914</v>
      </c>
      <c r="J764" t="s">
        <v>1290</v>
      </c>
      <c r="N764" t="s">
        <v>1288</v>
      </c>
      <c r="R764" t="s">
        <v>1274</v>
      </c>
      <c r="S764" t="s">
        <v>1275</v>
      </c>
      <c r="V764" t="s">
        <v>5597</v>
      </c>
    </row>
    <row r="765" spans="1:23">
      <c r="A765">
        <v>14236230</v>
      </c>
      <c r="B765">
        <v>20150401</v>
      </c>
      <c r="C765">
        <v>0</v>
      </c>
      <c r="D765">
        <v>0.92906200000000005</v>
      </c>
      <c r="E765" t="s">
        <v>1289</v>
      </c>
      <c r="F765" t="s">
        <v>3762</v>
      </c>
      <c r="G765" t="s">
        <v>5598</v>
      </c>
      <c r="H765" t="s">
        <v>6915</v>
      </c>
      <c r="N765" t="s">
        <v>1290</v>
      </c>
      <c r="R765" t="s">
        <v>1281</v>
      </c>
      <c r="V765" t="s">
        <v>1283</v>
      </c>
      <c r="W765" t="s">
        <v>1284</v>
      </c>
    </row>
    <row r="766" spans="1:23">
      <c r="A766" t="s">
        <v>26</v>
      </c>
      <c r="B766">
        <v>14236230</v>
      </c>
      <c r="C766">
        <v>20150401</v>
      </c>
      <c r="D766" t="s">
        <v>27</v>
      </c>
    </row>
    <row r="767" spans="1:23">
      <c r="A767" t="s">
        <v>28</v>
      </c>
      <c r="B767" t="str">
        <f>HYPERLINK("http://node-02:8194/pid,14236230,20150401,prediction_time_crc,demographics&amp;P_Red&amp;P_Red2&amp;P_BP&amp;P_Cholesterol&amp;P_Diabetes&amp;P_Renal&amp;P_Liver&amp;P_White&amp;P_IONS&amp;drugs_heatmap&amp;RC","OpenViewer")</f>
        <v>OpenViewer</v>
      </c>
    </row>
    <row r="769" spans="1:23">
      <c r="A769">
        <v>14306388</v>
      </c>
      <c r="B769">
        <v>20151016</v>
      </c>
      <c r="C769">
        <v>0</v>
      </c>
      <c r="D769">
        <v>0.93945900000000004</v>
      </c>
      <c r="E769" t="s">
        <v>1291</v>
      </c>
      <c r="F769" t="s">
        <v>3763</v>
      </c>
      <c r="G769" t="s">
        <v>5599</v>
      </c>
      <c r="H769" t="s">
        <v>6916</v>
      </c>
      <c r="J769" t="s">
        <v>1303</v>
      </c>
      <c r="K769" t="s">
        <v>1304</v>
      </c>
      <c r="N769" t="s">
        <v>1292</v>
      </c>
      <c r="R769" t="s">
        <v>1292</v>
      </c>
      <c r="V769" t="s">
        <v>1292</v>
      </c>
    </row>
    <row r="770" spans="1:23">
      <c r="A770">
        <v>14306388</v>
      </c>
      <c r="B770">
        <v>20151016</v>
      </c>
      <c r="C770">
        <v>0</v>
      </c>
      <c r="D770">
        <v>0.93945900000000004</v>
      </c>
      <c r="E770" t="s">
        <v>1293</v>
      </c>
      <c r="F770" t="s">
        <v>3764</v>
      </c>
      <c r="G770" t="s">
        <v>5600</v>
      </c>
      <c r="H770" t="s">
        <v>6917</v>
      </c>
      <c r="J770" t="s">
        <v>3765</v>
      </c>
      <c r="R770" t="s">
        <v>1297</v>
      </c>
    </row>
    <row r="771" spans="1:23">
      <c r="A771">
        <v>14306388</v>
      </c>
      <c r="B771">
        <v>20151016</v>
      </c>
      <c r="C771">
        <v>0</v>
      </c>
      <c r="D771">
        <v>0.93945900000000004</v>
      </c>
      <c r="E771" t="s">
        <v>1294</v>
      </c>
      <c r="F771" t="s">
        <v>3766</v>
      </c>
      <c r="G771" t="s">
        <v>5601</v>
      </c>
      <c r="H771" t="s">
        <v>6918</v>
      </c>
      <c r="J771" t="s">
        <v>1295</v>
      </c>
      <c r="N771" t="s">
        <v>1295</v>
      </c>
      <c r="R771" t="s">
        <v>1310</v>
      </c>
      <c r="V771" t="s">
        <v>1295</v>
      </c>
    </row>
    <row r="772" spans="1:23">
      <c r="A772">
        <v>14306388</v>
      </c>
      <c r="B772">
        <v>20151016</v>
      </c>
      <c r="C772">
        <v>0</v>
      </c>
      <c r="D772">
        <v>0.93945900000000004</v>
      </c>
      <c r="E772" t="s">
        <v>1296</v>
      </c>
      <c r="F772" t="s">
        <v>3767</v>
      </c>
      <c r="G772" t="s">
        <v>5602</v>
      </c>
      <c r="H772" t="s">
        <v>6919</v>
      </c>
      <c r="J772" t="s">
        <v>1310</v>
      </c>
      <c r="N772" t="s">
        <v>1297</v>
      </c>
      <c r="R772" t="s">
        <v>7717</v>
      </c>
      <c r="V772" t="s">
        <v>1299</v>
      </c>
    </row>
    <row r="773" spans="1:23">
      <c r="A773">
        <v>14306388</v>
      </c>
      <c r="B773">
        <v>20151016</v>
      </c>
      <c r="C773">
        <v>0</v>
      </c>
      <c r="D773">
        <v>0.93945900000000004</v>
      </c>
      <c r="E773" t="s">
        <v>1298</v>
      </c>
      <c r="F773" t="s">
        <v>3768</v>
      </c>
      <c r="G773" t="s">
        <v>5603</v>
      </c>
      <c r="H773" t="s">
        <v>6920</v>
      </c>
      <c r="N773" t="s">
        <v>1299</v>
      </c>
      <c r="R773" t="s">
        <v>1301</v>
      </c>
      <c r="V773" t="s">
        <v>1297</v>
      </c>
    </row>
    <row r="774" spans="1:23">
      <c r="A774">
        <v>14306388</v>
      </c>
      <c r="B774">
        <v>20151016</v>
      </c>
      <c r="C774">
        <v>0</v>
      </c>
      <c r="D774">
        <v>0.93945900000000004</v>
      </c>
      <c r="E774" t="s">
        <v>1300</v>
      </c>
      <c r="F774" t="s">
        <v>3769</v>
      </c>
      <c r="G774" t="s">
        <v>5604</v>
      </c>
      <c r="H774" t="s">
        <v>6921</v>
      </c>
      <c r="J774" t="s">
        <v>1292</v>
      </c>
      <c r="N774" t="s">
        <v>1301</v>
      </c>
      <c r="R774" t="s">
        <v>3781</v>
      </c>
      <c r="S774" t="s">
        <v>3782</v>
      </c>
      <c r="T774" t="s">
        <v>3783</v>
      </c>
      <c r="V774" t="s">
        <v>1301</v>
      </c>
    </row>
    <row r="775" spans="1:23">
      <c r="A775">
        <v>14306388</v>
      </c>
      <c r="B775">
        <v>20151016</v>
      </c>
      <c r="C775">
        <v>0</v>
      </c>
      <c r="D775">
        <v>0.93945900000000004</v>
      </c>
      <c r="E775" t="s">
        <v>1302</v>
      </c>
      <c r="F775" t="s">
        <v>3770</v>
      </c>
      <c r="G775" t="s">
        <v>5605</v>
      </c>
      <c r="H775" t="s">
        <v>6922</v>
      </c>
      <c r="J775" t="s">
        <v>3771</v>
      </c>
      <c r="K775" t="s">
        <v>3772</v>
      </c>
      <c r="L775" t="s">
        <v>3773</v>
      </c>
      <c r="N775" t="s">
        <v>1303</v>
      </c>
      <c r="O775" t="s">
        <v>1304</v>
      </c>
      <c r="R775" t="s">
        <v>1299</v>
      </c>
      <c r="V775" t="s">
        <v>1310</v>
      </c>
    </row>
    <row r="776" spans="1:23">
      <c r="A776">
        <v>14306388</v>
      </c>
      <c r="B776">
        <v>20151016</v>
      </c>
      <c r="C776">
        <v>0</v>
      </c>
      <c r="D776">
        <v>0.93945900000000004</v>
      </c>
      <c r="E776" t="s">
        <v>1305</v>
      </c>
      <c r="F776" t="s">
        <v>3774</v>
      </c>
      <c r="G776" t="s">
        <v>5606</v>
      </c>
      <c r="H776" t="s">
        <v>6923</v>
      </c>
      <c r="J776" t="s">
        <v>3775</v>
      </c>
      <c r="K776" t="s">
        <v>3776</v>
      </c>
      <c r="L776" t="s">
        <v>3777</v>
      </c>
      <c r="N776" t="s">
        <v>1306</v>
      </c>
      <c r="R776" t="s">
        <v>3765</v>
      </c>
      <c r="V776" t="s">
        <v>1303</v>
      </c>
      <c r="W776" t="s">
        <v>1304</v>
      </c>
    </row>
    <row r="777" spans="1:23">
      <c r="A777">
        <v>14306388</v>
      </c>
      <c r="B777">
        <v>20151016</v>
      </c>
      <c r="C777">
        <v>0</v>
      </c>
      <c r="D777">
        <v>0.93945900000000004</v>
      </c>
      <c r="E777" t="s">
        <v>1307</v>
      </c>
      <c r="F777" t="s">
        <v>3778</v>
      </c>
      <c r="G777" t="s">
        <v>5607</v>
      </c>
      <c r="H777" t="s">
        <v>6924</v>
      </c>
      <c r="J777" t="s">
        <v>3779</v>
      </c>
      <c r="N777" t="s">
        <v>1308</v>
      </c>
      <c r="R777" t="s">
        <v>1303</v>
      </c>
      <c r="S777" t="s">
        <v>1304</v>
      </c>
      <c r="V777" t="s">
        <v>1308</v>
      </c>
    </row>
    <row r="778" spans="1:23">
      <c r="A778">
        <v>14306388</v>
      </c>
      <c r="B778">
        <v>20151016</v>
      </c>
      <c r="C778">
        <v>0</v>
      </c>
      <c r="D778">
        <v>0.93945900000000004</v>
      </c>
      <c r="E778" t="s">
        <v>1309</v>
      </c>
      <c r="F778" t="s">
        <v>3780</v>
      </c>
      <c r="G778" t="s">
        <v>5608</v>
      </c>
      <c r="H778" t="s">
        <v>6925</v>
      </c>
      <c r="J778" t="s">
        <v>3781</v>
      </c>
      <c r="K778" t="s">
        <v>3782</v>
      </c>
      <c r="L778" t="s">
        <v>3783</v>
      </c>
      <c r="N778" t="s">
        <v>1310</v>
      </c>
      <c r="R778" t="s">
        <v>1295</v>
      </c>
      <c r="V778" t="s">
        <v>5609</v>
      </c>
    </row>
    <row r="779" spans="1:23">
      <c r="A779" t="s">
        <v>26</v>
      </c>
      <c r="B779">
        <v>14306388</v>
      </c>
      <c r="C779">
        <v>20151016</v>
      </c>
      <c r="D779" t="s">
        <v>27</v>
      </c>
    </row>
    <row r="780" spans="1:23">
      <c r="A780" t="s">
        <v>28</v>
      </c>
      <c r="B780" t="str">
        <f>HYPERLINK("http://node-02:8194/pid,14306388,20151016,prediction_time_crc,demographics&amp;P_Red&amp;P_Red2&amp;P_BP&amp;P_Cholesterol&amp;P_Diabetes&amp;P_Renal&amp;P_Liver&amp;P_White&amp;P_IONS&amp;drugs_heatmap&amp;RC","OpenViewer")</f>
        <v>OpenViewer</v>
      </c>
    </row>
    <row r="782" spans="1:23">
      <c r="A782">
        <v>14324467</v>
      </c>
      <c r="B782">
        <v>20150423</v>
      </c>
      <c r="C782">
        <v>0</v>
      </c>
      <c r="D782">
        <v>0.94540100000000005</v>
      </c>
      <c r="E782" t="s">
        <v>1311</v>
      </c>
      <c r="F782" t="s">
        <v>3784</v>
      </c>
      <c r="G782" t="s">
        <v>5610</v>
      </c>
      <c r="H782" t="s">
        <v>6926</v>
      </c>
      <c r="J782" t="s">
        <v>1326</v>
      </c>
      <c r="K782" t="s">
        <v>1327</v>
      </c>
      <c r="L782" t="s">
        <v>1328</v>
      </c>
      <c r="N782" t="s">
        <v>1312</v>
      </c>
      <c r="R782" t="s">
        <v>1312</v>
      </c>
      <c r="V782" t="s">
        <v>1312</v>
      </c>
    </row>
    <row r="783" spans="1:23">
      <c r="A783">
        <v>14324467</v>
      </c>
      <c r="B783">
        <v>20150423</v>
      </c>
      <c r="C783">
        <v>0</v>
      </c>
      <c r="D783">
        <v>0.94540100000000005</v>
      </c>
      <c r="E783" t="s">
        <v>1313</v>
      </c>
      <c r="F783" t="s">
        <v>3785</v>
      </c>
      <c r="G783" t="s">
        <v>5611</v>
      </c>
      <c r="H783" t="s">
        <v>6927</v>
      </c>
      <c r="J783" t="s">
        <v>1320</v>
      </c>
      <c r="R783" t="s">
        <v>7718</v>
      </c>
    </row>
    <row r="784" spans="1:23">
      <c r="A784">
        <v>14324467</v>
      </c>
      <c r="B784">
        <v>20150423</v>
      </c>
      <c r="C784">
        <v>0</v>
      </c>
      <c r="D784">
        <v>0.94540100000000005</v>
      </c>
      <c r="E784" t="s">
        <v>1314</v>
      </c>
      <c r="F784" t="s">
        <v>3786</v>
      </c>
      <c r="G784" t="s">
        <v>5612</v>
      </c>
      <c r="H784" t="s">
        <v>6928</v>
      </c>
      <c r="J784" t="s">
        <v>1315</v>
      </c>
      <c r="K784" t="s">
        <v>1316</v>
      </c>
      <c r="N784" t="s">
        <v>1315</v>
      </c>
      <c r="O784" t="s">
        <v>1316</v>
      </c>
      <c r="R784" t="s">
        <v>1318</v>
      </c>
      <c r="V784" t="s">
        <v>1315</v>
      </c>
      <c r="W784" t="s">
        <v>1316</v>
      </c>
    </row>
    <row r="785" spans="1:24">
      <c r="A785">
        <v>14324467</v>
      </c>
      <c r="B785">
        <v>20150423</v>
      </c>
      <c r="C785">
        <v>0</v>
      </c>
      <c r="D785">
        <v>0.94540100000000005</v>
      </c>
      <c r="E785" t="s">
        <v>1317</v>
      </c>
      <c r="F785" t="s">
        <v>3787</v>
      </c>
      <c r="G785" t="s">
        <v>5613</v>
      </c>
      <c r="H785" t="s">
        <v>6929</v>
      </c>
      <c r="J785" t="s">
        <v>3788</v>
      </c>
      <c r="N785" t="s">
        <v>1318</v>
      </c>
      <c r="R785" t="s">
        <v>3788</v>
      </c>
      <c r="V785" t="s">
        <v>1318</v>
      </c>
    </row>
    <row r="786" spans="1:24">
      <c r="A786">
        <v>14324467</v>
      </c>
      <c r="B786">
        <v>20150423</v>
      </c>
      <c r="C786">
        <v>0</v>
      </c>
      <c r="D786">
        <v>0.94540100000000005</v>
      </c>
      <c r="E786" t="s">
        <v>1319</v>
      </c>
      <c r="F786" t="s">
        <v>3789</v>
      </c>
      <c r="G786" t="s">
        <v>5614</v>
      </c>
      <c r="H786" t="s">
        <v>6930</v>
      </c>
      <c r="J786" t="s">
        <v>1312</v>
      </c>
      <c r="N786" t="s">
        <v>1320</v>
      </c>
      <c r="R786" t="s">
        <v>3800</v>
      </c>
      <c r="S786" t="s">
        <v>3801</v>
      </c>
      <c r="T786" t="s">
        <v>3802</v>
      </c>
      <c r="V786" t="s">
        <v>1322</v>
      </c>
    </row>
    <row r="787" spans="1:24">
      <c r="A787">
        <v>14324467</v>
      </c>
      <c r="B787">
        <v>20150423</v>
      </c>
      <c r="C787">
        <v>0</v>
      </c>
      <c r="D787">
        <v>0.94540100000000005</v>
      </c>
      <c r="E787" t="s">
        <v>1321</v>
      </c>
      <c r="F787" t="s">
        <v>3790</v>
      </c>
      <c r="G787" t="s">
        <v>5615</v>
      </c>
      <c r="H787" t="s">
        <v>6931</v>
      </c>
      <c r="J787" t="s">
        <v>3791</v>
      </c>
      <c r="K787" t="s">
        <v>3792</v>
      </c>
      <c r="N787" t="s">
        <v>1322</v>
      </c>
      <c r="R787" t="s">
        <v>1320</v>
      </c>
      <c r="V787" t="s">
        <v>1324</v>
      </c>
    </row>
    <row r="788" spans="1:24">
      <c r="A788">
        <v>14324467</v>
      </c>
      <c r="B788">
        <v>20150423</v>
      </c>
      <c r="C788">
        <v>0</v>
      </c>
      <c r="D788">
        <v>0.94540100000000005</v>
      </c>
      <c r="E788" t="s">
        <v>1323</v>
      </c>
      <c r="F788" t="s">
        <v>3793</v>
      </c>
      <c r="G788" t="s">
        <v>5616</v>
      </c>
      <c r="H788" t="s">
        <v>6932</v>
      </c>
      <c r="J788" t="s">
        <v>3794</v>
      </c>
      <c r="K788" t="s">
        <v>3795</v>
      </c>
      <c r="L788" t="s">
        <v>3796</v>
      </c>
      <c r="N788" t="s">
        <v>1324</v>
      </c>
      <c r="R788" t="s">
        <v>1324</v>
      </c>
      <c r="V788" t="s">
        <v>3788</v>
      </c>
    </row>
    <row r="789" spans="1:24">
      <c r="A789">
        <v>14324467</v>
      </c>
      <c r="B789">
        <v>20150423</v>
      </c>
      <c r="C789">
        <v>0</v>
      </c>
      <c r="D789">
        <v>0.94540100000000005</v>
      </c>
      <c r="E789" t="s">
        <v>1325</v>
      </c>
      <c r="F789" t="s">
        <v>3797</v>
      </c>
      <c r="G789" t="s">
        <v>5617</v>
      </c>
      <c r="H789" t="s">
        <v>6933</v>
      </c>
      <c r="J789" t="s">
        <v>3798</v>
      </c>
      <c r="N789" t="s">
        <v>1326</v>
      </c>
      <c r="O789" t="s">
        <v>1327</v>
      </c>
      <c r="P789" t="s">
        <v>1328</v>
      </c>
      <c r="R789" t="s">
        <v>1326</v>
      </c>
      <c r="S789" t="s">
        <v>1327</v>
      </c>
      <c r="T789" t="s">
        <v>1328</v>
      </c>
      <c r="V789" t="s">
        <v>5618</v>
      </c>
      <c r="W789" t="s">
        <v>5619</v>
      </c>
    </row>
    <row r="790" spans="1:24">
      <c r="A790">
        <v>14324467</v>
      </c>
      <c r="B790">
        <v>20150423</v>
      </c>
      <c r="C790">
        <v>0</v>
      </c>
      <c r="D790">
        <v>0.94540100000000005</v>
      </c>
      <c r="E790" t="s">
        <v>1329</v>
      </c>
      <c r="F790" t="s">
        <v>3799</v>
      </c>
      <c r="G790" t="s">
        <v>5620</v>
      </c>
      <c r="H790" t="s">
        <v>6934</v>
      </c>
      <c r="J790" t="s">
        <v>3800</v>
      </c>
      <c r="K790" t="s">
        <v>3801</v>
      </c>
      <c r="L790" t="s">
        <v>3802</v>
      </c>
      <c r="N790" t="s">
        <v>1330</v>
      </c>
      <c r="R790" t="s">
        <v>1322</v>
      </c>
      <c r="V790" t="s">
        <v>1326</v>
      </c>
      <c r="W790" t="s">
        <v>1327</v>
      </c>
      <c r="X790" t="s">
        <v>1328</v>
      </c>
    </row>
    <row r="791" spans="1:24">
      <c r="A791">
        <v>14324467</v>
      </c>
      <c r="B791">
        <v>20150423</v>
      </c>
      <c r="C791">
        <v>0</v>
      </c>
      <c r="D791">
        <v>0.94540100000000005</v>
      </c>
      <c r="E791" t="s">
        <v>1331</v>
      </c>
      <c r="F791" t="s">
        <v>3803</v>
      </c>
      <c r="G791" t="s">
        <v>5621</v>
      </c>
      <c r="H791" t="s">
        <v>6935</v>
      </c>
      <c r="N791" t="s">
        <v>1332</v>
      </c>
      <c r="R791" t="s">
        <v>1315</v>
      </c>
      <c r="S791" t="s">
        <v>1316</v>
      </c>
      <c r="V791" t="s">
        <v>1330</v>
      </c>
    </row>
    <row r="792" spans="1:24">
      <c r="A792" t="s">
        <v>26</v>
      </c>
      <c r="B792">
        <v>14324467</v>
      </c>
      <c r="C792">
        <v>20150423</v>
      </c>
      <c r="D792" t="s">
        <v>27</v>
      </c>
    </row>
    <row r="793" spans="1:24">
      <c r="A793" t="s">
        <v>28</v>
      </c>
      <c r="B793" t="str">
        <f>HYPERLINK("http://node-02:8194/pid,14324467,20150423,prediction_time_crc,demographics&amp;P_Red&amp;P_Red2&amp;P_BP&amp;P_Cholesterol&amp;P_Diabetes&amp;P_Renal&amp;P_Liver&amp;P_White&amp;P_IONS&amp;drugs_heatmap&amp;RC","OpenViewer")</f>
        <v>OpenViewer</v>
      </c>
    </row>
    <row r="795" spans="1:24">
      <c r="A795">
        <v>14324467</v>
      </c>
      <c r="B795">
        <v>20150430</v>
      </c>
      <c r="C795">
        <v>0</v>
      </c>
      <c r="D795">
        <v>0.95195099999999999</v>
      </c>
      <c r="E795" t="s">
        <v>1333</v>
      </c>
      <c r="F795" t="s">
        <v>3804</v>
      </c>
      <c r="G795" t="s">
        <v>5622</v>
      </c>
      <c r="H795" t="s">
        <v>6936</v>
      </c>
      <c r="J795" t="s">
        <v>1347</v>
      </c>
      <c r="K795" t="s">
        <v>1348</v>
      </c>
      <c r="L795" t="s">
        <v>1349</v>
      </c>
      <c r="N795" t="s">
        <v>1334</v>
      </c>
      <c r="R795" t="s">
        <v>1334</v>
      </c>
      <c r="V795" t="s">
        <v>1334</v>
      </c>
    </row>
    <row r="796" spans="1:24">
      <c r="A796">
        <v>14324467</v>
      </c>
      <c r="B796">
        <v>20150430</v>
      </c>
      <c r="C796">
        <v>0</v>
      </c>
      <c r="D796">
        <v>0.95195099999999999</v>
      </c>
      <c r="E796" t="s">
        <v>1335</v>
      </c>
      <c r="F796" t="s">
        <v>3805</v>
      </c>
      <c r="G796" t="s">
        <v>5623</v>
      </c>
      <c r="H796" t="s">
        <v>6937</v>
      </c>
      <c r="J796" t="s">
        <v>1341</v>
      </c>
      <c r="R796" t="s">
        <v>1339</v>
      </c>
    </row>
    <row r="797" spans="1:24">
      <c r="A797">
        <v>14324467</v>
      </c>
      <c r="B797">
        <v>20150430</v>
      </c>
      <c r="C797">
        <v>0</v>
      </c>
      <c r="D797">
        <v>0.95195099999999999</v>
      </c>
      <c r="E797" t="s">
        <v>1336</v>
      </c>
      <c r="F797" t="s">
        <v>3806</v>
      </c>
      <c r="G797" t="s">
        <v>5624</v>
      </c>
      <c r="H797" t="s">
        <v>6938</v>
      </c>
      <c r="J797" t="s">
        <v>1337</v>
      </c>
      <c r="N797" t="s">
        <v>1337</v>
      </c>
      <c r="R797" t="s">
        <v>7719</v>
      </c>
      <c r="V797" t="s">
        <v>1337</v>
      </c>
    </row>
    <row r="798" spans="1:24">
      <c r="A798">
        <v>14324467</v>
      </c>
      <c r="B798">
        <v>20150430</v>
      </c>
      <c r="C798">
        <v>0</v>
      </c>
      <c r="D798">
        <v>0.95195099999999999</v>
      </c>
      <c r="E798" t="s">
        <v>1338</v>
      </c>
      <c r="F798" t="s">
        <v>3807</v>
      </c>
      <c r="G798" t="s">
        <v>5625</v>
      </c>
      <c r="H798" t="s">
        <v>6939</v>
      </c>
      <c r="J798" t="s">
        <v>3808</v>
      </c>
      <c r="N798" t="s">
        <v>1339</v>
      </c>
      <c r="R798" t="s">
        <v>3808</v>
      </c>
      <c r="V798" t="s">
        <v>1339</v>
      </c>
    </row>
    <row r="799" spans="1:24">
      <c r="A799">
        <v>14324467</v>
      </c>
      <c r="B799">
        <v>20150430</v>
      </c>
      <c r="C799">
        <v>0</v>
      </c>
      <c r="D799">
        <v>0.95195099999999999</v>
      </c>
      <c r="E799" t="s">
        <v>1340</v>
      </c>
      <c r="F799" t="s">
        <v>3809</v>
      </c>
      <c r="G799" t="s">
        <v>5626</v>
      </c>
      <c r="H799" t="s">
        <v>6940</v>
      </c>
      <c r="J799" t="s">
        <v>1334</v>
      </c>
      <c r="N799" t="s">
        <v>1341</v>
      </c>
      <c r="R799" t="s">
        <v>3820</v>
      </c>
      <c r="S799" t="s">
        <v>3821</v>
      </c>
      <c r="T799" t="s">
        <v>3822</v>
      </c>
      <c r="V799" t="s">
        <v>1343</v>
      </c>
    </row>
    <row r="800" spans="1:24">
      <c r="A800">
        <v>14324467</v>
      </c>
      <c r="B800">
        <v>20150430</v>
      </c>
      <c r="C800">
        <v>0</v>
      </c>
      <c r="D800">
        <v>0.95195099999999999</v>
      </c>
      <c r="E800" t="s">
        <v>1342</v>
      </c>
      <c r="F800" t="s">
        <v>3810</v>
      </c>
      <c r="G800" t="s">
        <v>5627</v>
      </c>
      <c r="H800" t="s">
        <v>6941</v>
      </c>
      <c r="J800" t="s">
        <v>3811</v>
      </c>
      <c r="K800" t="s">
        <v>3812</v>
      </c>
      <c r="N800" t="s">
        <v>1343</v>
      </c>
      <c r="R800" t="s">
        <v>1345</v>
      </c>
      <c r="V800" t="s">
        <v>1345</v>
      </c>
    </row>
    <row r="801" spans="1:24">
      <c r="A801">
        <v>14324467</v>
      </c>
      <c r="B801">
        <v>20150430</v>
      </c>
      <c r="C801">
        <v>0</v>
      </c>
      <c r="D801">
        <v>0.95195099999999999</v>
      </c>
      <c r="E801" t="s">
        <v>1344</v>
      </c>
      <c r="F801" t="s">
        <v>3813</v>
      </c>
      <c r="G801" t="s">
        <v>5628</v>
      </c>
      <c r="H801" t="s">
        <v>6942</v>
      </c>
      <c r="J801" t="s">
        <v>3814</v>
      </c>
      <c r="K801" t="s">
        <v>3815</v>
      </c>
      <c r="L801" t="s">
        <v>3816</v>
      </c>
      <c r="N801" t="s">
        <v>1345</v>
      </c>
      <c r="R801" t="s">
        <v>1341</v>
      </c>
      <c r="V801" t="s">
        <v>3808</v>
      </c>
    </row>
    <row r="802" spans="1:24">
      <c r="A802">
        <v>14324467</v>
      </c>
      <c r="B802">
        <v>20150430</v>
      </c>
      <c r="C802">
        <v>0</v>
      </c>
      <c r="D802">
        <v>0.95195099999999999</v>
      </c>
      <c r="E802" t="s">
        <v>1346</v>
      </c>
      <c r="F802" t="s">
        <v>3817</v>
      </c>
      <c r="G802" t="s">
        <v>5629</v>
      </c>
      <c r="H802" t="s">
        <v>6943</v>
      </c>
      <c r="J802" t="s">
        <v>3818</v>
      </c>
      <c r="N802" t="s">
        <v>1347</v>
      </c>
      <c r="O802" t="s">
        <v>1348</v>
      </c>
      <c r="P802" t="s">
        <v>1349</v>
      </c>
      <c r="R802" t="s">
        <v>1343</v>
      </c>
      <c r="V802" t="s">
        <v>1353</v>
      </c>
    </row>
    <row r="803" spans="1:24">
      <c r="A803">
        <v>14324467</v>
      </c>
      <c r="B803">
        <v>20150430</v>
      </c>
      <c r="C803">
        <v>0</v>
      </c>
      <c r="D803">
        <v>0.95195099999999999</v>
      </c>
      <c r="E803" t="s">
        <v>1350</v>
      </c>
      <c r="F803" t="s">
        <v>3819</v>
      </c>
      <c r="G803" t="s">
        <v>5630</v>
      </c>
      <c r="H803" t="s">
        <v>6944</v>
      </c>
      <c r="J803" t="s">
        <v>3820</v>
      </c>
      <c r="K803" t="s">
        <v>3821</v>
      </c>
      <c r="L803" t="s">
        <v>3822</v>
      </c>
      <c r="N803" t="s">
        <v>1351</v>
      </c>
      <c r="R803" t="s">
        <v>1337</v>
      </c>
      <c r="V803" t="s">
        <v>5631</v>
      </c>
      <c r="W803" t="s">
        <v>5632</v>
      </c>
    </row>
    <row r="804" spans="1:24">
      <c r="A804">
        <v>14324467</v>
      </c>
      <c r="B804">
        <v>20150430</v>
      </c>
      <c r="C804">
        <v>0</v>
      </c>
      <c r="D804">
        <v>0.95195099999999999</v>
      </c>
      <c r="E804" t="s">
        <v>1352</v>
      </c>
      <c r="F804" t="s">
        <v>3823</v>
      </c>
      <c r="G804" t="s">
        <v>5633</v>
      </c>
      <c r="H804" t="s">
        <v>6945</v>
      </c>
      <c r="N804" t="s">
        <v>1353</v>
      </c>
      <c r="R804" t="s">
        <v>7720</v>
      </c>
      <c r="V804" t="s">
        <v>1347</v>
      </c>
      <c r="W804" t="s">
        <v>1348</v>
      </c>
      <c r="X804" t="s">
        <v>1349</v>
      </c>
    </row>
    <row r="805" spans="1:24">
      <c r="A805" t="s">
        <v>26</v>
      </c>
      <c r="B805">
        <v>14324467</v>
      </c>
      <c r="C805">
        <v>20150430</v>
      </c>
      <c r="D805" t="s">
        <v>27</v>
      </c>
    </row>
    <row r="806" spans="1:24">
      <c r="A806" t="s">
        <v>28</v>
      </c>
      <c r="B806" t="str">
        <f>HYPERLINK("http://node-02:8194/pid,14324467,20150430,prediction_time_crc,demographics&amp;P_Red&amp;P_Red2&amp;P_BP&amp;P_Cholesterol&amp;P_Diabetes&amp;P_Renal&amp;P_Liver&amp;P_White&amp;P_IONS&amp;drugs_heatmap&amp;RC","OpenViewer")</f>
        <v>OpenViewer</v>
      </c>
    </row>
    <row r="808" spans="1:24">
      <c r="A808">
        <v>14328298</v>
      </c>
      <c r="B808">
        <v>20150723</v>
      </c>
      <c r="C808">
        <v>1</v>
      </c>
      <c r="D808">
        <v>0.94792600000000005</v>
      </c>
      <c r="E808" t="s">
        <v>1354</v>
      </c>
      <c r="F808" t="s">
        <v>3824</v>
      </c>
      <c r="G808" t="s">
        <v>5634</v>
      </c>
      <c r="H808" t="s">
        <v>6946</v>
      </c>
      <c r="J808" t="s">
        <v>1365</v>
      </c>
      <c r="K808" t="s">
        <v>1366</v>
      </c>
      <c r="N808" t="s">
        <v>1355</v>
      </c>
      <c r="R808" t="s">
        <v>1355</v>
      </c>
      <c r="V808" t="s">
        <v>1355</v>
      </c>
    </row>
    <row r="809" spans="1:24">
      <c r="A809">
        <v>14328298</v>
      </c>
      <c r="B809">
        <v>20150723</v>
      </c>
      <c r="C809">
        <v>1</v>
      </c>
      <c r="D809">
        <v>0.94792600000000005</v>
      </c>
      <c r="E809" t="s">
        <v>1356</v>
      </c>
      <c r="F809" t="s">
        <v>3825</v>
      </c>
      <c r="G809" t="s">
        <v>5635</v>
      </c>
      <c r="H809" t="s">
        <v>6947</v>
      </c>
      <c r="J809" t="s">
        <v>1361</v>
      </c>
      <c r="N809" t="s">
        <v>1357</v>
      </c>
      <c r="O809" t="s">
        <v>1358</v>
      </c>
      <c r="R809" t="s">
        <v>1370</v>
      </c>
      <c r="S809" t="s">
        <v>1371</v>
      </c>
      <c r="V809" t="s">
        <v>1357</v>
      </c>
      <c r="W809" t="s">
        <v>1358</v>
      </c>
    </row>
    <row r="810" spans="1:24">
      <c r="A810">
        <v>14328298</v>
      </c>
      <c r="B810">
        <v>20150723</v>
      </c>
      <c r="C810">
        <v>1</v>
      </c>
      <c r="D810">
        <v>0.94792600000000005</v>
      </c>
      <c r="E810" t="s">
        <v>1359</v>
      </c>
      <c r="F810" t="s">
        <v>3826</v>
      </c>
      <c r="G810" t="s">
        <v>5636</v>
      </c>
      <c r="H810" t="s">
        <v>6948</v>
      </c>
      <c r="J810" t="s">
        <v>3827</v>
      </c>
      <c r="K810" t="s">
        <v>3828</v>
      </c>
      <c r="L810" t="s">
        <v>3829</v>
      </c>
      <c r="R810" t="s">
        <v>1363</v>
      </c>
    </row>
    <row r="811" spans="1:24">
      <c r="A811">
        <v>14328298</v>
      </c>
      <c r="B811">
        <v>20150723</v>
      </c>
      <c r="C811">
        <v>1</v>
      </c>
      <c r="D811">
        <v>0.94792600000000005</v>
      </c>
      <c r="E811" t="s">
        <v>1360</v>
      </c>
      <c r="F811" t="s">
        <v>3830</v>
      </c>
      <c r="G811" t="s">
        <v>5637</v>
      </c>
      <c r="H811" t="s">
        <v>6949</v>
      </c>
      <c r="J811" t="s">
        <v>1357</v>
      </c>
      <c r="K811" t="s">
        <v>1358</v>
      </c>
      <c r="N811" t="s">
        <v>1361</v>
      </c>
      <c r="R811" t="s">
        <v>3832</v>
      </c>
      <c r="S811" t="s">
        <v>3833</v>
      </c>
      <c r="T811" t="s">
        <v>3834</v>
      </c>
      <c r="V811" t="s">
        <v>1363</v>
      </c>
    </row>
    <row r="812" spans="1:24">
      <c r="A812">
        <v>14328298</v>
      </c>
      <c r="B812">
        <v>20150723</v>
      </c>
      <c r="C812">
        <v>1</v>
      </c>
      <c r="D812">
        <v>0.94792600000000005</v>
      </c>
      <c r="E812" t="s">
        <v>1362</v>
      </c>
      <c r="F812" t="s">
        <v>3831</v>
      </c>
      <c r="G812" t="s">
        <v>5638</v>
      </c>
      <c r="H812" t="s">
        <v>6950</v>
      </c>
      <c r="J812" t="s">
        <v>3832</v>
      </c>
      <c r="K812" t="s">
        <v>3833</v>
      </c>
      <c r="L812" t="s">
        <v>3834</v>
      </c>
      <c r="N812" t="s">
        <v>1363</v>
      </c>
      <c r="R812" t="s">
        <v>3836</v>
      </c>
      <c r="V812" t="s">
        <v>1368</v>
      </c>
    </row>
    <row r="813" spans="1:24">
      <c r="A813">
        <v>14328298</v>
      </c>
      <c r="B813">
        <v>20150723</v>
      </c>
      <c r="C813">
        <v>1</v>
      </c>
      <c r="D813">
        <v>0.94792600000000005</v>
      </c>
      <c r="E813" t="s">
        <v>1364</v>
      </c>
      <c r="F813" t="s">
        <v>3835</v>
      </c>
      <c r="G813" t="s">
        <v>5639</v>
      </c>
      <c r="H813" t="s">
        <v>6951</v>
      </c>
      <c r="J813" t="s">
        <v>3836</v>
      </c>
      <c r="N813" t="s">
        <v>1365</v>
      </c>
      <c r="O813" t="s">
        <v>1366</v>
      </c>
      <c r="R813" t="s">
        <v>1361</v>
      </c>
      <c r="V813" t="s">
        <v>1375</v>
      </c>
    </row>
    <row r="814" spans="1:24">
      <c r="A814">
        <v>14328298</v>
      </c>
      <c r="B814">
        <v>20150723</v>
      </c>
      <c r="C814">
        <v>1</v>
      </c>
      <c r="D814">
        <v>0.94792600000000005</v>
      </c>
      <c r="E814" t="s">
        <v>1367</v>
      </c>
      <c r="F814" t="s">
        <v>3837</v>
      </c>
      <c r="G814" t="s">
        <v>5640</v>
      </c>
      <c r="H814" t="s">
        <v>6952</v>
      </c>
      <c r="J814" t="s">
        <v>1355</v>
      </c>
      <c r="N814" t="s">
        <v>1368</v>
      </c>
      <c r="R814" t="s">
        <v>1368</v>
      </c>
      <c r="V814" t="s">
        <v>5641</v>
      </c>
    </row>
    <row r="815" spans="1:24">
      <c r="A815">
        <v>14328298</v>
      </c>
      <c r="B815">
        <v>20150723</v>
      </c>
      <c r="C815">
        <v>1</v>
      </c>
      <c r="D815">
        <v>0.94792600000000005</v>
      </c>
      <c r="E815" t="s">
        <v>1369</v>
      </c>
      <c r="F815" t="s">
        <v>3838</v>
      </c>
      <c r="G815" t="s">
        <v>5642</v>
      </c>
      <c r="H815" t="s">
        <v>6953</v>
      </c>
      <c r="J815" t="s">
        <v>3839</v>
      </c>
      <c r="K815" t="s">
        <v>3840</v>
      </c>
      <c r="L815" t="s">
        <v>3841</v>
      </c>
      <c r="N815" t="s">
        <v>1370</v>
      </c>
      <c r="O815" t="s">
        <v>1371</v>
      </c>
      <c r="R815" t="s">
        <v>3843</v>
      </c>
      <c r="V815" t="s">
        <v>1365</v>
      </c>
      <c r="W815" t="s">
        <v>1366</v>
      </c>
    </row>
    <row r="816" spans="1:24">
      <c r="A816">
        <v>14328298</v>
      </c>
      <c r="B816">
        <v>20150723</v>
      </c>
      <c r="C816">
        <v>1</v>
      </c>
      <c r="D816">
        <v>0.94792600000000005</v>
      </c>
      <c r="E816" t="s">
        <v>1372</v>
      </c>
      <c r="F816" t="s">
        <v>3842</v>
      </c>
      <c r="G816" t="s">
        <v>5643</v>
      </c>
      <c r="H816" t="s">
        <v>6954</v>
      </c>
      <c r="J816" t="s">
        <v>3843</v>
      </c>
      <c r="N816" t="s">
        <v>1373</v>
      </c>
      <c r="R816" t="s">
        <v>1357</v>
      </c>
      <c r="S816" t="s">
        <v>1358</v>
      </c>
      <c r="V816" t="s">
        <v>3836</v>
      </c>
    </row>
    <row r="817" spans="1:23">
      <c r="A817">
        <v>14328298</v>
      </c>
      <c r="B817">
        <v>20150723</v>
      </c>
      <c r="C817">
        <v>1</v>
      </c>
      <c r="D817">
        <v>0.94792600000000005</v>
      </c>
      <c r="E817" t="s">
        <v>1374</v>
      </c>
      <c r="F817" t="s">
        <v>3844</v>
      </c>
      <c r="G817" t="s">
        <v>5644</v>
      </c>
      <c r="H817" t="s">
        <v>6955</v>
      </c>
      <c r="J817" t="s">
        <v>3845</v>
      </c>
      <c r="K817" t="s">
        <v>3846</v>
      </c>
      <c r="L817" t="s">
        <v>3847</v>
      </c>
      <c r="N817" t="s">
        <v>1375</v>
      </c>
      <c r="R817" t="s">
        <v>5641</v>
      </c>
      <c r="V817" t="s">
        <v>1370</v>
      </c>
      <c r="W817" t="s">
        <v>1371</v>
      </c>
    </row>
    <row r="818" spans="1:23">
      <c r="A818" t="s">
        <v>26</v>
      </c>
      <c r="B818">
        <v>14328298</v>
      </c>
      <c r="C818">
        <v>20150723</v>
      </c>
      <c r="D818" t="s">
        <v>27</v>
      </c>
    </row>
    <row r="819" spans="1:23">
      <c r="A819" t="s">
        <v>28</v>
      </c>
      <c r="B819" t="str">
        <f>HYPERLINK("http://node-02:8194/pid,14328298,20150723,prediction_time_crc,demographics&amp;P_Red&amp;P_Red2&amp;P_BP&amp;P_Cholesterol&amp;P_Diabetes&amp;P_Renal&amp;P_Liver&amp;P_White&amp;P_IONS&amp;drugs_heatmap&amp;RC","OpenViewer")</f>
        <v>OpenViewer</v>
      </c>
    </row>
    <row r="821" spans="1:23">
      <c r="A821">
        <v>14334686</v>
      </c>
      <c r="B821">
        <v>20150811</v>
      </c>
      <c r="C821">
        <v>0</v>
      </c>
      <c r="D821">
        <v>1.61126E-3</v>
      </c>
      <c r="E821" t="s">
        <v>1376</v>
      </c>
      <c r="F821" t="s">
        <v>3848</v>
      </c>
      <c r="G821" t="s">
        <v>5645</v>
      </c>
      <c r="H821" t="s">
        <v>6956</v>
      </c>
    </row>
    <row r="822" spans="1:23">
      <c r="A822">
        <v>14334686</v>
      </c>
      <c r="B822">
        <v>20150811</v>
      </c>
      <c r="C822">
        <v>0</v>
      </c>
      <c r="D822">
        <v>1.61126E-3</v>
      </c>
      <c r="E822" t="s">
        <v>1377</v>
      </c>
      <c r="F822" t="s">
        <v>3849</v>
      </c>
      <c r="G822" t="s">
        <v>5646</v>
      </c>
      <c r="H822" t="s">
        <v>6957</v>
      </c>
      <c r="J822" t="s">
        <v>3850</v>
      </c>
      <c r="N822" t="s">
        <v>1378</v>
      </c>
      <c r="O822" t="s">
        <v>1379</v>
      </c>
      <c r="R822" t="s">
        <v>7721</v>
      </c>
      <c r="V822" t="s">
        <v>1378</v>
      </c>
      <c r="W822" t="s">
        <v>1379</v>
      </c>
    </row>
    <row r="823" spans="1:23">
      <c r="A823">
        <v>14334686</v>
      </c>
      <c r="B823">
        <v>20150811</v>
      </c>
      <c r="C823">
        <v>0</v>
      </c>
      <c r="D823">
        <v>1.61126E-3</v>
      </c>
      <c r="E823" t="s">
        <v>1380</v>
      </c>
      <c r="F823" t="s">
        <v>3851</v>
      </c>
      <c r="G823" t="s">
        <v>5647</v>
      </c>
      <c r="H823" t="s">
        <v>6958</v>
      </c>
      <c r="J823" t="s">
        <v>1395</v>
      </c>
      <c r="K823" t="s">
        <v>1396</v>
      </c>
      <c r="N823" t="s">
        <v>1381</v>
      </c>
      <c r="O823" t="s">
        <v>1382</v>
      </c>
      <c r="R823" t="s">
        <v>3850</v>
      </c>
      <c r="V823" t="s">
        <v>1391</v>
      </c>
    </row>
    <row r="824" spans="1:23">
      <c r="A824">
        <v>14334686</v>
      </c>
      <c r="B824">
        <v>20150811</v>
      </c>
      <c r="C824">
        <v>0</v>
      </c>
      <c r="D824">
        <v>1.61126E-3</v>
      </c>
      <c r="E824" t="s">
        <v>1383</v>
      </c>
      <c r="F824" t="s">
        <v>3852</v>
      </c>
      <c r="G824" t="s">
        <v>5648</v>
      </c>
      <c r="H824" t="s">
        <v>6959</v>
      </c>
      <c r="J824" t="s">
        <v>3853</v>
      </c>
      <c r="N824" t="s">
        <v>1384</v>
      </c>
      <c r="R824" t="s">
        <v>1381</v>
      </c>
      <c r="S824" t="s">
        <v>1382</v>
      </c>
      <c r="V824" t="s">
        <v>1381</v>
      </c>
      <c r="W824" t="s">
        <v>1382</v>
      </c>
    </row>
    <row r="825" spans="1:23">
      <c r="A825">
        <v>14334686</v>
      </c>
      <c r="B825">
        <v>20150811</v>
      </c>
      <c r="C825">
        <v>0</v>
      </c>
      <c r="D825">
        <v>1.61126E-3</v>
      </c>
      <c r="E825" t="s">
        <v>1385</v>
      </c>
      <c r="F825" t="s">
        <v>3854</v>
      </c>
      <c r="G825" t="s">
        <v>5649</v>
      </c>
      <c r="H825" t="s">
        <v>6960</v>
      </c>
      <c r="J825" t="s">
        <v>1381</v>
      </c>
      <c r="K825" t="s">
        <v>1382</v>
      </c>
      <c r="N825" t="s">
        <v>1386</v>
      </c>
      <c r="O825" t="s">
        <v>1387</v>
      </c>
      <c r="R825" t="s">
        <v>1386</v>
      </c>
      <c r="S825" t="s">
        <v>1387</v>
      </c>
      <c r="V825" t="s">
        <v>5650</v>
      </c>
    </row>
    <row r="826" spans="1:23">
      <c r="A826">
        <v>14334686</v>
      </c>
      <c r="B826">
        <v>20150811</v>
      </c>
      <c r="C826">
        <v>0</v>
      </c>
      <c r="D826">
        <v>1.61126E-3</v>
      </c>
      <c r="E826" t="s">
        <v>1388</v>
      </c>
      <c r="F826" t="s">
        <v>3855</v>
      </c>
      <c r="G826" t="s">
        <v>5651</v>
      </c>
      <c r="H826" t="s">
        <v>6961</v>
      </c>
      <c r="J826" t="s">
        <v>3856</v>
      </c>
      <c r="N826" t="s">
        <v>1389</v>
      </c>
      <c r="R826" t="s">
        <v>7722</v>
      </c>
      <c r="V826" t="s">
        <v>1386</v>
      </c>
      <c r="W826" t="s">
        <v>1387</v>
      </c>
    </row>
    <row r="827" spans="1:23">
      <c r="A827">
        <v>14334686</v>
      </c>
      <c r="B827">
        <v>20150811</v>
      </c>
      <c r="C827">
        <v>0</v>
      </c>
      <c r="D827">
        <v>1.61126E-3</v>
      </c>
      <c r="E827" t="s">
        <v>1390</v>
      </c>
      <c r="F827" t="s">
        <v>3857</v>
      </c>
      <c r="G827" t="s">
        <v>5652</v>
      </c>
      <c r="H827" t="s">
        <v>6962</v>
      </c>
      <c r="J827" t="s">
        <v>1378</v>
      </c>
      <c r="K827" t="s">
        <v>1379</v>
      </c>
      <c r="N827" t="s">
        <v>1391</v>
      </c>
      <c r="R827" t="s">
        <v>1395</v>
      </c>
      <c r="S827" t="s">
        <v>1396</v>
      </c>
      <c r="V827" t="s">
        <v>1384</v>
      </c>
    </row>
    <row r="828" spans="1:23">
      <c r="A828">
        <v>14334686</v>
      </c>
      <c r="B828">
        <v>20150811</v>
      </c>
      <c r="C828">
        <v>0</v>
      </c>
      <c r="D828">
        <v>1.61126E-3</v>
      </c>
      <c r="E828" t="s">
        <v>1392</v>
      </c>
      <c r="F828" t="s">
        <v>3858</v>
      </c>
      <c r="G828" t="s">
        <v>5653</v>
      </c>
      <c r="H828" t="s">
        <v>6963</v>
      </c>
      <c r="J828" t="s">
        <v>3859</v>
      </c>
      <c r="N828" t="s">
        <v>1393</v>
      </c>
      <c r="R828" t="s">
        <v>7723</v>
      </c>
      <c r="V828" t="s">
        <v>1389</v>
      </c>
    </row>
    <row r="829" spans="1:23">
      <c r="A829">
        <v>14334686</v>
      </c>
      <c r="B829">
        <v>20150811</v>
      </c>
      <c r="C829">
        <v>0</v>
      </c>
      <c r="D829">
        <v>1.61126E-3</v>
      </c>
      <c r="E829" t="s">
        <v>1394</v>
      </c>
      <c r="F829" t="s">
        <v>3860</v>
      </c>
      <c r="G829" t="s">
        <v>5654</v>
      </c>
      <c r="H829" t="s">
        <v>6964</v>
      </c>
      <c r="J829" t="s">
        <v>3861</v>
      </c>
      <c r="N829" t="s">
        <v>1395</v>
      </c>
      <c r="O829" t="s">
        <v>1396</v>
      </c>
      <c r="R829" t="s">
        <v>7724</v>
      </c>
      <c r="V829" t="s">
        <v>1395</v>
      </c>
      <c r="W829" t="s">
        <v>1396</v>
      </c>
    </row>
    <row r="830" spans="1:23">
      <c r="A830">
        <v>14334686</v>
      </c>
      <c r="B830">
        <v>20150811</v>
      </c>
      <c r="C830">
        <v>0</v>
      </c>
      <c r="D830">
        <v>1.61126E-3</v>
      </c>
      <c r="E830" t="s">
        <v>1397</v>
      </c>
      <c r="F830" t="s">
        <v>3862</v>
      </c>
      <c r="G830" t="s">
        <v>5655</v>
      </c>
      <c r="H830" t="s">
        <v>6965</v>
      </c>
      <c r="J830" t="s">
        <v>3863</v>
      </c>
      <c r="K830" t="s">
        <v>3864</v>
      </c>
      <c r="N830" t="s">
        <v>1398</v>
      </c>
      <c r="R830" t="s">
        <v>3856</v>
      </c>
      <c r="V830" t="s">
        <v>1393</v>
      </c>
    </row>
    <row r="831" spans="1:23">
      <c r="A831" t="s">
        <v>26</v>
      </c>
      <c r="B831">
        <v>14334686</v>
      </c>
      <c r="C831">
        <v>20150811</v>
      </c>
      <c r="D831" t="s">
        <v>27</v>
      </c>
    </row>
    <row r="832" spans="1:23">
      <c r="A832" t="s">
        <v>28</v>
      </c>
      <c r="B832" t="str">
        <f>HYPERLINK("http://node-02:8194/pid,14334686,20150811,prediction_time_crc,demographics&amp;P_Red&amp;P_Red2&amp;P_BP&amp;P_Cholesterol&amp;P_Diabetes&amp;P_Renal&amp;P_Liver&amp;P_White&amp;P_IONS&amp;drugs_heatmap&amp;RC","OpenViewer")</f>
        <v>OpenViewer</v>
      </c>
    </row>
    <row r="834" spans="1:23">
      <c r="A834">
        <v>14467534</v>
      </c>
      <c r="B834">
        <v>20150817</v>
      </c>
      <c r="C834">
        <v>0</v>
      </c>
      <c r="D834">
        <v>3.6568999999999997E-2</v>
      </c>
      <c r="E834" t="s">
        <v>1399</v>
      </c>
      <c r="F834" t="s">
        <v>3865</v>
      </c>
      <c r="G834" t="s">
        <v>5656</v>
      </c>
      <c r="H834" t="s">
        <v>6966</v>
      </c>
      <c r="J834" t="s">
        <v>1400</v>
      </c>
      <c r="K834" t="s">
        <v>1401</v>
      </c>
      <c r="N834" t="s">
        <v>1400</v>
      </c>
      <c r="O834" t="s">
        <v>1401</v>
      </c>
      <c r="R834" t="s">
        <v>1400</v>
      </c>
      <c r="S834" t="s">
        <v>1401</v>
      </c>
      <c r="V834" t="s">
        <v>1400</v>
      </c>
      <c r="W834" t="s">
        <v>1401</v>
      </c>
    </row>
    <row r="835" spans="1:23">
      <c r="A835">
        <v>14467534</v>
      </c>
      <c r="B835">
        <v>20150817</v>
      </c>
      <c r="C835">
        <v>0</v>
      </c>
      <c r="D835">
        <v>3.6568999999999997E-2</v>
      </c>
      <c r="E835" t="s">
        <v>1402</v>
      </c>
      <c r="F835" t="s">
        <v>3866</v>
      </c>
      <c r="G835" t="s">
        <v>5657</v>
      </c>
      <c r="H835" t="s">
        <v>6967</v>
      </c>
      <c r="J835" t="s">
        <v>1409</v>
      </c>
      <c r="K835" t="s">
        <v>1410</v>
      </c>
      <c r="R835" t="s">
        <v>3871</v>
      </c>
    </row>
    <row r="836" spans="1:23">
      <c r="A836">
        <v>14467534</v>
      </c>
      <c r="B836">
        <v>20150817</v>
      </c>
      <c r="C836">
        <v>0</v>
      </c>
      <c r="D836">
        <v>3.6568999999999997E-2</v>
      </c>
      <c r="E836" t="s">
        <v>1403</v>
      </c>
      <c r="F836" t="s">
        <v>3867</v>
      </c>
      <c r="G836" t="s">
        <v>5658</v>
      </c>
      <c r="H836" t="s">
        <v>6968</v>
      </c>
      <c r="J836" t="s">
        <v>3868</v>
      </c>
      <c r="K836" t="s">
        <v>3869</v>
      </c>
      <c r="N836" t="s">
        <v>1404</v>
      </c>
      <c r="R836" t="s">
        <v>1409</v>
      </c>
      <c r="S836" t="s">
        <v>1410</v>
      </c>
      <c r="V836" t="s">
        <v>1404</v>
      </c>
    </row>
    <row r="837" spans="1:23">
      <c r="A837">
        <v>14467534</v>
      </c>
      <c r="B837">
        <v>20150817</v>
      </c>
      <c r="C837">
        <v>0</v>
      </c>
      <c r="D837">
        <v>3.6568999999999997E-2</v>
      </c>
      <c r="E837" t="s">
        <v>1405</v>
      </c>
      <c r="F837" t="s">
        <v>3870</v>
      </c>
      <c r="G837" t="s">
        <v>5659</v>
      </c>
      <c r="H837" t="s">
        <v>6969</v>
      </c>
      <c r="J837" t="s">
        <v>3871</v>
      </c>
      <c r="N837" t="s">
        <v>1406</v>
      </c>
      <c r="O837" t="s">
        <v>1407</v>
      </c>
      <c r="V837" t="s">
        <v>1409</v>
      </c>
      <c r="W837" t="s">
        <v>1410</v>
      </c>
    </row>
    <row r="838" spans="1:23">
      <c r="A838">
        <v>14467534</v>
      </c>
      <c r="B838">
        <v>20150817</v>
      </c>
      <c r="C838">
        <v>0</v>
      </c>
      <c r="D838">
        <v>3.6568999999999997E-2</v>
      </c>
      <c r="E838" t="s">
        <v>1408</v>
      </c>
      <c r="F838" t="s">
        <v>3872</v>
      </c>
      <c r="G838" t="s">
        <v>5660</v>
      </c>
      <c r="H838" t="s">
        <v>6970</v>
      </c>
      <c r="N838" t="s">
        <v>1409</v>
      </c>
      <c r="O838" t="s">
        <v>1410</v>
      </c>
      <c r="R838" t="s">
        <v>1406</v>
      </c>
      <c r="S838" t="s">
        <v>1407</v>
      </c>
      <c r="V838" t="s">
        <v>1406</v>
      </c>
      <c r="W838" t="s">
        <v>1407</v>
      </c>
    </row>
    <row r="839" spans="1:23">
      <c r="A839">
        <v>14467534</v>
      </c>
      <c r="B839">
        <v>20150817</v>
      </c>
      <c r="C839">
        <v>0</v>
      </c>
      <c r="D839">
        <v>3.6568999999999997E-2</v>
      </c>
      <c r="E839" t="s">
        <v>1411</v>
      </c>
      <c r="F839" t="s">
        <v>3873</v>
      </c>
      <c r="G839" t="s">
        <v>5661</v>
      </c>
      <c r="H839" t="s">
        <v>6971</v>
      </c>
      <c r="J839" t="s">
        <v>3874</v>
      </c>
      <c r="N839" t="s">
        <v>1412</v>
      </c>
      <c r="R839" t="s">
        <v>1404</v>
      </c>
    </row>
    <row r="840" spans="1:23">
      <c r="A840">
        <v>14467534</v>
      </c>
      <c r="B840">
        <v>20150817</v>
      </c>
      <c r="C840">
        <v>0</v>
      </c>
      <c r="D840">
        <v>3.6568999999999997E-2</v>
      </c>
      <c r="E840" t="s">
        <v>1413</v>
      </c>
      <c r="F840" t="s">
        <v>3875</v>
      </c>
      <c r="G840" t="s">
        <v>5662</v>
      </c>
      <c r="H840" t="s">
        <v>6972</v>
      </c>
      <c r="J840" t="s">
        <v>3876</v>
      </c>
      <c r="K840" t="s">
        <v>3877</v>
      </c>
      <c r="R840" t="s">
        <v>3874</v>
      </c>
      <c r="V840" t="s">
        <v>1415</v>
      </c>
    </row>
    <row r="841" spans="1:23">
      <c r="A841">
        <v>14467534</v>
      </c>
      <c r="B841">
        <v>20150817</v>
      </c>
      <c r="C841">
        <v>0</v>
      </c>
      <c r="D841">
        <v>3.6568999999999997E-2</v>
      </c>
      <c r="E841" t="s">
        <v>1414</v>
      </c>
      <c r="F841" t="s">
        <v>3878</v>
      </c>
      <c r="G841" t="s">
        <v>5663</v>
      </c>
      <c r="H841" t="s">
        <v>6973</v>
      </c>
      <c r="J841" t="s">
        <v>1406</v>
      </c>
      <c r="K841" t="s">
        <v>1407</v>
      </c>
      <c r="N841" t="s">
        <v>1415</v>
      </c>
      <c r="V841" t="s">
        <v>3868</v>
      </c>
      <c r="W841" t="s">
        <v>3869</v>
      </c>
    </row>
    <row r="842" spans="1:23">
      <c r="A842">
        <v>14467534</v>
      </c>
      <c r="B842">
        <v>20150817</v>
      </c>
      <c r="C842">
        <v>0</v>
      </c>
      <c r="D842">
        <v>3.6568999999999997E-2</v>
      </c>
      <c r="E842" t="s">
        <v>1416</v>
      </c>
      <c r="F842" t="s">
        <v>3879</v>
      </c>
      <c r="G842" t="s">
        <v>5664</v>
      </c>
      <c r="H842" t="s">
        <v>6974</v>
      </c>
      <c r="J842" t="s">
        <v>1404</v>
      </c>
      <c r="N842" t="s">
        <v>1417</v>
      </c>
      <c r="R842" t="s">
        <v>7725</v>
      </c>
      <c r="S842" t="s">
        <v>7726</v>
      </c>
      <c r="V842" t="s">
        <v>1412</v>
      </c>
    </row>
    <row r="843" spans="1:23">
      <c r="A843">
        <v>14467534</v>
      </c>
      <c r="B843">
        <v>20150817</v>
      </c>
      <c r="C843">
        <v>0</v>
      </c>
      <c r="D843">
        <v>3.6568999999999997E-2</v>
      </c>
      <c r="E843" t="s">
        <v>1418</v>
      </c>
      <c r="F843" t="s">
        <v>3880</v>
      </c>
      <c r="G843" t="s">
        <v>5665</v>
      </c>
      <c r="H843" t="s">
        <v>6975</v>
      </c>
      <c r="J843" t="s">
        <v>3881</v>
      </c>
      <c r="K843" t="s">
        <v>3882</v>
      </c>
      <c r="N843" t="s">
        <v>1419</v>
      </c>
      <c r="R843" t="s">
        <v>7727</v>
      </c>
      <c r="V843" t="s">
        <v>1417</v>
      </c>
    </row>
    <row r="844" spans="1:23">
      <c r="A844" t="s">
        <v>26</v>
      </c>
      <c r="B844">
        <v>14467534</v>
      </c>
      <c r="C844">
        <v>20150817</v>
      </c>
      <c r="D844" t="s">
        <v>27</v>
      </c>
    </row>
    <row r="845" spans="1:23">
      <c r="A845" t="s">
        <v>28</v>
      </c>
      <c r="B845" t="str">
        <f>HYPERLINK("http://node-02:8194/pid,14467534,20150817,prediction_time_crc,demographics&amp;P_Red&amp;P_Red2&amp;P_BP&amp;P_Cholesterol&amp;P_Diabetes&amp;P_Renal&amp;P_Liver&amp;P_White&amp;P_IONS&amp;drugs_heatmap&amp;RC","OpenViewer")</f>
        <v>OpenViewer</v>
      </c>
    </row>
    <row r="847" spans="1:23">
      <c r="A847">
        <v>14552795</v>
      </c>
      <c r="B847">
        <v>20150915</v>
      </c>
      <c r="C847">
        <v>0</v>
      </c>
      <c r="D847">
        <v>3.0788800000000002E-2</v>
      </c>
      <c r="E847" t="s">
        <v>1420</v>
      </c>
      <c r="F847" t="s">
        <v>3883</v>
      </c>
      <c r="G847" t="s">
        <v>5666</v>
      </c>
      <c r="H847" t="s">
        <v>6976</v>
      </c>
      <c r="J847" t="s">
        <v>1435</v>
      </c>
      <c r="K847" t="s">
        <v>1436</v>
      </c>
      <c r="L847" t="s">
        <v>1437</v>
      </c>
      <c r="R847" t="s">
        <v>1424</v>
      </c>
    </row>
    <row r="848" spans="1:23">
      <c r="A848">
        <v>14552795</v>
      </c>
      <c r="B848">
        <v>20150915</v>
      </c>
      <c r="C848">
        <v>0</v>
      </c>
      <c r="D848">
        <v>3.0788800000000002E-2</v>
      </c>
      <c r="E848" t="s">
        <v>1421</v>
      </c>
      <c r="F848" t="s">
        <v>3884</v>
      </c>
      <c r="G848" t="s">
        <v>5667</v>
      </c>
      <c r="H848" t="s">
        <v>6977</v>
      </c>
      <c r="J848" t="s">
        <v>3885</v>
      </c>
      <c r="N848" t="s">
        <v>1422</v>
      </c>
      <c r="R848" t="s">
        <v>1435</v>
      </c>
      <c r="S848" t="s">
        <v>1436</v>
      </c>
      <c r="T848" t="s">
        <v>1437</v>
      </c>
      <c r="V848" t="s">
        <v>1424</v>
      </c>
    </row>
    <row r="849" spans="1:23">
      <c r="A849">
        <v>14552795</v>
      </c>
      <c r="B849">
        <v>20150915</v>
      </c>
      <c r="C849">
        <v>0</v>
      </c>
      <c r="D849">
        <v>3.0788800000000002E-2</v>
      </c>
      <c r="E849" t="s">
        <v>1423</v>
      </c>
      <c r="F849" t="s">
        <v>3886</v>
      </c>
      <c r="G849" t="s">
        <v>5668</v>
      </c>
      <c r="H849" t="s">
        <v>6978</v>
      </c>
      <c r="J849" t="s">
        <v>3887</v>
      </c>
      <c r="K849" t="s">
        <v>3888</v>
      </c>
      <c r="N849" t="s">
        <v>1424</v>
      </c>
      <c r="R849" t="s">
        <v>3885</v>
      </c>
      <c r="V849" t="s">
        <v>1422</v>
      </c>
    </row>
    <row r="850" spans="1:23">
      <c r="A850">
        <v>14552795</v>
      </c>
      <c r="B850">
        <v>20150915</v>
      </c>
      <c r="C850">
        <v>0</v>
      </c>
      <c r="D850">
        <v>3.0788800000000002E-2</v>
      </c>
      <c r="E850" t="s">
        <v>1425</v>
      </c>
      <c r="F850" t="s">
        <v>3889</v>
      </c>
      <c r="G850" t="s">
        <v>5669</v>
      </c>
      <c r="H850" t="s">
        <v>6979</v>
      </c>
      <c r="J850" t="s">
        <v>3890</v>
      </c>
      <c r="K850" t="s">
        <v>3891</v>
      </c>
      <c r="R850" t="s">
        <v>3890</v>
      </c>
      <c r="S850" t="s">
        <v>3891</v>
      </c>
      <c r="V850" t="s">
        <v>1427</v>
      </c>
    </row>
    <row r="851" spans="1:23">
      <c r="A851">
        <v>14552795</v>
      </c>
      <c r="B851">
        <v>20150915</v>
      </c>
      <c r="C851">
        <v>0</v>
      </c>
      <c r="D851">
        <v>3.0788800000000002E-2</v>
      </c>
      <c r="E851" t="s">
        <v>1426</v>
      </c>
      <c r="F851" t="s">
        <v>3892</v>
      </c>
      <c r="G851" t="s">
        <v>5670</v>
      </c>
      <c r="H851" t="s">
        <v>6980</v>
      </c>
      <c r="J851" t="s">
        <v>1422</v>
      </c>
      <c r="N851" t="s">
        <v>1427</v>
      </c>
      <c r="R851" t="s">
        <v>3895</v>
      </c>
      <c r="S851" t="s">
        <v>3896</v>
      </c>
    </row>
    <row r="852" spans="1:23">
      <c r="A852">
        <v>14552795</v>
      </c>
      <c r="B852">
        <v>20150915</v>
      </c>
      <c r="C852">
        <v>0</v>
      </c>
      <c r="D852">
        <v>3.0788800000000002E-2</v>
      </c>
      <c r="E852" t="s">
        <v>1428</v>
      </c>
      <c r="F852" t="s">
        <v>3893</v>
      </c>
      <c r="G852" t="s">
        <v>5671</v>
      </c>
      <c r="H852" t="s">
        <v>6981</v>
      </c>
      <c r="N852" t="s">
        <v>1429</v>
      </c>
      <c r="O852" t="s">
        <v>1430</v>
      </c>
      <c r="R852" t="s">
        <v>1432</v>
      </c>
      <c r="S852" t="s">
        <v>1433</v>
      </c>
      <c r="V852" t="s">
        <v>1429</v>
      </c>
      <c r="W852" t="s">
        <v>1430</v>
      </c>
    </row>
    <row r="853" spans="1:23">
      <c r="A853">
        <v>14552795</v>
      </c>
      <c r="B853">
        <v>20150915</v>
      </c>
      <c r="C853">
        <v>0</v>
      </c>
      <c r="D853">
        <v>3.0788800000000002E-2</v>
      </c>
      <c r="E853" t="s">
        <v>1431</v>
      </c>
      <c r="F853" t="s">
        <v>3894</v>
      </c>
      <c r="G853" t="s">
        <v>5672</v>
      </c>
      <c r="H853" t="s">
        <v>6982</v>
      </c>
      <c r="J853" t="s">
        <v>3895</v>
      </c>
      <c r="K853" t="s">
        <v>3896</v>
      </c>
      <c r="N853" t="s">
        <v>1432</v>
      </c>
      <c r="O853" t="s">
        <v>1433</v>
      </c>
      <c r="R853" t="s">
        <v>1429</v>
      </c>
      <c r="S853" t="s">
        <v>1430</v>
      </c>
      <c r="V853" t="s">
        <v>1432</v>
      </c>
      <c r="W853" t="s">
        <v>1433</v>
      </c>
    </row>
    <row r="854" spans="1:23">
      <c r="A854">
        <v>14552795</v>
      </c>
      <c r="B854">
        <v>20150915</v>
      </c>
      <c r="C854">
        <v>0</v>
      </c>
      <c r="D854">
        <v>3.0788800000000002E-2</v>
      </c>
      <c r="E854" t="s">
        <v>1434</v>
      </c>
      <c r="F854" t="s">
        <v>3897</v>
      </c>
      <c r="G854" t="s">
        <v>5673</v>
      </c>
      <c r="H854" t="s">
        <v>6983</v>
      </c>
      <c r="J854" t="s">
        <v>1424</v>
      </c>
      <c r="N854" t="s">
        <v>1435</v>
      </c>
      <c r="O854" t="s">
        <v>1436</v>
      </c>
      <c r="P854" t="s">
        <v>1437</v>
      </c>
      <c r="V854" t="s">
        <v>1439</v>
      </c>
    </row>
    <row r="855" spans="1:23">
      <c r="A855">
        <v>14552795</v>
      </c>
      <c r="B855">
        <v>20150915</v>
      </c>
      <c r="C855">
        <v>0</v>
      </c>
      <c r="D855">
        <v>3.0788800000000002E-2</v>
      </c>
      <c r="E855" t="s">
        <v>1438</v>
      </c>
      <c r="F855" t="s">
        <v>3898</v>
      </c>
      <c r="G855" t="s">
        <v>5674</v>
      </c>
      <c r="H855" t="s">
        <v>6984</v>
      </c>
      <c r="J855" t="s">
        <v>3899</v>
      </c>
      <c r="K855" t="s">
        <v>3900</v>
      </c>
      <c r="N855" t="s">
        <v>1439</v>
      </c>
      <c r="R855" t="s">
        <v>1427</v>
      </c>
      <c r="V855" t="s">
        <v>1441</v>
      </c>
    </row>
    <row r="856" spans="1:23">
      <c r="A856">
        <v>14552795</v>
      </c>
      <c r="B856">
        <v>20150915</v>
      </c>
      <c r="C856">
        <v>0</v>
      </c>
      <c r="D856">
        <v>3.0788800000000002E-2</v>
      </c>
      <c r="E856" t="s">
        <v>1440</v>
      </c>
      <c r="F856" t="s">
        <v>3901</v>
      </c>
      <c r="G856" t="s">
        <v>5675</v>
      </c>
      <c r="H856" t="s">
        <v>6985</v>
      </c>
      <c r="J856" t="s">
        <v>3902</v>
      </c>
      <c r="K856" t="s">
        <v>3903</v>
      </c>
      <c r="N856" t="s">
        <v>1441</v>
      </c>
      <c r="R856" t="s">
        <v>1422</v>
      </c>
      <c r="V856" t="s">
        <v>5676</v>
      </c>
    </row>
    <row r="857" spans="1:23">
      <c r="A857" t="s">
        <v>26</v>
      </c>
      <c r="B857">
        <v>14552795</v>
      </c>
      <c r="C857">
        <v>20150915</v>
      </c>
      <c r="D857" t="s">
        <v>27</v>
      </c>
    </row>
    <row r="858" spans="1:23">
      <c r="A858" t="s">
        <v>28</v>
      </c>
      <c r="B858" t="str">
        <f>HYPERLINK("http://node-02:8194/pid,14552795,20150915,prediction_time_crc,demographics&amp;P_Red&amp;P_Red2&amp;P_BP&amp;P_Cholesterol&amp;P_Diabetes&amp;P_Renal&amp;P_Liver&amp;P_White&amp;P_IONS&amp;drugs_heatmap&amp;RC","OpenViewer")</f>
        <v>OpenViewer</v>
      </c>
    </row>
    <row r="860" spans="1:23">
      <c r="A860">
        <v>14579639</v>
      </c>
      <c r="B860">
        <v>20150129</v>
      </c>
      <c r="C860">
        <v>0</v>
      </c>
      <c r="D860">
        <v>4.4360400000000001E-2</v>
      </c>
      <c r="E860" t="s">
        <v>1442</v>
      </c>
      <c r="F860" t="s">
        <v>3904</v>
      </c>
      <c r="G860" t="s">
        <v>5677</v>
      </c>
      <c r="H860" t="s">
        <v>6986</v>
      </c>
      <c r="R860" t="s">
        <v>1444</v>
      </c>
      <c r="S860" t="s">
        <v>1445</v>
      </c>
    </row>
    <row r="861" spans="1:23">
      <c r="A861">
        <v>14579639</v>
      </c>
      <c r="B861">
        <v>20150129</v>
      </c>
      <c r="C861">
        <v>0</v>
      </c>
      <c r="D861">
        <v>4.4360400000000001E-2</v>
      </c>
      <c r="E861" t="s">
        <v>1443</v>
      </c>
      <c r="F861" t="s">
        <v>3905</v>
      </c>
      <c r="G861" t="s">
        <v>5678</v>
      </c>
      <c r="H861" t="s">
        <v>6987</v>
      </c>
      <c r="J861" t="s">
        <v>1444</v>
      </c>
      <c r="K861" t="s">
        <v>1445</v>
      </c>
      <c r="N861" t="s">
        <v>1444</v>
      </c>
      <c r="O861" t="s">
        <v>1445</v>
      </c>
      <c r="V861" t="s">
        <v>1444</v>
      </c>
      <c r="W861" t="s">
        <v>1445</v>
      </c>
    </row>
    <row r="862" spans="1:23">
      <c r="A862">
        <v>14579639</v>
      </c>
      <c r="B862">
        <v>20150129</v>
      </c>
      <c r="C862">
        <v>0</v>
      </c>
      <c r="D862">
        <v>4.4360400000000001E-2</v>
      </c>
      <c r="E862" t="s">
        <v>1446</v>
      </c>
      <c r="F862" t="s">
        <v>3906</v>
      </c>
      <c r="G862" t="s">
        <v>5679</v>
      </c>
      <c r="H862" t="s">
        <v>6988</v>
      </c>
      <c r="J862" t="s">
        <v>1459</v>
      </c>
      <c r="K862" t="s">
        <v>1460</v>
      </c>
      <c r="N862" t="s">
        <v>1447</v>
      </c>
      <c r="R862" t="s">
        <v>1447</v>
      </c>
    </row>
    <row r="863" spans="1:23">
      <c r="A863">
        <v>14579639</v>
      </c>
      <c r="B863">
        <v>20150129</v>
      </c>
      <c r="C863">
        <v>0</v>
      </c>
      <c r="D863">
        <v>4.4360400000000001E-2</v>
      </c>
      <c r="E863" t="s">
        <v>1448</v>
      </c>
      <c r="F863" t="s">
        <v>3907</v>
      </c>
      <c r="G863" t="s">
        <v>5680</v>
      </c>
      <c r="H863" t="s">
        <v>6989</v>
      </c>
      <c r="J863" t="s">
        <v>1447</v>
      </c>
      <c r="R863" t="s">
        <v>1453</v>
      </c>
      <c r="S863" t="s">
        <v>1454</v>
      </c>
      <c r="V863" t="s">
        <v>1447</v>
      </c>
    </row>
    <row r="864" spans="1:23">
      <c r="A864">
        <v>14579639</v>
      </c>
      <c r="B864">
        <v>20150129</v>
      </c>
      <c r="C864">
        <v>0</v>
      </c>
      <c r="D864">
        <v>4.4360400000000001E-2</v>
      </c>
      <c r="E864" t="s">
        <v>1449</v>
      </c>
      <c r="F864" t="s">
        <v>3908</v>
      </c>
      <c r="G864" t="s">
        <v>5681</v>
      </c>
      <c r="H864" t="s">
        <v>6990</v>
      </c>
      <c r="J864" t="s">
        <v>3909</v>
      </c>
      <c r="N864" t="s">
        <v>1450</v>
      </c>
      <c r="O864" t="s">
        <v>1451</v>
      </c>
      <c r="R864" t="s">
        <v>1465</v>
      </c>
      <c r="V864" t="s">
        <v>1450</v>
      </c>
      <c r="W864" t="s">
        <v>1451</v>
      </c>
    </row>
    <row r="865" spans="1:23">
      <c r="A865">
        <v>14579639</v>
      </c>
      <c r="B865">
        <v>20150129</v>
      </c>
      <c r="C865">
        <v>0</v>
      </c>
      <c r="D865">
        <v>4.4360400000000001E-2</v>
      </c>
      <c r="E865" t="s">
        <v>1452</v>
      </c>
      <c r="F865" t="s">
        <v>3910</v>
      </c>
      <c r="G865" t="s">
        <v>5682</v>
      </c>
      <c r="H865" t="s">
        <v>6991</v>
      </c>
      <c r="J865" t="s">
        <v>3911</v>
      </c>
      <c r="N865" t="s">
        <v>1453</v>
      </c>
      <c r="O865" t="s">
        <v>1454</v>
      </c>
      <c r="V865" t="s">
        <v>1453</v>
      </c>
      <c r="W865" t="s">
        <v>1454</v>
      </c>
    </row>
    <row r="866" spans="1:23">
      <c r="A866">
        <v>14579639</v>
      </c>
      <c r="B866">
        <v>20150129</v>
      </c>
      <c r="C866">
        <v>0</v>
      </c>
      <c r="D866">
        <v>4.4360400000000001E-2</v>
      </c>
      <c r="E866" t="s">
        <v>1455</v>
      </c>
      <c r="F866" t="s">
        <v>3912</v>
      </c>
      <c r="G866" t="s">
        <v>5683</v>
      </c>
      <c r="H866" t="s">
        <v>6992</v>
      </c>
      <c r="J866" t="s">
        <v>1462</v>
      </c>
      <c r="K866" t="s">
        <v>1463</v>
      </c>
      <c r="N866" t="s">
        <v>1456</v>
      </c>
      <c r="O866" t="s">
        <v>1457</v>
      </c>
      <c r="R866" t="s">
        <v>7728</v>
      </c>
      <c r="S866" t="s">
        <v>7729</v>
      </c>
      <c r="V866" t="s">
        <v>1459</v>
      </c>
      <c r="W866" t="s">
        <v>1460</v>
      </c>
    </row>
    <row r="867" spans="1:23">
      <c r="A867">
        <v>14579639</v>
      </c>
      <c r="B867">
        <v>20150129</v>
      </c>
      <c r="C867">
        <v>0</v>
      </c>
      <c r="D867">
        <v>4.4360400000000001E-2</v>
      </c>
      <c r="E867" t="s">
        <v>1458</v>
      </c>
      <c r="F867" t="s">
        <v>3913</v>
      </c>
      <c r="G867" t="s">
        <v>5684</v>
      </c>
      <c r="H867" t="s">
        <v>6993</v>
      </c>
      <c r="J867" t="s">
        <v>3914</v>
      </c>
      <c r="N867" t="s">
        <v>1459</v>
      </c>
      <c r="O867" t="s">
        <v>1460</v>
      </c>
      <c r="R867" t="s">
        <v>7730</v>
      </c>
      <c r="S867" t="s">
        <v>7731</v>
      </c>
      <c r="V867" t="s">
        <v>5685</v>
      </c>
      <c r="W867" t="s">
        <v>5686</v>
      </c>
    </row>
    <row r="868" spans="1:23">
      <c r="A868">
        <v>14579639</v>
      </c>
      <c r="B868">
        <v>20150129</v>
      </c>
      <c r="C868">
        <v>0</v>
      </c>
      <c r="D868">
        <v>4.4360400000000001E-2</v>
      </c>
      <c r="E868" t="s">
        <v>1461</v>
      </c>
      <c r="F868" t="s">
        <v>3915</v>
      </c>
      <c r="G868" t="s">
        <v>5687</v>
      </c>
      <c r="H868" t="s">
        <v>6994</v>
      </c>
      <c r="J868" t="s">
        <v>3916</v>
      </c>
      <c r="K868" t="s">
        <v>3917</v>
      </c>
      <c r="N868" t="s">
        <v>1462</v>
      </c>
      <c r="O868" t="s">
        <v>1463</v>
      </c>
      <c r="R868" t="s">
        <v>1450</v>
      </c>
      <c r="S868" t="s">
        <v>1451</v>
      </c>
      <c r="V868" t="s">
        <v>1465</v>
      </c>
    </row>
    <row r="869" spans="1:23">
      <c r="A869">
        <v>14579639</v>
      </c>
      <c r="B869">
        <v>20150129</v>
      </c>
      <c r="C869">
        <v>0</v>
      </c>
      <c r="D869">
        <v>4.4360400000000001E-2</v>
      </c>
      <c r="E869" t="s">
        <v>1464</v>
      </c>
      <c r="F869" t="s">
        <v>3918</v>
      </c>
      <c r="G869" t="s">
        <v>5688</v>
      </c>
      <c r="H869" t="s">
        <v>6995</v>
      </c>
      <c r="J869" t="s">
        <v>3919</v>
      </c>
      <c r="K869" t="s">
        <v>3920</v>
      </c>
      <c r="N869" t="s">
        <v>1465</v>
      </c>
      <c r="R869" t="s">
        <v>5685</v>
      </c>
      <c r="S869" t="s">
        <v>5686</v>
      </c>
      <c r="V869" t="s">
        <v>1456</v>
      </c>
      <c r="W869" t="s">
        <v>1457</v>
      </c>
    </row>
    <row r="870" spans="1:23">
      <c r="A870" t="s">
        <v>26</v>
      </c>
      <c r="B870">
        <v>14579639</v>
      </c>
      <c r="C870">
        <v>20150129</v>
      </c>
      <c r="D870" t="s">
        <v>27</v>
      </c>
    </row>
    <row r="871" spans="1:23">
      <c r="A871" t="s">
        <v>28</v>
      </c>
      <c r="B871" t="str">
        <f>HYPERLINK("http://node-02:8194/pid,14579639,20150129,prediction_time_crc,demographics&amp;P_Red&amp;P_Red2&amp;P_BP&amp;P_Cholesterol&amp;P_Diabetes&amp;P_Renal&amp;P_Liver&amp;P_White&amp;P_IONS&amp;drugs_heatmap&amp;RC","OpenViewer")</f>
        <v>OpenViewer</v>
      </c>
    </row>
    <row r="873" spans="1:23">
      <c r="A873">
        <v>14836671</v>
      </c>
      <c r="B873">
        <v>20150923</v>
      </c>
      <c r="C873">
        <v>0</v>
      </c>
      <c r="D873">
        <v>2.30021E-3</v>
      </c>
      <c r="E873" t="s">
        <v>1466</v>
      </c>
      <c r="F873" t="s">
        <v>3921</v>
      </c>
      <c r="G873" t="s">
        <v>5689</v>
      </c>
      <c r="H873" t="s">
        <v>6996</v>
      </c>
    </row>
    <row r="874" spans="1:23">
      <c r="A874">
        <v>14836671</v>
      </c>
      <c r="B874">
        <v>20150923</v>
      </c>
      <c r="C874">
        <v>0</v>
      </c>
      <c r="D874">
        <v>2.30021E-3</v>
      </c>
      <c r="E874" t="s">
        <v>1467</v>
      </c>
      <c r="F874" t="s">
        <v>3922</v>
      </c>
      <c r="G874" t="s">
        <v>5690</v>
      </c>
      <c r="H874" t="s">
        <v>6997</v>
      </c>
      <c r="J874" t="s">
        <v>3923</v>
      </c>
      <c r="K874" t="s">
        <v>3924</v>
      </c>
      <c r="N874" t="s">
        <v>1468</v>
      </c>
      <c r="O874" t="s">
        <v>1469</v>
      </c>
      <c r="R874" t="s">
        <v>7732</v>
      </c>
      <c r="V874" t="s">
        <v>1476</v>
      </c>
      <c r="W874" t="s">
        <v>1477</v>
      </c>
    </row>
    <row r="875" spans="1:23">
      <c r="A875">
        <v>14836671</v>
      </c>
      <c r="B875">
        <v>20150923</v>
      </c>
      <c r="C875">
        <v>0</v>
      </c>
      <c r="D875">
        <v>2.30021E-3</v>
      </c>
      <c r="E875" t="s">
        <v>1470</v>
      </c>
      <c r="F875" t="s">
        <v>3925</v>
      </c>
      <c r="G875" t="s">
        <v>5691</v>
      </c>
      <c r="H875" t="s">
        <v>6998</v>
      </c>
      <c r="J875" t="s">
        <v>3926</v>
      </c>
      <c r="K875" t="s">
        <v>3927</v>
      </c>
      <c r="N875" t="s">
        <v>1471</v>
      </c>
      <c r="O875" t="s">
        <v>1472</v>
      </c>
      <c r="R875" t="s">
        <v>3923</v>
      </c>
      <c r="S875" t="s">
        <v>3924</v>
      </c>
      <c r="V875" t="s">
        <v>1468</v>
      </c>
      <c r="W875" t="s">
        <v>1469</v>
      </c>
    </row>
    <row r="876" spans="1:23">
      <c r="A876">
        <v>14836671</v>
      </c>
      <c r="B876">
        <v>20150923</v>
      </c>
      <c r="C876">
        <v>0</v>
      </c>
      <c r="D876">
        <v>2.30021E-3</v>
      </c>
      <c r="E876" t="s">
        <v>1473</v>
      </c>
      <c r="F876" t="s">
        <v>3928</v>
      </c>
      <c r="G876" t="s">
        <v>5692</v>
      </c>
      <c r="H876" t="s">
        <v>6999</v>
      </c>
      <c r="J876" t="s">
        <v>3929</v>
      </c>
      <c r="N876" t="s">
        <v>1474</v>
      </c>
      <c r="R876" t="s">
        <v>3935</v>
      </c>
      <c r="S876" t="s">
        <v>3936</v>
      </c>
      <c r="T876" t="s">
        <v>3937</v>
      </c>
      <c r="V876" t="s">
        <v>1479</v>
      </c>
    </row>
    <row r="877" spans="1:23">
      <c r="A877">
        <v>14836671</v>
      </c>
      <c r="B877">
        <v>20150923</v>
      </c>
      <c r="C877">
        <v>0</v>
      </c>
      <c r="D877">
        <v>2.30021E-3</v>
      </c>
      <c r="E877" t="s">
        <v>1475</v>
      </c>
      <c r="F877" t="s">
        <v>3930</v>
      </c>
      <c r="G877" t="s">
        <v>5693</v>
      </c>
      <c r="H877" t="s">
        <v>7000</v>
      </c>
      <c r="J877" t="s">
        <v>3931</v>
      </c>
      <c r="K877" t="s">
        <v>3932</v>
      </c>
      <c r="L877" t="s">
        <v>3933</v>
      </c>
      <c r="N877" t="s">
        <v>1476</v>
      </c>
      <c r="O877" t="s">
        <v>1477</v>
      </c>
      <c r="R877" t="s">
        <v>1471</v>
      </c>
      <c r="S877" t="s">
        <v>1472</v>
      </c>
      <c r="V877" t="s">
        <v>1471</v>
      </c>
      <c r="W877" t="s">
        <v>1472</v>
      </c>
    </row>
    <row r="878" spans="1:23">
      <c r="A878">
        <v>14836671</v>
      </c>
      <c r="B878">
        <v>20150923</v>
      </c>
      <c r="C878">
        <v>0</v>
      </c>
      <c r="D878">
        <v>2.30021E-3</v>
      </c>
      <c r="E878" t="s">
        <v>1478</v>
      </c>
      <c r="F878" t="s">
        <v>3934</v>
      </c>
      <c r="G878" t="s">
        <v>5694</v>
      </c>
      <c r="H878" t="s">
        <v>7001</v>
      </c>
      <c r="J878" t="s">
        <v>3935</v>
      </c>
      <c r="K878" t="s">
        <v>3936</v>
      </c>
      <c r="L878" t="s">
        <v>3937</v>
      </c>
      <c r="N878" t="s">
        <v>1479</v>
      </c>
      <c r="R878" t="s">
        <v>7733</v>
      </c>
      <c r="V878" t="s">
        <v>5695</v>
      </c>
    </row>
    <row r="879" spans="1:23">
      <c r="A879">
        <v>14836671</v>
      </c>
      <c r="B879">
        <v>20150923</v>
      </c>
      <c r="C879">
        <v>0</v>
      </c>
      <c r="D879">
        <v>2.30021E-3</v>
      </c>
      <c r="E879" t="s">
        <v>1480</v>
      </c>
      <c r="F879" t="s">
        <v>3938</v>
      </c>
      <c r="G879" t="s">
        <v>5696</v>
      </c>
      <c r="H879" t="s">
        <v>7002</v>
      </c>
      <c r="J879" t="s">
        <v>3939</v>
      </c>
      <c r="K879" t="s">
        <v>3940</v>
      </c>
      <c r="N879" t="s">
        <v>1481</v>
      </c>
      <c r="R879" t="s">
        <v>3929</v>
      </c>
      <c r="V879" t="s">
        <v>1481</v>
      </c>
    </row>
    <row r="880" spans="1:23">
      <c r="A880">
        <v>14836671</v>
      </c>
      <c r="B880">
        <v>20150923</v>
      </c>
      <c r="C880">
        <v>0</v>
      </c>
      <c r="D880">
        <v>2.30021E-3</v>
      </c>
      <c r="E880" t="s">
        <v>1482</v>
      </c>
      <c r="F880" t="s">
        <v>3941</v>
      </c>
      <c r="G880" t="s">
        <v>5697</v>
      </c>
      <c r="H880" t="s">
        <v>7003</v>
      </c>
      <c r="J880" t="s">
        <v>3942</v>
      </c>
      <c r="N880" t="s">
        <v>1483</v>
      </c>
      <c r="R880" t="s">
        <v>7734</v>
      </c>
      <c r="S880" t="s">
        <v>7735</v>
      </c>
      <c r="V880" t="s">
        <v>5698</v>
      </c>
      <c r="W880" t="s">
        <v>5699</v>
      </c>
    </row>
    <row r="881" spans="1:24">
      <c r="A881">
        <v>14836671</v>
      </c>
      <c r="B881">
        <v>20150923</v>
      </c>
      <c r="C881">
        <v>0</v>
      </c>
      <c r="D881">
        <v>2.30021E-3</v>
      </c>
      <c r="E881" t="s">
        <v>1484</v>
      </c>
      <c r="F881" t="s">
        <v>3943</v>
      </c>
      <c r="G881" t="s">
        <v>5700</v>
      </c>
      <c r="H881" t="s">
        <v>7004</v>
      </c>
      <c r="J881" t="s">
        <v>1474</v>
      </c>
      <c r="N881" t="s">
        <v>1485</v>
      </c>
      <c r="R881" t="s">
        <v>1476</v>
      </c>
      <c r="S881" t="s">
        <v>1477</v>
      </c>
      <c r="V881" t="s">
        <v>1485</v>
      </c>
    </row>
    <row r="882" spans="1:24">
      <c r="A882">
        <v>14836671</v>
      </c>
      <c r="B882">
        <v>20150923</v>
      </c>
      <c r="C882">
        <v>0</v>
      </c>
      <c r="D882">
        <v>2.30021E-3</v>
      </c>
      <c r="E882" t="s">
        <v>1486</v>
      </c>
      <c r="F882" t="s">
        <v>3944</v>
      </c>
      <c r="G882" t="s">
        <v>5701</v>
      </c>
      <c r="H882" t="s">
        <v>7005</v>
      </c>
      <c r="J882" t="s">
        <v>3945</v>
      </c>
      <c r="K882" t="s">
        <v>3946</v>
      </c>
      <c r="R882" t="s">
        <v>3942</v>
      </c>
      <c r="V882" t="s">
        <v>1474</v>
      </c>
    </row>
    <row r="883" spans="1:24">
      <c r="A883" t="s">
        <v>26</v>
      </c>
      <c r="B883">
        <v>14836671</v>
      </c>
      <c r="C883">
        <v>20150923</v>
      </c>
      <c r="D883" t="s">
        <v>27</v>
      </c>
    </row>
    <row r="884" spans="1:24">
      <c r="A884" t="s">
        <v>28</v>
      </c>
      <c r="B884" t="str">
        <f>HYPERLINK("http://node-02:8194/pid,14836671,20150923,prediction_time_crc,demographics&amp;P_Red&amp;P_Red2&amp;P_BP&amp;P_Cholesterol&amp;P_Diabetes&amp;P_Renal&amp;P_Liver&amp;P_White&amp;P_IONS&amp;drugs_heatmap&amp;RC","OpenViewer")</f>
        <v>OpenViewer</v>
      </c>
    </row>
    <row r="886" spans="1:24">
      <c r="A886">
        <v>14844355</v>
      </c>
      <c r="B886">
        <v>20150427</v>
      </c>
      <c r="C886">
        <v>0</v>
      </c>
      <c r="D886">
        <v>5.3147800000000002E-2</v>
      </c>
      <c r="E886" t="s">
        <v>1487</v>
      </c>
      <c r="F886" t="s">
        <v>3947</v>
      </c>
      <c r="G886" t="s">
        <v>5702</v>
      </c>
      <c r="H886" t="s">
        <v>7006</v>
      </c>
    </row>
    <row r="887" spans="1:24">
      <c r="A887">
        <v>14844355</v>
      </c>
      <c r="B887">
        <v>20150427</v>
      </c>
      <c r="C887">
        <v>0</v>
      </c>
      <c r="D887">
        <v>5.3147800000000002E-2</v>
      </c>
      <c r="E887" t="s">
        <v>1488</v>
      </c>
      <c r="F887" t="s">
        <v>3948</v>
      </c>
      <c r="G887" t="s">
        <v>5703</v>
      </c>
      <c r="H887" t="s">
        <v>7007</v>
      </c>
      <c r="J887" t="s">
        <v>1501</v>
      </c>
      <c r="N887" t="s">
        <v>1489</v>
      </c>
      <c r="O887" t="s">
        <v>1490</v>
      </c>
      <c r="R887" t="s">
        <v>7736</v>
      </c>
      <c r="S887" t="s">
        <v>7737</v>
      </c>
      <c r="V887" t="s">
        <v>1489</v>
      </c>
      <c r="W887" t="s">
        <v>1490</v>
      </c>
    </row>
    <row r="888" spans="1:24">
      <c r="A888">
        <v>14844355</v>
      </c>
      <c r="B888">
        <v>20150427</v>
      </c>
      <c r="C888">
        <v>0</v>
      </c>
      <c r="D888">
        <v>5.3147800000000002E-2</v>
      </c>
      <c r="E888" t="s">
        <v>1491</v>
      </c>
      <c r="F888" t="s">
        <v>3949</v>
      </c>
      <c r="G888" t="s">
        <v>5704</v>
      </c>
      <c r="H888" t="s">
        <v>7008</v>
      </c>
      <c r="J888" t="s">
        <v>3950</v>
      </c>
      <c r="K888" t="s">
        <v>3951</v>
      </c>
      <c r="N888" t="s">
        <v>1492</v>
      </c>
      <c r="R888" t="s">
        <v>3950</v>
      </c>
      <c r="S888" t="s">
        <v>3951</v>
      </c>
    </row>
    <row r="889" spans="1:24">
      <c r="A889">
        <v>14844355</v>
      </c>
      <c r="B889">
        <v>20150427</v>
      </c>
      <c r="C889">
        <v>0</v>
      </c>
      <c r="D889">
        <v>5.3147800000000002E-2</v>
      </c>
      <c r="E889" t="s">
        <v>1493</v>
      </c>
      <c r="F889" t="s">
        <v>3952</v>
      </c>
      <c r="G889" t="s">
        <v>5705</v>
      </c>
      <c r="H889" t="s">
        <v>7009</v>
      </c>
      <c r="N889" t="s">
        <v>1494</v>
      </c>
      <c r="R889" t="s">
        <v>7738</v>
      </c>
      <c r="V889" t="s">
        <v>1492</v>
      </c>
    </row>
    <row r="890" spans="1:24">
      <c r="A890">
        <v>14844355</v>
      </c>
      <c r="B890">
        <v>20150427</v>
      </c>
      <c r="C890">
        <v>0</v>
      </c>
      <c r="D890">
        <v>5.3147800000000002E-2</v>
      </c>
      <c r="E890" t="s">
        <v>1495</v>
      </c>
      <c r="F890" t="s">
        <v>3953</v>
      </c>
      <c r="G890" t="s">
        <v>5706</v>
      </c>
      <c r="H890" t="s">
        <v>7010</v>
      </c>
      <c r="J890" t="s">
        <v>1503</v>
      </c>
      <c r="K890" t="s">
        <v>1504</v>
      </c>
      <c r="N890" t="s">
        <v>1496</v>
      </c>
      <c r="O890" t="s">
        <v>1497</v>
      </c>
      <c r="P890" t="s">
        <v>1498</v>
      </c>
      <c r="R890" t="s">
        <v>1496</v>
      </c>
      <c r="S890" t="s">
        <v>1497</v>
      </c>
      <c r="T890" t="s">
        <v>1498</v>
      </c>
      <c r="V890" t="s">
        <v>1496</v>
      </c>
      <c r="W890" t="s">
        <v>1497</v>
      </c>
      <c r="X890" t="s">
        <v>1498</v>
      </c>
    </row>
    <row r="891" spans="1:24">
      <c r="A891">
        <v>14844355</v>
      </c>
      <c r="B891">
        <v>20150427</v>
      </c>
      <c r="C891">
        <v>0</v>
      </c>
      <c r="D891">
        <v>5.3147800000000002E-2</v>
      </c>
      <c r="E891" t="s">
        <v>1499</v>
      </c>
      <c r="F891" t="s">
        <v>3954</v>
      </c>
      <c r="G891" t="s">
        <v>5707</v>
      </c>
      <c r="H891" t="s">
        <v>7011</v>
      </c>
      <c r="J891" t="s">
        <v>1489</v>
      </c>
      <c r="K891" t="s">
        <v>1490</v>
      </c>
      <c r="R891" t="s">
        <v>1492</v>
      </c>
      <c r="V891" t="s">
        <v>1494</v>
      </c>
    </row>
    <row r="892" spans="1:24">
      <c r="A892">
        <v>14844355</v>
      </c>
      <c r="B892">
        <v>20150427</v>
      </c>
      <c r="C892">
        <v>0</v>
      </c>
      <c r="D892">
        <v>5.3147800000000002E-2</v>
      </c>
      <c r="E892" t="s">
        <v>1500</v>
      </c>
      <c r="F892" t="s">
        <v>3955</v>
      </c>
      <c r="G892" t="s">
        <v>5708</v>
      </c>
      <c r="H892" t="s">
        <v>7012</v>
      </c>
      <c r="J892" t="s">
        <v>3956</v>
      </c>
      <c r="K892" t="s">
        <v>3957</v>
      </c>
      <c r="N892" t="s">
        <v>1501</v>
      </c>
      <c r="V892" t="s">
        <v>5709</v>
      </c>
      <c r="W892" t="s">
        <v>5710</v>
      </c>
    </row>
    <row r="893" spans="1:24">
      <c r="A893">
        <v>14844355</v>
      </c>
      <c r="B893">
        <v>20150427</v>
      </c>
      <c r="C893">
        <v>0</v>
      </c>
      <c r="D893">
        <v>5.3147800000000002E-2</v>
      </c>
      <c r="E893" t="s">
        <v>1502</v>
      </c>
      <c r="F893" t="s">
        <v>3958</v>
      </c>
      <c r="G893" t="s">
        <v>5711</v>
      </c>
      <c r="H893" t="s">
        <v>7013</v>
      </c>
      <c r="J893" t="s">
        <v>3959</v>
      </c>
      <c r="K893" t="s">
        <v>3960</v>
      </c>
      <c r="N893" t="s">
        <v>1503</v>
      </c>
      <c r="O893" t="s">
        <v>1504</v>
      </c>
      <c r="R893" t="s">
        <v>5714</v>
      </c>
      <c r="S893" t="s">
        <v>5715</v>
      </c>
      <c r="V893" t="s">
        <v>1509</v>
      </c>
    </row>
    <row r="894" spans="1:24">
      <c r="A894">
        <v>14844355</v>
      </c>
      <c r="B894">
        <v>20150427</v>
      </c>
      <c r="C894">
        <v>0</v>
      </c>
      <c r="D894">
        <v>5.3147800000000002E-2</v>
      </c>
      <c r="E894" t="s">
        <v>1505</v>
      </c>
      <c r="F894" t="s">
        <v>3961</v>
      </c>
      <c r="G894" t="s">
        <v>5712</v>
      </c>
      <c r="H894" t="s">
        <v>7014</v>
      </c>
      <c r="J894" t="s">
        <v>1509</v>
      </c>
      <c r="N894" t="s">
        <v>1506</v>
      </c>
      <c r="O894" t="s">
        <v>1507</v>
      </c>
      <c r="R894" t="s">
        <v>1489</v>
      </c>
      <c r="S894" t="s">
        <v>1490</v>
      </c>
      <c r="V894" t="s">
        <v>1501</v>
      </c>
    </row>
    <row r="895" spans="1:24">
      <c r="A895">
        <v>14844355</v>
      </c>
      <c r="B895">
        <v>20150427</v>
      </c>
      <c r="C895">
        <v>0</v>
      </c>
      <c r="D895">
        <v>5.3147800000000002E-2</v>
      </c>
      <c r="E895" t="s">
        <v>1508</v>
      </c>
      <c r="F895" t="s">
        <v>3962</v>
      </c>
      <c r="G895" t="s">
        <v>5713</v>
      </c>
      <c r="H895" t="s">
        <v>7015</v>
      </c>
      <c r="J895" t="s">
        <v>3963</v>
      </c>
      <c r="N895" t="s">
        <v>1509</v>
      </c>
      <c r="R895" t="s">
        <v>7739</v>
      </c>
      <c r="V895" t="s">
        <v>5714</v>
      </c>
      <c r="W895" t="s">
        <v>5715</v>
      </c>
    </row>
    <row r="896" spans="1:24">
      <c r="A896" t="s">
        <v>26</v>
      </c>
      <c r="B896">
        <v>14844355</v>
      </c>
      <c r="C896">
        <v>20150427</v>
      </c>
      <c r="D896" t="s">
        <v>27</v>
      </c>
    </row>
    <row r="897" spans="1:23">
      <c r="A897" t="s">
        <v>28</v>
      </c>
      <c r="B897" t="str">
        <f>HYPERLINK("http://node-02:8194/pid,14844355,20150427,prediction_time_crc,demographics&amp;P_Red&amp;P_Red2&amp;P_BP&amp;P_Cholesterol&amp;P_Diabetes&amp;P_Renal&amp;P_Liver&amp;P_White&amp;P_IONS&amp;drugs_heatmap&amp;RC","OpenViewer")</f>
        <v>OpenViewer</v>
      </c>
    </row>
    <row r="899" spans="1:23">
      <c r="A899">
        <v>14907560</v>
      </c>
      <c r="B899">
        <v>20151027</v>
      </c>
      <c r="C899">
        <v>0</v>
      </c>
      <c r="D899">
        <v>1.81796E-3</v>
      </c>
      <c r="E899" t="s">
        <v>1510</v>
      </c>
      <c r="F899" t="s">
        <v>3964</v>
      </c>
      <c r="G899" t="s">
        <v>5716</v>
      </c>
      <c r="H899" t="s">
        <v>7016</v>
      </c>
    </row>
    <row r="900" spans="1:23">
      <c r="A900">
        <v>14907560</v>
      </c>
      <c r="B900">
        <v>20151027</v>
      </c>
      <c r="C900">
        <v>0</v>
      </c>
      <c r="D900">
        <v>1.81796E-3</v>
      </c>
      <c r="E900" t="s">
        <v>1511</v>
      </c>
      <c r="F900" t="s">
        <v>3965</v>
      </c>
      <c r="G900" t="s">
        <v>5717</v>
      </c>
      <c r="H900" t="s">
        <v>7017</v>
      </c>
      <c r="J900" t="s">
        <v>1515</v>
      </c>
      <c r="N900" t="s">
        <v>1512</v>
      </c>
      <c r="O900" t="s">
        <v>1513</v>
      </c>
      <c r="R900" t="s">
        <v>7740</v>
      </c>
      <c r="S900" t="s">
        <v>7741</v>
      </c>
      <c r="V900" t="s">
        <v>5718</v>
      </c>
    </row>
    <row r="901" spans="1:23">
      <c r="A901">
        <v>14907560</v>
      </c>
      <c r="B901">
        <v>20151027</v>
      </c>
      <c r="C901">
        <v>0</v>
      </c>
      <c r="D901">
        <v>1.81796E-3</v>
      </c>
      <c r="E901" t="s">
        <v>1514</v>
      </c>
      <c r="F901" t="s">
        <v>3966</v>
      </c>
      <c r="G901" t="s">
        <v>5719</v>
      </c>
      <c r="H901" t="s">
        <v>7018</v>
      </c>
      <c r="J901" t="s">
        <v>1527</v>
      </c>
      <c r="K901" t="s">
        <v>1528</v>
      </c>
      <c r="N901" t="s">
        <v>1515</v>
      </c>
      <c r="R901" t="s">
        <v>1515</v>
      </c>
      <c r="V901" t="s">
        <v>1520</v>
      </c>
    </row>
    <row r="902" spans="1:23">
      <c r="A902">
        <v>14907560</v>
      </c>
      <c r="B902">
        <v>20151027</v>
      </c>
      <c r="C902">
        <v>0</v>
      </c>
      <c r="D902">
        <v>1.81796E-3</v>
      </c>
      <c r="E902" t="s">
        <v>1516</v>
      </c>
      <c r="F902" t="s">
        <v>3967</v>
      </c>
      <c r="G902" t="s">
        <v>5720</v>
      </c>
      <c r="H902" t="s">
        <v>7019</v>
      </c>
      <c r="J902" t="s">
        <v>1532</v>
      </c>
      <c r="K902" t="s">
        <v>1533</v>
      </c>
      <c r="N902" t="s">
        <v>1517</v>
      </c>
      <c r="O902" t="s">
        <v>1518</v>
      </c>
      <c r="R902" t="s">
        <v>7742</v>
      </c>
      <c r="V902" t="s">
        <v>1512</v>
      </c>
      <c r="W902" t="s">
        <v>1513</v>
      </c>
    </row>
    <row r="903" spans="1:23">
      <c r="A903">
        <v>14907560</v>
      </c>
      <c r="B903">
        <v>20151027</v>
      </c>
      <c r="C903">
        <v>0</v>
      </c>
      <c r="D903">
        <v>1.81796E-3</v>
      </c>
      <c r="E903" t="s">
        <v>1519</v>
      </c>
      <c r="F903" t="s">
        <v>3968</v>
      </c>
      <c r="G903" t="s">
        <v>5721</v>
      </c>
      <c r="H903" t="s">
        <v>7020</v>
      </c>
      <c r="J903" t="s">
        <v>1517</v>
      </c>
      <c r="K903" t="s">
        <v>1518</v>
      </c>
      <c r="N903" t="s">
        <v>1520</v>
      </c>
      <c r="R903" t="s">
        <v>1517</v>
      </c>
      <c r="S903" t="s">
        <v>1518</v>
      </c>
      <c r="V903" t="s">
        <v>1524</v>
      </c>
      <c r="W903" t="s">
        <v>1525</v>
      </c>
    </row>
    <row r="904" spans="1:23">
      <c r="A904">
        <v>14907560</v>
      </c>
      <c r="B904">
        <v>20151027</v>
      </c>
      <c r="C904">
        <v>0</v>
      </c>
      <c r="D904">
        <v>1.81796E-3</v>
      </c>
      <c r="E904" t="s">
        <v>1521</v>
      </c>
      <c r="F904" t="s">
        <v>3969</v>
      </c>
      <c r="G904" t="s">
        <v>5722</v>
      </c>
      <c r="H904" t="s">
        <v>7021</v>
      </c>
      <c r="J904" t="s">
        <v>3970</v>
      </c>
      <c r="K904" t="s">
        <v>3971</v>
      </c>
      <c r="N904" t="s">
        <v>1522</v>
      </c>
      <c r="R904" t="s">
        <v>1524</v>
      </c>
      <c r="S904" t="s">
        <v>1525</v>
      </c>
      <c r="V904" t="s">
        <v>1517</v>
      </c>
      <c r="W904" t="s">
        <v>1518</v>
      </c>
    </row>
    <row r="905" spans="1:23">
      <c r="A905">
        <v>14907560</v>
      </c>
      <c r="B905">
        <v>20151027</v>
      </c>
      <c r="C905">
        <v>0</v>
      </c>
      <c r="D905">
        <v>1.81796E-3</v>
      </c>
      <c r="E905" t="s">
        <v>1523</v>
      </c>
      <c r="F905" t="s">
        <v>3972</v>
      </c>
      <c r="G905" t="s">
        <v>5723</v>
      </c>
      <c r="H905" t="s">
        <v>7022</v>
      </c>
      <c r="J905" t="s">
        <v>1512</v>
      </c>
      <c r="K905" t="s">
        <v>1513</v>
      </c>
      <c r="N905" t="s">
        <v>1524</v>
      </c>
      <c r="O905" t="s">
        <v>1525</v>
      </c>
      <c r="R905" t="s">
        <v>1527</v>
      </c>
      <c r="S905" t="s">
        <v>1528</v>
      </c>
      <c r="V905" t="s">
        <v>1522</v>
      </c>
    </row>
    <row r="906" spans="1:23">
      <c r="A906">
        <v>14907560</v>
      </c>
      <c r="B906">
        <v>20151027</v>
      </c>
      <c r="C906">
        <v>0</v>
      </c>
      <c r="D906">
        <v>1.81796E-3</v>
      </c>
      <c r="E906" t="s">
        <v>1526</v>
      </c>
      <c r="F906" t="s">
        <v>3973</v>
      </c>
      <c r="G906" t="s">
        <v>5724</v>
      </c>
      <c r="H906" t="s">
        <v>7023</v>
      </c>
      <c r="J906" t="s">
        <v>3974</v>
      </c>
      <c r="K906" t="s">
        <v>3975</v>
      </c>
      <c r="L906" t="s">
        <v>3976</v>
      </c>
      <c r="N906" t="s">
        <v>1527</v>
      </c>
      <c r="O906" t="s">
        <v>1528</v>
      </c>
      <c r="R906" t="s">
        <v>7743</v>
      </c>
      <c r="S906" t="s">
        <v>7744</v>
      </c>
      <c r="V906" t="s">
        <v>1530</v>
      </c>
    </row>
    <row r="907" spans="1:23">
      <c r="A907">
        <v>14907560</v>
      </c>
      <c r="B907">
        <v>20151027</v>
      </c>
      <c r="C907">
        <v>0</v>
      </c>
      <c r="D907">
        <v>1.81796E-3</v>
      </c>
      <c r="E907" t="s">
        <v>1529</v>
      </c>
      <c r="F907" t="s">
        <v>3977</v>
      </c>
      <c r="G907" t="s">
        <v>5725</v>
      </c>
      <c r="H907" t="s">
        <v>7024</v>
      </c>
      <c r="J907" t="s">
        <v>3978</v>
      </c>
      <c r="N907" t="s">
        <v>1530</v>
      </c>
      <c r="R907" t="s">
        <v>3974</v>
      </c>
      <c r="S907" t="s">
        <v>3975</v>
      </c>
      <c r="T907" t="s">
        <v>3976</v>
      </c>
      <c r="V907" t="s">
        <v>3978</v>
      </c>
    </row>
    <row r="908" spans="1:23">
      <c r="A908">
        <v>14907560</v>
      </c>
      <c r="B908">
        <v>20151027</v>
      </c>
      <c r="C908">
        <v>0</v>
      </c>
      <c r="D908">
        <v>1.81796E-3</v>
      </c>
      <c r="E908" t="s">
        <v>1531</v>
      </c>
      <c r="F908" t="s">
        <v>3979</v>
      </c>
      <c r="G908" t="s">
        <v>5726</v>
      </c>
      <c r="H908" t="s">
        <v>7025</v>
      </c>
      <c r="J908" t="s">
        <v>1522</v>
      </c>
      <c r="N908" t="s">
        <v>1532</v>
      </c>
      <c r="O908" t="s">
        <v>1533</v>
      </c>
      <c r="R908" t="s">
        <v>7745</v>
      </c>
      <c r="V908" t="s">
        <v>5727</v>
      </c>
    </row>
    <row r="909" spans="1:23">
      <c r="A909" t="s">
        <v>26</v>
      </c>
      <c r="B909">
        <v>14907560</v>
      </c>
      <c r="C909">
        <v>20151027</v>
      </c>
      <c r="D909" t="s">
        <v>27</v>
      </c>
    </row>
    <row r="910" spans="1:23">
      <c r="A910" t="s">
        <v>28</v>
      </c>
      <c r="B910" t="str">
        <f>HYPERLINK("http://node-02:8194/pid,14907560,20151027,prediction_time_crc,demographics&amp;P_Red&amp;P_Red2&amp;P_BP&amp;P_Cholesterol&amp;P_Diabetes&amp;P_Renal&amp;P_Liver&amp;P_White&amp;P_IONS&amp;drugs_heatmap&amp;RC","OpenViewer")</f>
        <v>OpenViewer</v>
      </c>
    </row>
    <row r="912" spans="1:23">
      <c r="A912">
        <v>15018165</v>
      </c>
      <c r="B912">
        <v>20151127</v>
      </c>
      <c r="C912">
        <v>0</v>
      </c>
      <c r="D912">
        <v>3.4441899999999998E-2</v>
      </c>
      <c r="E912" t="s">
        <v>1534</v>
      </c>
      <c r="F912" t="s">
        <v>3980</v>
      </c>
      <c r="G912" t="s">
        <v>5728</v>
      </c>
      <c r="H912" t="s">
        <v>7026</v>
      </c>
      <c r="J912" t="s">
        <v>1556</v>
      </c>
      <c r="K912" t="s">
        <v>1557</v>
      </c>
      <c r="R912" t="s">
        <v>1536</v>
      </c>
      <c r="S912" t="s">
        <v>1537</v>
      </c>
    </row>
    <row r="913" spans="1:24">
      <c r="A913">
        <v>15018165</v>
      </c>
      <c r="B913">
        <v>20151127</v>
      </c>
      <c r="C913">
        <v>0</v>
      </c>
      <c r="D913">
        <v>3.4441899999999998E-2</v>
      </c>
      <c r="E913" t="s">
        <v>1535</v>
      </c>
      <c r="F913" t="s">
        <v>3981</v>
      </c>
      <c r="G913" t="s">
        <v>5729</v>
      </c>
      <c r="H913" t="s">
        <v>7027</v>
      </c>
      <c r="J913" t="s">
        <v>1553</v>
      </c>
      <c r="K913" t="s">
        <v>1554</v>
      </c>
      <c r="N913" t="s">
        <v>1536</v>
      </c>
      <c r="O913" t="s">
        <v>1537</v>
      </c>
      <c r="R913" t="s">
        <v>7746</v>
      </c>
      <c r="V913" t="s">
        <v>1536</v>
      </c>
      <c r="W913" t="s">
        <v>1537</v>
      </c>
    </row>
    <row r="914" spans="1:24">
      <c r="A914">
        <v>15018165</v>
      </c>
      <c r="B914">
        <v>20151127</v>
      </c>
      <c r="C914">
        <v>0</v>
      </c>
      <c r="D914">
        <v>3.4441899999999998E-2</v>
      </c>
      <c r="E914" t="s">
        <v>1538</v>
      </c>
      <c r="F914" t="s">
        <v>3982</v>
      </c>
      <c r="G914" t="s">
        <v>5730</v>
      </c>
      <c r="H914" t="s">
        <v>7028</v>
      </c>
      <c r="J914" t="s">
        <v>3983</v>
      </c>
      <c r="K914" t="s">
        <v>3984</v>
      </c>
      <c r="N914" t="s">
        <v>1539</v>
      </c>
      <c r="R914" t="s">
        <v>1553</v>
      </c>
      <c r="S914" t="s">
        <v>1554</v>
      </c>
      <c r="V914" t="s">
        <v>1539</v>
      </c>
    </row>
    <row r="915" spans="1:24">
      <c r="A915">
        <v>15018165</v>
      </c>
      <c r="B915">
        <v>20151127</v>
      </c>
      <c r="C915">
        <v>0</v>
      </c>
      <c r="D915">
        <v>3.4441899999999998E-2</v>
      </c>
      <c r="E915" t="s">
        <v>1540</v>
      </c>
      <c r="F915" t="s">
        <v>3985</v>
      </c>
      <c r="G915" t="s">
        <v>5731</v>
      </c>
      <c r="H915" t="s">
        <v>7029</v>
      </c>
      <c r="J915" t="s">
        <v>3986</v>
      </c>
      <c r="N915" t="s">
        <v>1541</v>
      </c>
      <c r="O915" t="s">
        <v>1542</v>
      </c>
      <c r="R915" t="s">
        <v>3994</v>
      </c>
      <c r="V915" t="s">
        <v>1541</v>
      </c>
      <c r="W915" t="s">
        <v>1542</v>
      </c>
    </row>
    <row r="916" spans="1:24">
      <c r="A916">
        <v>15018165</v>
      </c>
      <c r="B916">
        <v>20151127</v>
      </c>
      <c r="C916">
        <v>0</v>
      </c>
      <c r="D916">
        <v>3.4441899999999998E-2</v>
      </c>
      <c r="E916" t="s">
        <v>1543</v>
      </c>
      <c r="F916" t="s">
        <v>3987</v>
      </c>
      <c r="G916" t="s">
        <v>5732</v>
      </c>
      <c r="H916" t="s">
        <v>7030</v>
      </c>
      <c r="J916" t="s">
        <v>3988</v>
      </c>
      <c r="K916" t="s">
        <v>3989</v>
      </c>
      <c r="N916" t="s">
        <v>1544</v>
      </c>
      <c r="R916" t="s">
        <v>3996</v>
      </c>
      <c r="S916" t="s">
        <v>3997</v>
      </c>
      <c r="V916" t="s">
        <v>1549</v>
      </c>
    </row>
    <row r="917" spans="1:24">
      <c r="A917">
        <v>15018165</v>
      </c>
      <c r="B917">
        <v>20151127</v>
      </c>
      <c r="C917">
        <v>0</v>
      </c>
      <c r="D917">
        <v>3.4441899999999998E-2</v>
      </c>
      <c r="E917" t="s">
        <v>1545</v>
      </c>
      <c r="F917" t="s">
        <v>3990</v>
      </c>
      <c r="G917" t="s">
        <v>5733</v>
      </c>
      <c r="H917" t="s">
        <v>7031</v>
      </c>
      <c r="J917" t="s">
        <v>3991</v>
      </c>
      <c r="K917" t="s">
        <v>3992</v>
      </c>
      <c r="N917" t="s">
        <v>1546</v>
      </c>
      <c r="O917" t="s">
        <v>1547</v>
      </c>
      <c r="R917" t="s">
        <v>3988</v>
      </c>
      <c r="S917" t="s">
        <v>3989</v>
      </c>
      <c r="V917" t="s">
        <v>1546</v>
      </c>
      <c r="W917" t="s">
        <v>1547</v>
      </c>
    </row>
    <row r="918" spans="1:24">
      <c r="A918">
        <v>15018165</v>
      </c>
      <c r="B918">
        <v>20151127</v>
      </c>
      <c r="C918">
        <v>0</v>
      </c>
      <c r="D918">
        <v>3.4441899999999998E-2</v>
      </c>
      <c r="E918" t="s">
        <v>1548</v>
      </c>
      <c r="F918" t="s">
        <v>3993</v>
      </c>
      <c r="G918" t="s">
        <v>5734</v>
      </c>
      <c r="H918" t="s">
        <v>7032</v>
      </c>
      <c r="J918" t="s">
        <v>3994</v>
      </c>
      <c r="N918" t="s">
        <v>1549</v>
      </c>
      <c r="R918" t="s">
        <v>1541</v>
      </c>
      <c r="S918" t="s">
        <v>1542</v>
      </c>
      <c r="V918" t="s">
        <v>1544</v>
      </c>
    </row>
    <row r="919" spans="1:24">
      <c r="A919">
        <v>15018165</v>
      </c>
      <c r="B919">
        <v>20151127</v>
      </c>
      <c r="C919">
        <v>0</v>
      </c>
      <c r="D919">
        <v>3.4441899999999998E-2</v>
      </c>
      <c r="E919" t="s">
        <v>1550</v>
      </c>
      <c r="F919" t="s">
        <v>3995</v>
      </c>
      <c r="G919" t="s">
        <v>5735</v>
      </c>
      <c r="H919" t="s">
        <v>7033</v>
      </c>
      <c r="J919" t="s">
        <v>3996</v>
      </c>
      <c r="K919" t="s">
        <v>3997</v>
      </c>
      <c r="N919" t="s">
        <v>1551</v>
      </c>
      <c r="R919" t="s">
        <v>5737</v>
      </c>
      <c r="S919" t="s">
        <v>5738</v>
      </c>
      <c r="T919" t="s">
        <v>5739</v>
      </c>
      <c r="V919" t="s">
        <v>1551</v>
      </c>
    </row>
    <row r="920" spans="1:24">
      <c r="A920">
        <v>15018165</v>
      </c>
      <c r="B920">
        <v>20151127</v>
      </c>
      <c r="C920">
        <v>0</v>
      </c>
      <c r="D920">
        <v>3.4441899999999998E-2</v>
      </c>
      <c r="E920" t="s">
        <v>1552</v>
      </c>
      <c r="F920" t="s">
        <v>3998</v>
      </c>
      <c r="G920" t="s">
        <v>5736</v>
      </c>
      <c r="H920" t="s">
        <v>7034</v>
      </c>
      <c r="J920" t="s">
        <v>3999</v>
      </c>
      <c r="K920" t="s">
        <v>4000</v>
      </c>
      <c r="N920" t="s">
        <v>1553</v>
      </c>
      <c r="O920" t="s">
        <v>1554</v>
      </c>
      <c r="R920" t="s">
        <v>1556</v>
      </c>
      <c r="S920" t="s">
        <v>1557</v>
      </c>
      <c r="V920" t="s">
        <v>5737</v>
      </c>
      <c r="W920" t="s">
        <v>5738</v>
      </c>
      <c r="X920" t="s">
        <v>5739</v>
      </c>
    </row>
    <row r="921" spans="1:24">
      <c r="A921">
        <v>15018165</v>
      </c>
      <c r="B921">
        <v>20151127</v>
      </c>
      <c r="C921">
        <v>0</v>
      </c>
      <c r="D921">
        <v>3.4441899999999998E-2</v>
      </c>
      <c r="E921" t="s">
        <v>1555</v>
      </c>
      <c r="F921" t="s">
        <v>4001</v>
      </c>
      <c r="G921" t="s">
        <v>5740</v>
      </c>
      <c r="H921" t="s">
        <v>7035</v>
      </c>
      <c r="J921" t="s">
        <v>4002</v>
      </c>
      <c r="N921" t="s">
        <v>1556</v>
      </c>
      <c r="O921" t="s">
        <v>1557</v>
      </c>
      <c r="R921" t="s">
        <v>1539</v>
      </c>
      <c r="V921" t="s">
        <v>5741</v>
      </c>
    </row>
    <row r="922" spans="1:24">
      <c r="A922" t="s">
        <v>26</v>
      </c>
      <c r="B922">
        <v>15018165</v>
      </c>
      <c r="C922">
        <v>20151127</v>
      </c>
      <c r="D922" t="s">
        <v>27</v>
      </c>
    </row>
    <row r="923" spans="1:24">
      <c r="A923" t="s">
        <v>28</v>
      </c>
      <c r="B923" t="str">
        <f>HYPERLINK("http://node-02:8194/pid,15018165,20151127,prediction_time_crc,demographics&amp;P_Red&amp;P_Red2&amp;P_BP&amp;P_Cholesterol&amp;P_Diabetes&amp;P_Renal&amp;P_Liver&amp;P_White&amp;P_IONS&amp;drugs_heatmap&amp;RC","OpenViewer")</f>
        <v>OpenViewer</v>
      </c>
    </row>
    <row r="925" spans="1:24">
      <c r="A925">
        <v>15285099</v>
      </c>
      <c r="B925">
        <v>20150204</v>
      </c>
      <c r="C925">
        <v>0</v>
      </c>
      <c r="D925">
        <v>4.78349E-2</v>
      </c>
      <c r="E925" t="s">
        <v>1558</v>
      </c>
      <c r="F925" t="s">
        <v>4003</v>
      </c>
      <c r="G925" t="s">
        <v>5742</v>
      </c>
      <c r="H925" t="s">
        <v>7036</v>
      </c>
      <c r="J925" t="s">
        <v>4004</v>
      </c>
      <c r="K925" t="s">
        <v>4005</v>
      </c>
    </row>
    <row r="926" spans="1:24">
      <c r="A926">
        <v>15285099</v>
      </c>
      <c r="B926">
        <v>20150204</v>
      </c>
      <c r="C926">
        <v>0</v>
      </c>
      <c r="D926">
        <v>4.78349E-2</v>
      </c>
      <c r="E926" t="s">
        <v>1559</v>
      </c>
      <c r="F926" t="s">
        <v>4006</v>
      </c>
      <c r="G926" t="s">
        <v>5743</v>
      </c>
      <c r="H926" t="s">
        <v>7037</v>
      </c>
      <c r="N926" t="s">
        <v>1560</v>
      </c>
      <c r="R926" t="s">
        <v>1566</v>
      </c>
      <c r="V926" t="s">
        <v>1560</v>
      </c>
    </row>
    <row r="927" spans="1:24">
      <c r="A927">
        <v>15285099</v>
      </c>
      <c r="B927">
        <v>20150204</v>
      </c>
      <c r="C927">
        <v>0</v>
      </c>
      <c r="D927">
        <v>4.78349E-2</v>
      </c>
      <c r="E927" t="s">
        <v>1561</v>
      </c>
      <c r="F927" t="s">
        <v>4007</v>
      </c>
      <c r="G927" t="s">
        <v>5744</v>
      </c>
      <c r="H927" t="s">
        <v>7038</v>
      </c>
      <c r="J927" t="s">
        <v>4008</v>
      </c>
      <c r="R927" t="s">
        <v>4004</v>
      </c>
      <c r="S927" t="s">
        <v>4005</v>
      </c>
      <c r="V927" t="s">
        <v>1566</v>
      </c>
    </row>
    <row r="928" spans="1:24">
      <c r="A928">
        <v>15285099</v>
      </c>
      <c r="B928">
        <v>20150204</v>
      </c>
      <c r="C928">
        <v>0</v>
      </c>
      <c r="D928">
        <v>4.78349E-2</v>
      </c>
      <c r="E928" t="s">
        <v>1562</v>
      </c>
      <c r="F928" t="s">
        <v>4009</v>
      </c>
      <c r="G928" t="s">
        <v>5745</v>
      </c>
      <c r="H928" t="s">
        <v>7039</v>
      </c>
      <c r="J928" t="s">
        <v>1563</v>
      </c>
      <c r="K928" t="s">
        <v>1564</v>
      </c>
      <c r="N928" t="s">
        <v>1563</v>
      </c>
      <c r="O928" t="s">
        <v>1564</v>
      </c>
      <c r="R928" t="s">
        <v>4008</v>
      </c>
      <c r="V928" t="s">
        <v>1563</v>
      </c>
      <c r="W928" t="s">
        <v>1564</v>
      </c>
    </row>
    <row r="929" spans="1:23">
      <c r="A929">
        <v>15285099</v>
      </c>
      <c r="B929">
        <v>20150204</v>
      </c>
      <c r="C929">
        <v>0</v>
      </c>
      <c r="D929">
        <v>4.78349E-2</v>
      </c>
      <c r="E929" t="s">
        <v>1565</v>
      </c>
      <c r="F929" t="s">
        <v>4010</v>
      </c>
      <c r="G929" t="s">
        <v>5746</v>
      </c>
      <c r="H929" t="s">
        <v>7040</v>
      </c>
      <c r="J929" t="s">
        <v>4011</v>
      </c>
      <c r="N929" t="s">
        <v>1566</v>
      </c>
      <c r="R929" t="s">
        <v>1560</v>
      </c>
    </row>
    <row r="930" spans="1:23">
      <c r="A930">
        <v>15285099</v>
      </c>
      <c r="B930">
        <v>20150204</v>
      </c>
      <c r="C930">
        <v>0</v>
      </c>
      <c r="D930">
        <v>4.78349E-2</v>
      </c>
      <c r="E930" t="s">
        <v>1567</v>
      </c>
      <c r="F930" t="s">
        <v>4012</v>
      </c>
      <c r="G930" t="s">
        <v>5747</v>
      </c>
      <c r="H930" t="s">
        <v>7041</v>
      </c>
      <c r="J930" t="s">
        <v>4013</v>
      </c>
      <c r="K930" t="s">
        <v>4014</v>
      </c>
      <c r="N930" t="s">
        <v>1568</v>
      </c>
      <c r="R930" t="s">
        <v>1572</v>
      </c>
      <c r="S930" t="s">
        <v>1573</v>
      </c>
      <c r="V930" t="s">
        <v>1568</v>
      </c>
    </row>
    <row r="931" spans="1:23">
      <c r="A931">
        <v>15285099</v>
      </c>
      <c r="B931">
        <v>20150204</v>
      </c>
      <c r="C931">
        <v>0</v>
      </c>
      <c r="D931">
        <v>4.78349E-2</v>
      </c>
      <c r="E931" t="s">
        <v>1569</v>
      </c>
      <c r="F931" t="s">
        <v>4015</v>
      </c>
      <c r="G931" t="s">
        <v>5748</v>
      </c>
      <c r="H931" t="s">
        <v>7042</v>
      </c>
      <c r="J931" t="s">
        <v>4016</v>
      </c>
      <c r="K931" t="s">
        <v>4017</v>
      </c>
      <c r="N931" t="s">
        <v>1570</v>
      </c>
      <c r="R931" t="s">
        <v>1568</v>
      </c>
      <c r="V931" t="s">
        <v>1570</v>
      </c>
    </row>
    <row r="932" spans="1:23">
      <c r="A932">
        <v>15285099</v>
      </c>
      <c r="B932">
        <v>20150204</v>
      </c>
      <c r="C932">
        <v>0</v>
      </c>
      <c r="D932">
        <v>4.78349E-2</v>
      </c>
      <c r="E932" t="s">
        <v>1571</v>
      </c>
      <c r="F932" t="s">
        <v>4018</v>
      </c>
      <c r="G932" t="s">
        <v>5749</v>
      </c>
      <c r="H932" t="s">
        <v>7043</v>
      </c>
      <c r="J932" t="s">
        <v>1560</v>
      </c>
      <c r="N932" t="s">
        <v>1572</v>
      </c>
      <c r="O932" t="s">
        <v>1573</v>
      </c>
      <c r="R932" t="s">
        <v>1563</v>
      </c>
      <c r="S932" t="s">
        <v>1564</v>
      </c>
      <c r="V932" t="s">
        <v>1572</v>
      </c>
      <c r="W932" t="s">
        <v>1573</v>
      </c>
    </row>
    <row r="933" spans="1:23">
      <c r="A933">
        <v>15285099</v>
      </c>
      <c r="B933">
        <v>20150204</v>
      </c>
      <c r="C933">
        <v>0</v>
      </c>
      <c r="D933">
        <v>4.78349E-2</v>
      </c>
      <c r="E933" t="s">
        <v>1574</v>
      </c>
      <c r="F933" t="s">
        <v>4019</v>
      </c>
      <c r="G933" t="s">
        <v>5750</v>
      </c>
      <c r="H933" t="s">
        <v>7044</v>
      </c>
      <c r="J933" t="s">
        <v>4020</v>
      </c>
      <c r="N933" t="s">
        <v>1575</v>
      </c>
      <c r="R933" t="s">
        <v>4011</v>
      </c>
      <c r="V933" t="s">
        <v>5751</v>
      </c>
      <c r="W933" t="s">
        <v>5752</v>
      </c>
    </row>
    <row r="934" spans="1:23">
      <c r="A934">
        <v>15285099</v>
      </c>
      <c r="B934">
        <v>20150204</v>
      </c>
      <c r="C934">
        <v>0</v>
      </c>
      <c r="D934">
        <v>4.78349E-2</v>
      </c>
      <c r="E934" t="s">
        <v>1576</v>
      </c>
      <c r="F934" t="s">
        <v>4021</v>
      </c>
      <c r="G934" t="s">
        <v>5753</v>
      </c>
      <c r="H934" t="s">
        <v>7045</v>
      </c>
      <c r="J934" t="s">
        <v>4022</v>
      </c>
      <c r="K934" t="s">
        <v>4023</v>
      </c>
      <c r="L934" t="s">
        <v>4024</v>
      </c>
      <c r="N934" t="s">
        <v>1577</v>
      </c>
      <c r="V934" t="s">
        <v>4016</v>
      </c>
      <c r="W934" t="s">
        <v>4017</v>
      </c>
    </row>
    <row r="935" spans="1:23">
      <c r="A935" t="s">
        <v>26</v>
      </c>
      <c r="B935">
        <v>15285099</v>
      </c>
      <c r="C935">
        <v>20150204</v>
      </c>
      <c r="D935" t="s">
        <v>27</v>
      </c>
    </row>
    <row r="936" spans="1:23">
      <c r="A936" t="s">
        <v>28</v>
      </c>
      <c r="B936" t="str">
        <f>HYPERLINK("http://node-02:8194/pid,15285099,20150204,prediction_time_crc,demographics&amp;P_Red&amp;P_Red2&amp;P_BP&amp;P_Cholesterol&amp;P_Diabetes&amp;P_Renal&amp;P_Liver&amp;P_White&amp;P_IONS&amp;drugs_heatmap&amp;RC","OpenViewer")</f>
        <v>OpenViewer</v>
      </c>
    </row>
    <row r="938" spans="1:23">
      <c r="A938">
        <v>15298511</v>
      </c>
      <c r="B938">
        <v>20150304</v>
      </c>
      <c r="C938">
        <v>0</v>
      </c>
      <c r="D938">
        <v>0.88574399999999998</v>
      </c>
      <c r="E938" t="s">
        <v>1578</v>
      </c>
      <c r="F938" t="s">
        <v>4025</v>
      </c>
      <c r="G938" t="s">
        <v>5754</v>
      </c>
      <c r="H938" t="s">
        <v>7046</v>
      </c>
      <c r="J938" t="s">
        <v>1589</v>
      </c>
      <c r="K938" t="s">
        <v>1590</v>
      </c>
      <c r="N938" t="s">
        <v>1579</v>
      </c>
      <c r="R938" t="s">
        <v>1579</v>
      </c>
      <c r="V938" t="s">
        <v>1579</v>
      </c>
    </row>
    <row r="939" spans="1:23">
      <c r="A939">
        <v>15298511</v>
      </c>
      <c r="B939">
        <v>20150304</v>
      </c>
      <c r="C939">
        <v>0</v>
      </c>
      <c r="D939">
        <v>0.88574399999999998</v>
      </c>
      <c r="E939" t="s">
        <v>1580</v>
      </c>
      <c r="F939" t="s">
        <v>4026</v>
      </c>
      <c r="G939" t="s">
        <v>5755</v>
      </c>
      <c r="H939" t="s">
        <v>7047</v>
      </c>
      <c r="J939" t="s">
        <v>1579</v>
      </c>
      <c r="R939" t="s">
        <v>7747</v>
      </c>
    </row>
    <row r="940" spans="1:23">
      <c r="A940">
        <v>15298511</v>
      </c>
      <c r="B940">
        <v>20150304</v>
      </c>
      <c r="C940">
        <v>0</v>
      </c>
      <c r="D940">
        <v>0.88574399999999998</v>
      </c>
      <c r="E940" t="s">
        <v>1581</v>
      </c>
      <c r="F940" t="s">
        <v>4027</v>
      </c>
      <c r="G940" t="s">
        <v>5756</v>
      </c>
      <c r="H940" t="s">
        <v>7048</v>
      </c>
      <c r="J940" t="s">
        <v>1585</v>
      </c>
      <c r="N940" t="s">
        <v>1582</v>
      </c>
      <c r="O940" t="s">
        <v>1583</v>
      </c>
      <c r="R940" t="s">
        <v>1587</v>
      </c>
      <c r="V940" t="s">
        <v>1582</v>
      </c>
      <c r="W940" t="s">
        <v>1583</v>
      </c>
    </row>
    <row r="941" spans="1:23">
      <c r="A941">
        <v>15298511</v>
      </c>
      <c r="B941">
        <v>20150304</v>
      </c>
      <c r="C941">
        <v>0</v>
      </c>
      <c r="D941">
        <v>0.88574399999999998</v>
      </c>
      <c r="E941" t="s">
        <v>1584</v>
      </c>
      <c r="F941" t="s">
        <v>4028</v>
      </c>
      <c r="G941" t="s">
        <v>5757</v>
      </c>
      <c r="H941" t="s">
        <v>7049</v>
      </c>
      <c r="J941" t="s">
        <v>4029</v>
      </c>
      <c r="N941" t="s">
        <v>1585</v>
      </c>
      <c r="R941" t="s">
        <v>1585</v>
      </c>
      <c r="V941" t="s">
        <v>1587</v>
      </c>
    </row>
    <row r="942" spans="1:23">
      <c r="A942">
        <v>15298511</v>
      </c>
      <c r="B942">
        <v>20150304</v>
      </c>
      <c r="C942">
        <v>0</v>
      </c>
      <c r="D942">
        <v>0.88574399999999998</v>
      </c>
      <c r="E942" t="s">
        <v>1586</v>
      </c>
      <c r="F942" t="s">
        <v>4030</v>
      </c>
      <c r="G942" t="s">
        <v>5758</v>
      </c>
      <c r="H942" t="s">
        <v>7050</v>
      </c>
      <c r="J942" t="s">
        <v>1597</v>
      </c>
      <c r="K942" t="s">
        <v>1598</v>
      </c>
      <c r="N942" t="s">
        <v>1587</v>
      </c>
      <c r="R942" t="s">
        <v>1600</v>
      </c>
      <c r="V942" t="s">
        <v>1592</v>
      </c>
    </row>
    <row r="943" spans="1:23">
      <c r="A943">
        <v>15298511</v>
      </c>
      <c r="B943">
        <v>20150304</v>
      </c>
      <c r="C943">
        <v>0</v>
      </c>
      <c r="D943">
        <v>0.88574399999999998</v>
      </c>
      <c r="E943" t="s">
        <v>1588</v>
      </c>
      <c r="F943" t="s">
        <v>4031</v>
      </c>
      <c r="G943" t="s">
        <v>5759</v>
      </c>
      <c r="H943" t="s">
        <v>7051</v>
      </c>
      <c r="J943" t="s">
        <v>4032</v>
      </c>
      <c r="K943" t="s">
        <v>4033</v>
      </c>
      <c r="N943" t="s">
        <v>1589</v>
      </c>
      <c r="O943" t="s">
        <v>1590</v>
      </c>
      <c r="R943" t="s">
        <v>1597</v>
      </c>
      <c r="S943" t="s">
        <v>1598</v>
      </c>
      <c r="V943" t="s">
        <v>1589</v>
      </c>
      <c r="W943" t="s">
        <v>1590</v>
      </c>
    </row>
    <row r="944" spans="1:23">
      <c r="A944">
        <v>15298511</v>
      </c>
      <c r="B944">
        <v>20150304</v>
      </c>
      <c r="C944">
        <v>0</v>
      </c>
      <c r="D944">
        <v>0.88574399999999998</v>
      </c>
      <c r="E944" t="s">
        <v>1591</v>
      </c>
      <c r="F944" t="s">
        <v>4034</v>
      </c>
      <c r="G944" t="s">
        <v>5760</v>
      </c>
      <c r="H944" t="s">
        <v>7052</v>
      </c>
      <c r="J944" t="s">
        <v>4035</v>
      </c>
      <c r="K944" t="s">
        <v>4036</v>
      </c>
      <c r="N944" t="s">
        <v>1592</v>
      </c>
      <c r="R944" t="s">
        <v>1589</v>
      </c>
      <c r="S944" t="s">
        <v>1590</v>
      </c>
      <c r="V944" t="s">
        <v>5761</v>
      </c>
      <c r="W944" t="s">
        <v>5762</v>
      </c>
    </row>
    <row r="945" spans="1:23">
      <c r="A945">
        <v>15298511</v>
      </c>
      <c r="B945">
        <v>20150304</v>
      </c>
      <c r="C945">
        <v>0</v>
      </c>
      <c r="D945">
        <v>0.88574399999999998</v>
      </c>
      <c r="E945" t="s">
        <v>1593</v>
      </c>
      <c r="F945" t="s">
        <v>4037</v>
      </c>
      <c r="G945" t="s">
        <v>5763</v>
      </c>
      <c r="H945" t="s">
        <v>7053</v>
      </c>
      <c r="J945" t="s">
        <v>1582</v>
      </c>
      <c r="K945" t="s">
        <v>1583</v>
      </c>
      <c r="N945" t="s">
        <v>1594</v>
      </c>
      <c r="O945" t="s">
        <v>1595</v>
      </c>
      <c r="R945" t="s">
        <v>5761</v>
      </c>
      <c r="S945" t="s">
        <v>5762</v>
      </c>
      <c r="V945" t="s">
        <v>1600</v>
      </c>
    </row>
    <row r="946" spans="1:23">
      <c r="A946">
        <v>15298511</v>
      </c>
      <c r="B946">
        <v>20150304</v>
      </c>
      <c r="C946">
        <v>0</v>
      </c>
      <c r="D946">
        <v>0.88574399999999998</v>
      </c>
      <c r="E946" t="s">
        <v>1596</v>
      </c>
      <c r="F946" t="s">
        <v>4038</v>
      </c>
      <c r="G946" t="s">
        <v>5764</v>
      </c>
      <c r="H946" t="s">
        <v>7054</v>
      </c>
      <c r="N946" t="s">
        <v>1597</v>
      </c>
      <c r="O946" t="s">
        <v>1598</v>
      </c>
      <c r="R946" t="s">
        <v>4032</v>
      </c>
      <c r="S946" t="s">
        <v>4033</v>
      </c>
      <c r="V946" t="s">
        <v>5765</v>
      </c>
    </row>
    <row r="947" spans="1:23">
      <c r="A947">
        <v>15298511</v>
      </c>
      <c r="B947">
        <v>20150304</v>
      </c>
      <c r="C947">
        <v>0</v>
      </c>
      <c r="D947">
        <v>0.88574399999999998</v>
      </c>
      <c r="E947" t="s">
        <v>1599</v>
      </c>
      <c r="F947" t="s">
        <v>4039</v>
      </c>
      <c r="G947" t="s">
        <v>5766</v>
      </c>
      <c r="H947" t="s">
        <v>7055</v>
      </c>
      <c r="J947" t="s">
        <v>1600</v>
      </c>
      <c r="N947" t="s">
        <v>1600</v>
      </c>
      <c r="R947" t="s">
        <v>1592</v>
      </c>
      <c r="V947" t="s">
        <v>1594</v>
      </c>
      <c r="W947" t="s">
        <v>1595</v>
      </c>
    </row>
    <row r="948" spans="1:23">
      <c r="A948" t="s">
        <v>26</v>
      </c>
      <c r="B948">
        <v>15298511</v>
      </c>
      <c r="C948">
        <v>20150304</v>
      </c>
      <c r="D948" t="s">
        <v>27</v>
      </c>
    </row>
    <row r="949" spans="1:23">
      <c r="A949" t="s">
        <v>28</v>
      </c>
      <c r="B949" t="str">
        <f>HYPERLINK("http://node-02:8194/pid,15298511,20150304,prediction_time_crc,demographics&amp;P_Red&amp;P_Red2&amp;P_BP&amp;P_Cholesterol&amp;P_Diabetes&amp;P_Renal&amp;P_Liver&amp;P_White&amp;P_IONS&amp;drugs_heatmap&amp;RC","OpenViewer")</f>
        <v>OpenViewer</v>
      </c>
    </row>
    <row r="951" spans="1:23">
      <c r="A951">
        <v>15478451</v>
      </c>
      <c r="B951">
        <v>20150622</v>
      </c>
      <c r="C951">
        <v>0</v>
      </c>
      <c r="D951">
        <v>0.91658499999999998</v>
      </c>
      <c r="E951" t="s">
        <v>1601</v>
      </c>
      <c r="F951" t="s">
        <v>4040</v>
      </c>
      <c r="G951" t="s">
        <v>5767</v>
      </c>
      <c r="H951" t="s">
        <v>7056</v>
      </c>
      <c r="J951" t="s">
        <v>1616</v>
      </c>
      <c r="K951" t="s">
        <v>1617</v>
      </c>
      <c r="N951" t="s">
        <v>1602</v>
      </c>
      <c r="R951" t="s">
        <v>1602</v>
      </c>
      <c r="V951" t="s">
        <v>1602</v>
      </c>
    </row>
    <row r="952" spans="1:23">
      <c r="A952">
        <v>15478451</v>
      </c>
      <c r="B952">
        <v>20150622</v>
      </c>
      <c r="C952">
        <v>0</v>
      </c>
      <c r="D952">
        <v>0.91658499999999998</v>
      </c>
      <c r="E952" t="s">
        <v>1603</v>
      </c>
      <c r="F952" t="s">
        <v>4041</v>
      </c>
      <c r="G952" t="s">
        <v>5768</v>
      </c>
      <c r="H952" t="s">
        <v>7057</v>
      </c>
      <c r="J952" t="s">
        <v>1602</v>
      </c>
      <c r="R952" t="s">
        <v>1608</v>
      </c>
    </row>
    <row r="953" spans="1:23">
      <c r="A953">
        <v>15478451</v>
      </c>
      <c r="B953">
        <v>20150622</v>
      </c>
      <c r="C953">
        <v>0</v>
      </c>
      <c r="D953">
        <v>0.91658499999999998</v>
      </c>
      <c r="E953" t="s">
        <v>1604</v>
      </c>
      <c r="F953" t="s">
        <v>4042</v>
      </c>
      <c r="G953" t="s">
        <v>5769</v>
      </c>
      <c r="H953" t="s">
        <v>7058</v>
      </c>
      <c r="J953" t="s">
        <v>1612</v>
      </c>
      <c r="N953" t="s">
        <v>1605</v>
      </c>
      <c r="O953" t="s">
        <v>1606</v>
      </c>
      <c r="R953" t="s">
        <v>1614</v>
      </c>
      <c r="V953" t="s">
        <v>1610</v>
      </c>
    </row>
    <row r="954" spans="1:23">
      <c r="A954">
        <v>15478451</v>
      </c>
      <c r="B954">
        <v>20150622</v>
      </c>
      <c r="C954">
        <v>0</v>
      </c>
      <c r="D954">
        <v>0.91658499999999998</v>
      </c>
      <c r="E954" t="s">
        <v>1607</v>
      </c>
      <c r="F954" t="s">
        <v>4043</v>
      </c>
      <c r="G954" t="s">
        <v>5770</v>
      </c>
      <c r="H954" t="s">
        <v>7059</v>
      </c>
      <c r="J954" t="s">
        <v>4044</v>
      </c>
      <c r="K954" t="s">
        <v>4045</v>
      </c>
      <c r="N954" t="s">
        <v>1608</v>
      </c>
      <c r="R954" t="s">
        <v>1610</v>
      </c>
      <c r="V954" t="s">
        <v>1605</v>
      </c>
      <c r="W954" t="s">
        <v>1606</v>
      </c>
    </row>
    <row r="955" spans="1:23">
      <c r="A955">
        <v>15478451</v>
      </c>
      <c r="B955">
        <v>20150622</v>
      </c>
      <c r="C955">
        <v>0</v>
      </c>
      <c r="D955">
        <v>0.91658499999999998</v>
      </c>
      <c r="E955" t="s">
        <v>1609</v>
      </c>
      <c r="F955" t="s">
        <v>4046</v>
      </c>
      <c r="G955" t="s">
        <v>5771</v>
      </c>
      <c r="H955" t="s">
        <v>7060</v>
      </c>
      <c r="J955" t="s">
        <v>4047</v>
      </c>
      <c r="K955" t="s">
        <v>4048</v>
      </c>
      <c r="L955" t="s">
        <v>4049</v>
      </c>
      <c r="N955" t="s">
        <v>1610</v>
      </c>
      <c r="R955" t="s">
        <v>7748</v>
      </c>
      <c r="S955" t="s">
        <v>7749</v>
      </c>
      <c r="V955" t="s">
        <v>1608</v>
      </c>
    </row>
    <row r="956" spans="1:23">
      <c r="A956">
        <v>15478451</v>
      </c>
      <c r="B956">
        <v>20150622</v>
      </c>
      <c r="C956">
        <v>0</v>
      </c>
      <c r="D956">
        <v>0.91658499999999998</v>
      </c>
      <c r="E956" t="s">
        <v>1611</v>
      </c>
      <c r="F956" t="s">
        <v>4050</v>
      </c>
      <c r="G956" t="s">
        <v>5772</v>
      </c>
      <c r="H956" t="s">
        <v>7061</v>
      </c>
      <c r="J956" t="s">
        <v>4051</v>
      </c>
      <c r="N956" t="s">
        <v>1612</v>
      </c>
      <c r="R956" t="s">
        <v>4053</v>
      </c>
      <c r="S956" t="s">
        <v>4054</v>
      </c>
      <c r="T956" t="s">
        <v>4055</v>
      </c>
      <c r="V956" t="s">
        <v>1614</v>
      </c>
    </row>
    <row r="957" spans="1:23">
      <c r="A957">
        <v>15478451</v>
      </c>
      <c r="B957">
        <v>20150622</v>
      </c>
      <c r="C957">
        <v>0</v>
      </c>
      <c r="D957">
        <v>0.91658499999999998</v>
      </c>
      <c r="E957" t="s">
        <v>1613</v>
      </c>
      <c r="F957" t="s">
        <v>4052</v>
      </c>
      <c r="G957" t="s">
        <v>5773</v>
      </c>
      <c r="H957" t="s">
        <v>7062</v>
      </c>
      <c r="J957" t="s">
        <v>4053</v>
      </c>
      <c r="K957" t="s">
        <v>4054</v>
      </c>
      <c r="L957" t="s">
        <v>4055</v>
      </c>
      <c r="N957" t="s">
        <v>1614</v>
      </c>
      <c r="R957" t="s">
        <v>1612</v>
      </c>
      <c r="V957" t="s">
        <v>1619</v>
      </c>
    </row>
    <row r="958" spans="1:23">
      <c r="A958">
        <v>15478451</v>
      </c>
      <c r="B958">
        <v>20150622</v>
      </c>
      <c r="C958">
        <v>0</v>
      </c>
      <c r="D958">
        <v>0.91658499999999998</v>
      </c>
      <c r="E958" t="s">
        <v>1615</v>
      </c>
      <c r="F958" t="s">
        <v>4056</v>
      </c>
      <c r="G958" t="s">
        <v>5774</v>
      </c>
      <c r="H958" t="s">
        <v>7063</v>
      </c>
      <c r="J958" t="s">
        <v>1619</v>
      </c>
      <c r="N958" t="s">
        <v>1616</v>
      </c>
      <c r="O958" t="s">
        <v>1617</v>
      </c>
      <c r="R958" t="s">
        <v>1605</v>
      </c>
      <c r="S958" t="s">
        <v>1606</v>
      </c>
      <c r="V958" t="s">
        <v>1616</v>
      </c>
      <c r="W958" t="s">
        <v>1617</v>
      </c>
    </row>
    <row r="959" spans="1:23">
      <c r="A959">
        <v>15478451</v>
      </c>
      <c r="B959">
        <v>20150622</v>
      </c>
      <c r="C959">
        <v>0</v>
      </c>
      <c r="D959">
        <v>0.91658499999999998</v>
      </c>
      <c r="E959" t="s">
        <v>1618</v>
      </c>
      <c r="F959" t="s">
        <v>4057</v>
      </c>
      <c r="G959" t="s">
        <v>5775</v>
      </c>
      <c r="H959" t="s">
        <v>7064</v>
      </c>
      <c r="J959" t="s">
        <v>1605</v>
      </c>
      <c r="K959" t="s">
        <v>1606</v>
      </c>
      <c r="N959" t="s">
        <v>1619</v>
      </c>
      <c r="V959" t="s">
        <v>5776</v>
      </c>
      <c r="W959" t="s">
        <v>5777</v>
      </c>
    </row>
    <row r="960" spans="1:23">
      <c r="A960">
        <v>15478451</v>
      </c>
      <c r="B960">
        <v>20150622</v>
      </c>
      <c r="C960">
        <v>0</v>
      </c>
      <c r="D960">
        <v>0.91658499999999998</v>
      </c>
      <c r="E960" t="s">
        <v>1620</v>
      </c>
      <c r="F960" t="s">
        <v>4058</v>
      </c>
      <c r="G960" t="s">
        <v>5778</v>
      </c>
      <c r="H960" t="s">
        <v>7065</v>
      </c>
      <c r="J960" t="s">
        <v>1610</v>
      </c>
      <c r="N960" t="s">
        <v>1621</v>
      </c>
      <c r="R960" t="s">
        <v>1619</v>
      </c>
      <c r="V960" t="s">
        <v>1621</v>
      </c>
    </row>
    <row r="961" spans="1:23">
      <c r="A961" t="s">
        <v>26</v>
      </c>
      <c r="B961">
        <v>15478451</v>
      </c>
      <c r="C961">
        <v>20150622</v>
      </c>
      <c r="D961" t="s">
        <v>27</v>
      </c>
    </row>
    <row r="962" spans="1:23">
      <c r="A962" t="s">
        <v>28</v>
      </c>
      <c r="B962" t="str">
        <f>HYPERLINK("http://node-02:8194/pid,15478451,20150622,prediction_time_crc,demographics&amp;P_Red&amp;P_Red2&amp;P_BP&amp;P_Cholesterol&amp;P_Diabetes&amp;P_Renal&amp;P_Liver&amp;P_White&amp;P_IONS&amp;drugs_heatmap&amp;RC","OpenViewer")</f>
        <v>OpenViewer</v>
      </c>
    </row>
    <row r="964" spans="1:23">
      <c r="A964">
        <v>15517436</v>
      </c>
      <c r="B964">
        <v>20150430</v>
      </c>
      <c r="C964">
        <v>0</v>
      </c>
      <c r="D964">
        <v>0.96216500000000005</v>
      </c>
      <c r="E964" t="s">
        <v>1622</v>
      </c>
      <c r="F964" t="s">
        <v>4059</v>
      </c>
      <c r="G964" t="s">
        <v>5779</v>
      </c>
      <c r="H964" t="s">
        <v>7066</v>
      </c>
      <c r="J964" t="s">
        <v>1635</v>
      </c>
      <c r="K964" t="s">
        <v>1636</v>
      </c>
      <c r="N964" t="s">
        <v>1623</v>
      </c>
      <c r="R964" t="s">
        <v>1623</v>
      </c>
      <c r="V964" t="s">
        <v>1623</v>
      </c>
    </row>
    <row r="965" spans="1:23">
      <c r="A965">
        <v>15517436</v>
      </c>
      <c r="B965">
        <v>20150430</v>
      </c>
      <c r="C965">
        <v>0</v>
      </c>
      <c r="D965">
        <v>0.96216500000000005</v>
      </c>
      <c r="E965" t="s">
        <v>1624</v>
      </c>
      <c r="F965" t="s">
        <v>4060</v>
      </c>
      <c r="G965" t="s">
        <v>5780</v>
      </c>
      <c r="H965" t="s">
        <v>7067</v>
      </c>
      <c r="J965" t="s">
        <v>1629</v>
      </c>
      <c r="R965" t="s">
        <v>1631</v>
      </c>
    </row>
    <row r="966" spans="1:23">
      <c r="A966">
        <v>15517436</v>
      </c>
      <c r="B966">
        <v>20150430</v>
      </c>
      <c r="C966">
        <v>0</v>
      </c>
      <c r="D966">
        <v>0.96216500000000005</v>
      </c>
      <c r="E966" t="s">
        <v>1625</v>
      </c>
      <c r="F966" t="s">
        <v>4061</v>
      </c>
      <c r="G966" t="s">
        <v>5781</v>
      </c>
      <c r="H966" t="s">
        <v>7068</v>
      </c>
      <c r="J966" t="s">
        <v>4062</v>
      </c>
      <c r="N966" t="s">
        <v>1626</v>
      </c>
      <c r="O966" t="s">
        <v>1627</v>
      </c>
      <c r="R966" t="s">
        <v>1642</v>
      </c>
      <c r="V966" t="s">
        <v>1626</v>
      </c>
      <c r="W966" t="s">
        <v>1627</v>
      </c>
    </row>
    <row r="967" spans="1:23">
      <c r="A967">
        <v>15517436</v>
      </c>
      <c r="B967">
        <v>20150430</v>
      </c>
      <c r="C967">
        <v>0</v>
      </c>
      <c r="D967">
        <v>0.96216500000000005</v>
      </c>
      <c r="E967" t="s">
        <v>1628</v>
      </c>
      <c r="F967" t="s">
        <v>4063</v>
      </c>
      <c r="G967" t="s">
        <v>5782</v>
      </c>
      <c r="H967" t="s">
        <v>7069</v>
      </c>
      <c r="J967" t="s">
        <v>1626</v>
      </c>
      <c r="K967" t="s">
        <v>1627</v>
      </c>
      <c r="N967" t="s">
        <v>1629</v>
      </c>
      <c r="R967" t="s">
        <v>4065</v>
      </c>
      <c r="S967" t="s">
        <v>4066</v>
      </c>
      <c r="V967" t="s">
        <v>1633</v>
      </c>
    </row>
    <row r="968" spans="1:23">
      <c r="A968">
        <v>15517436</v>
      </c>
      <c r="B968">
        <v>20150430</v>
      </c>
      <c r="C968">
        <v>0</v>
      </c>
      <c r="D968">
        <v>0.96216500000000005</v>
      </c>
      <c r="E968" t="s">
        <v>1630</v>
      </c>
      <c r="F968" t="s">
        <v>4064</v>
      </c>
      <c r="G968" t="s">
        <v>5783</v>
      </c>
      <c r="H968" t="s">
        <v>7070</v>
      </c>
      <c r="J968" t="s">
        <v>4065</v>
      </c>
      <c r="K968" t="s">
        <v>4066</v>
      </c>
      <c r="N968" t="s">
        <v>1631</v>
      </c>
      <c r="R968" t="s">
        <v>1629</v>
      </c>
      <c r="V968" t="s">
        <v>1631</v>
      </c>
    </row>
    <row r="969" spans="1:23">
      <c r="A969">
        <v>15517436</v>
      </c>
      <c r="B969">
        <v>20150430</v>
      </c>
      <c r="C969">
        <v>0</v>
      </c>
      <c r="D969">
        <v>0.96216500000000005</v>
      </c>
      <c r="E969" t="s">
        <v>1632</v>
      </c>
      <c r="F969" t="s">
        <v>4067</v>
      </c>
      <c r="G969" t="s">
        <v>5784</v>
      </c>
      <c r="H969" t="s">
        <v>7071</v>
      </c>
      <c r="N969" t="s">
        <v>1633</v>
      </c>
      <c r="R969" t="s">
        <v>4075</v>
      </c>
      <c r="S969" t="s">
        <v>4076</v>
      </c>
      <c r="V969" t="s">
        <v>5785</v>
      </c>
      <c r="W969" t="s">
        <v>5786</v>
      </c>
    </row>
    <row r="970" spans="1:23">
      <c r="A970">
        <v>15517436</v>
      </c>
      <c r="B970">
        <v>20150430</v>
      </c>
      <c r="C970">
        <v>0</v>
      </c>
      <c r="D970">
        <v>0.96216500000000005</v>
      </c>
      <c r="E970" t="s">
        <v>1634</v>
      </c>
      <c r="F970" t="s">
        <v>4068</v>
      </c>
      <c r="G970" t="s">
        <v>5787</v>
      </c>
      <c r="H970" t="s">
        <v>7072</v>
      </c>
      <c r="J970" t="s">
        <v>1623</v>
      </c>
      <c r="N970" t="s">
        <v>1635</v>
      </c>
      <c r="O970" t="s">
        <v>1636</v>
      </c>
      <c r="R970" t="s">
        <v>5785</v>
      </c>
      <c r="S970" t="s">
        <v>5786</v>
      </c>
      <c r="V970" t="s">
        <v>1635</v>
      </c>
      <c r="W970" t="s">
        <v>1636</v>
      </c>
    </row>
    <row r="971" spans="1:23">
      <c r="A971">
        <v>15517436</v>
      </c>
      <c r="B971">
        <v>20150430</v>
      </c>
      <c r="C971">
        <v>0</v>
      </c>
      <c r="D971">
        <v>0.96216500000000005</v>
      </c>
      <c r="E971" t="s">
        <v>1637</v>
      </c>
      <c r="F971" t="s">
        <v>4069</v>
      </c>
      <c r="G971" t="s">
        <v>5788</v>
      </c>
      <c r="H971" t="s">
        <v>7073</v>
      </c>
      <c r="J971" t="s">
        <v>4070</v>
      </c>
      <c r="N971" t="s">
        <v>1638</v>
      </c>
      <c r="R971" t="s">
        <v>4072</v>
      </c>
      <c r="S971" t="s">
        <v>4073</v>
      </c>
      <c r="V971" t="s">
        <v>4065</v>
      </c>
      <c r="W971" t="s">
        <v>4066</v>
      </c>
    </row>
    <row r="972" spans="1:23">
      <c r="A972">
        <v>15517436</v>
      </c>
      <c r="B972">
        <v>20150430</v>
      </c>
      <c r="C972">
        <v>0</v>
      </c>
      <c r="D972">
        <v>0.96216500000000005</v>
      </c>
      <c r="E972" t="s">
        <v>1639</v>
      </c>
      <c r="F972" t="s">
        <v>4071</v>
      </c>
      <c r="G972" t="s">
        <v>5789</v>
      </c>
      <c r="H972" t="s">
        <v>7074</v>
      </c>
      <c r="J972" t="s">
        <v>4072</v>
      </c>
      <c r="K972" t="s">
        <v>4073</v>
      </c>
      <c r="N972" t="s">
        <v>1640</v>
      </c>
      <c r="R972" t="s">
        <v>1635</v>
      </c>
      <c r="S972" t="s">
        <v>1636</v>
      </c>
      <c r="V972" t="s">
        <v>1640</v>
      </c>
    </row>
    <row r="973" spans="1:23">
      <c r="A973">
        <v>15517436</v>
      </c>
      <c r="B973">
        <v>20150430</v>
      </c>
      <c r="C973">
        <v>0</v>
      </c>
      <c r="D973">
        <v>0.96216500000000005</v>
      </c>
      <c r="E973" t="s">
        <v>1641</v>
      </c>
      <c r="F973" t="s">
        <v>4074</v>
      </c>
      <c r="G973" t="s">
        <v>5790</v>
      </c>
      <c r="H973" t="s">
        <v>7075</v>
      </c>
      <c r="J973" t="s">
        <v>4075</v>
      </c>
      <c r="K973" t="s">
        <v>4076</v>
      </c>
      <c r="N973" t="s">
        <v>1642</v>
      </c>
      <c r="R973" t="s">
        <v>1633</v>
      </c>
      <c r="V973" t="s">
        <v>1638</v>
      </c>
    </row>
    <row r="974" spans="1:23">
      <c r="A974" t="s">
        <v>26</v>
      </c>
      <c r="B974">
        <v>15517436</v>
      </c>
      <c r="C974">
        <v>20150430</v>
      </c>
      <c r="D974" t="s">
        <v>27</v>
      </c>
    </row>
    <row r="975" spans="1:23">
      <c r="A975" t="s">
        <v>28</v>
      </c>
      <c r="B975" t="str">
        <f>HYPERLINK("http://node-02:8194/pid,15517436,20150430,prediction_time_crc,demographics&amp;P_Red&amp;P_Red2&amp;P_BP&amp;P_Cholesterol&amp;P_Diabetes&amp;P_Renal&amp;P_Liver&amp;P_White&amp;P_IONS&amp;drugs_heatmap&amp;RC","OpenViewer")</f>
        <v>OpenViewer</v>
      </c>
    </row>
    <row r="977" spans="1:23">
      <c r="A977">
        <v>15517436</v>
      </c>
      <c r="B977">
        <v>20150528</v>
      </c>
      <c r="C977">
        <v>0</v>
      </c>
      <c r="D977">
        <v>0.95174199999999998</v>
      </c>
      <c r="E977" t="s">
        <v>1643</v>
      </c>
      <c r="F977" t="s">
        <v>4077</v>
      </c>
      <c r="G977" t="s">
        <v>5791</v>
      </c>
      <c r="H977" t="s">
        <v>7076</v>
      </c>
      <c r="J977" t="s">
        <v>1656</v>
      </c>
      <c r="K977" t="s">
        <v>1657</v>
      </c>
      <c r="N977" t="s">
        <v>1644</v>
      </c>
      <c r="R977" t="s">
        <v>1644</v>
      </c>
      <c r="V977" t="s">
        <v>1644</v>
      </c>
    </row>
    <row r="978" spans="1:23">
      <c r="A978">
        <v>15517436</v>
      </c>
      <c r="B978">
        <v>20150528</v>
      </c>
      <c r="C978">
        <v>0</v>
      </c>
      <c r="D978">
        <v>0.95174199999999998</v>
      </c>
      <c r="E978" t="s">
        <v>1645</v>
      </c>
      <c r="F978" t="s">
        <v>4078</v>
      </c>
      <c r="G978" t="s">
        <v>5792</v>
      </c>
      <c r="H978" t="s">
        <v>7077</v>
      </c>
      <c r="J978" t="s">
        <v>1650</v>
      </c>
      <c r="N978" t="s">
        <v>1646</v>
      </c>
      <c r="O978" t="s">
        <v>1647</v>
      </c>
      <c r="R978" t="s">
        <v>7750</v>
      </c>
    </row>
    <row r="979" spans="1:23">
      <c r="A979">
        <v>15517436</v>
      </c>
      <c r="B979">
        <v>20150528</v>
      </c>
      <c r="C979">
        <v>0</v>
      </c>
      <c r="D979">
        <v>0.95174199999999998</v>
      </c>
      <c r="E979" t="s">
        <v>1648</v>
      </c>
      <c r="F979" t="s">
        <v>4079</v>
      </c>
      <c r="G979" t="s">
        <v>5793</v>
      </c>
      <c r="H979" t="s">
        <v>7078</v>
      </c>
      <c r="J979" t="s">
        <v>4080</v>
      </c>
      <c r="R979" t="s">
        <v>1654</v>
      </c>
      <c r="V979" t="s">
        <v>1646</v>
      </c>
      <c r="W979" t="s">
        <v>1647</v>
      </c>
    </row>
    <row r="980" spans="1:23">
      <c r="A980">
        <v>15517436</v>
      </c>
      <c r="B980">
        <v>20150528</v>
      </c>
      <c r="C980">
        <v>0</v>
      </c>
      <c r="D980">
        <v>0.95174199999999998</v>
      </c>
      <c r="E980" t="s">
        <v>1649</v>
      </c>
      <c r="F980" t="s">
        <v>4081</v>
      </c>
      <c r="G980" t="s">
        <v>5794</v>
      </c>
      <c r="H980" t="s">
        <v>7079</v>
      </c>
      <c r="J980" t="s">
        <v>1646</v>
      </c>
      <c r="K980" t="s">
        <v>1647</v>
      </c>
      <c r="N980" t="s">
        <v>1650</v>
      </c>
      <c r="R980" t="s">
        <v>1650</v>
      </c>
      <c r="V980" t="s">
        <v>1652</v>
      </c>
    </row>
    <row r="981" spans="1:23">
      <c r="A981">
        <v>15517436</v>
      </c>
      <c r="B981">
        <v>20150528</v>
      </c>
      <c r="C981">
        <v>0</v>
      </c>
      <c r="D981">
        <v>0.95174199999999998</v>
      </c>
      <c r="E981" t="s">
        <v>1651</v>
      </c>
      <c r="F981" t="s">
        <v>4082</v>
      </c>
      <c r="G981" t="s">
        <v>5795</v>
      </c>
      <c r="H981" t="s">
        <v>7080</v>
      </c>
      <c r="J981" t="s">
        <v>1644</v>
      </c>
      <c r="N981" t="s">
        <v>1652</v>
      </c>
      <c r="R981" t="s">
        <v>1652</v>
      </c>
      <c r="V981" t="s">
        <v>1654</v>
      </c>
    </row>
    <row r="982" spans="1:23">
      <c r="A982">
        <v>15517436</v>
      </c>
      <c r="B982">
        <v>20150528</v>
      </c>
      <c r="C982">
        <v>0</v>
      </c>
      <c r="D982">
        <v>0.95174199999999998</v>
      </c>
      <c r="E982" t="s">
        <v>1653</v>
      </c>
      <c r="F982" t="s">
        <v>4083</v>
      </c>
      <c r="G982" t="s">
        <v>5796</v>
      </c>
      <c r="H982" t="s">
        <v>7081</v>
      </c>
      <c r="J982" t="s">
        <v>4084</v>
      </c>
      <c r="N982" t="s">
        <v>1654</v>
      </c>
      <c r="R982" t="s">
        <v>1663</v>
      </c>
      <c r="S982" t="s">
        <v>1664</v>
      </c>
      <c r="T982" t="s">
        <v>1665</v>
      </c>
      <c r="V982" t="s">
        <v>5797</v>
      </c>
      <c r="W982" t="s">
        <v>5798</v>
      </c>
    </row>
    <row r="983" spans="1:23">
      <c r="A983">
        <v>15517436</v>
      </c>
      <c r="B983">
        <v>20150528</v>
      </c>
      <c r="C983">
        <v>0</v>
      </c>
      <c r="D983">
        <v>0.95174199999999998</v>
      </c>
      <c r="E983" t="s">
        <v>1655</v>
      </c>
      <c r="F983" t="s">
        <v>4085</v>
      </c>
      <c r="G983" t="s">
        <v>5799</v>
      </c>
      <c r="H983" t="s">
        <v>7082</v>
      </c>
      <c r="J983" t="s">
        <v>4086</v>
      </c>
      <c r="N983" t="s">
        <v>1656</v>
      </c>
      <c r="O983" t="s">
        <v>1657</v>
      </c>
      <c r="R983" t="s">
        <v>4086</v>
      </c>
      <c r="V983" t="s">
        <v>1656</v>
      </c>
      <c r="W983" t="s">
        <v>1657</v>
      </c>
    </row>
    <row r="984" spans="1:23">
      <c r="A984">
        <v>15517436</v>
      </c>
      <c r="B984">
        <v>20150528</v>
      </c>
      <c r="C984">
        <v>0</v>
      </c>
      <c r="D984">
        <v>0.95174199999999998</v>
      </c>
      <c r="E984" t="s">
        <v>1658</v>
      </c>
      <c r="F984" t="s">
        <v>4087</v>
      </c>
      <c r="G984" t="s">
        <v>5800</v>
      </c>
      <c r="H984" t="s">
        <v>7083</v>
      </c>
      <c r="J984" t="s">
        <v>1663</v>
      </c>
      <c r="K984" t="s">
        <v>1664</v>
      </c>
      <c r="L984" t="s">
        <v>1665</v>
      </c>
      <c r="N984" t="s">
        <v>1659</v>
      </c>
      <c r="R984" t="s">
        <v>7751</v>
      </c>
      <c r="S984" t="s">
        <v>7752</v>
      </c>
      <c r="V984" t="s">
        <v>1659</v>
      </c>
    </row>
    <row r="985" spans="1:23">
      <c r="A985">
        <v>15517436</v>
      </c>
      <c r="B985">
        <v>20150528</v>
      </c>
      <c r="C985">
        <v>0</v>
      </c>
      <c r="D985">
        <v>0.95174199999999998</v>
      </c>
      <c r="E985" t="s">
        <v>1660</v>
      </c>
      <c r="F985" t="s">
        <v>4088</v>
      </c>
      <c r="G985" t="s">
        <v>5801</v>
      </c>
      <c r="H985" t="s">
        <v>7084</v>
      </c>
      <c r="J985" t="s">
        <v>4089</v>
      </c>
      <c r="N985" t="s">
        <v>1661</v>
      </c>
      <c r="R985" t="s">
        <v>1646</v>
      </c>
      <c r="S985" t="s">
        <v>1647</v>
      </c>
      <c r="V985" t="s">
        <v>1661</v>
      </c>
    </row>
    <row r="986" spans="1:23">
      <c r="A986">
        <v>15517436</v>
      </c>
      <c r="B986">
        <v>20150528</v>
      </c>
      <c r="C986">
        <v>0</v>
      </c>
      <c r="D986">
        <v>0.95174199999999998</v>
      </c>
      <c r="E986" t="s">
        <v>1662</v>
      </c>
      <c r="F986" t="s">
        <v>4090</v>
      </c>
      <c r="G986" t="s">
        <v>5802</v>
      </c>
      <c r="H986" t="s">
        <v>7085</v>
      </c>
      <c r="N986" t="s">
        <v>1663</v>
      </c>
      <c r="O986" t="s">
        <v>1664</v>
      </c>
      <c r="P986" t="s">
        <v>1665</v>
      </c>
      <c r="R986" t="s">
        <v>4089</v>
      </c>
      <c r="V986" t="s">
        <v>4089</v>
      </c>
    </row>
    <row r="987" spans="1:23">
      <c r="A987" t="s">
        <v>26</v>
      </c>
      <c r="B987">
        <v>15517436</v>
      </c>
      <c r="C987">
        <v>20150528</v>
      </c>
      <c r="D987" t="s">
        <v>27</v>
      </c>
    </row>
    <row r="988" spans="1:23">
      <c r="A988" t="s">
        <v>28</v>
      </c>
      <c r="B988" t="str">
        <f>HYPERLINK("http://node-02:8194/pid,15517436,20150528,prediction_time_crc,demographics&amp;P_Red&amp;P_Red2&amp;P_BP&amp;P_Cholesterol&amp;P_Diabetes&amp;P_Renal&amp;P_Liver&amp;P_White&amp;P_IONS&amp;drugs_heatmap&amp;RC","OpenViewer")</f>
        <v>OpenViewer</v>
      </c>
    </row>
    <row r="990" spans="1:23">
      <c r="A990">
        <v>15517436</v>
      </c>
      <c r="B990">
        <v>20150803</v>
      </c>
      <c r="C990">
        <v>0</v>
      </c>
      <c r="D990">
        <v>0.96153200000000005</v>
      </c>
      <c r="E990" t="s">
        <v>1666</v>
      </c>
      <c r="F990" t="s">
        <v>4091</v>
      </c>
      <c r="G990" t="s">
        <v>5803</v>
      </c>
      <c r="H990" t="s">
        <v>7086</v>
      </c>
      <c r="J990" t="s">
        <v>1679</v>
      </c>
      <c r="K990" t="s">
        <v>1680</v>
      </c>
      <c r="N990" t="s">
        <v>1667</v>
      </c>
      <c r="R990" t="s">
        <v>1667</v>
      </c>
      <c r="V990" t="s">
        <v>1667</v>
      </c>
    </row>
    <row r="991" spans="1:23">
      <c r="A991">
        <v>15517436</v>
      </c>
      <c r="B991">
        <v>20150803</v>
      </c>
      <c r="C991">
        <v>0</v>
      </c>
      <c r="D991">
        <v>0.96153200000000005</v>
      </c>
      <c r="E991" t="s">
        <v>1668</v>
      </c>
      <c r="F991" t="s">
        <v>4092</v>
      </c>
      <c r="G991" t="s">
        <v>5804</v>
      </c>
      <c r="H991" t="s">
        <v>7087</v>
      </c>
      <c r="J991" t="s">
        <v>1673</v>
      </c>
      <c r="R991" t="s">
        <v>7753</v>
      </c>
    </row>
    <row r="992" spans="1:23">
      <c r="A992">
        <v>15517436</v>
      </c>
      <c r="B992">
        <v>20150803</v>
      </c>
      <c r="C992">
        <v>0</v>
      </c>
      <c r="D992">
        <v>0.96153200000000005</v>
      </c>
      <c r="E992" t="s">
        <v>1669</v>
      </c>
      <c r="F992" t="s">
        <v>4093</v>
      </c>
      <c r="G992" t="s">
        <v>5805</v>
      </c>
      <c r="H992" t="s">
        <v>7088</v>
      </c>
      <c r="J992" t="s">
        <v>4094</v>
      </c>
      <c r="N992" t="s">
        <v>1670</v>
      </c>
      <c r="O992" t="s">
        <v>1671</v>
      </c>
      <c r="R992" t="s">
        <v>1675</v>
      </c>
      <c r="V992" t="s">
        <v>1670</v>
      </c>
      <c r="W992" t="s">
        <v>1671</v>
      </c>
    </row>
    <row r="993" spans="1:23">
      <c r="A993">
        <v>15517436</v>
      </c>
      <c r="B993">
        <v>20150803</v>
      </c>
      <c r="C993">
        <v>0</v>
      </c>
      <c r="D993">
        <v>0.96153200000000005</v>
      </c>
      <c r="E993" t="s">
        <v>1672</v>
      </c>
      <c r="F993" t="s">
        <v>4095</v>
      </c>
      <c r="G993" t="s">
        <v>5806</v>
      </c>
      <c r="H993" t="s">
        <v>7089</v>
      </c>
      <c r="J993" t="s">
        <v>1670</v>
      </c>
      <c r="K993" t="s">
        <v>1671</v>
      </c>
      <c r="N993" t="s">
        <v>1673</v>
      </c>
      <c r="R993" t="s">
        <v>1677</v>
      </c>
      <c r="V993" t="s">
        <v>1677</v>
      </c>
    </row>
    <row r="994" spans="1:23">
      <c r="A994">
        <v>15517436</v>
      </c>
      <c r="B994">
        <v>20150803</v>
      </c>
      <c r="C994">
        <v>0</v>
      </c>
      <c r="D994">
        <v>0.96153200000000005</v>
      </c>
      <c r="E994" t="s">
        <v>1674</v>
      </c>
      <c r="F994" t="s">
        <v>4096</v>
      </c>
      <c r="G994" t="s">
        <v>5807</v>
      </c>
      <c r="H994" t="s">
        <v>7090</v>
      </c>
      <c r="J994" t="s">
        <v>4097</v>
      </c>
      <c r="K994" t="s">
        <v>4098</v>
      </c>
      <c r="N994" t="s">
        <v>1675</v>
      </c>
      <c r="R994" t="s">
        <v>1673</v>
      </c>
      <c r="V994" t="s">
        <v>1675</v>
      </c>
    </row>
    <row r="995" spans="1:23">
      <c r="A995">
        <v>15517436</v>
      </c>
      <c r="B995">
        <v>20150803</v>
      </c>
      <c r="C995">
        <v>0</v>
      </c>
      <c r="D995">
        <v>0.96153200000000005</v>
      </c>
      <c r="E995" t="s">
        <v>1676</v>
      </c>
      <c r="F995" t="s">
        <v>4099</v>
      </c>
      <c r="G995" t="s">
        <v>5808</v>
      </c>
      <c r="H995" t="s">
        <v>7091</v>
      </c>
      <c r="J995" t="s">
        <v>1686</v>
      </c>
      <c r="K995" t="s">
        <v>1687</v>
      </c>
      <c r="L995" t="s">
        <v>1688</v>
      </c>
      <c r="N995" t="s">
        <v>1677</v>
      </c>
      <c r="R995" t="s">
        <v>1686</v>
      </c>
      <c r="S995" t="s">
        <v>1687</v>
      </c>
      <c r="T995" t="s">
        <v>1688</v>
      </c>
      <c r="V995" t="s">
        <v>1679</v>
      </c>
      <c r="W995" t="s">
        <v>1680</v>
      </c>
    </row>
    <row r="996" spans="1:23">
      <c r="A996">
        <v>15517436</v>
      </c>
      <c r="B996">
        <v>20150803</v>
      </c>
      <c r="C996">
        <v>0</v>
      </c>
      <c r="D996">
        <v>0.96153200000000005</v>
      </c>
      <c r="E996" t="s">
        <v>1678</v>
      </c>
      <c r="F996" t="s">
        <v>4100</v>
      </c>
      <c r="G996" t="s">
        <v>5809</v>
      </c>
      <c r="H996" t="s">
        <v>7092</v>
      </c>
      <c r="J996" t="s">
        <v>1667</v>
      </c>
      <c r="N996" t="s">
        <v>1679</v>
      </c>
      <c r="O996" t="s">
        <v>1680</v>
      </c>
      <c r="R996" t="s">
        <v>4104</v>
      </c>
      <c r="V996" t="s">
        <v>1682</v>
      </c>
    </row>
    <row r="997" spans="1:23">
      <c r="A997">
        <v>15517436</v>
      </c>
      <c r="B997">
        <v>20150803</v>
      </c>
      <c r="C997">
        <v>0</v>
      </c>
      <c r="D997">
        <v>0.96153200000000005</v>
      </c>
      <c r="E997" t="s">
        <v>1681</v>
      </c>
      <c r="F997" t="s">
        <v>4101</v>
      </c>
      <c r="G997" t="s">
        <v>5810</v>
      </c>
      <c r="H997" t="s">
        <v>7093</v>
      </c>
      <c r="J997" t="s">
        <v>4102</v>
      </c>
      <c r="N997" t="s">
        <v>1682</v>
      </c>
      <c r="R997" t="s">
        <v>7754</v>
      </c>
      <c r="S997" t="s">
        <v>7755</v>
      </c>
      <c r="V997" t="s">
        <v>5811</v>
      </c>
    </row>
    <row r="998" spans="1:23">
      <c r="A998">
        <v>15517436</v>
      </c>
      <c r="B998">
        <v>20150803</v>
      </c>
      <c r="C998">
        <v>0</v>
      </c>
      <c r="D998">
        <v>0.96153200000000005</v>
      </c>
      <c r="E998" t="s">
        <v>1683</v>
      </c>
      <c r="F998" t="s">
        <v>4103</v>
      </c>
      <c r="G998" t="s">
        <v>5812</v>
      </c>
      <c r="H998" t="s">
        <v>7094</v>
      </c>
      <c r="J998" t="s">
        <v>4104</v>
      </c>
      <c r="N998" t="s">
        <v>1684</v>
      </c>
      <c r="R998" t="s">
        <v>1679</v>
      </c>
      <c r="S998" t="s">
        <v>1680</v>
      </c>
      <c r="V998" t="s">
        <v>5813</v>
      </c>
    </row>
    <row r="999" spans="1:23">
      <c r="A999">
        <v>15517436</v>
      </c>
      <c r="B999">
        <v>20150803</v>
      </c>
      <c r="C999">
        <v>0</v>
      </c>
      <c r="D999">
        <v>0.96153200000000005</v>
      </c>
      <c r="E999" t="s">
        <v>1685</v>
      </c>
      <c r="F999" t="s">
        <v>4105</v>
      </c>
      <c r="G999" t="s">
        <v>5814</v>
      </c>
      <c r="H999" t="s">
        <v>7095</v>
      </c>
      <c r="N999" t="s">
        <v>1686</v>
      </c>
      <c r="O999" t="s">
        <v>1687</v>
      </c>
      <c r="P999" t="s">
        <v>1688</v>
      </c>
      <c r="R999" t="s">
        <v>4097</v>
      </c>
      <c r="S999" t="s">
        <v>4098</v>
      </c>
      <c r="V999" t="s">
        <v>4097</v>
      </c>
      <c r="W999" t="s">
        <v>4098</v>
      </c>
    </row>
    <row r="1000" spans="1:23">
      <c r="A1000" t="s">
        <v>26</v>
      </c>
      <c r="B1000">
        <v>15517436</v>
      </c>
      <c r="C1000">
        <v>20150803</v>
      </c>
      <c r="D1000" t="s">
        <v>27</v>
      </c>
    </row>
    <row r="1001" spans="1:23">
      <c r="A1001" t="s">
        <v>28</v>
      </c>
      <c r="B1001" t="str">
        <f>HYPERLINK("http://node-02:8194/pid,15517436,20150803,prediction_time_crc,demographics&amp;P_Red&amp;P_Red2&amp;P_BP&amp;P_Cholesterol&amp;P_Diabetes&amp;P_Renal&amp;P_Liver&amp;P_White&amp;P_IONS&amp;drugs_heatmap&amp;RC","OpenViewer")</f>
        <v>OpenViewer</v>
      </c>
    </row>
    <row r="1003" spans="1:23">
      <c r="A1003">
        <v>15517436</v>
      </c>
      <c r="B1003">
        <v>20150818</v>
      </c>
      <c r="C1003">
        <v>0</v>
      </c>
      <c r="D1003">
        <v>0.95319600000000004</v>
      </c>
      <c r="E1003" t="s">
        <v>1689</v>
      </c>
      <c r="F1003" t="s">
        <v>4106</v>
      </c>
      <c r="G1003" t="s">
        <v>5815</v>
      </c>
      <c r="H1003" t="s">
        <v>7096</v>
      </c>
      <c r="J1003" t="s">
        <v>1702</v>
      </c>
      <c r="K1003" t="s">
        <v>1703</v>
      </c>
      <c r="N1003" t="s">
        <v>1690</v>
      </c>
      <c r="R1003" t="s">
        <v>1690</v>
      </c>
      <c r="V1003" t="s">
        <v>1690</v>
      </c>
    </row>
    <row r="1004" spans="1:23">
      <c r="A1004">
        <v>15517436</v>
      </c>
      <c r="B1004">
        <v>20150818</v>
      </c>
      <c r="C1004">
        <v>0</v>
      </c>
      <c r="D1004">
        <v>0.95319600000000004</v>
      </c>
      <c r="E1004" t="s">
        <v>1691</v>
      </c>
      <c r="F1004" t="s">
        <v>4107</v>
      </c>
      <c r="G1004" t="s">
        <v>5816</v>
      </c>
      <c r="H1004" t="s">
        <v>7097</v>
      </c>
      <c r="J1004" t="s">
        <v>1696</v>
      </c>
      <c r="N1004" t="s">
        <v>1692</v>
      </c>
      <c r="O1004" t="s">
        <v>1693</v>
      </c>
      <c r="R1004" t="s">
        <v>7756</v>
      </c>
    </row>
    <row r="1005" spans="1:23">
      <c r="A1005">
        <v>15517436</v>
      </c>
      <c r="B1005">
        <v>20150818</v>
      </c>
      <c r="C1005">
        <v>0</v>
      </c>
      <c r="D1005">
        <v>0.95319600000000004</v>
      </c>
      <c r="E1005" t="s">
        <v>1694</v>
      </c>
      <c r="F1005" t="s">
        <v>4108</v>
      </c>
      <c r="G1005" t="s">
        <v>5817</v>
      </c>
      <c r="H1005" t="s">
        <v>7098</v>
      </c>
      <c r="J1005" t="s">
        <v>4109</v>
      </c>
      <c r="R1005" t="s">
        <v>1698</v>
      </c>
      <c r="V1005" t="s">
        <v>1692</v>
      </c>
      <c r="W1005" t="s">
        <v>1693</v>
      </c>
    </row>
    <row r="1006" spans="1:23">
      <c r="A1006">
        <v>15517436</v>
      </c>
      <c r="B1006">
        <v>20150818</v>
      </c>
      <c r="C1006">
        <v>0</v>
      </c>
      <c r="D1006">
        <v>0.95319600000000004</v>
      </c>
      <c r="E1006" t="s">
        <v>1695</v>
      </c>
      <c r="F1006" t="s">
        <v>4110</v>
      </c>
      <c r="G1006" t="s">
        <v>5818</v>
      </c>
      <c r="H1006" t="s">
        <v>7099</v>
      </c>
      <c r="J1006" t="s">
        <v>1692</v>
      </c>
      <c r="K1006" t="s">
        <v>1693</v>
      </c>
      <c r="N1006" t="s">
        <v>1696</v>
      </c>
      <c r="R1006" t="s">
        <v>1696</v>
      </c>
      <c r="V1006" t="s">
        <v>1700</v>
      </c>
    </row>
    <row r="1007" spans="1:23">
      <c r="A1007">
        <v>15517436</v>
      </c>
      <c r="B1007">
        <v>20150818</v>
      </c>
      <c r="C1007">
        <v>0</v>
      </c>
      <c r="D1007">
        <v>0.95319600000000004</v>
      </c>
      <c r="E1007" t="s">
        <v>1697</v>
      </c>
      <c r="F1007" t="s">
        <v>4111</v>
      </c>
      <c r="G1007" t="s">
        <v>5819</v>
      </c>
      <c r="H1007" t="s">
        <v>7100</v>
      </c>
      <c r="J1007" t="s">
        <v>4112</v>
      </c>
      <c r="K1007" t="s">
        <v>4113</v>
      </c>
      <c r="N1007" t="s">
        <v>1698</v>
      </c>
      <c r="R1007" t="s">
        <v>4120</v>
      </c>
      <c r="S1007" t="s">
        <v>4121</v>
      </c>
      <c r="T1007" t="s">
        <v>4122</v>
      </c>
      <c r="V1007" t="s">
        <v>1698</v>
      </c>
    </row>
    <row r="1008" spans="1:23">
      <c r="A1008">
        <v>15517436</v>
      </c>
      <c r="B1008">
        <v>20150818</v>
      </c>
      <c r="C1008">
        <v>0</v>
      </c>
      <c r="D1008">
        <v>0.95319600000000004</v>
      </c>
      <c r="E1008" t="s">
        <v>1699</v>
      </c>
      <c r="F1008" t="s">
        <v>4114</v>
      </c>
      <c r="G1008" t="s">
        <v>5820</v>
      </c>
      <c r="H1008" t="s">
        <v>7101</v>
      </c>
      <c r="J1008" t="s">
        <v>1690</v>
      </c>
      <c r="N1008" t="s">
        <v>1700</v>
      </c>
      <c r="R1008" t="s">
        <v>1700</v>
      </c>
      <c r="V1008" t="s">
        <v>1702</v>
      </c>
      <c r="W1008" t="s">
        <v>1703</v>
      </c>
    </row>
    <row r="1009" spans="1:23">
      <c r="A1009">
        <v>15517436</v>
      </c>
      <c r="B1009">
        <v>20150818</v>
      </c>
      <c r="C1009">
        <v>0</v>
      </c>
      <c r="D1009">
        <v>0.95319600000000004</v>
      </c>
      <c r="E1009" t="s">
        <v>1701</v>
      </c>
      <c r="F1009" t="s">
        <v>4115</v>
      </c>
      <c r="G1009" t="s">
        <v>5821</v>
      </c>
      <c r="H1009" t="s">
        <v>7102</v>
      </c>
      <c r="J1009" t="s">
        <v>4116</v>
      </c>
      <c r="N1009" t="s">
        <v>1702</v>
      </c>
      <c r="O1009" t="s">
        <v>1703</v>
      </c>
      <c r="R1009" t="s">
        <v>4118</v>
      </c>
      <c r="V1009" t="s">
        <v>1708</v>
      </c>
      <c r="W1009" t="s">
        <v>1709</v>
      </c>
    </row>
    <row r="1010" spans="1:23">
      <c r="A1010">
        <v>15517436</v>
      </c>
      <c r="B1010">
        <v>20150818</v>
      </c>
      <c r="C1010">
        <v>0</v>
      </c>
      <c r="D1010">
        <v>0.95319600000000004</v>
      </c>
      <c r="E1010" t="s">
        <v>1704</v>
      </c>
      <c r="F1010" t="s">
        <v>4117</v>
      </c>
      <c r="G1010" t="s">
        <v>5822</v>
      </c>
      <c r="H1010" t="s">
        <v>7103</v>
      </c>
      <c r="J1010" t="s">
        <v>4118</v>
      </c>
      <c r="N1010" t="s">
        <v>1705</v>
      </c>
      <c r="O1010" t="s">
        <v>1706</v>
      </c>
      <c r="R1010" t="s">
        <v>7757</v>
      </c>
      <c r="S1010" t="s">
        <v>7758</v>
      </c>
      <c r="V1010" t="s">
        <v>1705</v>
      </c>
      <c r="W1010" t="s">
        <v>1706</v>
      </c>
    </row>
    <row r="1011" spans="1:23">
      <c r="A1011">
        <v>15517436</v>
      </c>
      <c r="B1011">
        <v>20150818</v>
      </c>
      <c r="C1011">
        <v>0</v>
      </c>
      <c r="D1011">
        <v>0.95319600000000004</v>
      </c>
      <c r="E1011" t="s">
        <v>1707</v>
      </c>
      <c r="F1011" t="s">
        <v>4119</v>
      </c>
      <c r="G1011" t="s">
        <v>5823</v>
      </c>
      <c r="H1011" t="s">
        <v>7104</v>
      </c>
      <c r="J1011" t="s">
        <v>4120</v>
      </c>
      <c r="K1011" t="s">
        <v>4121</v>
      </c>
      <c r="L1011" t="s">
        <v>4122</v>
      </c>
      <c r="N1011" t="s">
        <v>1708</v>
      </c>
      <c r="O1011" t="s">
        <v>1709</v>
      </c>
      <c r="R1011" t="s">
        <v>1692</v>
      </c>
      <c r="S1011" t="s">
        <v>1693</v>
      </c>
      <c r="V1011" t="s">
        <v>4112</v>
      </c>
      <c r="W1011" t="s">
        <v>4113</v>
      </c>
    </row>
    <row r="1012" spans="1:23">
      <c r="A1012">
        <v>15517436</v>
      </c>
      <c r="B1012">
        <v>20150818</v>
      </c>
      <c r="C1012">
        <v>0</v>
      </c>
      <c r="D1012">
        <v>0.95319600000000004</v>
      </c>
      <c r="E1012" t="s">
        <v>1710</v>
      </c>
      <c r="F1012" t="s">
        <v>4123</v>
      </c>
      <c r="G1012" t="s">
        <v>5824</v>
      </c>
      <c r="H1012" t="s">
        <v>7105</v>
      </c>
      <c r="N1012" t="s">
        <v>1711</v>
      </c>
      <c r="R1012" t="s">
        <v>4109</v>
      </c>
      <c r="V1012" t="s">
        <v>1711</v>
      </c>
    </row>
    <row r="1013" spans="1:23">
      <c r="A1013" t="s">
        <v>26</v>
      </c>
      <c r="B1013">
        <v>15517436</v>
      </c>
      <c r="C1013">
        <v>20150818</v>
      </c>
      <c r="D1013" t="s">
        <v>27</v>
      </c>
    </row>
    <row r="1014" spans="1:23">
      <c r="A1014" t="s">
        <v>28</v>
      </c>
      <c r="B1014" t="str">
        <f>HYPERLINK("http://node-02:8194/pid,15517436,20150818,prediction_time_crc,demographics&amp;P_Red&amp;P_Red2&amp;P_BP&amp;P_Cholesterol&amp;P_Diabetes&amp;P_Renal&amp;P_Liver&amp;P_White&amp;P_IONS&amp;drugs_heatmap&amp;RC","OpenViewer")</f>
        <v>OpenViewer</v>
      </c>
    </row>
    <row r="1016" spans="1:23">
      <c r="A1016">
        <v>15534806</v>
      </c>
      <c r="B1016">
        <v>20151209</v>
      </c>
      <c r="C1016">
        <v>0</v>
      </c>
      <c r="D1016">
        <v>1.62649E-3</v>
      </c>
      <c r="E1016" t="s">
        <v>1712</v>
      </c>
      <c r="F1016" t="s">
        <v>4124</v>
      </c>
      <c r="G1016" t="s">
        <v>5825</v>
      </c>
      <c r="H1016" t="s">
        <v>7106</v>
      </c>
    </row>
    <row r="1017" spans="1:23">
      <c r="A1017">
        <v>15534806</v>
      </c>
      <c r="B1017">
        <v>20151209</v>
      </c>
      <c r="C1017">
        <v>0</v>
      </c>
      <c r="D1017">
        <v>1.62649E-3</v>
      </c>
      <c r="E1017" t="s">
        <v>1713</v>
      </c>
      <c r="F1017" t="s">
        <v>4125</v>
      </c>
      <c r="G1017" t="s">
        <v>5826</v>
      </c>
      <c r="H1017" t="s">
        <v>7107</v>
      </c>
      <c r="J1017" t="s">
        <v>1727</v>
      </c>
      <c r="K1017" t="s">
        <v>1728</v>
      </c>
      <c r="N1017" t="s">
        <v>1714</v>
      </c>
      <c r="O1017" t="s">
        <v>1715</v>
      </c>
      <c r="R1017" t="s">
        <v>7759</v>
      </c>
      <c r="V1017" t="s">
        <v>1722</v>
      </c>
      <c r="W1017" t="s">
        <v>1723</v>
      </c>
    </row>
    <row r="1018" spans="1:23">
      <c r="A1018">
        <v>15534806</v>
      </c>
      <c r="B1018">
        <v>20151209</v>
      </c>
      <c r="C1018">
        <v>0</v>
      </c>
      <c r="D1018">
        <v>1.62649E-3</v>
      </c>
      <c r="E1018" t="s">
        <v>1716</v>
      </c>
      <c r="F1018" t="s">
        <v>4126</v>
      </c>
      <c r="G1018" t="s">
        <v>5827</v>
      </c>
      <c r="H1018" t="s">
        <v>7108</v>
      </c>
      <c r="J1018" t="s">
        <v>1734</v>
      </c>
      <c r="N1018" t="s">
        <v>1717</v>
      </c>
      <c r="O1018" t="s">
        <v>1718</v>
      </c>
      <c r="R1018" t="s">
        <v>1727</v>
      </c>
      <c r="S1018" t="s">
        <v>1728</v>
      </c>
      <c r="V1018" t="s">
        <v>5828</v>
      </c>
    </row>
    <row r="1019" spans="1:23">
      <c r="A1019">
        <v>15534806</v>
      </c>
      <c r="B1019">
        <v>20151209</v>
      </c>
      <c r="C1019">
        <v>0</v>
      </c>
      <c r="D1019">
        <v>1.62649E-3</v>
      </c>
      <c r="E1019" t="s">
        <v>1719</v>
      </c>
      <c r="F1019" t="s">
        <v>4127</v>
      </c>
      <c r="G1019" t="s">
        <v>5829</v>
      </c>
      <c r="H1019" t="s">
        <v>7109</v>
      </c>
      <c r="J1019" t="s">
        <v>4128</v>
      </c>
      <c r="K1019" t="s">
        <v>4129</v>
      </c>
      <c r="N1019" t="s">
        <v>1720</v>
      </c>
      <c r="R1019" t="s">
        <v>1717</v>
      </c>
      <c r="S1019" t="s">
        <v>1718</v>
      </c>
      <c r="V1019" t="s">
        <v>1714</v>
      </c>
      <c r="W1019" t="s">
        <v>1715</v>
      </c>
    </row>
    <row r="1020" spans="1:23">
      <c r="A1020">
        <v>15534806</v>
      </c>
      <c r="B1020">
        <v>20151209</v>
      </c>
      <c r="C1020">
        <v>0</v>
      </c>
      <c r="D1020">
        <v>1.62649E-3</v>
      </c>
      <c r="E1020" t="s">
        <v>1721</v>
      </c>
      <c r="F1020" t="s">
        <v>4130</v>
      </c>
      <c r="G1020" t="s">
        <v>5830</v>
      </c>
      <c r="H1020" t="s">
        <v>7110</v>
      </c>
      <c r="J1020" t="s">
        <v>1717</v>
      </c>
      <c r="K1020" t="s">
        <v>1718</v>
      </c>
      <c r="N1020" t="s">
        <v>1722</v>
      </c>
      <c r="O1020" t="s">
        <v>1723</v>
      </c>
      <c r="R1020" t="s">
        <v>1722</v>
      </c>
      <c r="S1020" t="s">
        <v>1723</v>
      </c>
      <c r="V1020" t="s">
        <v>1717</v>
      </c>
      <c r="W1020" t="s">
        <v>1718</v>
      </c>
    </row>
    <row r="1021" spans="1:23">
      <c r="A1021">
        <v>15534806</v>
      </c>
      <c r="B1021">
        <v>20151209</v>
      </c>
      <c r="C1021">
        <v>0</v>
      </c>
      <c r="D1021">
        <v>1.62649E-3</v>
      </c>
      <c r="E1021" t="s">
        <v>1724</v>
      </c>
      <c r="F1021" t="s">
        <v>4131</v>
      </c>
      <c r="G1021" t="s">
        <v>5831</v>
      </c>
      <c r="H1021" t="s">
        <v>7111</v>
      </c>
      <c r="J1021" t="s">
        <v>1714</v>
      </c>
      <c r="K1021" t="s">
        <v>1715</v>
      </c>
      <c r="N1021" t="s">
        <v>1725</v>
      </c>
      <c r="R1021" t="s">
        <v>4133</v>
      </c>
      <c r="V1021" t="s">
        <v>1730</v>
      </c>
    </row>
    <row r="1022" spans="1:23">
      <c r="A1022">
        <v>15534806</v>
      </c>
      <c r="B1022">
        <v>20151209</v>
      </c>
      <c r="C1022">
        <v>0</v>
      </c>
      <c r="D1022">
        <v>1.62649E-3</v>
      </c>
      <c r="E1022" t="s">
        <v>1726</v>
      </c>
      <c r="F1022" t="s">
        <v>4132</v>
      </c>
      <c r="G1022" t="s">
        <v>5832</v>
      </c>
      <c r="H1022" t="s">
        <v>7112</v>
      </c>
      <c r="J1022" t="s">
        <v>4133</v>
      </c>
      <c r="N1022" t="s">
        <v>1727</v>
      </c>
      <c r="O1022" t="s">
        <v>1728</v>
      </c>
      <c r="R1022" t="s">
        <v>7760</v>
      </c>
      <c r="S1022" t="s">
        <v>7761</v>
      </c>
      <c r="V1022" t="s">
        <v>1720</v>
      </c>
    </row>
    <row r="1023" spans="1:23">
      <c r="A1023">
        <v>15534806</v>
      </c>
      <c r="B1023">
        <v>20151209</v>
      </c>
      <c r="C1023">
        <v>0</v>
      </c>
      <c r="D1023">
        <v>1.62649E-3</v>
      </c>
      <c r="E1023" t="s">
        <v>1729</v>
      </c>
      <c r="F1023" t="s">
        <v>4134</v>
      </c>
      <c r="G1023" t="s">
        <v>5833</v>
      </c>
      <c r="H1023" t="s">
        <v>7113</v>
      </c>
      <c r="J1023" t="s">
        <v>4135</v>
      </c>
      <c r="N1023" t="s">
        <v>1730</v>
      </c>
      <c r="R1023" t="s">
        <v>4128</v>
      </c>
      <c r="S1023" t="s">
        <v>4129</v>
      </c>
      <c r="V1023" t="s">
        <v>1725</v>
      </c>
    </row>
    <row r="1024" spans="1:23">
      <c r="A1024">
        <v>15534806</v>
      </c>
      <c r="B1024">
        <v>20151209</v>
      </c>
      <c r="C1024">
        <v>0</v>
      </c>
      <c r="D1024">
        <v>1.62649E-3</v>
      </c>
      <c r="E1024" t="s">
        <v>1731</v>
      </c>
      <c r="F1024" t="s">
        <v>4136</v>
      </c>
      <c r="G1024" t="s">
        <v>5834</v>
      </c>
      <c r="H1024" t="s">
        <v>7114</v>
      </c>
      <c r="J1024" t="s">
        <v>4137</v>
      </c>
      <c r="K1024" t="s">
        <v>4138</v>
      </c>
      <c r="N1024" t="s">
        <v>1732</v>
      </c>
      <c r="R1024" t="s">
        <v>7762</v>
      </c>
      <c r="V1024" t="s">
        <v>1732</v>
      </c>
    </row>
    <row r="1025" spans="1:23">
      <c r="A1025">
        <v>15534806</v>
      </c>
      <c r="B1025">
        <v>20151209</v>
      </c>
      <c r="C1025">
        <v>0</v>
      </c>
      <c r="D1025">
        <v>1.62649E-3</v>
      </c>
      <c r="E1025" t="s">
        <v>1733</v>
      </c>
      <c r="F1025" t="s">
        <v>4139</v>
      </c>
      <c r="G1025" t="s">
        <v>5835</v>
      </c>
      <c r="H1025" t="s">
        <v>7115</v>
      </c>
      <c r="J1025" t="s">
        <v>4140</v>
      </c>
      <c r="K1025" t="s">
        <v>4141</v>
      </c>
      <c r="N1025" t="s">
        <v>1734</v>
      </c>
      <c r="R1025" t="s">
        <v>1714</v>
      </c>
      <c r="S1025" t="s">
        <v>1715</v>
      </c>
      <c r="V1025" t="s">
        <v>4128</v>
      </c>
      <c r="W1025" t="s">
        <v>4129</v>
      </c>
    </row>
    <row r="1026" spans="1:23">
      <c r="A1026" t="s">
        <v>26</v>
      </c>
      <c r="B1026">
        <v>15534806</v>
      </c>
      <c r="C1026">
        <v>20151209</v>
      </c>
      <c r="D1026" t="s">
        <v>27</v>
      </c>
    </row>
    <row r="1027" spans="1:23">
      <c r="A1027" t="s">
        <v>28</v>
      </c>
      <c r="B1027" t="str">
        <f>HYPERLINK("http://node-02:8194/pid,15534806,20151209,prediction_time_crc,demographics&amp;P_Red&amp;P_Red2&amp;P_BP&amp;P_Cholesterol&amp;P_Diabetes&amp;P_Renal&amp;P_Liver&amp;P_White&amp;P_IONS&amp;drugs_heatmap&amp;RC","OpenViewer")</f>
        <v>OpenViewer</v>
      </c>
    </row>
    <row r="1029" spans="1:23">
      <c r="A1029">
        <v>15721675</v>
      </c>
      <c r="B1029">
        <v>20150812</v>
      </c>
      <c r="C1029">
        <v>0</v>
      </c>
      <c r="D1029">
        <v>3.2226200000000003E-2</v>
      </c>
      <c r="E1029" t="s">
        <v>1735</v>
      </c>
      <c r="F1029" t="s">
        <v>4142</v>
      </c>
      <c r="G1029" t="s">
        <v>5836</v>
      </c>
      <c r="H1029" t="s">
        <v>7116</v>
      </c>
      <c r="J1029" t="s">
        <v>1747</v>
      </c>
      <c r="R1029" t="s">
        <v>1737</v>
      </c>
      <c r="S1029" t="s">
        <v>1738</v>
      </c>
    </row>
    <row r="1030" spans="1:23">
      <c r="A1030">
        <v>15721675</v>
      </c>
      <c r="B1030">
        <v>20150812</v>
      </c>
      <c r="C1030">
        <v>0</v>
      </c>
      <c r="D1030">
        <v>3.2226200000000003E-2</v>
      </c>
      <c r="E1030" t="s">
        <v>1736</v>
      </c>
      <c r="F1030" t="s">
        <v>4143</v>
      </c>
      <c r="G1030" t="s">
        <v>5837</v>
      </c>
      <c r="H1030" t="s">
        <v>7117</v>
      </c>
      <c r="J1030" t="s">
        <v>4144</v>
      </c>
      <c r="N1030" t="s">
        <v>1737</v>
      </c>
      <c r="O1030" t="s">
        <v>1738</v>
      </c>
      <c r="R1030" t="s">
        <v>4153</v>
      </c>
      <c r="S1030" t="s">
        <v>4154</v>
      </c>
      <c r="V1030" t="s">
        <v>1737</v>
      </c>
      <c r="W1030" t="s">
        <v>1738</v>
      </c>
    </row>
    <row r="1031" spans="1:23">
      <c r="A1031">
        <v>15721675</v>
      </c>
      <c r="B1031">
        <v>20150812</v>
      </c>
      <c r="C1031">
        <v>0</v>
      </c>
      <c r="D1031">
        <v>3.2226200000000003E-2</v>
      </c>
      <c r="E1031" t="s">
        <v>1739</v>
      </c>
      <c r="F1031" t="s">
        <v>4145</v>
      </c>
      <c r="G1031" t="s">
        <v>5838</v>
      </c>
      <c r="H1031" t="s">
        <v>7118</v>
      </c>
      <c r="J1031" t="s">
        <v>4146</v>
      </c>
      <c r="K1031" t="s">
        <v>4147</v>
      </c>
      <c r="N1031" t="s">
        <v>1740</v>
      </c>
      <c r="O1031" t="s">
        <v>1741</v>
      </c>
      <c r="V1031" t="s">
        <v>1743</v>
      </c>
    </row>
    <row r="1032" spans="1:23">
      <c r="A1032">
        <v>15721675</v>
      </c>
      <c r="B1032">
        <v>20150812</v>
      </c>
      <c r="C1032">
        <v>0</v>
      </c>
      <c r="D1032">
        <v>3.2226200000000003E-2</v>
      </c>
      <c r="E1032" t="s">
        <v>1742</v>
      </c>
      <c r="F1032" t="s">
        <v>4148</v>
      </c>
      <c r="G1032" t="s">
        <v>5839</v>
      </c>
      <c r="H1032" t="s">
        <v>7119</v>
      </c>
      <c r="J1032" t="s">
        <v>1740</v>
      </c>
      <c r="K1032" t="s">
        <v>1741</v>
      </c>
      <c r="N1032" t="s">
        <v>1743</v>
      </c>
      <c r="R1032" t="s">
        <v>7763</v>
      </c>
      <c r="V1032" t="s">
        <v>1745</v>
      </c>
    </row>
    <row r="1033" spans="1:23">
      <c r="A1033">
        <v>15721675</v>
      </c>
      <c r="B1033">
        <v>20150812</v>
      </c>
      <c r="C1033">
        <v>0</v>
      </c>
      <c r="D1033">
        <v>3.2226200000000003E-2</v>
      </c>
      <c r="E1033" t="s">
        <v>1744</v>
      </c>
      <c r="F1033" t="s">
        <v>4149</v>
      </c>
      <c r="G1033" t="s">
        <v>5840</v>
      </c>
      <c r="H1033" t="s">
        <v>7120</v>
      </c>
      <c r="J1033" t="s">
        <v>1749</v>
      </c>
      <c r="K1033" t="s">
        <v>1750</v>
      </c>
      <c r="L1033" t="s">
        <v>1751</v>
      </c>
      <c r="N1033" t="s">
        <v>1745</v>
      </c>
      <c r="R1033" t="s">
        <v>1743</v>
      </c>
      <c r="V1033" t="s">
        <v>1740</v>
      </c>
      <c r="W1033" t="s">
        <v>1741</v>
      </c>
    </row>
    <row r="1034" spans="1:23">
      <c r="A1034">
        <v>15721675</v>
      </c>
      <c r="B1034">
        <v>20150812</v>
      </c>
      <c r="C1034">
        <v>0</v>
      </c>
      <c r="D1034">
        <v>3.2226200000000003E-2</v>
      </c>
      <c r="E1034" t="s">
        <v>1746</v>
      </c>
      <c r="F1034" t="s">
        <v>4150</v>
      </c>
      <c r="G1034" t="s">
        <v>5841</v>
      </c>
      <c r="H1034" t="s">
        <v>7121</v>
      </c>
      <c r="J1034" t="s">
        <v>1737</v>
      </c>
      <c r="K1034" t="s">
        <v>1738</v>
      </c>
      <c r="N1034" t="s">
        <v>1747</v>
      </c>
      <c r="R1034" t="s">
        <v>4146</v>
      </c>
      <c r="S1034" t="s">
        <v>4147</v>
      </c>
      <c r="V1034" t="s">
        <v>1753</v>
      </c>
    </row>
    <row r="1035" spans="1:23">
      <c r="A1035">
        <v>15721675</v>
      </c>
      <c r="B1035">
        <v>20150812</v>
      </c>
      <c r="C1035">
        <v>0</v>
      </c>
      <c r="D1035">
        <v>3.2226200000000003E-2</v>
      </c>
      <c r="E1035" t="s">
        <v>1748</v>
      </c>
      <c r="F1035" t="s">
        <v>4151</v>
      </c>
      <c r="G1035" t="s">
        <v>5842</v>
      </c>
      <c r="H1035" t="s">
        <v>7122</v>
      </c>
      <c r="N1035" t="s">
        <v>1749</v>
      </c>
      <c r="O1035" t="s">
        <v>1750</v>
      </c>
      <c r="P1035" t="s">
        <v>1751</v>
      </c>
      <c r="R1035" t="s">
        <v>7764</v>
      </c>
      <c r="S1035" t="s">
        <v>7765</v>
      </c>
      <c r="V1035" t="s">
        <v>1747</v>
      </c>
    </row>
    <row r="1036" spans="1:23">
      <c r="A1036">
        <v>15721675</v>
      </c>
      <c r="B1036">
        <v>20150812</v>
      </c>
      <c r="C1036">
        <v>0</v>
      </c>
      <c r="D1036">
        <v>3.2226200000000003E-2</v>
      </c>
      <c r="E1036" t="s">
        <v>1752</v>
      </c>
      <c r="F1036" t="s">
        <v>4152</v>
      </c>
      <c r="G1036" t="s">
        <v>5843</v>
      </c>
      <c r="H1036" t="s">
        <v>7123</v>
      </c>
      <c r="J1036" t="s">
        <v>4153</v>
      </c>
      <c r="K1036" t="s">
        <v>4154</v>
      </c>
      <c r="N1036" t="s">
        <v>1753</v>
      </c>
      <c r="R1036" t="s">
        <v>1740</v>
      </c>
      <c r="S1036" t="s">
        <v>1741</v>
      </c>
      <c r="V1036" t="s">
        <v>5844</v>
      </c>
    </row>
    <row r="1037" spans="1:23">
      <c r="A1037">
        <v>15721675</v>
      </c>
      <c r="B1037">
        <v>20150812</v>
      </c>
      <c r="C1037">
        <v>0</v>
      </c>
      <c r="D1037">
        <v>3.2226200000000003E-2</v>
      </c>
      <c r="E1037" t="s">
        <v>1754</v>
      </c>
      <c r="F1037" t="s">
        <v>4155</v>
      </c>
      <c r="G1037" t="s">
        <v>5845</v>
      </c>
      <c r="H1037" t="s">
        <v>7124</v>
      </c>
      <c r="J1037" t="s">
        <v>1743</v>
      </c>
      <c r="N1037" t="s">
        <v>1755</v>
      </c>
      <c r="R1037" t="s">
        <v>1757</v>
      </c>
      <c r="S1037" t="s">
        <v>1758</v>
      </c>
      <c r="V1037" t="s">
        <v>1755</v>
      </c>
    </row>
    <row r="1038" spans="1:23">
      <c r="A1038">
        <v>15721675</v>
      </c>
      <c r="B1038">
        <v>20150812</v>
      </c>
      <c r="C1038">
        <v>0</v>
      </c>
      <c r="D1038">
        <v>3.2226200000000003E-2</v>
      </c>
      <c r="E1038" t="s">
        <v>1756</v>
      </c>
      <c r="F1038" t="s">
        <v>4156</v>
      </c>
      <c r="G1038" t="s">
        <v>5846</v>
      </c>
      <c r="H1038" t="s">
        <v>7125</v>
      </c>
      <c r="J1038" t="s">
        <v>1753</v>
      </c>
      <c r="N1038" t="s">
        <v>1757</v>
      </c>
      <c r="O1038" t="s">
        <v>1758</v>
      </c>
      <c r="R1038" t="s">
        <v>4144</v>
      </c>
      <c r="V1038" t="s">
        <v>5847</v>
      </c>
      <c r="W1038" t="s">
        <v>5848</v>
      </c>
    </row>
    <row r="1039" spans="1:23">
      <c r="A1039" t="s">
        <v>26</v>
      </c>
      <c r="B1039">
        <v>15721675</v>
      </c>
      <c r="C1039">
        <v>20150812</v>
      </c>
      <c r="D1039" t="s">
        <v>27</v>
      </c>
    </row>
    <row r="1040" spans="1:23">
      <c r="A1040" t="s">
        <v>28</v>
      </c>
      <c r="B1040" t="str">
        <f>HYPERLINK("http://node-02:8194/pid,15721675,20150812,prediction_time_crc,demographics&amp;P_Red&amp;P_Red2&amp;P_BP&amp;P_Cholesterol&amp;P_Diabetes&amp;P_Renal&amp;P_Liver&amp;P_White&amp;P_IONS&amp;drugs_heatmap&amp;RC","OpenViewer")</f>
        <v>OpenViewer</v>
      </c>
    </row>
    <row r="1042" spans="1:23">
      <c r="A1042">
        <v>15782361</v>
      </c>
      <c r="B1042">
        <v>20150729</v>
      </c>
      <c r="C1042">
        <v>0</v>
      </c>
      <c r="D1042">
        <v>1.65613E-3</v>
      </c>
      <c r="E1042" t="s">
        <v>1759</v>
      </c>
      <c r="F1042" t="s">
        <v>4157</v>
      </c>
      <c r="G1042" t="s">
        <v>5849</v>
      </c>
      <c r="H1042" t="s">
        <v>7126</v>
      </c>
    </row>
    <row r="1043" spans="1:23">
      <c r="A1043">
        <v>15782361</v>
      </c>
      <c r="B1043">
        <v>20150729</v>
      </c>
      <c r="C1043">
        <v>0</v>
      </c>
      <c r="D1043">
        <v>1.65613E-3</v>
      </c>
      <c r="E1043" t="s">
        <v>1760</v>
      </c>
      <c r="F1043" t="s">
        <v>4158</v>
      </c>
      <c r="G1043" t="s">
        <v>5850</v>
      </c>
      <c r="H1043" t="s">
        <v>7127</v>
      </c>
      <c r="J1043" t="s">
        <v>1766</v>
      </c>
      <c r="N1043" t="s">
        <v>1761</v>
      </c>
      <c r="O1043" t="s">
        <v>1762</v>
      </c>
      <c r="R1043" t="s">
        <v>7766</v>
      </c>
      <c r="V1043" t="s">
        <v>1771</v>
      </c>
    </row>
    <row r="1044" spans="1:23">
      <c r="A1044">
        <v>15782361</v>
      </c>
      <c r="B1044">
        <v>20150729</v>
      </c>
      <c r="C1044">
        <v>0</v>
      </c>
      <c r="D1044">
        <v>1.65613E-3</v>
      </c>
      <c r="E1044" t="s">
        <v>1763</v>
      </c>
      <c r="F1044" t="s">
        <v>4159</v>
      </c>
      <c r="G1044" t="s">
        <v>5851</v>
      </c>
      <c r="H1044" t="s">
        <v>7128</v>
      </c>
      <c r="J1044" t="s">
        <v>4160</v>
      </c>
      <c r="K1044" t="s">
        <v>4161</v>
      </c>
      <c r="N1044" t="s">
        <v>1764</v>
      </c>
      <c r="R1044" t="s">
        <v>1766</v>
      </c>
      <c r="V1044" t="s">
        <v>1761</v>
      </c>
      <c r="W1044" t="s">
        <v>1762</v>
      </c>
    </row>
    <row r="1045" spans="1:23">
      <c r="A1045">
        <v>15782361</v>
      </c>
      <c r="B1045">
        <v>20150729</v>
      </c>
      <c r="C1045">
        <v>0</v>
      </c>
      <c r="D1045">
        <v>1.65613E-3</v>
      </c>
      <c r="E1045" t="s">
        <v>1765</v>
      </c>
      <c r="F1045" t="s">
        <v>4162</v>
      </c>
      <c r="G1045" t="s">
        <v>5852</v>
      </c>
      <c r="H1045" t="s">
        <v>7129</v>
      </c>
      <c r="J1045" t="s">
        <v>4163</v>
      </c>
      <c r="K1045" t="s">
        <v>4164</v>
      </c>
      <c r="N1045" t="s">
        <v>1766</v>
      </c>
      <c r="R1045" t="s">
        <v>1768</v>
      </c>
      <c r="S1045" t="s">
        <v>1769</v>
      </c>
      <c r="V1045" t="s">
        <v>1780</v>
      </c>
    </row>
    <row r="1046" spans="1:23">
      <c r="A1046">
        <v>15782361</v>
      </c>
      <c r="B1046">
        <v>20150729</v>
      </c>
      <c r="C1046">
        <v>0</v>
      </c>
      <c r="D1046">
        <v>1.65613E-3</v>
      </c>
      <c r="E1046" t="s">
        <v>1767</v>
      </c>
      <c r="F1046" t="s">
        <v>4165</v>
      </c>
      <c r="G1046" t="s">
        <v>5853</v>
      </c>
      <c r="H1046" t="s">
        <v>7130</v>
      </c>
      <c r="J1046" t="s">
        <v>4166</v>
      </c>
      <c r="K1046" t="s">
        <v>4167</v>
      </c>
      <c r="N1046" t="s">
        <v>1768</v>
      </c>
      <c r="O1046" t="s">
        <v>1769</v>
      </c>
      <c r="R1046" t="s">
        <v>1777</v>
      </c>
      <c r="S1046" t="s">
        <v>1778</v>
      </c>
      <c r="V1046" t="s">
        <v>1777</v>
      </c>
      <c r="W1046" t="s">
        <v>1778</v>
      </c>
    </row>
    <row r="1047" spans="1:23">
      <c r="A1047">
        <v>15782361</v>
      </c>
      <c r="B1047">
        <v>20150729</v>
      </c>
      <c r="C1047">
        <v>0</v>
      </c>
      <c r="D1047">
        <v>1.65613E-3</v>
      </c>
      <c r="E1047" t="s">
        <v>1770</v>
      </c>
      <c r="F1047" t="s">
        <v>4168</v>
      </c>
      <c r="G1047" t="s">
        <v>5854</v>
      </c>
      <c r="H1047" t="s">
        <v>7131</v>
      </c>
      <c r="J1047" t="s">
        <v>1768</v>
      </c>
      <c r="K1047" t="s">
        <v>1769</v>
      </c>
      <c r="N1047" t="s">
        <v>1771</v>
      </c>
      <c r="R1047" t="s">
        <v>7767</v>
      </c>
      <c r="S1047" t="s">
        <v>7768</v>
      </c>
      <c r="V1047" t="s">
        <v>1773</v>
      </c>
    </row>
    <row r="1048" spans="1:23">
      <c r="A1048">
        <v>15782361</v>
      </c>
      <c r="B1048">
        <v>20150729</v>
      </c>
      <c r="C1048">
        <v>0</v>
      </c>
      <c r="D1048">
        <v>1.65613E-3</v>
      </c>
      <c r="E1048" t="s">
        <v>1772</v>
      </c>
      <c r="F1048" t="s">
        <v>4169</v>
      </c>
      <c r="G1048" t="s">
        <v>5855</v>
      </c>
      <c r="H1048" t="s">
        <v>7132</v>
      </c>
      <c r="J1048" t="s">
        <v>4170</v>
      </c>
      <c r="N1048" t="s">
        <v>1773</v>
      </c>
      <c r="R1048" t="s">
        <v>4163</v>
      </c>
      <c r="S1048" t="s">
        <v>4164</v>
      </c>
      <c r="V1048" t="s">
        <v>1764</v>
      </c>
    </row>
    <row r="1049" spans="1:23">
      <c r="A1049">
        <v>15782361</v>
      </c>
      <c r="B1049">
        <v>20150729</v>
      </c>
      <c r="C1049">
        <v>0</v>
      </c>
      <c r="D1049">
        <v>1.65613E-3</v>
      </c>
      <c r="E1049" t="s">
        <v>1774</v>
      </c>
      <c r="F1049" t="s">
        <v>4171</v>
      </c>
      <c r="G1049" t="s">
        <v>5856</v>
      </c>
      <c r="H1049" t="s">
        <v>7133</v>
      </c>
      <c r="J1049" t="s">
        <v>4172</v>
      </c>
      <c r="K1049" t="s">
        <v>4173</v>
      </c>
      <c r="N1049" t="s">
        <v>1775</v>
      </c>
      <c r="R1049" t="s">
        <v>7769</v>
      </c>
      <c r="S1049" t="s">
        <v>7770</v>
      </c>
      <c r="T1049" t="s">
        <v>7771</v>
      </c>
      <c r="V1049" t="s">
        <v>1768</v>
      </c>
      <c r="W1049" t="s">
        <v>1769</v>
      </c>
    </row>
    <row r="1050" spans="1:23">
      <c r="A1050">
        <v>15782361</v>
      </c>
      <c r="B1050">
        <v>20150729</v>
      </c>
      <c r="C1050">
        <v>0</v>
      </c>
      <c r="D1050">
        <v>1.65613E-3</v>
      </c>
      <c r="E1050" t="s">
        <v>1776</v>
      </c>
      <c r="F1050" t="s">
        <v>4174</v>
      </c>
      <c r="G1050" t="s">
        <v>5857</v>
      </c>
      <c r="H1050" t="s">
        <v>7134</v>
      </c>
      <c r="J1050" t="s">
        <v>4175</v>
      </c>
      <c r="N1050" t="s">
        <v>1777</v>
      </c>
      <c r="O1050" t="s">
        <v>1778</v>
      </c>
      <c r="R1050" t="s">
        <v>7772</v>
      </c>
      <c r="V1050" t="s">
        <v>1775</v>
      </c>
    </row>
    <row r="1051" spans="1:23">
      <c r="A1051">
        <v>15782361</v>
      </c>
      <c r="B1051">
        <v>20150729</v>
      </c>
      <c r="C1051">
        <v>0</v>
      </c>
      <c r="D1051">
        <v>1.65613E-3</v>
      </c>
      <c r="E1051" t="s">
        <v>1779</v>
      </c>
      <c r="F1051" t="s">
        <v>4176</v>
      </c>
      <c r="G1051" t="s">
        <v>5858</v>
      </c>
      <c r="H1051" t="s">
        <v>7135</v>
      </c>
      <c r="J1051" t="s">
        <v>4177</v>
      </c>
      <c r="K1051" t="s">
        <v>4178</v>
      </c>
      <c r="N1051" t="s">
        <v>1780</v>
      </c>
      <c r="R1051" t="s">
        <v>7773</v>
      </c>
      <c r="V1051" t="s">
        <v>4170</v>
      </c>
    </row>
    <row r="1052" spans="1:23">
      <c r="A1052" t="s">
        <v>26</v>
      </c>
      <c r="B1052">
        <v>15782361</v>
      </c>
      <c r="C1052">
        <v>20150729</v>
      </c>
      <c r="D1052" t="s">
        <v>27</v>
      </c>
    </row>
    <row r="1053" spans="1:23">
      <c r="A1053" t="s">
        <v>28</v>
      </c>
      <c r="B1053" t="str">
        <f>HYPERLINK("http://node-02:8194/pid,15782361,20150729,prediction_time_crc,demographics&amp;P_Red&amp;P_Red2&amp;P_BP&amp;P_Cholesterol&amp;P_Diabetes&amp;P_Renal&amp;P_Liver&amp;P_White&amp;P_IONS&amp;drugs_heatmap&amp;RC","OpenViewer")</f>
        <v>OpenViewer</v>
      </c>
    </row>
    <row r="1055" spans="1:23">
      <c r="A1055">
        <v>15791910</v>
      </c>
      <c r="B1055">
        <v>20150608</v>
      </c>
      <c r="C1055">
        <v>0</v>
      </c>
      <c r="D1055">
        <v>0.92125400000000002</v>
      </c>
      <c r="E1055" t="s">
        <v>1781</v>
      </c>
      <c r="F1055" t="s">
        <v>4179</v>
      </c>
      <c r="G1055" t="s">
        <v>5859</v>
      </c>
      <c r="H1055" t="s">
        <v>7136</v>
      </c>
      <c r="J1055" t="s">
        <v>1782</v>
      </c>
      <c r="N1055" t="s">
        <v>1782</v>
      </c>
      <c r="R1055" t="s">
        <v>1782</v>
      </c>
      <c r="V1055" t="s">
        <v>1782</v>
      </c>
    </row>
    <row r="1056" spans="1:23">
      <c r="A1056">
        <v>15791910</v>
      </c>
      <c r="B1056">
        <v>20150608</v>
      </c>
      <c r="C1056">
        <v>0</v>
      </c>
      <c r="D1056">
        <v>0.92125400000000002</v>
      </c>
      <c r="E1056" t="s">
        <v>1783</v>
      </c>
      <c r="F1056" t="s">
        <v>4180</v>
      </c>
      <c r="G1056" t="s">
        <v>5860</v>
      </c>
      <c r="H1056" t="s">
        <v>7137</v>
      </c>
      <c r="J1056" t="s">
        <v>1793</v>
      </c>
      <c r="K1056" t="s">
        <v>1794</v>
      </c>
      <c r="R1056" t="s">
        <v>1787</v>
      </c>
    </row>
    <row r="1057" spans="1:23">
      <c r="A1057">
        <v>15791910</v>
      </c>
      <c r="B1057">
        <v>20150608</v>
      </c>
      <c r="C1057">
        <v>0</v>
      </c>
      <c r="D1057">
        <v>0.92125400000000002</v>
      </c>
      <c r="E1057" t="s">
        <v>1784</v>
      </c>
      <c r="F1057" t="s">
        <v>4181</v>
      </c>
      <c r="G1057" t="s">
        <v>5861</v>
      </c>
      <c r="H1057" t="s">
        <v>7138</v>
      </c>
      <c r="J1057" t="s">
        <v>4182</v>
      </c>
      <c r="K1057" t="s">
        <v>4183</v>
      </c>
      <c r="N1057" t="s">
        <v>1785</v>
      </c>
      <c r="R1057" t="s">
        <v>1800</v>
      </c>
      <c r="V1057" t="s">
        <v>1789</v>
      </c>
    </row>
    <row r="1058" spans="1:23">
      <c r="A1058">
        <v>15791910</v>
      </c>
      <c r="B1058">
        <v>20150608</v>
      </c>
      <c r="C1058">
        <v>0</v>
      </c>
      <c r="D1058">
        <v>0.92125400000000002</v>
      </c>
      <c r="E1058" t="s">
        <v>1786</v>
      </c>
      <c r="F1058" t="s">
        <v>4184</v>
      </c>
      <c r="G1058" t="s">
        <v>5862</v>
      </c>
      <c r="H1058" t="s">
        <v>7139</v>
      </c>
      <c r="J1058" t="s">
        <v>4185</v>
      </c>
      <c r="N1058" t="s">
        <v>1787</v>
      </c>
      <c r="R1058" t="s">
        <v>1796</v>
      </c>
      <c r="V1058" t="s">
        <v>1785</v>
      </c>
    </row>
    <row r="1059" spans="1:23">
      <c r="A1059">
        <v>15791910</v>
      </c>
      <c r="B1059">
        <v>20150608</v>
      </c>
      <c r="C1059">
        <v>0</v>
      </c>
      <c r="D1059">
        <v>0.92125400000000002</v>
      </c>
      <c r="E1059" t="s">
        <v>1788</v>
      </c>
      <c r="F1059" t="s">
        <v>4186</v>
      </c>
      <c r="G1059" t="s">
        <v>5863</v>
      </c>
      <c r="H1059" t="s">
        <v>7140</v>
      </c>
      <c r="J1059" t="s">
        <v>4187</v>
      </c>
      <c r="K1059" t="s">
        <v>4188</v>
      </c>
      <c r="N1059" t="s">
        <v>1789</v>
      </c>
      <c r="R1059" t="s">
        <v>1789</v>
      </c>
      <c r="V1059" t="s">
        <v>1787</v>
      </c>
    </row>
    <row r="1060" spans="1:23">
      <c r="A1060">
        <v>15791910</v>
      </c>
      <c r="B1060">
        <v>20150608</v>
      </c>
      <c r="C1060">
        <v>0</v>
      </c>
      <c r="D1060">
        <v>0.92125400000000002</v>
      </c>
      <c r="E1060" t="s">
        <v>1790</v>
      </c>
      <c r="F1060" t="s">
        <v>4189</v>
      </c>
      <c r="G1060" t="s">
        <v>5864</v>
      </c>
      <c r="H1060" t="s">
        <v>7141</v>
      </c>
      <c r="J1060" t="s">
        <v>4190</v>
      </c>
      <c r="K1060" t="s">
        <v>4191</v>
      </c>
      <c r="N1060" t="s">
        <v>1791</v>
      </c>
      <c r="R1060" t="s">
        <v>7774</v>
      </c>
      <c r="V1060" t="s">
        <v>1796</v>
      </c>
    </row>
    <row r="1061" spans="1:23">
      <c r="A1061">
        <v>15791910</v>
      </c>
      <c r="B1061">
        <v>20150608</v>
      </c>
      <c r="C1061">
        <v>0</v>
      </c>
      <c r="D1061">
        <v>0.92125400000000002</v>
      </c>
      <c r="E1061" t="s">
        <v>1792</v>
      </c>
      <c r="F1061" t="s">
        <v>4192</v>
      </c>
      <c r="G1061" t="s">
        <v>5865</v>
      </c>
      <c r="H1061" t="s">
        <v>7142</v>
      </c>
      <c r="J1061" t="s">
        <v>4193</v>
      </c>
      <c r="K1061" t="s">
        <v>4194</v>
      </c>
      <c r="N1061" t="s">
        <v>1793</v>
      </c>
      <c r="O1061" t="s">
        <v>1794</v>
      </c>
      <c r="R1061" t="s">
        <v>4190</v>
      </c>
      <c r="S1061" t="s">
        <v>4191</v>
      </c>
      <c r="V1061" t="s">
        <v>1791</v>
      </c>
    </row>
    <row r="1062" spans="1:23">
      <c r="A1062">
        <v>15791910</v>
      </c>
      <c r="B1062">
        <v>20150608</v>
      </c>
      <c r="C1062">
        <v>0</v>
      </c>
      <c r="D1062">
        <v>0.92125400000000002</v>
      </c>
      <c r="E1062" t="s">
        <v>1795</v>
      </c>
      <c r="F1062" t="s">
        <v>4195</v>
      </c>
      <c r="G1062" t="s">
        <v>5866</v>
      </c>
      <c r="H1062" t="s">
        <v>7143</v>
      </c>
      <c r="J1062" t="s">
        <v>1800</v>
      </c>
      <c r="N1062" t="s">
        <v>1796</v>
      </c>
      <c r="R1062" t="s">
        <v>1793</v>
      </c>
      <c r="S1062" t="s">
        <v>1794</v>
      </c>
      <c r="V1062" t="s">
        <v>1793</v>
      </c>
      <c r="W1062" t="s">
        <v>1794</v>
      </c>
    </row>
    <row r="1063" spans="1:23">
      <c r="A1063">
        <v>15791910</v>
      </c>
      <c r="B1063">
        <v>20150608</v>
      </c>
      <c r="C1063">
        <v>0</v>
      </c>
      <c r="D1063">
        <v>0.92125400000000002</v>
      </c>
      <c r="E1063" t="s">
        <v>1797</v>
      </c>
      <c r="F1063" t="s">
        <v>4196</v>
      </c>
      <c r="G1063" t="s">
        <v>5867</v>
      </c>
      <c r="H1063" t="s">
        <v>7144</v>
      </c>
      <c r="J1063" t="s">
        <v>1785</v>
      </c>
      <c r="N1063" t="s">
        <v>1798</v>
      </c>
      <c r="R1063" t="s">
        <v>4182</v>
      </c>
      <c r="S1063" t="s">
        <v>4183</v>
      </c>
      <c r="V1063" t="s">
        <v>1800</v>
      </c>
    </row>
    <row r="1064" spans="1:23">
      <c r="A1064">
        <v>15791910</v>
      </c>
      <c r="B1064">
        <v>20150608</v>
      </c>
      <c r="C1064">
        <v>0</v>
      </c>
      <c r="D1064">
        <v>0.92125400000000002</v>
      </c>
      <c r="E1064" t="s">
        <v>1799</v>
      </c>
      <c r="F1064" t="s">
        <v>4197</v>
      </c>
      <c r="G1064" t="s">
        <v>5868</v>
      </c>
      <c r="H1064" t="s">
        <v>7145</v>
      </c>
      <c r="N1064" t="s">
        <v>1800</v>
      </c>
      <c r="V1064" t="s">
        <v>5869</v>
      </c>
    </row>
    <row r="1065" spans="1:23">
      <c r="A1065" t="s">
        <v>26</v>
      </c>
      <c r="B1065">
        <v>15791910</v>
      </c>
      <c r="C1065">
        <v>20150608</v>
      </c>
      <c r="D1065" t="s">
        <v>27</v>
      </c>
    </row>
    <row r="1066" spans="1:23">
      <c r="A1066" t="s">
        <v>28</v>
      </c>
      <c r="B1066" t="str">
        <f>HYPERLINK("http://node-02:8194/pid,15791910,20150608,prediction_time_crc,demographics&amp;P_Red&amp;P_Red2&amp;P_BP&amp;P_Cholesterol&amp;P_Diabetes&amp;P_Renal&amp;P_Liver&amp;P_White&amp;P_IONS&amp;drugs_heatmap&amp;RC","OpenViewer")</f>
        <v>OpenViewer</v>
      </c>
    </row>
    <row r="1068" spans="1:23">
      <c r="A1068">
        <v>15792880</v>
      </c>
      <c r="B1068">
        <v>20150420</v>
      </c>
      <c r="C1068">
        <v>0</v>
      </c>
      <c r="D1068">
        <v>3.97939E-2</v>
      </c>
      <c r="E1068" t="s">
        <v>1801</v>
      </c>
      <c r="F1068" t="s">
        <v>4198</v>
      </c>
      <c r="G1068" t="s">
        <v>5870</v>
      </c>
      <c r="H1068" t="s">
        <v>7146</v>
      </c>
      <c r="J1068" t="s">
        <v>4199</v>
      </c>
      <c r="K1068" t="s">
        <v>4200</v>
      </c>
      <c r="L1068" t="s">
        <v>4201</v>
      </c>
      <c r="R1068" t="s">
        <v>1805</v>
      </c>
      <c r="S1068" t="s">
        <v>1806</v>
      </c>
    </row>
    <row r="1069" spans="1:23">
      <c r="A1069">
        <v>15792880</v>
      </c>
      <c r="B1069">
        <v>20150420</v>
      </c>
      <c r="C1069">
        <v>0</v>
      </c>
      <c r="D1069">
        <v>3.97939E-2</v>
      </c>
      <c r="E1069" t="s">
        <v>1802</v>
      </c>
      <c r="F1069" t="s">
        <v>4202</v>
      </c>
      <c r="G1069" t="s">
        <v>5871</v>
      </c>
      <c r="H1069" t="s">
        <v>7147</v>
      </c>
      <c r="J1069" t="s">
        <v>1808</v>
      </c>
      <c r="K1069" t="s">
        <v>1809</v>
      </c>
      <c r="N1069" t="s">
        <v>1803</v>
      </c>
      <c r="R1069" t="s">
        <v>4205</v>
      </c>
      <c r="S1069" t="s">
        <v>4206</v>
      </c>
      <c r="V1069" t="s">
        <v>1803</v>
      </c>
    </row>
    <row r="1070" spans="1:23">
      <c r="A1070">
        <v>15792880</v>
      </c>
      <c r="B1070">
        <v>20150420</v>
      </c>
      <c r="C1070">
        <v>0</v>
      </c>
      <c r="D1070">
        <v>3.97939E-2</v>
      </c>
      <c r="E1070" t="s">
        <v>1804</v>
      </c>
      <c r="F1070" t="s">
        <v>4203</v>
      </c>
      <c r="G1070" t="s">
        <v>5872</v>
      </c>
      <c r="H1070" t="s">
        <v>7148</v>
      </c>
      <c r="J1070" t="s">
        <v>1820</v>
      </c>
      <c r="K1070" t="s">
        <v>1821</v>
      </c>
      <c r="N1070" t="s">
        <v>1805</v>
      </c>
      <c r="O1070" t="s">
        <v>1806</v>
      </c>
      <c r="R1070" t="s">
        <v>1820</v>
      </c>
      <c r="S1070" t="s">
        <v>1821</v>
      </c>
      <c r="V1070" t="s">
        <v>1805</v>
      </c>
      <c r="W1070" t="s">
        <v>1806</v>
      </c>
    </row>
    <row r="1071" spans="1:23">
      <c r="A1071">
        <v>15792880</v>
      </c>
      <c r="B1071">
        <v>20150420</v>
      </c>
      <c r="C1071">
        <v>0</v>
      </c>
      <c r="D1071">
        <v>3.97939E-2</v>
      </c>
      <c r="E1071" t="s">
        <v>1807</v>
      </c>
      <c r="F1071" t="s">
        <v>4204</v>
      </c>
      <c r="G1071" t="s">
        <v>5873</v>
      </c>
      <c r="H1071" t="s">
        <v>7149</v>
      </c>
      <c r="J1071" t="s">
        <v>4205</v>
      </c>
      <c r="K1071" t="s">
        <v>4206</v>
      </c>
      <c r="N1071" t="s">
        <v>1808</v>
      </c>
      <c r="O1071" t="s">
        <v>1809</v>
      </c>
      <c r="R1071" t="s">
        <v>1803</v>
      </c>
      <c r="V1071" t="s">
        <v>1808</v>
      </c>
      <c r="W1071" t="s">
        <v>1809</v>
      </c>
    </row>
    <row r="1072" spans="1:23">
      <c r="A1072">
        <v>15792880</v>
      </c>
      <c r="B1072">
        <v>20150420</v>
      </c>
      <c r="C1072">
        <v>0</v>
      </c>
      <c r="D1072">
        <v>3.97939E-2</v>
      </c>
      <c r="E1072" t="s">
        <v>1810</v>
      </c>
      <c r="F1072" t="s">
        <v>4207</v>
      </c>
      <c r="G1072" t="s">
        <v>5874</v>
      </c>
      <c r="H1072" t="s">
        <v>7150</v>
      </c>
      <c r="J1072" t="s">
        <v>1818</v>
      </c>
      <c r="N1072" t="s">
        <v>1811</v>
      </c>
      <c r="V1072" t="s">
        <v>1811</v>
      </c>
    </row>
    <row r="1073" spans="1:23">
      <c r="A1073">
        <v>15792880</v>
      </c>
      <c r="B1073">
        <v>20150420</v>
      </c>
      <c r="C1073">
        <v>0</v>
      </c>
      <c r="D1073">
        <v>3.97939E-2</v>
      </c>
      <c r="E1073" t="s">
        <v>1812</v>
      </c>
      <c r="F1073" t="s">
        <v>4208</v>
      </c>
      <c r="G1073" t="s">
        <v>5875</v>
      </c>
      <c r="H1073" t="s">
        <v>7151</v>
      </c>
      <c r="J1073" t="s">
        <v>4209</v>
      </c>
      <c r="K1073" t="s">
        <v>4210</v>
      </c>
      <c r="N1073" t="s">
        <v>1813</v>
      </c>
      <c r="R1073" t="s">
        <v>1808</v>
      </c>
      <c r="S1073" t="s">
        <v>1809</v>
      </c>
      <c r="V1073" t="s">
        <v>1813</v>
      </c>
    </row>
    <row r="1074" spans="1:23">
      <c r="A1074">
        <v>15792880</v>
      </c>
      <c r="B1074">
        <v>20150420</v>
      </c>
      <c r="C1074">
        <v>0</v>
      </c>
      <c r="D1074">
        <v>3.97939E-2</v>
      </c>
      <c r="E1074" t="s">
        <v>1814</v>
      </c>
      <c r="F1074" t="s">
        <v>4211</v>
      </c>
      <c r="G1074" t="s">
        <v>5876</v>
      </c>
      <c r="H1074" t="s">
        <v>7152</v>
      </c>
      <c r="J1074" t="s">
        <v>4212</v>
      </c>
      <c r="N1074" t="s">
        <v>1815</v>
      </c>
      <c r="O1074" t="s">
        <v>1816</v>
      </c>
      <c r="R1074" t="s">
        <v>1815</v>
      </c>
      <c r="S1074" t="s">
        <v>1816</v>
      </c>
      <c r="V1074" t="s">
        <v>1815</v>
      </c>
      <c r="W1074" t="s">
        <v>1816</v>
      </c>
    </row>
    <row r="1075" spans="1:23">
      <c r="A1075">
        <v>15792880</v>
      </c>
      <c r="B1075">
        <v>20150420</v>
      </c>
      <c r="C1075">
        <v>0</v>
      </c>
      <c r="D1075">
        <v>3.97939E-2</v>
      </c>
      <c r="E1075" t="s">
        <v>1817</v>
      </c>
      <c r="F1075" t="s">
        <v>4213</v>
      </c>
      <c r="G1075" t="s">
        <v>5877</v>
      </c>
      <c r="H1075" t="s">
        <v>7153</v>
      </c>
      <c r="N1075" t="s">
        <v>1818</v>
      </c>
      <c r="R1075" t="s">
        <v>4212</v>
      </c>
      <c r="V1075" t="s">
        <v>1818</v>
      </c>
    </row>
    <row r="1076" spans="1:23">
      <c r="A1076">
        <v>15792880</v>
      </c>
      <c r="B1076">
        <v>20150420</v>
      </c>
      <c r="C1076">
        <v>0</v>
      </c>
      <c r="D1076">
        <v>3.97939E-2</v>
      </c>
      <c r="E1076" t="s">
        <v>1819</v>
      </c>
      <c r="F1076" t="s">
        <v>4214</v>
      </c>
      <c r="G1076" t="s">
        <v>5878</v>
      </c>
      <c r="H1076" t="s">
        <v>7154</v>
      </c>
      <c r="J1076" t="s">
        <v>1811</v>
      </c>
      <c r="N1076" t="s">
        <v>1820</v>
      </c>
      <c r="O1076" t="s">
        <v>1821</v>
      </c>
      <c r="R1076" t="s">
        <v>4209</v>
      </c>
      <c r="S1076" t="s">
        <v>4210</v>
      </c>
      <c r="V1076" t="s">
        <v>1820</v>
      </c>
      <c r="W1076" t="s">
        <v>1821</v>
      </c>
    </row>
    <row r="1077" spans="1:23">
      <c r="A1077">
        <v>15792880</v>
      </c>
      <c r="B1077">
        <v>20150420</v>
      </c>
      <c r="C1077">
        <v>0</v>
      </c>
      <c r="D1077">
        <v>3.97939E-2</v>
      </c>
      <c r="E1077" t="s">
        <v>1822</v>
      </c>
      <c r="F1077" t="s">
        <v>4215</v>
      </c>
      <c r="G1077" t="s">
        <v>5879</v>
      </c>
      <c r="H1077" t="s">
        <v>7155</v>
      </c>
      <c r="J1077" t="s">
        <v>4216</v>
      </c>
      <c r="K1077" t="s">
        <v>4217</v>
      </c>
      <c r="N1077" t="s">
        <v>1823</v>
      </c>
      <c r="R1077" t="s">
        <v>7775</v>
      </c>
      <c r="S1077" t="s">
        <v>7776</v>
      </c>
      <c r="V1077" t="s">
        <v>5880</v>
      </c>
      <c r="W1077" t="s">
        <v>5881</v>
      </c>
    </row>
    <row r="1078" spans="1:23">
      <c r="A1078" t="s">
        <v>26</v>
      </c>
      <c r="B1078">
        <v>15792880</v>
      </c>
      <c r="C1078">
        <v>20150420</v>
      </c>
      <c r="D1078" t="s">
        <v>27</v>
      </c>
    </row>
    <row r="1079" spans="1:23">
      <c r="A1079" t="s">
        <v>28</v>
      </c>
      <c r="B1079" t="str">
        <f>HYPERLINK("http://node-02:8194/pid,15792880,20150420,prediction_time_crc,demographics&amp;P_Red&amp;P_Red2&amp;P_BP&amp;P_Cholesterol&amp;P_Diabetes&amp;P_Renal&amp;P_Liver&amp;P_White&amp;P_IONS&amp;drugs_heatmap&amp;RC","OpenViewer")</f>
        <v>OpenViewer</v>
      </c>
    </row>
    <row r="1081" spans="1:23">
      <c r="A1081">
        <v>16020394</v>
      </c>
      <c r="B1081">
        <v>20150401</v>
      </c>
      <c r="C1081">
        <v>0</v>
      </c>
      <c r="D1081">
        <v>2.5250100000000001E-2</v>
      </c>
      <c r="E1081" t="s">
        <v>1824</v>
      </c>
      <c r="F1081" t="s">
        <v>4218</v>
      </c>
      <c r="G1081" t="s">
        <v>5882</v>
      </c>
      <c r="H1081" t="s">
        <v>7156</v>
      </c>
      <c r="J1081" t="s">
        <v>1844</v>
      </c>
      <c r="R1081" t="s">
        <v>1839</v>
      </c>
      <c r="S1081" t="s">
        <v>1840</v>
      </c>
    </row>
    <row r="1082" spans="1:23">
      <c r="A1082">
        <v>16020394</v>
      </c>
      <c r="B1082">
        <v>20150401</v>
      </c>
      <c r="C1082">
        <v>0</v>
      </c>
      <c r="D1082">
        <v>2.5250100000000001E-2</v>
      </c>
      <c r="E1082" t="s">
        <v>1825</v>
      </c>
      <c r="F1082" t="s">
        <v>4219</v>
      </c>
      <c r="G1082" t="s">
        <v>5883</v>
      </c>
      <c r="H1082" t="s">
        <v>7157</v>
      </c>
      <c r="J1082" t="s">
        <v>4220</v>
      </c>
      <c r="K1082" t="s">
        <v>4221</v>
      </c>
      <c r="N1082" t="s">
        <v>1826</v>
      </c>
      <c r="O1082" t="s">
        <v>1827</v>
      </c>
      <c r="R1082" t="s">
        <v>1826</v>
      </c>
      <c r="S1082" t="s">
        <v>1827</v>
      </c>
      <c r="V1082" t="s">
        <v>1826</v>
      </c>
      <c r="W1082" t="s">
        <v>1827</v>
      </c>
    </row>
    <row r="1083" spans="1:23">
      <c r="A1083">
        <v>16020394</v>
      </c>
      <c r="B1083">
        <v>20150401</v>
      </c>
      <c r="C1083">
        <v>0</v>
      </c>
      <c r="D1083">
        <v>2.5250100000000001E-2</v>
      </c>
      <c r="E1083" t="s">
        <v>1828</v>
      </c>
      <c r="F1083" t="s">
        <v>4222</v>
      </c>
      <c r="G1083" t="s">
        <v>5884</v>
      </c>
      <c r="H1083" t="s">
        <v>7158</v>
      </c>
      <c r="J1083" t="s">
        <v>4223</v>
      </c>
      <c r="K1083" t="s">
        <v>4224</v>
      </c>
      <c r="R1083" t="s">
        <v>1836</v>
      </c>
      <c r="S1083" t="s">
        <v>1837</v>
      </c>
      <c r="V1083" t="s">
        <v>1832</v>
      </c>
    </row>
    <row r="1084" spans="1:23">
      <c r="A1084">
        <v>16020394</v>
      </c>
      <c r="B1084">
        <v>20150401</v>
      </c>
      <c r="C1084">
        <v>0</v>
      </c>
      <c r="D1084">
        <v>2.5250100000000001E-2</v>
      </c>
      <c r="E1084" t="s">
        <v>1829</v>
      </c>
      <c r="F1084" t="s">
        <v>4225</v>
      </c>
      <c r="G1084" t="s">
        <v>5885</v>
      </c>
      <c r="H1084" t="s">
        <v>7159</v>
      </c>
      <c r="J1084" t="s">
        <v>1836</v>
      </c>
      <c r="K1084" t="s">
        <v>1837</v>
      </c>
      <c r="N1084" t="s">
        <v>1830</v>
      </c>
      <c r="R1084" t="s">
        <v>1830</v>
      </c>
    </row>
    <row r="1085" spans="1:23">
      <c r="A1085">
        <v>16020394</v>
      </c>
      <c r="B1085">
        <v>20150401</v>
      </c>
      <c r="C1085">
        <v>0</v>
      </c>
      <c r="D1085">
        <v>2.5250100000000001E-2</v>
      </c>
      <c r="E1085" t="s">
        <v>1831</v>
      </c>
      <c r="F1085" t="s">
        <v>4226</v>
      </c>
      <c r="G1085" t="s">
        <v>5886</v>
      </c>
      <c r="H1085" t="s">
        <v>7160</v>
      </c>
      <c r="J1085" t="s">
        <v>1830</v>
      </c>
      <c r="N1085" t="s">
        <v>1832</v>
      </c>
      <c r="R1085" t="s">
        <v>1832</v>
      </c>
      <c r="V1085" t="s">
        <v>1834</v>
      </c>
    </row>
    <row r="1086" spans="1:23">
      <c r="A1086">
        <v>16020394</v>
      </c>
      <c r="B1086">
        <v>20150401</v>
      </c>
      <c r="C1086">
        <v>0</v>
      </c>
      <c r="D1086">
        <v>2.5250100000000001E-2</v>
      </c>
      <c r="E1086" t="s">
        <v>1833</v>
      </c>
      <c r="F1086" t="s">
        <v>4227</v>
      </c>
      <c r="G1086" t="s">
        <v>5887</v>
      </c>
      <c r="H1086" t="s">
        <v>7161</v>
      </c>
      <c r="J1086" t="s">
        <v>4228</v>
      </c>
      <c r="K1086" t="s">
        <v>4229</v>
      </c>
      <c r="N1086" t="s">
        <v>1834</v>
      </c>
      <c r="R1086" t="s">
        <v>1842</v>
      </c>
      <c r="V1086" t="s">
        <v>1830</v>
      </c>
    </row>
    <row r="1087" spans="1:23">
      <c r="A1087">
        <v>16020394</v>
      </c>
      <c r="B1087">
        <v>20150401</v>
      </c>
      <c r="C1087">
        <v>0</v>
      </c>
      <c r="D1087">
        <v>2.5250100000000001E-2</v>
      </c>
      <c r="E1087" t="s">
        <v>1835</v>
      </c>
      <c r="F1087" t="s">
        <v>4230</v>
      </c>
      <c r="G1087" t="s">
        <v>5888</v>
      </c>
      <c r="H1087" t="s">
        <v>7162</v>
      </c>
      <c r="J1087" t="s">
        <v>4231</v>
      </c>
      <c r="K1087" t="s">
        <v>4232</v>
      </c>
      <c r="N1087" t="s">
        <v>1836</v>
      </c>
      <c r="O1087" t="s">
        <v>1837</v>
      </c>
      <c r="V1087" t="s">
        <v>1839</v>
      </c>
      <c r="W1087" t="s">
        <v>1840</v>
      </c>
    </row>
    <row r="1088" spans="1:23">
      <c r="A1088">
        <v>16020394</v>
      </c>
      <c r="B1088">
        <v>20150401</v>
      </c>
      <c r="C1088">
        <v>0</v>
      </c>
      <c r="D1088">
        <v>2.5250100000000001E-2</v>
      </c>
      <c r="E1088" t="s">
        <v>1838</v>
      </c>
      <c r="F1088" t="s">
        <v>4233</v>
      </c>
      <c r="G1088" t="s">
        <v>5889</v>
      </c>
      <c r="H1088" t="s">
        <v>7163</v>
      </c>
      <c r="J1088" t="s">
        <v>1842</v>
      </c>
      <c r="N1088" t="s">
        <v>1839</v>
      </c>
      <c r="O1088" t="s">
        <v>1840</v>
      </c>
      <c r="R1088" t="s">
        <v>4228</v>
      </c>
      <c r="S1088" t="s">
        <v>4229</v>
      </c>
      <c r="V1088" t="s">
        <v>4223</v>
      </c>
      <c r="W1088" t="s">
        <v>4224</v>
      </c>
    </row>
    <row r="1089" spans="1:23">
      <c r="A1089">
        <v>16020394</v>
      </c>
      <c r="B1089">
        <v>20150401</v>
      </c>
      <c r="C1089">
        <v>0</v>
      </c>
      <c r="D1089">
        <v>2.5250100000000001E-2</v>
      </c>
      <c r="E1089" t="s">
        <v>1841</v>
      </c>
      <c r="F1089" t="s">
        <v>4234</v>
      </c>
      <c r="G1089" t="s">
        <v>5890</v>
      </c>
      <c r="H1089" t="s">
        <v>7164</v>
      </c>
      <c r="J1089" t="s">
        <v>1832</v>
      </c>
      <c r="N1089" t="s">
        <v>1842</v>
      </c>
      <c r="R1089" t="s">
        <v>1844</v>
      </c>
      <c r="V1089" t="s">
        <v>5891</v>
      </c>
    </row>
    <row r="1090" spans="1:23">
      <c r="A1090">
        <v>16020394</v>
      </c>
      <c r="B1090">
        <v>20150401</v>
      </c>
      <c r="C1090">
        <v>0</v>
      </c>
      <c r="D1090">
        <v>2.5250100000000001E-2</v>
      </c>
      <c r="E1090" t="s">
        <v>1843</v>
      </c>
      <c r="F1090" t="s">
        <v>4235</v>
      </c>
      <c r="G1090" t="s">
        <v>5892</v>
      </c>
      <c r="H1090" t="s">
        <v>7165</v>
      </c>
      <c r="N1090" t="s">
        <v>1844</v>
      </c>
      <c r="V1090" t="s">
        <v>1842</v>
      </c>
    </row>
    <row r="1091" spans="1:23">
      <c r="A1091" t="s">
        <v>26</v>
      </c>
      <c r="B1091">
        <v>16020394</v>
      </c>
      <c r="C1091">
        <v>20150401</v>
      </c>
      <c r="D1091" t="s">
        <v>27</v>
      </c>
    </row>
    <row r="1092" spans="1:23">
      <c r="A1092" t="s">
        <v>28</v>
      </c>
      <c r="B1092" t="str">
        <f>HYPERLINK("http://node-02:8194/pid,16020394,20150401,prediction_time_crc,demographics&amp;P_Red&amp;P_Red2&amp;P_BP&amp;P_Cholesterol&amp;P_Diabetes&amp;P_Renal&amp;P_Liver&amp;P_White&amp;P_IONS&amp;drugs_heatmap&amp;RC","OpenViewer")</f>
        <v>OpenViewer</v>
      </c>
    </row>
    <row r="1094" spans="1:23">
      <c r="A1094">
        <v>16028887</v>
      </c>
      <c r="B1094">
        <v>20150401</v>
      </c>
      <c r="C1094">
        <v>0</v>
      </c>
      <c r="D1094">
        <v>2.53944E-3</v>
      </c>
      <c r="E1094" t="s">
        <v>1845</v>
      </c>
      <c r="F1094" t="s">
        <v>4236</v>
      </c>
      <c r="G1094" t="s">
        <v>5893</v>
      </c>
      <c r="H1094" t="s">
        <v>7166</v>
      </c>
    </row>
    <row r="1095" spans="1:23">
      <c r="A1095">
        <v>16028887</v>
      </c>
      <c r="B1095">
        <v>20150401</v>
      </c>
      <c r="C1095">
        <v>0</v>
      </c>
      <c r="D1095">
        <v>2.53944E-3</v>
      </c>
      <c r="E1095" t="s">
        <v>1846</v>
      </c>
      <c r="F1095" t="s">
        <v>4237</v>
      </c>
      <c r="G1095" t="s">
        <v>5894</v>
      </c>
      <c r="H1095" t="s">
        <v>7167</v>
      </c>
      <c r="J1095" t="s">
        <v>4238</v>
      </c>
      <c r="N1095" t="s">
        <v>1847</v>
      </c>
      <c r="O1095" t="s">
        <v>1848</v>
      </c>
      <c r="R1095" t="s">
        <v>1853</v>
      </c>
      <c r="S1095" t="s">
        <v>1854</v>
      </c>
      <c r="V1095" t="s">
        <v>1867</v>
      </c>
    </row>
    <row r="1096" spans="1:23">
      <c r="A1096">
        <v>16028887</v>
      </c>
      <c r="B1096">
        <v>20150401</v>
      </c>
      <c r="C1096">
        <v>0</v>
      </c>
      <c r="D1096">
        <v>2.53944E-3</v>
      </c>
      <c r="E1096" t="s">
        <v>1849</v>
      </c>
      <c r="F1096" t="s">
        <v>4239</v>
      </c>
      <c r="G1096" t="s">
        <v>5895</v>
      </c>
      <c r="H1096" t="s">
        <v>7168</v>
      </c>
      <c r="J1096" t="s">
        <v>4240</v>
      </c>
      <c r="K1096" t="s">
        <v>4241</v>
      </c>
      <c r="N1096" t="s">
        <v>1850</v>
      </c>
      <c r="O1096" t="s">
        <v>1851</v>
      </c>
      <c r="R1096" t="s">
        <v>7777</v>
      </c>
      <c r="S1096" t="s">
        <v>7778</v>
      </c>
      <c r="V1096" t="s">
        <v>1853</v>
      </c>
      <c r="W1096" t="s">
        <v>1854</v>
      </c>
    </row>
    <row r="1097" spans="1:23">
      <c r="A1097">
        <v>16028887</v>
      </c>
      <c r="B1097">
        <v>20150401</v>
      </c>
      <c r="C1097">
        <v>0</v>
      </c>
      <c r="D1097">
        <v>2.53944E-3</v>
      </c>
      <c r="E1097" t="s">
        <v>1852</v>
      </c>
      <c r="F1097" t="s">
        <v>4242</v>
      </c>
      <c r="G1097" t="s">
        <v>5896</v>
      </c>
      <c r="H1097" t="s">
        <v>7169</v>
      </c>
      <c r="J1097" t="s">
        <v>1860</v>
      </c>
      <c r="K1097" t="s">
        <v>1861</v>
      </c>
      <c r="N1097" t="s">
        <v>1853</v>
      </c>
      <c r="O1097" t="s">
        <v>1854</v>
      </c>
      <c r="R1097" t="s">
        <v>7779</v>
      </c>
      <c r="V1097" t="s">
        <v>1858</v>
      </c>
    </row>
    <row r="1098" spans="1:23">
      <c r="A1098">
        <v>16028887</v>
      </c>
      <c r="B1098">
        <v>20150401</v>
      </c>
      <c r="C1098">
        <v>0</v>
      </c>
      <c r="D1098">
        <v>2.53944E-3</v>
      </c>
      <c r="E1098" t="s">
        <v>1855</v>
      </c>
      <c r="F1098" t="s">
        <v>4243</v>
      </c>
      <c r="G1098" t="s">
        <v>5897</v>
      </c>
      <c r="H1098" t="s">
        <v>7170</v>
      </c>
      <c r="J1098" t="s">
        <v>1847</v>
      </c>
      <c r="K1098" t="s">
        <v>1848</v>
      </c>
      <c r="N1098" t="s">
        <v>1856</v>
      </c>
      <c r="R1098" t="s">
        <v>7780</v>
      </c>
      <c r="S1098" t="s">
        <v>7781</v>
      </c>
      <c r="V1098" t="s">
        <v>1850</v>
      </c>
      <c r="W1098" t="s">
        <v>1851</v>
      </c>
    </row>
    <row r="1099" spans="1:23">
      <c r="A1099">
        <v>16028887</v>
      </c>
      <c r="B1099">
        <v>20150401</v>
      </c>
      <c r="C1099">
        <v>0</v>
      </c>
      <c r="D1099">
        <v>2.53944E-3</v>
      </c>
      <c r="E1099" t="s">
        <v>1857</v>
      </c>
      <c r="F1099" t="s">
        <v>4244</v>
      </c>
      <c r="G1099" t="s">
        <v>5898</v>
      </c>
      <c r="H1099" t="s">
        <v>7171</v>
      </c>
      <c r="J1099" t="s">
        <v>4245</v>
      </c>
      <c r="N1099" t="s">
        <v>1858</v>
      </c>
      <c r="R1099" t="s">
        <v>4238</v>
      </c>
      <c r="V1099" t="s">
        <v>1847</v>
      </c>
      <c r="W1099" t="s">
        <v>1848</v>
      </c>
    </row>
    <row r="1100" spans="1:23">
      <c r="A1100">
        <v>16028887</v>
      </c>
      <c r="B1100">
        <v>20150401</v>
      </c>
      <c r="C1100">
        <v>0</v>
      </c>
      <c r="D1100">
        <v>2.53944E-3</v>
      </c>
      <c r="E1100" t="s">
        <v>1859</v>
      </c>
      <c r="F1100" t="s">
        <v>4246</v>
      </c>
      <c r="G1100" t="s">
        <v>5899</v>
      </c>
      <c r="H1100" t="s">
        <v>7172</v>
      </c>
      <c r="J1100" t="s">
        <v>4247</v>
      </c>
      <c r="N1100" t="s">
        <v>1860</v>
      </c>
      <c r="O1100" t="s">
        <v>1861</v>
      </c>
      <c r="R1100" t="s">
        <v>1847</v>
      </c>
      <c r="S1100" t="s">
        <v>1848</v>
      </c>
      <c r="V1100" t="s">
        <v>1856</v>
      </c>
    </row>
    <row r="1101" spans="1:23">
      <c r="A1101">
        <v>16028887</v>
      </c>
      <c r="B1101">
        <v>20150401</v>
      </c>
      <c r="C1101">
        <v>0</v>
      </c>
      <c r="D1101">
        <v>2.53944E-3</v>
      </c>
      <c r="E1101" t="s">
        <v>1862</v>
      </c>
      <c r="F1101" t="s">
        <v>4248</v>
      </c>
      <c r="G1101" t="s">
        <v>5900</v>
      </c>
      <c r="H1101" t="s">
        <v>7173</v>
      </c>
      <c r="J1101" t="s">
        <v>1850</v>
      </c>
      <c r="K1101" t="s">
        <v>1851</v>
      </c>
      <c r="N1101" t="s">
        <v>1863</v>
      </c>
      <c r="R1101" t="s">
        <v>1865</v>
      </c>
      <c r="V1101" t="s">
        <v>5901</v>
      </c>
    </row>
    <row r="1102" spans="1:23">
      <c r="A1102">
        <v>16028887</v>
      </c>
      <c r="B1102">
        <v>20150401</v>
      </c>
      <c r="C1102">
        <v>0</v>
      </c>
      <c r="D1102">
        <v>2.53944E-3</v>
      </c>
      <c r="E1102" t="s">
        <v>1864</v>
      </c>
      <c r="F1102" t="s">
        <v>4249</v>
      </c>
      <c r="G1102" t="s">
        <v>5902</v>
      </c>
      <c r="H1102" t="s">
        <v>7174</v>
      </c>
      <c r="J1102" t="s">
        <v>1863</v>
      </c>
      <c r="N1102" t="s">
        <v>1865</v>
      </c>
      <c r="R1102" t="s">
        <v>7782</v>
      </c>
      <c r="S1102" t="s">
        <v>7783</v>
      </c>
      <c r="V1102" t="s">
        <v>1860</v>
      </c>
      <c r="W1102" t="s">
        <v>1861</v>
      </c>
    </row>
    <row r="1103" spans="1:23">
      <c r="A1103">
        <v>16028887</v>
      </c>
      <c r="B1103">
        <v>20150401</v>
      </c>
      <c r="C1103">
        <v>0</v>
      </c>
      <c r="D1103">
        <v>2.53944E-3</v>
      </c>
      <c r="E1103" t="s">
        <v>1866</v>
      </c>
      <c r="F1103" t="s">
        <v>4250</v>
      </c>
      <c r="G1103" t="s">
        <v>5903</v>
      </c>
      <c r="H1103" t="s">
        <v>7175</v>
      </c>
      <c r="J1103" t="s">
        <v>1858</v>
      </c>
      <c r="N1103" t="s">
        <v>1867</v>
      </c>
      <c r="R1103" t="s">
        <v>7784</v>
      </c>
      <c r="V1103" t="s">
        <v>1863</v>
      </c>
    </row>
    <row r="1104" spans="1:23">
      <c r="A1104" t="s">
        <v>26</v>
      </c>
      <c r="B1104">
        <v>16028887</v>
      </c>
      <c r="C1104">
        <v>20150401</v>
      </c>
      <c r="D1104" t="s">
        <v>27</v>
      </c>
    </row>
    <row r="1105" spans="1:23">
      <c r="A1105" t="s">
        <v>28</v>
      </c>
      <c r="B1105" t="str">
        <f>HYPERLINK("http://node-02:8194/pid,16028887,20150401,prediction_time_crc,demographics&amp;P_Red&amp;P_Red2&amp;P_BP&amp;P_Cholesterol&amp;P_Diabetes&amp;P_Renal&amp;P_Liver&amp;P_White&amp;P_IONS&amp;drugs_heatmap&amp;RC","OpenViewer")</f>
        <v>OpenViewer</v>
      </c>
    </row>
    <row r="1107" spans="1:23">
      <c r="A1107">
        <v>16142128</v>
      </c>
      <c r="B1107">
        <v>20150126</v>
      </c>
      <c r="C1107">
        <v>0</v>
      </c>
      <c r="D1107">
        <v>4.0925499999999997E-2</v>
      </c>
      <c r="E1107" t="s">
        <v>1868</v>
      </c>
      <c r="F1107" t="s">
        <v>4251</v>
      </c>
      <c r="G1107" t="s">
        <v>5904</v>
      </c>
      <c r="H1107" t="s">
        <v>7176</v>
      </c>
      <c r="R1107" t="s">
        <v>1870</v>
      </c>
      <c r="S1107" t="s">
        <v>1871</v>
      </c>
      <c r="T1107" t="s">
        <v>1872</v>
      </c>
    </row>
    <row r="1108" spans="1:23">
      <c r="A1108">
        <v>16142128</v>
      </c>
      <c r="B1108">
        <v>20150126</v>
      </c>
      <c r="C1108">
        <v>0</v>
      </c>
      <c r="D1108">
        <v>4.0925499999999997E-2</v>
      </c>
      <c r="E1108" t="s">
        <v>1869</v>
      </c>
      <c r="F1108" t="s">
        <v>4252</v>
      </c>
      <c r="G1108" t="s">
        <v>5905</v>
      </c>
      <c r="H1108" t="s">
        <v>7177</v>
      </c>
      <c r="J1108" t="s">
        <v>1870</v>
      </c>
      <c r="K1108" t="s">
        <v>1871</v>
      </c>
      <c r="L1108" t="s">
        <v>1872</v>
      </c>
      <c r="N1108" t="s">
        <v>1870</v>
      </c>
      <c r="O1108" t="s">
        <v>1871</v>
      </c>
      <c r="P1108" t="s">
        <v>1872</v>
      </c>
      <c r="R1108" t="s">
        <v>1877</v>
      </c>
      <c r="S1108" t="s">
        <v>1878</v>
      </c>
      <c r="V1108" t="s">
        <v>1877</v>
      </c>
      <c r="W1108" t="s">
        <v>1878</v>
      </c>
    </row>
    <row r="1109" spans="1:23">
      <c r="A1109">
        <v>16142128</v>
      </c>
      <c r="B1109">
        <v>20150126</v>
      </c>
      <c r="C1109">
        <v>0</v>
      </c>
      <c r="D1109">
        <v>4.0925499999999997E-2</v>
      </c>
      <c r="E1109" t="s">
        <v>1873</v>
      </c>
      <c r="F1109" t="s">
        <v>4253</v>
      </c>
      <c r="G1109" t="s">
        <v>5906</v>
      </c>
      <c r="H1109" t="s">
        <v>7178</v>
      </c>
      <c r="J1109" t="s">
        <v>1880</v>
      </c>
      <c r="N1109" t="s">
        <v>1874</v>
      </c>
      <c r="V1109" t="s">
        <v>1874</v>
      </c>
    </row>
    <row r="1110" spans="1:23">
      <c r="A1110">
        <v>16142128</v>
      </c>
      <c r="B1110">
        <v>20150126</v>
      </c>
      <c r="C1110">
        <v>0</v>
      </c>
      <c r="D1110">
        <v>4.0925499999999997E-2</v>
      </c>
      <c r="E1110" t="s">
        <v>1875</v>
      </c>
      <c r="F1110" t="s">
        <v>4254</v>
      </c>
      <c r="G1110" t="s">
        <v>5907</v>
      </c>
      <c r="H1110" t="s">
        <v>7179</v>
      </c>
      <c r="J1110" t="s">
        <v>4255</v>
      </c>
      <c r="R1110" t="s">
        <v>1884</v>
      </c>
      <c r="V1110" t="s">
        <v>1880</v>
      </c>
    </row>
    <row r="1111" spans="1:23">
      <c r="A1111">
        <v>16142128</v>
      </c>
      <c r="B1111">
        <v>20150126</v>
      </c>
      <c r="C1111">
        <v>0</v>
      </c>
      <c r="D1111">
        <v>4.0925499999999997E-2</v>
      </c>
      <c r="E1111" t="s">
        <v>1876</v>
      </c>
      <c r="F1111" t="s">
        <v>4256</v>
      </c>
      <c r="G1111" t="s">
        <v>5908</v>
      </c>
      <c r="H1111" t="s">
        <v>7180</v>
      </c>
      <c r="J1111" t="s">
        <v>1884</v>
      </c>
      <c r="N1111" t="s">
        <v>1877</v>
      </c>
      <c r="O1111" t="s">
        <v>1878</v>
      </c>
      <c r="R1111" t="s">
        <v>1888</v>
      </c>
    </row>
    <row r="1112" spans="1:23">
      <c r="A1112">
        <v>16142128</v>
      </c>
      <c r="B1112">
        <v>20150126</v>
      </c>
      <c r="C1112">
        <v>0</v>
      </c>
      <c r="D1112">
        <v>4.0925499999999997E-2</v>
      </c>
      <c r="E1112" t="s">
        <v>1879</v>
      </c>
      <c r="F1112" t="s">
        <v>4257</v>
      </c>
      <c r="G1112" t="s">
        <v>5909</v>
      </c>
      <c r="H1112" t="s">
        <v>7181</v>
      </c>
      <c r="J1112" t="s">
        <v>1877</v>
      </c>
      <c r="K1112" t="s">
        <v>1878</v>
      </c>
      <c r="N1112" t="s">
        <v>1880</v>
      </c>
      <c r="R1112" t="s">
        <v>1880</v>
      </c>
      <c r="V1112" t="s">
        <v>1886</v>
      </c>
    </row>
    <row r="1113" spans="1:23">
      <c r="A1113">
        <v>16142128</v>
      </c>
      <c r="B1113">
        <v>20150126</v>
      </c>
      <c r="C1113">
        <v>0</v>
      </c>
      <c r="D1113">
        <v>4.0925499999999997E-2</v>
      </c>
      <c r="E1113" t="s">
        <v>1881</v>
      </c>
      <c r="F1113" t="s">
        <v>4258</v>
      </c>
      <c r="G1113" t="s">
        <v>5910</v>
      </c>
      <c r="H1113" t="s">
        <v>7182</v>
      </c>
      <c r="J1113" t="s">
        <v>4259</v>
      </c>
      <c r="N1113" t="s">
        <v>1882</v>
      </c>
      <c r="R1113" t="s">
        <v>1886</v>
      </c>
      <c r="V1113" t="s">
        <v>1882</v>
      </c>
    </row>
    <row r="1114" spans="1:23">
      <c r="A1114">
        <v>16142128</v>
      </c>
      <c r="B1114">
        <v>20150126</v>
      </c>
      <c r="C1114">
        <v>0</v>
      </c>
      <c r="D1114">
        <v>4.0925499999999997E-2</v>
      </c>
      <c r="E1114" t="s">
        <v>1883</v>
      </c>
      <c r="F1114" t="s">
        <v>4260</v>
      </c>
      <c r="G1114" t="s">
        <v>5911</v>
      </c>
      <c r="H1114" t="s">
        <v>7183</v>
      </c>
      <c r="J1114" t="s">
        <v>4261</v>
      </c>
      <c r="K1114" t="s">
        <v>4262</v>
      </c>
      <c r="N1114" t="s">
        <v>1884</v>
      </c>
      <c r="V1114" t="s">
        <v>1888</v>
      </c>
    </row>
    <row r="1115" spans="1:23">
      <c r="A1115">
        <v>16142128</v>
      </c>
      <c r="B1115">
        <v>20150126</v>
      </c>
      <c r="C1115">
        <v>0</v>
      </c>
      <c r="D1115">
        <v>4.0925499999999997E-2</v>
      </c>
      <c r="E1115" t="s">
        <v>1885</v>
      </c>
      <c r="F1115" t="s">
        <v>4263</v>
      </c>
      <c r="G1115" t="s">
        <v>5912</v>
      </c>
      <c r="H1115" t="s">
        <v>7184</v>
      </c>
      <c r="J1115" t="s">
        <v>4264</v>
      </c>
      <c r="N1115" t="s">
        <v>1886</v>
      </c>
      <c r="R1115" t="s">
        <v>4255</v>
      </c>
      <c r="V1115" t="s">
        <v>1884</v>
      </c>
    </row>
    <row r="1116" spans="1:23">
      <c r="A1116">
        <v>16142128</v>
      </c>
      <c r="B1116">
        <v>20150126</v>
      </c>
      <c r="C1116">
        <v>0</v>
      </c>
      <c r="D1116">
        <v>4.0925499999999997E-2</v>
      </c>
      <c r="E1116" t="s">
        <v>1887</v>
      </c>
      <c r="F1116" t="s">
        <v>4265</v>
      </c>
      <c r="G1116" t="s">
        <v>5913</v>
      </c>
      <c r="H1116" t="s">
        <v>7185</v>
      </c>
      <c r="J1116" t="s">
        <v>4266</v>
      </c>
      <c r="K1116" t="s">
        <v>4267</v>
      </c>
      <c r="N1116" t="s">
        <v>1888</v>
      </c>
      <c r="R1116" t="s">
        <v>7785</v>
      </c>
      <c r="S1116" t="s">
        <v>7786</v>
      </c>
      <c r="V1116" t="s">
        <v>4259</v>
      </c>
    </row>
    <row r="1117" spans="1:23">
      <c r="A1117" t="s">
        <v>26</v>
      </c>
      <c r="B1117">
        <v>16142128</v>
      </c>
      <c r="C1117">
        <v>20150126</v>
      </c>
      <c r="D1117" t="s">
        <v>27</v>
      </c>
    </row>
    <row r="1118" spans="1:23">
      <c r="A1118" t="s">
        <v>28</v>
      </c>
      <c r="B1118" t="str">
        <f>HYPERLINK("http://node-02:8194/pid,16142128,20150126,prediction_time_crc,demographics&amp;P_Red&amp;P_Red2&amp;P_BP&amp;P_Cholesterol&amp;P_Diabetes&amp;P_Renal&amp;P_Liver&amp;P_White&amp;P_IONS&amp;drugs_heatmap&amp;RC","OpenViewer")</f>
        <v>OpenViewer</v>
      </c>
    </row>
    <row r="1120" spans="1:23">
      <c r="A1120">
        <v>16188975</v>
      </c>
      <c r="B1120">
        <v>20151215</v>
      </c>
      <c r="C1120">
        <v>0</v>
      </c>
      <c r="D1120">
        <v>0.918018</v>
      </c>
      <c r="E1120" t="s">
        <v>1889</v>
      </c>
      <c r="F1120" t="s">
        <v>4268</v>
      </c>
      <c r="G1120" t="s">
        <v>5914</v>
      </c>
      <c r="H1120" t="s">
        <v>7186</v>
      </c>
      <c r="J1120" t="s">
        <v>1904</v>
      </c>
      <c r="K1120" t="s">
        <v>1905</v>
      </c>
      <c r="N1120" t="s">
        <v>1890</v>
      </c>
      <c r="R1120" t="s">
        <v>1890</v>
      </c>
    </row>
    <row r="1121" spans="1:23">
      <c r="A1121">
        <v>16188975</v>
      </c>
      <c r="B1121">
        <v>20151215</v>
      </c>
      <c r="C1121">
        <v>0</v>
      </c>
      <c r="D1121">
        <v>0.918018</v>
      </c>
      <c r="E1121" t="s">
        <v>1891</v>
      </c>
      <c r="F1121" t="s">
        <v>4269</v>
      </c>
      <c r="G1121" t="s">
        <v>5915</v>
      </c>
      <c r="H1121" t="s">
        <v>7187</v>
      </c>
      <c r="J1121" t="s">
        <v>1901</v>
      </c>
      <c r="K1121" t="s">
        <v>1902</v>
      </c>
      <c r="R1121" t="s">
        <v>1895</v>
      </c>
      <c r="V1121" t="s">
        <v>1890</v>
      </c>
    </row>
    <row r="1122" spans="1:23">
      <c r="A1122">
        <v>16188975</v>
      </c>
      <c r="B1122">
        <v>20151215</v>
      </c>
      <c r="C1122">
        <v>0</v>
      </c>
      <c r="D1122">
        <v>0.918018</v>
      </c>
      <c r="E1122" t="s">
        <v>1892</v>
      </c>
      <c r="F1122" t="s">
        <v>4270</v>
      </c>
      <c r="G1122" t="s">
        <v>5916</v>
      </c>
      <c r="H1122" t="s">
        <v>7188</v>
      </c>
      <c r="J1122" t="s">
        <v>1893</v>
      </c>
      <c r="N1122" t="s">
        <v>1893</v>
      </c>
      <c r="R1122" t="s">
        <v>1899</v>
      </c>
      <c r="V1122" t="s">
        <v>1897</v>
      </c>
    </row>
    <row r="1123" spans="1:23">
      <c r="A1123">
        <v>16188975</v>
      </c>
      <c r="B1123">
        <v>20151215</v>
      </c>
      <c r="C1123">
        <v>0</v>
      </c>
      <c r="D1123">
        <v>0.918018</v>
      </c>
      <c r="E1123" t="s">
        <v>1894</v>
      </c>
      <c r="F1123" t="s">
        <v>4271</v>
      </c>
      <c r="G1123" t="s">
        <v>5917</v>
      </c>
      <c r="H1123" t="s">
        <v>7189</v>
      </c>
      <c r="N1123" t="s">
        <v>1895</v>
      </c>
      <c r="R1123" t="s">
        <v>5924</v>
      </c>
      <c r="V1123" t="s">
        <v>1895</v>
      </c>
    </row>
    <row r="1124" spans="1:23">
      <c r="A1124">
        <v>16188975</v>
      </c>
      <c r="B1124">
        <v>20151215</v>
      </c>
      <c r="C1124">
        <v>0</v>
      </c>
      <c r="D1124">
        <v>0.918018</v>
      </c>
      <c r="E1124" t="s">
        <v>1896</v>
      </c>
      <c r="F1124" t="s">
        <v>4272</v>
      </c>
      <c r="G1124" t="s">
        <v>5918</v>
      </c>
      <c r="H1124" t="s">
        <v>7190</v>
      </c>
      <c r="J1124" t="s">
        <v>1899</v>
      </c>
      <c r="N1124" t="s">
        <v>1897</v>
      </c>
      <c r="R1124" t="s">
        <v>7787</v>
      </c>
      <c r="S1124" t="s">
        <v>7788</v>
      </c>
      <c r="V1124" t="s">
        <v>1893</v>
      </c>
    </row>
    <row r="1125" spans="1:23">
      <c r="A1125">
        <v>16188975</v>
      </c>
      <c r="B1125">
        <v>20151215</v>
      </c>
      <c r="C1125">
        <v>0</v>
      </c>
      <c r="D1125">
        <v>0.918018</v>
      </c>
      <c r="E1125" t="s">
        <v>1898</v>
      </c>
      <c r="F1125" t="s">
        <v>4273</v>
      </c>
      <c r="G1125" t="s">
        <v>5919</v>
      </c>
      <c r="H1125" t="s">
        <v>7191</v>
      </c>
      <c r="J1125" t="s">
        <v>4274</v>
      </c>
      <c r="K1125" t="s">
        <v>4275</v>
      </c>
      <c r="N1125" t="s">
        <v>1899</v>
      </c>
      <c r="R1125" t="s">
        <v>5921</v>
      </c>
      <c r="S1125" t="s">
        <v>5922</v>
      </c>
      <c r="V1125" t="s">
        <v>1899</v>
      </c>
    </row>
    <row r="1126" spans="1:23">
      <c r="A1126">
        <v>16188975</v>
      </c>
      <c r="B1126">
        <v>20151215</v>
      </c>
      <c r="C1126">
        <v>0</v>
      </c>
      <c r="D1126">
        <v>0.918018</v>
      </c>
      <c r="E1126" t="s">
        <v>1900</v>
      </c>
      <c r="F1126" t="s">
        <v>4276</v>
      </c>
      <c r="G1126" t="s">
        <v>5920</v>
      </c>
      <c r="H1126" t="s">
        <v>7192</v>
      </c>
      <c r="J1126" t="s">
        <v>4277</v>
      </c>
      <c r="K1126" t="s">
        <v>4278</v>
      </c>
      <c r="L1126" t="s">
        <v>4279</v>
      </c>
      <c r="N1126" t="s">
        <v>1901</v>
      </c>
      <c r="O1126" t="s">
        <v>1902</v>
      </c>
      <c r="R1126" t="s">
        <v>4277</v>
      </c>
      <c r="S1126" t="s">
        <v>4278</v>
      </c>
      <c r="T1126" t="s">
        <v>4279</v>
      </c>
      <c r="V1126" t="s">
        <v>5921</v>
      </c>
      <c r="W1126" t="s">
        <v>5922</v>
      </c>
    </row>
    <row r="1127" spans="1:23">
      <c r="A1127">
        <v>16188975</v>
      </c>
      <c r="B1127">
        <v>20151215</v>
      </c>
      <c r="C1127">
        <v>0</v>
      </c>
      <c r="D1127">
        <v>0.918018</v>
      </c>
      <c r="E1127" t="s">
        <v>1903</v>
      </c>
      <c r="F1127" t="s">
        <v>4280</v>
      </c>
      <c r="G1127" t="s">
        <v>5923</v>
      </c>
      <c r="H1127" t="s">
        <v>7193</v>
      </c>
      <c r="J1127" t="s">
        <v>1890</v>
      </c>
      <c r="N1127" t="s">
        <v>1904</v>
      </c>
      <c r="O1127" t="s">
        <v>1905</v>
      </c>
      <c r="R1127" t="s">
        <v>1897</v>
      </c>
      <c r="V1127" t="s">
        <v>5924</v>
      </c>
    </row>
    <row r="1128" spans="1:23">
      <c r="A1128">
        <v>16188975</v>
      </c>
      <c r="B1128">
        <v>20151215</v>
      </c>
      <c r="C1128">
        <v>0</v>
      </c>
      <c r="D1128">
        <v>0.918018</v>
      </c>
      <c r="E1128" t="s">
        <v>1906</v>
      </c>
      <c r="F1128" t="s">
        <v>4281</v>
      </c>
      <c r="G1128" t="s">
        <v>5925</v>
      </c>
      <c r="H1128" t="s">
        <v>7194</v>
      </c>
      <c r="J1128" t="s">
        <v>4282</v>
      </c>
      <c r="N1128" t="s">
        <v>1907</v>
      </c>
      <c r="R1128" t="s">
        <v>1904</v>
      </c>
      <c r="S1128" t="s">
        <v>1905</v>
      </c>
      <c r="V1128" t="s">
        <v>5926</v>
      </c>
    </row>
    <row r="1129" spans="1:23">
      <c r="A1129">
        <v>16188975</v>
      </c>
      <c r="B1129">
        <v>20151215</v>
      </c>
      <c r="C1129">
        <v>0</v>
      </c>
      <c r="D1129">
        <v>0.918018</v>
      </c>
      <c r="E1129" t="s">
        <v>1908</v>
      </c>
      <c r="F1129" t="s">
        <v>4283</v>
      </c>
      <c r="G1129" t="s">
        <v>5927</v>
      </c>
      <c r="H1129" t="s">
        <v>7195</v>
      </c>
      <c r="J1129" t="s">
        <v>4284</v>
      </c>
      <c r="N1129" t="s">
        <v>1909</v>
      </c>
      <c r="V1129" t="s">
        <v>1909</v>
      </c>
    </row>
    <row r="1130" spans="1:23">
      <c r="A1130" t="s">
        <v>26</v>
      </c>
      <c r="B1130">
        <v>16188975</v>
      </c>
      <c r="C1130">
        <v>20151215</v>
      </c>
      <c r="D1130" t="s">
        <v>27</v>
      </c>
    </row>
    <row r="1131" spans="1:23">
      <c r="A1131" t="s">
        <v>28</v>
      </c>
      <c r="B1131" t="str">
        <f>HYPERLINK("http://node-02:8194/pid,16188975,20151215,prediction_time_crc,demographics&amp;P_Red&amp;P_Red2&amp;P_BP&amp;P_Cholesterol&amp;P_Diabetes&amp;P_Renal&amp;P_Liver&amp;P_White&amp;P_IONS&amp;drugs_heatmap&amp;RC","OpenViewer")</f>
        <v>OpenViewer</v>
      </c>
    </row>
    <row r="1133" spans="1:23">
      <c r="A1133">
        <v>16240642</v>
      </c>
      <c r="B1133">
        <v>20150604</v>
      </c>
      <c r="C1133">
        <v>0</v>
      </c>
      <c r="D1133">
        <v>3.1358900000000002E-2</v>
      </c>
      <c r="E1133" t="s">
        <v>1910</v>
      </c>
      <c r="F1133" t="s">
        <v>4285</v>
      </c>
      <c r="G1133" t="s">
        <v>5928</v>
      </c>
      <c r="H1133" t="s">
        <v>7196</v>
      </c>
      <c r="J1133" t="s">
        <v>4286</v>
      </c>
      <c r="R1133" t="s">
        <v>1912</v>
      </c>
      <c r="S1133" t="s">
        <v>1913</v>
      </c>
    </row>
    <row r="1134" spans="1:23">
      <c r="A1134">
        <v>16240642</v>
      </c>
      <c r="B1134">
        <v>20150604</v>
      </c>
      <c r="C1134">
        <v>0</v>
      </c>
      <c r="D1134">
        <v>3.1358900000000002E-2</v>
      </c>
      <c r="E1134" t="s">
        <v>1911</v>
      </c>
      <c r="F1134" t="s">
        <v>4287</v>
      </c>
      <c r="G1134" t="s">
        <v>5929</v>
      </c>
      <c r="H1134" t="s">
        <v>7197</v>
      </c>
      <c r="J1134" t="s">
        <v>1918</v>
      </c>
      <c r="K1134" t="s">
        <v>1919</v>
      </c>
      <c r="N1134" t="s">
        <v>1912</v>
      </c>
      <c r="O1134" t="s">
        <v>1913</v>
      </c>
      <c r="R1134" t="s">
        <v>7789</v>
      </c>
      <c r="S1134" t="s">
        <v>7790</v>
      </c>
      <c r="V1134" t="s">
        <v>1912</v>
      </c>
      <c r="W1134" t="s">
        <v>1913</v>
      </c>
    </row>
    <row r="1135" spans="1:23">
      <c r="A1135">
        <v>16240642</v>
      </c>
      <c r="B1135">
        <v>20150604</v>
      </c>
      <c r="C1135">
        <v>0</v>
      </c>
      <c r="D1135">
        <v>3.1358900000000002E-2</v>
      </c>
      <c r="E1135" t="s">
        <v>1914</v>
      </c>
      <c r="F1135" t="s">
        <v>4288</v>
      </c>
      <c r="G1135" t="s">
        <v>5930</v>
      </c>
      <c r="H1135" t="s">
        <v>7198</v>
      </c>
      <c r="J1135" t="s">
        <v>1931</v>
      </c>
      <c r="K1135" t="s">
        <v>1932</v>
      </c>
      <c r="N1135" t="s">
        <v>1915</v>
      </c>
      <c r="O1135" t="s">
        <v>1916</v>
      </c>
      <c r="R1135" t="s">
        <v>1926</v>
      </c>
      <c r="S1135" t="s">
        <v>1927</v>
      </c>
      <c r="V1135" t="s">
        <v>1915</v>
      </c>
      <c r="W1135" t="s">
        <v>1916</v>
      </c>
    </row>
    <row r="1136" spans="1:23">
      <c r="A1136">
        <v>16240642</v>
      </c>
      <c r="B1136">
        <v>20150604</v>
      </c>
      <c r="C1136">
        <v>0</v>
      </c>
      <c r="D1136">
        <v>3.1358900000000002E-2</v>
      </c>
      <c r="E1136" t="s">
        <v>1917</v>
      </c>
      <c r="F1136" t="s">
        <v>4289</v>
      </c>
      <c r="G1136" t="s">
        <v>5931</v>
      </c>
      <c r="H1136" t="s">
        <v>7199</v>
      </c>
      <c r="J1136" t="s">
        <v>1926</v>
      </c>
      <c r="K1136" t="s">
        <v>1927</v>
      </c>
      <c r="N1136" t="s">
        <v>1918</v>
      </c>
      <c r="O1136" t="s">
        <v>1919</v>
      </c>
      <c r="R1136" t="s">
        <v>1915</v>
      </c>
      <c r="S1136" t="s">
        <v>1916</v>
      </c>
      <c r="V1136" t="s">
        <v>1921</v>
      </c>
    </row>
    <row r="1137" spans="1:23">
      <c r="A1137">
        <v>16240642</v>
      </c>
      <c r="B1137">
        <v>20150604</v>
      </c>
      <c r="C1137">
        <v>0</v>
      </c>
      <c r="D1137">
        <v>3.1358900000000002E-2</v>
      </c>
      <c r="E1137" t="s">
        <v>1920</v>
      </c>
      <c r="F1137" t="s">
        <v>4290</v>
      </c>
      <c r="G1137" t="s">
        <v>5932</v>
      </c>
      <c r="H1137" t="s">
        <v>7200</v>
      </c>
      <c r="J1137" t="s">
        <v>4291</v>
      </c>
      <c r="N1137" t="s">
        <v>1921</v>
      </c>
      <c r="R1137" t="s">
        <v>4298</v>
      </c>
      <c r="V1137" t="s">
        <v>1929</v>
      </c>
    </row>
    <row r="1138" spans="1:23">
      <c r="A1138">
        <v>16240642</v>
      </c>
      <c r="B1138">
        <v>20150604</v>
      </c>
      <c r="C1138">
        <v>0</v>
      </c>
      <c r="D1138">
        <v>3.1358900000000002E-2</v>
      </c>
      <c r="E1138" t="s">
        <v>1922</v>
      </c>
      <c r="F1138" t="s">
        <v>4292</v>
      </c>
      <c r="G1138" t="s">
        <v>5933</v>
      </c>
      <c r="H1138" t="s">
        <v>7201</v>
      </c>
      <c r="J1138" t="s">
        <v>4293</v>
      </c>
      <c r="K1138" t="s">
        <v>4294</v>
      </c>
      <c r="L1138" t="s">
        <v>4295</v>
      </c>
      <c r="N1138" t="s">
        <v>1923</v>
      </c>
      <c r="O1138" t="s">
        <v>1924</v>
      </c>
      <c r="R1138" t="s">
        <v>1921</v>
      </c>
      <c r="V1138" t="s">
        <v>1926</v>
      </c>
      <c r="W1138" t="s">
        <v>1927</v>
      </c>
    </row>
    <row r="1139" spans="1:23">
      <c r="A1139">
        <v>16240642</v>
      </c>
      <c r="B1139">
        <v>20150604</v>
      </c>
      <c r="C1139">
        <v>0</v>
      </c>
      <c r="D1139">
        <v>3.1358900000000002E-2</v>
      </c>
      <c r="E1139" t="s">
        <v>1925</v>
      </c>
      <c r="F1139" t="s">
        <v>4296</v>
      </c>
      <c r="G1139" t="s">
        <v>5934</v>
      </c>
      <c r="H1139" t="s">
        <v>7202</v>
      </c>
      <c r="N1139" t="s">
        <v>1926</v>
      </c>
      <c r="O1139" t="s">
        <v>1927</v>
      </c>
      <c r="V1139" t="s">
        <v>1918</v>
      </c>
      <c r="W1139" t="s">
        <v>1919</v>
      </c>
    </row>
    <row r="1140" spans="1:23">
      <c r="A1140">
        <v>16240642</v>
      </c>
      <c r="B1140">
        <v>20150604</v>
      </c>
      <c r="C1140">
        <v>0</v>
      </c>
      <c r="D1140">
        <v>3.1358900000000002E-2</v>
      </c>
      <c r="E1140" t="s">
        <v>1928</v>
      </c>
      <c r="F1140" t="s">
        <v>4297</v>
      </c>
      <c r="G1140" t="s">
        <v>5935</v>
      </c>
      <c r="H1140" t="s">
        <v>7203</v>
      </c>
      <c r="J1140" t="s">
        <v>4298</v>
      </c>
      <c r="N1140" t="s">
        <v>1929</v>
      </c>
      <c r="R1140" t="s">
        <v>1918</v>
      </c>
      <c r="S1140" t="s">
        <v>1919</v>
      </c>
      <c r="V1140" t="s">
        <v>1923</v>
      </c>
      <c r="W1140" t="s">
        <v>1924</v>
      </c>
    </row>
    <row r="1141" spans="1:23">
      <c r="A1141">
        <v>16240642</v>
      </c>
      <c r="B1141">
        <v>20150604</v>
      </c>
      <c r="C1141">
        <v>0</v>
      </c>
      <c r="D1141">
        <v>3.1358900000000002E-2</v>
      </c>
      <c r="E1141" t="s">
        <v>1930</v>
      </c>
      <c r="F1141" t="s">
        <v>4299</v>
      </c>
      <c r="G1141" t="s">
        <v>5936</v>
      </c>
      <c r="H1141" t="s">
        <v>7204</v>
      </c>
      <c r="J1141" t="s">
        <v>4300</v>
      </c>
      <c r="K1141" t="s">
        <v>4301</v>
      </c>
      <c r="N1141" t="s">
        <v>1931</v>
      </c>
      <c r="O1141" t="s">
        <v>1932</v>
      </c>
      <c r="R1141" t="s">
        <v>1923</v>
      </c>
      <c r="S1141" t="s">
        <v>1924</v>
      </c>
      <c r="V1141" t="s">
        <v>5937</v>
      </c>
      <c r="W1141" t="s">
        <v>5938</v>
      </c>
    </row>
    <row r="1142" spans="1:23">
      <c r="A1142">
        <v>16240642</v>
      </c>
      <c r="B1142">
        <v>20150604</v>
      </c>
      <c r="C1142">
        <v>0</v>
      </c>
      <c r="D1142">
        <v>3.1358900000000002E-2</v>
      </c>
      <c r="E1142" t="s">
        <v>1933</v>
      </c>
      <c r="F1142" t="s">
        <v>4302</v>
      </c>
      <c r="G1142" t="s">
        <v>5939</v>
      </c>
      <c r="H1142" t="s">
        <v>7205</v>
      </c>
      <c r="J1142" t="s">
        <v>4303</v>
      </c>
      <c r="N1142" t="s">
        <v>1934</v>
      </c>
      <c r="O1142" t="s">
        <v>1935</v>
      </c>
      <c r="R1142" t="s">
        <v>1931</v>
      </c>
      <c r="S1142" t="s">
        <v>1932</v>
      </c>
      <c r="V1142" t="s">
        <v>1934</v>
      </c>
      <c r="W1142" t="s">
        <v>1935</v>
      </c>
    </row>
    <row r="1143" spans="1:23">
      <c r="A1143" t="s">
        <v>26</v>
      </c>
      <c r="B1143">
        <v>16240642</v>
      </c>
      <c r="C1143">
        <v>20150604</v>
      </c>
      <c r="D1143" t="s">
        <v>27</v>
      </c>
    </row>
    <row r="1144" spans="1:23">
      <c r="A1144" t="s">
        <v>28</v>
      </c>
      <c r="B1144" t="str">
        <f>HYPERLINK("http://node-02:8194/pid,16240642,20150604,prediction_time_crc,demographics&amp;P_Red&amp;P_Red2&amp;P_BP&amp;P_Cholesterol&amp;P_Diabetes&amp;P_Renal&amp;P_Liver&amp;P_White&amp;P_IONS&amp;drugs_heatmap&amp;RC","OpenViewer")</f>
        <v>OpenViewer</v>
      </c>
    </row>
    <row r="1146" spans="1:23">
      <c r="A1146">
        <v>16253133</v>
      </c>
      <c r="B1146">
        <v>20150403</v>
      </c>
      <c r="C1146">
        <v>0</v>
      </c>
      <c r="D1146">
        <v>2.65864E-2</v>
      </c>
      <c r="E1146" t="s">
        <v>1936</v>
      </c>
      <c r="F1146" t="s">
        <v>4304</v>
      </c>
      <c r="G1146" t="s">
        <v>5940</v>
      </c>
      <c r="H1146" t="s">
        <v>7206</v>
      </c>
      <c r="J1146" t="s">
        <v>4305</v>
      </c>
      <c r="N1146" t="s">
        <v>1937</v>
      </c>
      <c r="R1146" t="s">
        <v>1937</v>
      </c>
      <c r="V1146" t="s">
        <v>1939</v>
      </c>
    </row>
    <row r="1147" spans="1:23">
      <c r="A1147">
        <v>16253133</v>
      </c>
      <c r="B1147">
        <v>20150403</v>
      </c>
      <c r="C1147">
        <v>0</v>
      </c>
      <c r="D1147">
        <v>2.65864E-2</v>
      </c>
      <c r="E1147" t="s">
        <v>1938</v>
      </c>
      <c r="F1147" t="s">
        <v>4306</v>
      </c>
      <c r="G1147" t="s">
        <v>5941</v>
      </c>
      <c r="H1147" t="s">
        <v>7207</v>
      </c>
      <c r="J1147" t="s">
        <v>1937</v>
      </c>
      <c r="N1147" t="s">
        <v>1939</v>
      </c>
      <c r="R1147" t="s">
        <v>7791</v>
      </c>
      <c r="S1147" t="s">
        <v>7792</v>
      </c>
      <c r="T1147" t="s">
        <v>7793</v>
      </c>
      <c r="V1147" t="s">
        <v>1937</v>
      </c>
    </row>
    <row r="1148" spans="1:23">
      <c r="A1148">
        <v>16253133</v>
      </c>
      <c r="B1148">
        <v>20150403</v>
      </c>
      <c r="C1148">
        <v>0</v>
      </c>
      <c r="D1148">
        <v>2.65864E-2</v>
      </c>
      <c r="E1148" t="s">
        <v>1940</v>
      </c>
      <c r="F1148" t="s">
        <v>4307</v>
      </c>
      <c r="G1148" t="s">
        <v>5942</v>
      </c>
      <c r="H1148" t="s">
        <v>7208</v>
      </c>
      <c r="J1148" t="s">
        <v>1956</v>
      </c>
      <c r="N1148" t="s">
        <v>1941</v>
      </c>
      <c r="R1148" t="s">
        <v>1951</v>
      </c>
      <c r="V1148" t="s">
        <v>1946</v>
      </c>
    </row>
    <row r="1149" spans="1:23">
      <c r="A1149">
        <v>16253133</v>
      </c>
      <c r="B1149">
        <v>20150403</v>
      </c>
      <c r="C1149">
        <v>0</v>
      </c>
      <c r="D1149">
        <v>2.65864E-2</v>
      </c>
      <c r="E1149" t="s">
        <v>1942</v>
      </c>
      <c r="F1149" t="s">
        <v>4308</v>
      </c>
      <c r="G1149" t="s">
        <v>5943</v>
      </c>
      <c r="H1149" t="s">
        <v>7209</v>
      </c>
      <c r="J1149" t="s">
        <v>4309</v>
      </c>
      <c r="K1149" t="s">
        <v>4310</v>
      </c>
      <c r="N1149" t="s">
        <v>1943</v>
      </c>
      <c r="O1149" t="s">
        <v>1944</v>
      </c>
      <c r="R1149" t="s">
        <v>1946</v>
      </c>
      <c r="V1149" t="s">
        <v>1941</v>
      </c>
    </row>
    <row r="1150" spans="1:23">
      <c r="A1150">
        <v>16253133</v>
      </c>
      <c r="B1150">
        <v>20150403</v>
      </c>
      <c r="C1150">
        <v>0</v>
      </c>
      <c r="D1150">
        <v>2.65864E-2</v>
      </c>
      <c r="E1150" t="s">
        <v>1945</v>
      </c>
      <c r="F1150" t="s">
        <v>4311</v>
      </c>
      <c r="G1150" t="s">
        <v>5944</v>
      </c>
      <c r="H1150" t="s">
        <v>7210</v>
      </c>
      <c r="J1150" t="s">
        <v>4312</v>
      </c>
      <c r="K1150" t="s">
        <v>4313</v>
      </c>
      <c r="N1150" t="s">
        <v>1946</v>
      </c>
      <c r="R1150" t="s">
        <v>1943</v>
      </c>
      <c r="S1150" t="s">
        <v>1944</v>
      </c>
      <c r="V1150" t="s">
        <v>1943</v>
      </c>
      <c r="W1150" t="s">
        <v>1944</v>
      </c>
    </row>
    <row r="1151" spans="1:23">
      <c r="A1151">
        <v>16253133</v>
      </c>
      <c r="B1151">
        <v>20150403</v>
      </c>
      <c r="C1151">
        <v>0</v>
      </c>
      <c r="D1151">
        <v>2.65864E-2</v>
      </c>
      <c r="E1151" t="s">
        <v>1947</v>
      </c>
      <c r="F1151" t="s">
        <v>4314</v>
      </c>
      <c r="G1151" t="s">
        <v>5945</v>
      </c>
      <c r="H1151" t="s">
        <v>7211</v>
      </c>
      <c r="J1151" t="s">
        <v>4315</v>
      </c>
      <c r="K1151" t="s">
        <v>4316</v>
      </c>
      <c r="R1151" t="s">
        <v>1956</v>
      </c>
    </row>
    <row r="1152" spans="1:23">
      <c r="A1152">
        <v>16253133</v>
      </c>
      <c r="B1152">
        <v>20150403</v>
      </c>
      <c r="C1152">
        <v>0</v>
      </c>
      <c r="D1152">
        <v>2.65864E-2</v>
      </c>
      <c r="E1152" t="s">
        <v>1948</v>
      </c>
      <c r="F1152" t="s">
        <v>4317</v>
      </c>
      <c r="G1152" t="s">
        <v>5946</v>
      </c>
      <c r="H1152" t="s">
        <v>7212</v>
      </c>
      <c r="J1152" t="s">
        <v>4318</v>
      </c>
      <c r="K1152" t="s">
        <v>4319</v>
      </c>
      <c r="L1152" t="s">
        <v>4320</v>
      </c>
      <c r="N1152" t="s">
        <v>1949</v>
      </c>
      <c r="R1152" t="s">
        <v>1941</v>
      </c>
      <c r="V1152" t="s">
        <v>1949</v>
      </c>
    </row>
    <row r="1153" spans="1:23">
      <c r="A1153">
        <v>16253133</v>
      </c>
      <c r="B1153">
        <v>20150403</v>
      </c>
      <c r="C1153">
        <v>0</v>
      </c>
      <c r="D1153">
        <v>2.65864E-2</v>
      </c>
      <c r="E1153" t="s">
        <v>1950</v>
      </c>
      <c r="F1153" t="s">
        <v>4321</v>
      </c>
      <c r="G1153" t="s">
        <v>5947</v>
      </c>
      <c r="H1153" t="s">
        <v>7213</v>
      </c>
      <c r="J1153" t="s">
        <v>4322</v>
      </c>
      <c r="N1153" t="s">
        <v>1951</v>
      </c>
      <c r="R1153" t="s">
        <v>1949</v>
      </c>
      <c r="V1153" t="s">
        <v>1951</v>
      </c>
    </row>
    <row r="1154" spans="1:23">
      <c r="A1154">
        <v>16253133</v>
      </c>
      <c r="B1154">
        <v>20150403</v>
      </c>
      <c r="C1154">
        <v>0</v>
      </c>
      <c r="D1154">
        <v>2.65864E-2</v>
      </c>
      <c r="E1154" t="s">
        <v>1952</v>
      </c>
      <c r="F1154" t="s">
        <v>4323</v>
      </c>
      <c r="G1154" t="s">
        <v>5948</v>
      </c>
      <c r="H1154" t="s">
        <v>7214</v>
      </c>
      <c r="J1154" t="s">
        <v>1951</v>
      </c>
      <c r="N1154" t="s">
        <v>1953</v>
      </c>
      <c r="O1154" t="s">
        <v>1954</v>
      </c>
      <c r="R1154" t="s">
        <v>4305</v>
      </c>
      <c r="V1154" t="s">
        <v>1953</v>
      </c>
      <c r="W1154" t="s">
        <v>1954</v>
      </c>
    </row>
    <row r="1155" spans="1:23">
      <c r="A1155">
        <v>16253133</v>
      </c>
      <c r="B1155">
        <v>20150403</v>
      </c>
      <c r="C1155">
        <v>0</v>
      </c>
      <c r="D1155">
        <v>2.65864E-2</v>
      </c>
      <c r="E1155" t="s">
        <v>1955</v>
      </c>
      <c r="F1155" t="s">
        <v>4324</v>
      </c>
      <c r="G1155" t="s">
        <v>5949</v>
      </c>
      <c r="H1155" t="s">
        <v>7215</v>
      </c>
      <c r="J1155" t="s">
        <v>1943</v>
      </c>
      <c r="K1155" t="s">
        <v>1944</v>
      </c>
      <c r="N1155" t="s">
        <v>1956</v>
      </c>
      <c r="R1155" t="s">
        <v>1953</v>
      </c>
      <c r="S1155" t="s">
        <v>1954</v>
      </c>
      <c r="V1155" t="s">
        <v>1956</v>
      </c>
    </row>
    <row r="1156" spans="1:23">
      <c r="A1156" t="s">
        <v>26</v>
      </c>
      <c r="B1156">
        <v>16253133</v>
      </c>
      <c r="C1156">
        <v>20150403</v>
      </c>
      <c r="D1156" t="s">
        <v>27</v>
      </c>
    </row>
    <row r="1157" spans="1:23">
      <c r="A1157" t="s">
        <v>28</v>
      </c>
      <c r="B1157" t="str">
        <f>HYPERLINK("http://node-02:8194/pid,16253133,20150403,prediction_time_crc,demographics&amp;P_Red&amp;P_Red2&amp;P_BP&amp;P_Cholesterol&amp;P_Diabetes&amp;P_Renal&amp;P_Liver&amp;P_White&amp;P_IONS&amp;drugs_heatmap&amp;RC","OpenViewer")</f>
        <v>OpenViewer</v>
      </c>
    </row>
    <row r="1159" spans="1:23">
      <c r="A1159">
        <v>16367482</v>
      </c>
      <c r="B1159">
        <v>20151012</v>
      </c>
      <c r="C1159">
        <v>0</v>
      </c>
      <c r="D1159">
        <v>4.0576399999999999E-2</v>
      </c>
      <c r="E1159" t="s">
        <v>1957</v>
      </c>
      <c r="F1159" t="s">
        <v>4325</v>
      </c>
      <c r="G1159" t="s">
        <v>5950</v>
      </c>
      <c r="H1159" t="s">
        <v>7216</v>
      </c>
      <c r="R1159" t="s">
        <v>1962</v>
      </c>
    </row>
    <row r="1160" spans="1:23">
      <c r="A1160">
        <v>16367482</v>
      </c>
      <c r="B1160">
        <v>20151012</v>
      </c>
      <c r="C1160">
        <v>0</v>
      </c>
      <c r="D1160">
        <v>4.0576399999999999E-2</v>
      </c>
      <c r="E1160" t="s">
        <v>1958</v>
      </c>
      <c r="F1160" t="s">
        <v>4326</v>
      </c>
      <c r="G1160" t="s">
        <v>5951</v>
      </c>
      <c r="H1160" t="s">
        <v>7217</v>
      </c>
      <c r="J1160" t="s">
        <v>4327</v>
      </c>
      <c r="R1160" t="s">
        <v>1966</v>
      </c>
      <c r="V1160" t="s">
        <v>1962</v>
      </c>
    </row>
    <row r="1161" spans="1:23">
      <c r="A1161">
        <v>16367482</v>
      </c>
      <c r="B1161">
        <v>20151012</v>
      </c>
      <c r="C1161">
        <v>0</v>
      </c>
      <c r="D1161">
        <v>4.0576399999999999E-2</v>
      </c>
      <c r="E1161" t="s">
        <v>1959</v>
      </c>
      <c r="F1161" t="s">
        <v>4328</v>
      </c>
      <c r="G1161" t="s">
        <v>5952</v>
      </c>
      <c r="H1161" t="s">
        <v>7218</v>
      </c>
      <c r="J1161" t="s">
        <v>4329</v>
      </c>
      <c r="N1161" t="s">
        <v>1960</v>
      </c>
    </row>
    <row r="1162" spans="1:23">
      <c r="A1162">
        <v>16367482</v>
      </c>
      <c r="B1162">
        <v>20151012</v>
      </c>
      <c r="C1162">
        <v>0</v>
      </c>
      <c r="D1162">
        <v>4.0576399999999999E-2</v>
      </c>
      <c r="E1162" t="s">
        <v>1961</v>
      </c>
      <c r="F1162" t="s">
        <v>4330</v>
      </c>
      <c r="G1162" t="s">
        <v>5953</v>
      </c>
      <c r="H1162" t="s">
        <v>7219</v>
      </c>
      <c r="J1162" t="s">
        <v>4331</v>
      </c>
      <c r="K1162" t="s">
        <v>4332</v>
      </c>
      <c r="N1162" t="s">
        <v>1962</v>
      </c>
      <c r="R1162" t="s">
        <v>1964</v>
      </c>
      <c r="V1162" t="s">
        <v>1964</v>
      </c>
    </row>
    <row r="1163" spans="1:23">
      <c r="A1163">
        <v>16367482</v>
      </c>
      <c r="B1163">
        <v>20151012</v>
      </c>
      <c r="C1163">
        <v>0</v>
      </c>
      <c r="D1163">
        <v>4.0576399999999999E-2</v>
      </c>
      <c r="E1163" t="s">
        <v>1963</v>
      </c>
      <c r="F1163" t="s">
        <v>4333</v>
      </c>
      <c r="G1163" t="s">
        <v>5954</v>
      </c>
      <c r="H1163" t="s">
        <v>7220</v>
      </c>
      <c r="J1163" t="s">
        <v>1960</v>
      </c>
      <c r="N1163" t="s">
        <v>1964</v>
      </c>
      <c r="R1163" t="s">
        <v>7794</v>
      </c>
      <c r="S1163" t="s">
        <v>7795</v>
      </c>
      <c r="V1163" t="s">
        <v>1966</v>
      </c>
    </row>
    <row r="1164" spans="1:23">
      <c r="A1164">
        <v>16367482</v>
      </c>
      <c r="B1164">
        <v>20151012</v>
      </c>
      <c r="C1164">
        <v>0</v>
      </c>
      <c r="D1164">
        <v>4.0576399999999999E-2</v>
      </c>
      <c r="E1164" t="s">
        <v>1965</v>
      </c>
      <c r="F1164" t="s">
        <v>4334</v>
      </c>
      <c r="G1164" t="s">
        <v>5955</v>
      </c>
      <c r="H1164" t="s">
        <v>7221</v>
      </c>
      <c r="J1164" t="s">
        <v>4335</v>
      </c>
      <c r="N1164" t="s">
        <v>1966</v>
      </c>
      <c r="R1164" t="s">
        <v>7796</v>
      </c>
      <c r="V1164" t="s">
        <v>1968</v>
      </c>
    </row>
    <row r="1165" spans="1:23">
      <c r="A1165">
        <v>16367482</v>
      </c>
      <c r="B1165">
        <v>20151012</v>
      </c>
      <c r="C1165">
        <v>0</v>
      </c>
      <c r="D1165">
        <v>4.0576399999999999E-2</v>
      </c>
      <c r="E1165" t="s">
        <v>1967</v>
      </c>
      <c r="F1165" t="s">
        <v>4336</v>
      </c>
      <c r="G1165" t="s">
        <v>5956</v>
      </c>
      <c r="H1165" t="s">
        <v>7222</v>
      </c>
      <c r="J1165" t="s">
        <v>1962</v>
      </c>
      <c r="N1165" t="s">
        <v>1968</v>
      </c>
      <c r="R1165" t="s">
        <v>5960</v>
      </c>
      <c r="S1165" t="s">
        <v>5961</v>
      </c>
      <c r="V1165" t="s">
        <v>1960</v>
      </c>
    </row>
    <row r="1166" spans="1:23">
      <c r="A1166">
        <v>16367482</v>
      </c>
      <c r="B1166">
        <v>20151012</v>
      </c>
      <c r="C1166">
        <v>0</v>
      </c>
      <c r="D1166">
        <v>4.0576399999999999E-2</v>
      </c>
      <c r="E1166" t="s">
        <v>1969</v>
      </c>
      <c r="F1166" t="s">
        <v>4337</v>
      </c>
      <c r="G1166" t="s">
        <v>5957</v>
      </c>
      <c r="H1166" t="s">
        <v>7223</v>
      </c>
      <c r="J1166" t="s">
        <v>1968</v>
      </c>
      <c r="N1166" t="s">
        <v>1970</v>
      </c>
      <c r="R1166" t="s">
        <v>7797</v>
      </c>
      <c r="V1166" t="s">
        <v>1972</v>
      </c>
    </row>
    <row r="1167" spans="1:23">
      <c r="A1167">
        <v>16367482</v>
      </c>
      <c r="B1167">
        <v>20151012</v>
      </c>
      <c r="C1167">
        <v>0</v>
      </c>
      <c r="D1167">
        <v>4.0576399999999999E-2</v>
      </c>
      <c r="E1167" t="s">
        <v>1971</v>
      </c>
      <c r="F1167" t="s">
        <v>4338</v>
      </c>
      <c r="G1167" t="s">
        <v>5958</v>
      </c>
      <c r="H1167" t="s">
        <v>7224</v>
      </c>
      <c r="J1167" t="s">
        <v>1970</v>
      </c>
      <c r="N1167" t="s">
        <v>1972</v>
      </c>
      <c r="R1167" t="s">
        <v>7798</v>
      </c>
      <c r="V1167" t="s">
        <v>1974</v>
      </c>
      <c r="W1167" t="s">
        <v>1975</v>
      </c>
    </row>
    <row r="1168" spans="1:23">
      <c r="A1168">
        <v>16367482</v>
      </c>
      <c r="B1168">
        <v>20151012</v>
      </c>
      <c r="C1168">
        <v>0</v>
      </c>
      <c r="D1168">
        <v>4.0576399999999999E-2</v>
      </c>
      <c r="E1168" t="s">
        <v>1973</v>
      </c>
      <c r="F1168" t="s">
        <v>4339</v>
      </c>
      <c r="G1168" t="s">
        <v>5959</v>
      </c>
      <c r="H1168" t="s">
        <v>7225</v>
      </c>
      <c r="J1168" t="s">
        <v>1966</v>
      </c>
      <c r="N1168" t="s">
        <v>1974</v>
      </c>
      <c r="O1168" t="s">
        <v>1975</v>
      </c>
      <c r="R1168" t="s">
        <v>7799</v>
      </c>
      <c r="V1168" t="s">
        <v>5960</v>
      </c>
      <c r="W1168" t="s">
        <v>5961</v>
      </c>
    </row>
    <row r="1169" spans="1:23">
      <c r="A1169" t="s">
        <v>26</v>
      </c>
      <c r="B1169">
        <v>16367482</v>
      </c>
      <c r="C1169">
        <v>20151012</v>
      </c>
      <c r="D1169" t="s">
        <v>27</v>
      </c>
    </row>
    <row r="1170" spans="1:23">
      <c r="A1170" t="s">
        <v>28</v>
      </c>
      <c r="B1170" t="str">
        <f>HYPERLINK("http://node-02:8194/pid,16367482,20151012,prediction_time_crc,demographics&amp;P_Red&amp;P_Red2&amp;P_BP&amp;P_Cholesterol&amp;P_Diabetes&amp;P_Renal&amp;P_Liver&amp;P_White&amp;P_IONS&amp;drugs_heatmap&amp;RC","OpenViewer")</f>
        <v>OpenViewer</v>
      </c>
    </row>
    <row r="1172" spans="1:23">
      <c r="A1172">
        <v>16588234</v>
      </c>
      <c r="B1172">
        <v>20150409</v>
      </c>
      <c r="C1172">
        <v>0</v>
      </c>
      <c r="D1172">
        <v>1.8130500000000001E-3</v>
      </c>
      <c r="E1172" t="s">
        <v>1976</v>
      </c>
      <c r="F1172" t="s">
        <v>4340</v>
      </c>
      <c r="G1172" t="s">
        <v>5962</v>
      </c>
      <c r="H1172" t="s">
        <v>7226</v>
      </c>
    </row>
    <row r="1173" spans="1:23">
      <c r="A1173">
        <v>16588234</v>
      </c>
      <c r="B1173">
        <v>20150409</v>
      </c>
      <c r="C1173">
        <v>0</v>
      </c>
      <c r="D1173">
        <v>1.8130500000000001E-3</v>
      </c>
      <c r="E1173" t="s">
        <v>1977</v>
      </c>
      <c r="F1173" t="s">
        <v>4341</v>
      </c>
      <c r="G1173" t="s">
        <v>5963</v>
      </c>
      <c r="H1173" t="s">
        <v>7227</v>
      </c>
      <c r="J1173" t="s">
        <v>1978</v>
      </c>
      <c r="N1173" t="s">
        <v>1978</v>
      </c>
      <c r="R1173" t="s">
        <v>7800</v>
      </c>
      <c r="V1173" t="s">
        <v>1980</v>
      </c>
      <c r="W1173" t="s">
        <v>1981</v>
      </c>
    </row>
    <row r="1174" spans="1:23">
      <c r="A1174">
        <v>16588234</v>
      </c>
      <c r="B1174">
        <v>20150409</v>
      </c>
      <c r="C1174">
        <v>0</v>
      </c>
      <c r="D1174">
        <v>1.8130500000000001E-3</v>
      </c>
      <c r="E1174" t="s">
        <v>1979</v>
      </c>
      <c r="F1174" t="s">
        <v>4342</v>
      </c>
      <c r="G1174" t="s">
        <v>5964</v>
      </c>
      <c r="H1174" t="s">
        <v>7228</v>
      </c>
      <c r="J1174" t="s">
        <v>4343</v>
      </c>
      <c r="N1174" t="s">
        <v>1980</v>
      </c>
      <c r="O1174" t="s">
        <v>1981</v>
      </c>
      <c r="R1174" t="s">
        <v>1978</v>
      </c>
      <c r="V1174" t="s">
        <v>1988</v>
      </c>
    </row>
    <row r="1175" spans="1:23">
      <c r="A1175">
        <v>16588234</v>
      </c>
      <c r="B1175">
        <v>20150409</v>
      </c>
      <c r="C1175">
        <v>0</v>
      </c>
      <c r="D1175">
        <v>1.8130500000000001E-3</v>
      </c>
      <c r="E1175" t="s">
        <v>1982</v>
      </c>
      <c r="F1175" t="s">
        <v>4344</v>
      </c>
      <c r="G1175" t="s">
        <v>5965</v>
      </c>
      <c r="H1175" t="s">
        <v>7229</v>
      </c>
      <c r="J1175" t="s">
        <v>4345</v>
      </c>
      <c r="K1175" t="s">
        <v>4346</v>
      </c>
      <c r="N1175" t="s">
        <v>1983</v>
      </c>
      <c r="R1175" t="s">
        <v>1985</v>
      </c>
      <c r="S1175" t="s">
        <v>1986</v>
      </c>
      <c r="V1175" t="s">
        <v>1992</v>
      </c>
    </row>
    <row r="1176" spans="1:23">
      <c r="A1176">
        <v>16588234</v>
      </c>
      <c r="B1176">
        <v>20150409</v>
      </c>
      <c r="C1176">
        <v>0</v>
      </c>
      <c r="D1176">
        <v>1.8130500000000001E-3</v>
      </c>
      <c r="E1176" t="s">
        <v>1984</v>
      </c>
      <c r="F1176" t="s">
        <v>4347</v>
      </c>
      <c r="G1176" t="s">
        <v>5966</v>
      </c>
      <c r="H1176" t="s">
        <v>7230</v>
      </c>
      <c r="J1176" t="s">
        <v>1994</v>
      </c>
      <c r="K1176" t="s">
        <v>1995</v>
      </c>
      <c r="N1176" t="s">
        <v>1985</v>
      </c>
      <c r="O1176" t="s">
        <v>1986</v>
      </c>
      <c r="R1176" t="s">
        <v>7801</v>
      </c>
      <c r="S1176" t="s">
        <v>7802</v>
      </c>
      <c r="V1176" t="s">
        <v>1983</v>
      </c>
    </row>
    <row r="1177" spans="1:23">
      <c r="A1177">
        <v>16588234</v>
      </c>
      <c r="B1177">
        <v>20150409</v>
      </c>
      <c r="C1177">
        <v>0</v>
      </c>
      <c r="D1177">
        <v>1.8130500000000001E-3</v>
      </c>
      <c r="E1177" t="s">
        <v>1987</v>
      </c>
      <c r="F1177" t="s">
        <v>4348</v>
      </c>
      <c r="G1177" t="s">
        <v>5967</v>
      </c>
      <c r="H1177" t="s">
        <v>7231</v>
      </c>
      <c r="J1177" t="s">
        <v>4349</v>
      </c>
      <c r="K1177" t="s">
        <v>4350</v>
      </c>
      <c r="N1177" t="s">
        <v>1988</v>
      </c>
      <c r="R1177" t="s">
        <v>7803</v>
      </c>
      <c r="V1177" t="s">
        <v>1985</v>
      </c>
      <c r="W1177" t="s">
        <v>1986</v>
      </c>
    </row>
    <row r="1178" spans="1:23">
      <c r="A1178">
        <v>16588234</v>
      </c>
      <c r="B1178">
        <v>20150409</v>
      </c>
      <c r="C1178">
        <v>0</v>
      </c>
      <c r="D1178">
        <v>1.8130500000000001E-3</v>
      </c>
      <c r="E1178" t="s">
        <v>1989</v>
      </c>
      <c r="F1178" t="s">
        <v>4351</v>
      </c>
      <c r="G1178" t="s">
        <v>5968</v>
      </c>
      <c r="H1178" t="s">
        <v>7232</v>
      </c>
      <c r="J1178" t="s">
        <v>1985</v>
      </c>
      <c r="K1178" t="s">
        <v>1986</v>
      </c>
      <c r="N1178" t="s">
        <v>1990</v>
      </c>
      <c r="R1178" t="s">
        <v>1994</v>
      </c>
      <c r="S1178" t="s">
        <v>1995</v>
      </c>
      <c r="V1178" t="s">
        <v>1990</v>
      </c>
    </row>
    <row r="1179" spans="1:23">
      <c r="A1179">
        <v>16588234</v>
      </c>
      <c r="B1179">
        <v>20150409</v>
      </c>
      <c r="C1179">
        <v>0</v>
      </c>
      <c r="D1179">
        <v>1.8130500000000001E-3</v>
      </c>
      <c r="E1179" t="s">
        <v>1991</v>
      </c>
      <c r="F1179" t="s">
        <v>4352</v>
      </c>
      <c r="G1179" t="s">
        <v>5969</v>
      </c>
      <c r="H1179" t="s">
        <v>7233</v>
      </c>
      <c r="J1179" t="s">
        <v>4353</v>
      </c>
      <c r="N1179" t="s">
        <v>1992</v>
      </c>
      <c r="R1179" t="s">
        <v>7804</v>
      </c>
      <c r="V1179" t="s">
        <v>5970</v>
      </c>
    </row>
    <row r="1180" spans="1:23">
      <c r="A1180">
        <v>16588234</v>
      </c>
      <c r="B1180">
        <v>20150409</v>
      </c>
      <c r="C1180">
        <v>0</v>
      </c>
      <c r="D1180">
        <v>1.8130500000000001E-3</v>
      </c>
      <c r="E1180" t="s">
        <v>1993</v>
      </c>
      <c r="F1180" t="s">
        <v>4354</v>
      </c>
      <c r="G1180" t="s">
        <v>5971</v>
      </c>
      <c r="H1180" t="s">
        <v>7234</v>
      </c>
      <c r="J1180" t="s">
        <v>1997</v>
      </c>
      <c r="K1180" t="s">
        <v>1998</v>
      </c>
      <c r="N1180" t="s">
        <v>1994</v>
      </c>
      <c r="O1180" t="s">
        <v>1995</v>
      </c>
      <c r="R1180" t="s">
        <v>4345</v>
      </c>
      <c r="S1180" t="s">
        <v>4346</v>
      </c>
      <c r="V1180" t="s">
        <v>4353</v>
      </c>
    </row>
    <row r="1181" spans="1:23">
      <c r="A1181">
        <v>16588234</v>
      </c>
      <c r="B1181">
        <v>20150409</v>
      </c>
      <c r="C1181">
        <v>0</v>
      </c>
      <c r="D1181">
        <v>1.8130500000000001E-3</v>
      </c>
      <c r="E1181" t="s">
        <v>1996</v>
      </c>
      <c r="F1181" t="s">
        <v>4355</v>
      </c>
      <c r="G1181" t="s">
        <v>5972</v>
      </c>
      <c r="H1181" t="s">
        <v>7235</v>
      </c>
      <c r="J1181" t="s">
        <v>4356</v>
      </c>
      <c r="K1181" t="s">
        <v>4357</v>
      </c>
      <c r="N1181" t="s">
        <v>1997</v>
      </c>
      <c r="O1181" t="s">
        <v>1998</v>
      </c>
      <c r="R1181" t="s">
        <v>5970</v>
      </c>
      <c r="V1181" t="s">
        <v>5973</v>
      </c>
    </row>
    <row r="1182" spans="1:23">
      <c r="A1182" t="s">
        <v>26</v>
      </c>
      <c r="B1182">
        <v>16588234</v>
      </c>
      <c r="C1182">
        <v>20150409</v>
      </c>
      <c r="D1182" t="s">
        <v>27</v>
      </c>
    </row>
    <row r="1183" spans="1:23">
      <c r="A1183" t="s">
        <v>28</v>
      </c>
      <c r="B1183" t="str">
        <f>HYPERLINK("http://node-02:8194/pid,16588234,20150409,prediction_time_crc,demographics&amp;P_Red&amp;P_Red2&amp;P_BP&amp;P_Cholesterol&amp;P_Diabetes&amp;P_Renal&amp;P_Liver&amp;P_White&amp;P_IONS&amp;drugs_heatmap&amp;RC","OpenViewer")</f>
        <v>OpenViewer</v>
      </c>
    </row>
    <row r="1185" spans="1:23">
      <c r="A1185">
        <v>16962904</v>
      </c>
      <c r="B1185">
        <v>20151110</v>
      </c>
      <c r="C1185">
        <v>0</v>
      </c>
      <c r="D1185">
        <v>1.8821E-3</v>
      </c>
      <c r="E1185" t="s">
        <v>1999</v>
      </c>
      <c r="F1185" t="s">
        <v>4358</v>
      </c>
      <c r="G1185" t="s">
        <v>5974</v>
      </c>
      <c r="H1185" t="s">
        <v>7236</v>
      </c>
    </row>
    <row r="1186" spans="1:23">
      <c r="A1186">
        <v>16962904</v>
      </c>
      <c r="B1186">
        <v>20151110</v>
      </c>
      <c r="C1186">
        <v>0</v>
      </c>
      <c r="D1186">
        <v>1.8821E-3</v>
      </c>
      <c r="E1186" t="s">
        <v>2000</v>
      </c>
      <c r="F1186" t="s">
        <v>4359</v>
      </c>
      <c r="G1186" t="s">
        <v>5975</v>
      </c>
      <c r="H1186" t="s">
        <v>7237</v>
      </c>
      <c r="J1186" t="s">
        <v>2019</v>
      </c>
      <c r="K1186" t="s">
        <v>2020</v>
      </c>
      <c r="L1186" t="s">
        <v>2021</v>
      </c>
      <c r="N1186" t="s">
        <v>2001</v>
      </c>
      <c r="R1186" t="s">
        <v>7805</v>
      </c>
      <c r="V1186" t="s">
        <v>2017</v>
      </c>
    </row>
    <row r="1187" spans="1:23">
      <c r="A1187">
        <v>16962904</v>
      </c>
      <c r="B1187">
        <v>20151110</v>
      </c>
      <c r="C1187">
        <v>0</v>
      </c>
      <c r="D1187">
        <v>1.8821E-3</v>
      </c>
      <c r="E1187" t="s">
        <v>2002</v>
      </c>
      <c r="F1187" t="s">
        <v>4360</v>
      </c>
      <c r="G1187" t="s">
        <v>5976</v>
      </c>
      <c r="H1187" t="s">
        <v>7238</v>
      </c>
      <c r="J1187" t="s">
        <v>4361</v>
      </c>
      <c r="N1187" t="s">
        <v>2003</v>
      </c>
      <c r="R1187" t="s">
        <v>7806</v>
      </c>
      <c r="V1187" t="s">
        <v>2008</v>
      </c>
    </row>
    <row r="1188" spans="1:23">
      <c r="A1188">
        <v>16962904</v>
      </c>
      <c r="B1188">
        <v>20151110</v>
      </c>
      <c r="C1188">
        <v>0</v>
      </c>
      <c r="D1188">
        <v>1.8821E-3</v>
      </c>
      <c r="E1188" t="s">
        <v>2004</v>
      </c>
      <c r="F1188" t="s">
        <v>4362</v>
      </c>
      <c r="G1188" t="s">
        <v>5977</v>
      </c>
      <c r="H1188" t="s">
        <v>7239</v>
      </c>
      <c r="J1188" t="s">
        <v>4363</v>
      </c>
      <c r="K1188" t="s">
        <v>4364</v>
      </c>
      <c r="N1188" t="s">
        <v>2005</v>
      </c>
      <c r="O1188" t="s">
        <v>2006</v>
      </c>
      <c r="R1188" t="s">
        <v>2001</v>
      </c>
      <c r="V1188" t="s">
        <v>2005</v>
      </c>
      <c r="W1188" t="s">
        <v>2006</v>
      </c>
    </row>
    <row r="1189" spans="1:23">
      <c r="A1189">
        <v>16962904</v>
      </c>
      <c r="B1189">
        <v>20151110</v>
      </c>
      <c r="C1189">
        <v>0</v>
      </c>
      <c r="D1189">
        <v>1.8821E-3</v>
      </c>
      <c r="E1189" t="s">
        <v>2007</v>
      </c>
      <c r="F1189" t="s">
        <v>4365</v>
      </c>
      <c r="G1189" t="s">
        <v>5978</v>
      </c>
      <c r="H1189" t="s">
        <v>7240</v>
      </c>
      <c r="J1189" t="s">
        <v>4366</v>
      </c>
      <c r="N1189" t="s">
        <v>2008</v>
      </c>
      <c r="R1189" t="s">
        <v>2014</v>
      </c>
      <c r="S1189" t="s">
        <v>2015</v>
      </c>
      <c r="V1189" t="s">
        <v>2014</v>
      </c>
      <c r="W1189" t="s">
        <v>2015</v>
      </c>
    </row>
    <row r="1190" spans="1:23">
      <c r="A1190">
        <v>16962904</v>
      </c>
      <c r="B1190">
        <v>20151110</v>
      </c>
      <c r="C1190">
        <v>0</v>
      </c>
      <c r="D1190">
        <v>1.8821E-3</v>
      </c>
      <c r="E1190" t="s">
        <v>2009</v>
      </c>
      <c r="F1190" t="s">
        <v>4367</v>
      </c>
      <c r="G1190" t="s">
        <v>5979</v>
      </c>
      <c r="H1190" t="s">
        <v>7241</v>
      </c>
      <c r="J1190" t="s">
        <v>4368</v>
      </c>
      <c r="K1190" t="s">
        <v>4369</v>
      </c>
      <c r="N1190" t="s">
        <v>2010</v>
      </c>
      <c r="R1190" t="s">
        <v>7807</v>
      </c>
      <c r="V1190" t="s">
        <v>2001</v>
      </c>
    </row>
    <row r="1191" spans="1:23">
      <c r="A1191">
        <v>16962904</v>
      </c>
      <c r="B1191">
        <v>20151110</v>
      </c>
      <c r="C1191">
        <v>0</v>
      </c>
      <c r="D1191">
        <v>1.8821E-3</v>
      </c>
      <c r="E1191" t="s">
        <v>2011</v>
      </c>
      <c r="F1191" t="s">
        <v>4370</v>
      </c>
      <c r="G1191" t="s">
        <v>5980</v>
      </c>
      <c r="H1191" t="s">
        <v>7242</v>
      </c>
      <c r="J1191" t="s">
        <v>2001</v>
      </c>
      <c r="N1191" t="s">
        <v>2012</v>
      </c>
      <c r="R1191" t="s">
        <v>2019</v>
      </c>
      <c r="S1191" t="s">
        <v>2020</v>
      </c>
      <c r="T1191" t="s">
        <v>2021</v>
      </c>
      <c r="V1191" t="s">
        <v>2003</v>
      </c>
    </row>
    <row r="1192" spans="1:23">
      <c r="A1192">
        <v>16962904</v>
      </c>
      <c r="B1192">
        <v>20151110</v>
      </c>
      <c r="C1192">
        <v>0</v>
      </c>
      <c r="D1192">
        <v>1.8821E-3</v>
      </c>
      <c r="E1192" t="s">
        <v>2013</v>
      </c>
      <c r="F1192" t="s">
        <v>4371</v>
      </c>
      <c r="G1192" t="s">
        <v>5981</v>
      </c>
      <c r="H1192" t="s">
        <v>7243</v>
      </c>
      <c r="J1192" t="s">
        <v>4372</v>
      </c>
      <c r="K1192" t="s">
        <v>4373</v>
      </c>
      <c r="N1192" t="s">
        <v>2014</v>
      </c>
      <c r="O1192" t="s">
        <v>2015</v>
      </c>
      <c r="R1192" t="s">
        <v>7808</v>
      </c>
      <c r="V1192" t="s">
        <v>2010</v>
      </c>
    </row>
    <row r="1193" spans="1:23">
      <c r="A1193">
        <v>16962904</v>
      </c>
      <c r="B1193">
        <v>20151110</v>
      </c>
      <c r="C1193">
        <v>0</v>
      </c>
      <c r="D1193">
        <v>1.8821E-3</v>
      </c>
      <c r="E1193" t="s">
        <v>2016</v>
      </c>
      <c r="F1193" t="s">
        <v>4374</v>
      </c>
      <c r="G1193" t="s">
        <v>5982</v>
      </c>
      <c r="H1193" t="s">
        <v>7244</v>
      </c>
      <c r="J1193" t="s">
        <v>2010</v>
      </c>
      <c r="N1193" t="s">
        <v>2017</v>
      </c>
      <c r="R1193" t="s">
        <v>2008</v>
      </c>
      <c r="V1193" t="s">
        <v>2012</v>
      </c>
    </row>
    <row r="1194" spans="1:23">
      <c r="A1194">
        <v>16962904</v>
      </c>
      <c r="B1194">
        <v>20151110</v>
      </c>
      <c r="C1194">
        <v>0</v>
      </c>
      <c r="D1194">
        <v>1.8821E-3</v>
      </c>
      <c r="E1194" t="s">
        <v>2018</v>
      </c>
      <c r="F1194" t="s">
        <v>4375</v>
      </c>
      <c r="G1194" t="s">
        <v>5983</v>
      </c>
      <c r="H1194" t="s">
        <v>7245</v>
      </c>
      <c r="J1194" t="s">
        <v>2003</v>
      </c>
      <c r="N1194" t="s">
        <v>2019</v>
      </c>
      <c r="O1194" t="s">
        <v>2020</v>
      </c>
      <c r="P1194" t="s">
        <v>2021</v>
      </c>
      <c r="R1194" t="s">
        <v>7809</v>
      </c>
      <c r="V1194" t="s">
        <v>5984</v>
      </c>
    </row>
    <row r="1195" spans="1:23">
      <c r="A1195" t="s">
        <v>26</v>
      </c>
      <c r="B1195">
        <v>16962904</v>
      </c>
      <c r="C1195">
        <v>20151110</v>
      </c>
      <c r="D1195" t="s">
        <v>27</v>
      </c>
    </row>
    <row r="1196" spans="1:23">
      <c r="A1196" t="s">
        <v>28</v>
      </c>
      <c r="B1196" t="str">
        <f>HYPERLINK("http://node-02:8194/pid,16962904,20151110,prediction_time_crc,demographics&amp;P_Red&amp;P_Red2&amp;P_BP&amp;P_Cholesterol&amp;P_Diabetes&amp;P_Renal&amp;P_Liver&amp;P_White&amp;P_IONS&amp;drugs_heatmap&amp;RC","OpenViewer")</f>
        <v>OpenViewer</v>
      </c>
    </row>
    <row r="1198" spans="1:23">
      <c r="A1198">
        <v>17125753</v>
      </c>
      <c r="B1198">
        <v>20150806</v>
      </c>
      <c r="C1198">
        <v>0</v>
      </c>
      <c r="D1198">
        <v>2.2685600000000002E-3</v>
      </c>
      <c r="E1198" t="s">
        <v>2022</v>
      </c>
      <c r="F1198" t="s">
        <v>4376</v>
      </c>
      <c r="G1198" t="s">
        <v>5985</v>
      </c>
      <c r="H1198" t="s">
        <v>7246</v>
      </c>
    </row>
    <row r="1199" spans="1:23">
      <c r="A1199">
        <v>17125753</v>
      </c>
      <c r="B1199">
        <v>20150806</v>
      </c>
      <c r="C1199">
        <v>0</v>
      </c>
      <c r="D1199">
        <v>2.2685600000000002E-3</v>
      </c>
      <c r="E1199" t="s">
        <v>2023</v>
      </c>
      <c r="F1199" t="s">
        <v>4377</v>
      </c>
      <c r="G1199" t="s">
        <v>5986</v>
      </c>
      <c r="H1199" t="s">
        <v>7247</v>
      </c>
      <c r="J1199" t="s">
        <v>4378</v>
      </c>
      <c r="K1199" t="s">
        <v>4379</v>
      </c>
      <c r="N1199" t="s">
        <v>2024</v>
      </c>
      <c r="O1199" t="s">
        <v>2025</v>
      </c>
      <c r="R1199" t="s">
        <v>2027</v>
      </c>
      <c r="S1199" t="s">
        <v>2028</v>
      </c>
      <c r="V1199" t="s">
        <v>2024</v>
      </c>
      <c r="W1199" t="s">
        <v>2025</v>
      </c>
    </row>
    <row r="1200" spans="1:23">
      <c r="A1200">
        <v>17125753</v>
      </c>
      <c r="B1200">
        <v>20150806</v>
      </c>
      <c r="C1200">
        <v>0</v>
      </c>
      <c r="D1200">
        <v>2.2685600000000002E-3</v>
      </c>
      <c r="E1200" t="s">
        <v>2026</v>
      </c>
      <c r="F1200" t="s">
        <v>4380</v>
      </c>
      <c r="G1200" t="s">
        <v>5987</v>
      </c>
      <c r="H1200" t="s">
        <v>7248</v>
      </c>
      <c r="J1200" t="s">
        <v>4381</v>
      </c>
      <c r="K1200" t="s">
        <v>4382</v>
      </c>
      <c r="L1200" t="s">
        <v>4383</v>
      </c>
      <c r="N1200" t="s">
        <v>2027</v>
      </c>
      <c r="O1200" t="s">
        <v>2028</v>
      </c>
      <c r="R1200" t="s">
        <v>7810</v>
      </c>
      <c r="V1200" t="s">
        <v>2030</v>
      </c>
    </row>
    <row r="1201" spans="1:23">
      <c r="A1201">
        <v>17125753</v>
      </c>
      <c r="B1201">
        <v>20150806</v>
      </c>
      <c r="C1201">
        <v>0</v>
      </c>
      <c r="D1201">
        <v>2.2685600000000002E-3</v>
      </c>
      <c r="E1201" t="s">
        <v>2029</v>
      </c>
      <c r="F1201" t="s">
        <v>4384</v>
      </c>
      <c r="G1201" t="s">
        <v>5988</v>
      </c>
      <c r="H1201" t="s">
        <v>7249</v>
      </c>
      <c r="J1201" t="s">
        <v>2024</v>
      </c>
      <c r="K1201" t="s">
        <v>2025</v>
      </c>
      <c r="N1201" t="s">
        <v>2030</v>
      </c>
      <c r="R1201" t="s">
        <v>2034</v>
      </c>
      <c r="S1201" t="s">
        <v>2035</v>
      </c>
      <c r="V1201" t="s">
        <v>2027</v>
      </c>
      <c r="W1201" t="s">
        <v>2028</v>
      </c>
    </row>
    <row r="1202" spans="1:23">
      <c r="A1202">
        <v>17125753</v>
      </c>
      <c r="B1202">
        <v>20150806</v>
      </c>
      <c r="C1202">
        <v>0</v>
      </c>
      <c r="D1202">
        <v>2.2685600000000002E-3</v>
      </c>
      <c r="E1202" t="s">
        <v>2031</v>
      </c>
      <c r="F1202" t="s">
        <v>4385</v>
      </c>
      <c r="G1202" t="s">
        <v>5989</v>
      </c>
      <c r="H1202" t="s">
        <v>7250</v>
      </c>
      <c r="J1202" t="s">
        <v>2034</v>
      </c>
      <c r="K1202" t="s">
        <v>2035</v>
      </c>
      <c r="N1202" t="s">
        <v>2032</v>
      </c>
      <c r="R1202" t="s">
        <v>7811</v>
      </c>
      <c r="S1202" t="s">
        <v>7812</v>
      </c>
      <c r="V1202" t="s">
        <v>2039</v>
      </c>
    </row>
    <row r="1203" spans="1:23">
      <c r="A1203">
        <v>17125753</v>
      </c>
      <c r="B1203">
        <v>20150806</v>
      </c>
      <c r="C1203">
        <v>0</v>
      </c>
      <c r="D1203">
        <v>2.2685600000000002E-3</v>
      </c>
      <c r="E1203" t="s">
        <v>2033</v>
      </c>
      <c r="F1203" t="s">
        <v>4386</v>
      </c>
      <c r="G1203" t="s">
        <v>5990</v>
      </c>
      <c r="H1203" t="s">
        <v>7251</v>
      </c>
      <c r="J1203" t="s">
        <v>2032</v>
      </c>
      <c r="N1203" t="s">
        <v>2034</v>
      </c>
      <c r="O1203" t="s">
        <v>2035</v>
      </c>
      <c r="R1203" t="s">
        <v>7813</v>
      </c>
      <c r="S1203" t="s">
        <v>7814</v>
      </c>
      <c r="V1203" t="s">
        <v>2043</v>
      </c>
    </row>
    <row r="1204" spans="1:23">
      <c r="A1204">
        <v>17125753</v>
      </c>
      <c r="B1204">
        <v>20150806</v>
      </c>
      <c r="C1204">
        <v>0</v>
      </c>
      <c r="D1204">
        <v>2.2685600000000002E-3</v>
      </c>
      <c r="E1204" t="s">
        <v>2036</v>
      </c>
      <c r="F1204" t="s">
        <v>4387</v>
      </c>
      <c r="G1204" t="s">
        <v>5991</v>
      </c>
      <c r="H1204" t="s">
        <v>7252</v>
      </c>
      <c r="J1204" t="s">
        <v>4388</v>
      </c>
      <c r="N1204" t="s">
        <v>2037</v>
      </c>
      <c r="R1204" t="s">
        <v>4378</v>
      </c>
      <c r="S1204" t="s">
        <v>4379</v>
      </c>
      <c r="V1204" t="s">
        <v>2034</v>
      </c>
      <c r="W1204" t="s">
        <v>2035</v>
      </c>
    </row>
    <row r="1205" spans="1:23">
      <c r="A1205">
        <v>17125753</v>
      </c>
      <c r="B1205">
        <v>20150806</v>
      </c>
      <c r="C1205">
        <v>0</v>
      </c>
      <c r="D1205">
        <v>2.2685600000000002E-3</v>
      </c>
      <c r="E1205" t="s">
        <v>2038</v>
      </c>
      <c r="F1205" t="s">
        <v>4389</v>
      </c>
      <c r="G1205" t="s">
        <v>5992</v>
      </c>
      <c r="H1205" t="s">
        <v>7253</v>
      </c>
      <c r="J1205" t="s">
        <v>4390</v>
      </c>
      <c r="N1205" t="s">
        <v>2039</v>
      </c>
      <c r="R1205" t="s">
        <v>7815</v>
      </c>
      <c r="V1205" t="s">
        <v>2037</v>
      </c>
    </row>
    <row r="1206" spans="1:23">
      <c r="A1206">
        <v>17125753</v>
      </c>
      <c r="B1206">
        <v>20150806</v>
      </c>
      <c r="C1206">
        <v>0</v>
      </c>
      <c r="D1206">
        <v>2.2685600000000002E-3</v>
      </c>
      <c r="E1206" t="s">
        <v>2040</v>
      </c>
      <c r="F1206" t="s">
        <v>4391</v>
      </c>
      <c r="G1206" t="s">
        <v>5993</v>
      </c>
      <c r="H1206" t="s">
        <v>7254</v>
      </c>
      <c r="J1206" t="s">
        <v>2041</v>
      </c>
      <c r="N1206" t="s">
        <v>2041</v>
      </c>
      <c r="R1206" t="s">
        <v>5994</v>
      </c>
      <c r="V1206" t="s">
        <v>5994</v>
      </c>
    </row>
    <row r="1207" spans="1:23">
      <c r="A1207">
        <v>17125753</v>
      </c>
      <c r="B1207">
        <v>20150806</v>
      </c>
      <c r="C1207">
        <v>0</v>
      </c>
      <c r="D1207">
        <v>2.2685600000000002E-3</v>
      </c>
      <c r="E1207" t="s">
        <v>2042</v>
      </c>
      <c r="F1207" t="s">
        <v>4392</v>
      </c>
      <c r="G1207" t="s">
        <v>5995</v>
      </c>
      <c r="H1207" t="s">
        <v>7255</v>
      </c>
      <c r="J1207" t="s">
        <v>2030</v>
      </c>
      <c r="N1207" t="s">
        <v>2043</v>
      </c>
      <c r="R1207" t="s">
        <v>2024</v>
      </c>
      <c r="S1207" t="s">
        <v>2025</v>
      </c>
      <c r="V1207" t="s">
        <v>2041</v>
      </c>
    </row>
    <row r="1208" spans="1:23">
      <c r="A1208" t="s">
        <v>26</v>
      </c>
      <c r="B1208">
        <v>17125753</v>
      </c>
      <c r="C1208">
        <v>20150806</v>
      </c>
      <c r="D1208" t="s">
        <v>27</v>
      </c>
    </row>
    <row r="1209" spans="1:23">
      <c r="A1209" t="s">
        <v>28</v>
      </c>
      <c r="B1209" t="str">
        <f>HYPERLINK("http://node-02:8194/pid,17125753,20150806,prediction_time_crc,demographics&amp;P_Red&amp;P_Red2&amp;P_BP&amp;P_Cholesterol&amp;P_Diabetes&amp;P_Renal&amp;P_Liver&amp;P_White&amp;P_IONS&amp;drugs_heatmap&amp;RC","OpenViewer")</f>
        <v>OpenViewer</v>
      </c>
    </row>
    <row r="1211" spans="1:23">
      <c r="A1211">
        <v>17191309</v>
      </c>
      <c r="B1211">
        <v>20150706</v>
      </c>
      <c r="C1211">
        <v>0</v>
      </c>
      <c r="D1211">
        <v>3.9817600000000002E-2</v>
      </c>
      <c r="E1211" t="s">
        <v>2044</v>
      </c>
      <c r="F1211" t="s">
        <v>4393</v>
      </c>
      <c r="G1211" t="s">
        <v>5996</v>
      </c>
      <c r="H1211" t="s">
        <v>7256</v>
      </c>
      <c r="J1211" t="s">
        <v>2046</v>
      </c>
      <c r="R1211" t="s">
        <v>2046</v>
      </c>
    </row>
    <row r="1212" spans="1:23">
      <c r="A1212">
        <v>17191309</v>
      </c>
      <c r="B1212">
        <v>20150706</v>
      </c>
      <c r="C1212">
        <v>0</v>
      </c>
      <c r="D1212">
        <v>3.9817600000000002E-2</v>
      </c>
      <c r="E1212" t="s">
        <v>2045</v>
      </c>
      <c r="F1212" t="s">
        <v>4394</v>
      </c>
      <c r="G1212" t="s">
        <v>5997</v>
      </c>
      <c r="H1212" t="s">
        <v>7257</v>
      </c>
      <c r="N1212" t="s">
        <v>2046</v>
      </c>
      <c r="R1212" t="s">
        <v>2048</v>
      </c>
      <c r="V1212" t="s">
        <v>2046</v>
      </c>
    </row>
    <row r="1213" spans="1:23">
      <c r="A1213">
        <v>17191309</v>
      </c>
      <c r="B1213">
        <v>20150706</v>
      </c>
      <c r="C1213">
        <v>0</v>
      </c>
      <c r="D1213">
        <v>3.9817600000000002E-2</v>
      </c>
      <c r="E1213" t="s">
        <v>2047</v>
      </c>
      <c r="F1213" t="s">
        <v>4395</v>
      </c>
      <c r="G1213" t="s">
        <v>5998</v>
      </c>
      <c r="H1213" t="s">
        <v>7258</v>
      </c>
      <c r="J1213" t="s">
        <v>2048</v>
      </c>
      <c r="N1213" t="s">
        <v>2048</v>
      </c>
      <c r="V1213" t="s">
        <v>2048</v>
      </c>
    </row>
    <row r="1214" spans="1:23">
      <c r="A1214">
        <v>17191309</v>
      </c>
      <c r="B1214">
        <v>20150706</v>
      </c>
      <c r="C1214">
        <v>0</v>
      </c>
      <c r="D1214">
        <v>3.9817600000000002E-2</v>
      </c>
      <c r="E1214" t="s">
        <v>2049</v>
      </c>
      <c r="F1214" t="s">
        <v>4396</v>
      </c>
      <c r="G1214" t="s">
        <v>5999</v>
      </c>
      <c r="H1214" t="s">
        <v>7259</v>
      </c>
      <c r="J1214" t="s">
        <v>2054</v>
      </c>
      <c r="K1214" t="s">
        <v>2055</v>
      </c>
      <c r="N1214" t="s">
        <v>2050</v>
      </c>
      <c r="R1214" t="s">
        <v>2061</v>
      </c>
      <c r="S1214" t="s">
        <v>2062</v>
      </c>
      <c r="V1214" t="s">
        <v>2050</v>
      </c>
    </row>
    <row r="1215" spans="1:23">
      <c r="A1215">
        <v>17191309</v>
      </c>
      <c r="B1215">
        <v>20150706</v>
      </c>
      <c r="C1215">
        <v>0</v>
      </c>
      <c r="D1215">
        <v>3.9817600000000002E-2</v>
      </c>
      <c r="E1215" t="s">
        <v>2051</v>
      </c>
      <c r="F1215" t="s">
        <v>4397</v>
      </c>
      <c r="G1215" t="s">
        <v>6000</v>
      </c>
      <c r="H1215" t="s">
        <v>7260</v>
      </c>
      <c r="J1215" t="s">
        <v>4398</v>
      </c>
      <c r="K1215" t="s">
        <v>4399</v>
      </c>
      <c r="L1215" t="s">
        <v>4400</v>
      </c>
      <c r="N1215" t="s">
        <v>2052</v>
      </c>
      <c r="R1215" t="s">
        <v>4412</v>
      </c>
      <c r="S1215" t="s">
        <v>4413</v>
      </c>
      <c r="V1215" t="s">
        <v>2052</v>
      </c>
    </row>
    <row r="1216" spans="1:23">
      <c r="A1216">
        <v>17191309</v>
      </c>
      <c r="B1216">
        <v>20150706</v>
      </c>
      <c r="C1216">
        <v>0</v>
      </c>
      <c r="D1216">
        <v>3.9817600000000002E-2</v>
      </c>
      <c r="E1216" t="s">
        <v>2053</v>
      </c>
      <c r="F1216" t="s">
        <v>4401</v>
      </c>
      <c r="G1216" t="s">
        <v>6001</v>
      </c>
      <c r="H1216" t="s">
        <v>7261</v>
      </c>
      <c r="J1216" t="s">
        <v>4402</v>
      </c>
      <c r="K1216" t="s">
        <v>4403</v>
      </c>
      <c r="N1216" t="s">
        <v>2054</v>
      </c>
      <c r="O1216" t="s">
        <v>2055</v>
      </c>
      <c r="R1216" t="s">
        <v>4415</v>
      </c>
      <c r="S1216" t="s">
        <v>4416</v>
      </c>
      <c r="V1216" t="s">
        <v>2054</v>
      </c>
      <c r="W1216" t="s">
        <v>2055</v>
      </c>
    </row>
    <row r="1217" spans="1:23">
      <c r="A1217">
        <v>17191309</v>
      </c>
      <c r="B1217">
        <v>20150706</v>
      </c>
      <c r="C1217">
        <v>0</v>
      </c>
      <c r="D1217">
        <v>3.9817600000000002E-2</v>
      </c>
      <c r="E1217" t="s">
        <v>2056</v>
      </c>
      <c r="F1217" t="s">
        <v>4404</v>
      </c>
      <c r="G1217" t="s">
        <v>6002</v>
      </c>
      <c r="H1217" t="s">
        <v>7262</v>
      </c>
      <c r="J1217" t="s">
        <v>4405</v>
      </c>
      <c r="K1217" t="s">
        <v>4406</v>
      </c>
      <c r="L1217" t="s">
        <v>4407</v>
      </c>
      <c r="N1217" t="s">
        <v>2057</v>
      </c>
      <c r="R1217" t="s">
        <v>4402</v>
      </c>
      <c r="S1217" t="s">
        <v>4403</v>
      </c>
      <c r="V1217" t="s">
        <v>2057</v>
      </c>
    </row>
    <row r="1218" spans="1:23">
      <c r="A1218">
        <v>17191309</v>
      </c>
      <c r="B1218">
        <v>20150706</v>
      </c>
      <c r="C1218">
        <v>0</v>
      </c>
      <c r="D1218">
        <v>3.9817600000000002E-2</v>
      </c>
      <c r="E1218" t="s">
        <v>2058</v>
      </c>
      <c r="F1218" t="s">
        <v>4408</v>
      </c>
      <c r="G1218" t="s">
        <v>6003</v>
      </c>
      <c r="H1218" t="s">
        <v>7263</v>
      </c>
      <c r="J1218" t="s">
        <v>4409</v>
      </c>
      <c r="K1218" t="s">
        <v>4410</v>
      </c>
      <c r="N1218" t="s">
        <v>2059</v>
      </c>
      <c r="R1218" t="s">
        <v>2057</v>
      </c>
      <c r="V1218" t="s">
        <v>2059</v>
      </c>
    </row>
    <row r="1219" spans="1:23">
      <c r="A1219">
        <v>17191309</v>
      </c>
      <c r="B1219">
        <v>20150706</v>
      </c>
      <c r="C1219">
        <v>0</v>
      </c>
      <c r="D1219">
        <v>3.9817600000000002E-2</v>
      </c>
      <c r="E1219" t="s">
        <v>2060</v>
      </c>
      <c r="F1219" t="s">
        <v>4411</v>
      </c>
      <c r="G1219" t="s">
        <v>6004</v>
      </c>
      <c r="H1219" t="s">
        <v>7264</v>
      </c>
      <c r="J1219" t="s">
        <v>4412</v>
      </c>
      <c r="K1219" t="s">
        <v>4413</v>
      </c>
      <c r="N1219" t="s">
        <v>2061</v>
      </c>
      <c r="O1219" t="s">
        <v>2062</v>
      </c>
      <c r="R1219" t="s">
        <v>2052</v>
      </c>
      <c r="V1219" t="s">
        <v>4412</v>
      </c>
      <c r="W1219" t="s">
        <v>4413</v>
      </c>
    </row>
    <row r="1220" spans="1:23">
      <c r="A1220">
        <v>17191309</v>
      </c>
      <c r="B1220">
        <v>20150706</v>
      </c>
      <c r="C1220">
        <v>0</v>
      </c>
      <c r="D1220">
        <v>3.9817600000000002E-2</v>
      </c>
      <c r="E1220" t="s">
        <v>2063</v>
      </c>
      <c r="F1220" t="s">
        <v>4414</v>
      </c>
      <c r="G1220" t="s">
        <v>6005</v>
      </c>
      <c r="H1220" t="s">
        <v>7265</v>
      </c>
      <c r="J1220" t="s">
        <v>4415</v>
      </c>
      <c r="K1220" t="s">
        <v>4416</v>
      </c>
      <c r="N1220" t="s">
        <v>2064</v>
      </c>
      <c r="R1220" t="s">
        <v>2059</v>
      </c>
      <c r="V1220" t="s">
        <v>2061</v>
      </c>
      <c r="W1220" t="s">
        <v>2062</v>
      </c>
    </row>
    <row r="1221" spans="1:23">
      <c r="A1221" t="s">
        <v>26</v>
      </c>
      <c r="B1221">
        <v>17191309</v>
      </c>
      <c r="C1221">
        <v>20150706</v>
      </c>
      <c r="D1221" t="s">
        <v>27</v>
      </c>
    </row>
    <row r="1222" spans="1:23">
      <c r="A1222" t="s">
        <v>28</v>
      </c>
      <c r="B1222" t="str">
        <f>HYPERLINK("http://node-02:8194/pid,17191309,20150706,prediction_time_crc,demographics&amp;P_Red&amp;P_Red2&amp;P_BP&amp;P_Cholesterol&amp;P_Diabetes&amp;P_Renal&amp;P_Liver&amp;P_White&amp;P_IONS&amp;drugs_heatmap&amp;RC","OpenViewer")</f>
        <v>OpenViewer</v>
      </c>
    </row>
    <row r="1224" spans="1:23">
      <c r="A1224">
        <v>17300157</v>
      </c>
      <c r="B1224">
        <v>20150218</v>
      </c>
      <c r="C1224">
        <v>0</v>
      </c>
      <c r="D1224">
        <v>3.63729E-2</v>
      </c>
      <c r="E1224" t="s">
        <v>2065</v>
      </c>
      <c r="F1224" t="s">
        <v>4417</v>
      </c>
      <c r="G1224" t="s">
        <v>6006</v>
      </c>
      <c r="H1224" t="s">
        <v>7266</v>
      </c>
    </row>
    <row r="1225" spans="1:23">
      <c r="A1225">
        <v>17300157</v>
      </c>
      <c r="B1225">
        <v>20150218</v>
      </c>
      <c r="C1225">
        <v>0</v>
      </c>
      <c r="D1225">
        <v>3.63729E-2</v>
      </c>
      <c r="E1225" t="s">
        <v>2066</v>
      </c>
      <c r="F1225" t="s">
        <v>4418</v>
      </c>
      <c r="G1225" t="s">
        <v>6007</v>
      </c>
      <c r="H1225" t="s">
        <v>7267</v>
      </c>
      <c r="J1225" t="s">
        <v>2067</v>
      </c>
      <c r="N1225" t="s">
        <v>2067</v>
      </c>
      <c r="R1225" t="s">
        <v>2067</v>
      </c>
      <c r="V1225" t="s">
        <v>2067</v>
      </c>
    </row>
    <row r="1226" spans="1:23">
      <c r="A1226">
        <v>17300157</v>
      </c>
      <c r="B1226">
        <v>20150218</v>
      </c>
      <c r="C1226">
        <v>0</v>
      </c>
      <c r="D1226">
        <v>3.63729E-2</v>
      </c>
      <c r="E1226" t="s">
        <v>2068</v>
      </c>
      <c r="F1226" t="s">
        <v>4419</v>
      </c>
      <c r="G1226" t="s">
        <v>6008</v>
      </c>
      <c r="H1226" t="s">
        <v>7268</v>
      </c>
      <c r="J1226" t="s">
        <v>4420</v>
      </c>
      <c r="K1226" t="s">
        <v>4421</v>
      </c>
      <c r="N1226" t="s">
        <v>2069</v>
      </c>
      <c r="R1226" t="s">
        <v>2077</v>
      </c>
      <c r="S1226" t="s">
        <v>2078</v>
      </c>
      <c r="V1226" t="s">
        <v>2069</v>
      </c>
    </row>
    <row r="1227" spans="1:23">
      <c r="A1227">
        <v>17300157</v>
      </c>
      <c r="B1227">
        <v>20150218</v>
      </c>
      <c r="C1227">
        <v>0</v>
      </c>
      <c r="D1227">
        <v>3.63729E-2</v>
      </c>
      <c r="E1227" t="s">
        <v>2070</v>
      </c>
      <c r="F1227" t="s">
        <v>4422</v>
      </c>
      <c r="G1227" t="s">
        <v>6009</v>
      </c>
      <c r="H1227" t="s">
        <v>7269</v>
      </c>
      <c r="J1227" t="s">
        <v>2077</v>
      </c>
      <c r="K1227" t="s">
        <v>2078</v>
      </c>
      <c r="N1227" t="s">
        <v>2071</v>
      </c>
      <c r="R1227" t="s">
        <v>2085</v>
      </c>
      <c r="S1227" t="s">
        <v>2086</v>
      </c>
      <c r="V1227" t="s">
        <v>2077</v>
      </c>
      <c r="W1227" t="s">
        <v>2078</v>
      </c>
    </row>
    <row r="1228" spans="1:23">
      <c r="A1228">
        <v>17300157</v>
      </c>
      <c r="B1228">
        <v>20150218</v>
      </c>
      <c r="C1228">
        <v>0</v>
      </c>
      <c r="D1228">
        <v>3.63729E-2</v>
      </c>
      <c r="E1228" t="s">
        <v>2072</v>
      </c>
      <c r="F1228" t="s">
        <v>4423</v>
      </c>
      <c r="G1228" t="s">
        <v>6010</v>
      </c>
      <c r="H1228" t="s">
        <v>7270</v>
      </c>
      <c r="J1228" t="s">
        <v>4424</v>
      </c>
      <c r="K1228" t="s">
        <v>4425</v>
      </c>
      <c r="N1228" t="s">
        <v>2073</v>
      </c>
      <c r="R1228" t="s">
        <v>4428</v>
      </c>
      <c r="S1228" t="s">
        <v>4429</v>
      </c>
    </row>
    <row r="1229" spans="1:23">
      <c r="A1229">
        <v>17300157</v>
      </c>
      <c r="B1229">
        <v>20150218</v>
      </c>
      <c r="C1229">
        <v>0</v>
      </c>
      <c r="D1229">
        <v>3.63729E-2</v>
      </c>
      <c r="E1229" t="s">
        <v>2074</v>
      </c>
      <c r="F1229" t="s">
        <v>4426</v>
      </c>
      <c r="G1229" t="s">
        <v>6011</v>
      </c>
      <c r="H1229" t="s">
        <v>7271</v>
      </c>
      <c r="J1229" t="s">
        <v>2069</v>
      </c>
      <c r="N1229" t="s">
        <v>2075</v>
      </c>
      <c r="R1229" t="s">
        <v>4424</v>
      </c>
      <c r="S1229" t="s">
        <v>4425</v>
      </c>
      <c r="V1229" t="s">
        <v>2075</v>
      </c>
    </row>
    <row r="1230" spans="1:23">
      <c r="A1230">
        <v>17300157</v>
      </c>
      <c r="B1230">
        <v>20150218</v>
      </c>
      <c r="C1230">
        <v>0</v>
      </c>
      <c r="D1230">
        <v>3.63729E-2</v>
      </c>
      <c r="E1230" t="s">
        <v>2076</v>
      </c>
      <c r="F1230" t="s">
        <v>4427</v>
      </c>
      <c r="G1230" t="s">
        <v>6012</v>
      </c>
      <c r="H1230" t="s">
        <v>7272</v>
      </c>
      <c r="J1230" t="s">
        <v>4428</v>
      </c>
      <c r="K1230" t="s">
        <v>4429</v>
      </c>
      <c r="N1230" t="s">
        <v>2077</v>
      </c>
      <c r="O1230" t="s">
        <v>2078</v>
      </c>
      <c r="R1230" t="s">
        <v>2069</v>
      </c>
      <c r="V1230" t="s">
        <v>2073</v>
      </c>
    </row>
    <row r="1231" spans="1:23">
      <c r="A1231">
        <v>17300157</v>
      </c>
      <c r="B1231">
        <v>20150218</v>
      </c>
      <c r="C1231">
        <v>0</v>
      </c>
      <c r="D1231">
        <v>3.63729E-2</v>
      </c>
      <c r="E1231" t="s">
        <v>2079</v>
      </c>
      <c r="F1231" t="s">
        <v>4430</v>
      </c>
      <c r="G1231" t="s">
        <v>6013</v>
      </c>
      <c r="H1231" t="s">
        <v>7273</v>
      </c>
      <c r="J1231" t="s">
        <v>4431</v>
      </c>
      <c r="K1231" t="s">
        <v>4432</v>
      </c>
      <c r="L1231" t="s">
        <v>4433</v>
      </c>
      <c r="N1231" t="s">
        <v>2080</v>
      </c>
      <c r="V1231" t="s">
        <v>2080</v>
      </c>
    </row>
    <row r="1232" spans="1:23">
      <c r="A1232">
        <v>17300157</v>
      </c>
      <c r="B1232">
        <v>20150218</v>
      </c>
      <c r="C1232">
        <v>0</v>
      </c>
      <c r="D1232">
        <v>3.63729E-2</v>
      </c>
      <c r="E1232" t="s">
        <v>2081</v>
      </c>
      <c r="F1232" t="s">
        <v>4434</v>
      </c>
      <c r="G1232" t="s">
        <v>6014</v>
      </c>
      <c r="H1232" t="s">
        <v>7274</v>
      </c>
      <c r="J1232" t="s">
        <v>4435</v>
      </c>
      <c r="N1232" t="s">
        <v>2082</v>
      </c>
      <c r="O1232" t="s">
        <v>2083</v>
      </c>
      <c r="R1232" t="s">
        <v>2073</v>
      </c>
      <c r="V1232" t="s">
        <v>2071</v>
      </c>
    </row>
    <row r="1233" spans="1:23">
      <c r="A1233">
        <v>17300157</v>
      </c>
      <c r="B1233">
        <v>20150218</v>
      </c>
      <c r="C1233">
        <v>0</v>
      </c>
      <c r="D1233">
        <v>3.63729E-2</v>
      </c>
      <c r="E1233" t="s">
        <v>2084</v>
      </c>
      <c r="F1233" t="s">
        <v>4436</v>
      </c>
      <c r="G1233" t="s">
        <v>6015</v>
      </c>
      <c r="H1233" t="s">
        <v>7275</v>
      </c>
      <c r="J1233" t="s">
        <v>4437</v>
      </c>
      <c r="K1233" t="s">
        <v>4438</v>
      </c>
      <c r="L1233" t="s">
        <v>4439</v>
      </c>
      <c r="N1233" t="s">
        <v>2085</v>
      </c>
      <c r="O1233" t="s">
        <v>2086</v>
      </c>
      <c r="R1233" t="s">
        <v>2071</v>
      </c>
      <c r="V1233" t="s">
        <v>2085</v>
      </c>
      <c r="W1233" t="s">
        <v>2086</v>
      </c>
    </row>
    <row r="1234" spans="1:23">
      <c r="A1234" t="s">
        <v>26</v>
      </c>
      <c r="B1234">
        <v>17300157</v>
      </c>
      <c r="C1234">
        <v>20150218</v>
      </c>
      <c r="D1234" t="s">
        <v>27</v>
      </c>
    </row>
    <row r="1235" spans="1:23">
      <c r="A1235" t="s">
        <v>28</v>
      </c>
      <c r="B1235" t="str">
        <f>HYPERLINK("http://node-02:8194/pid,17300157,20150218,prediction_time_crc,demographics&amp;P_Red&amp;P_Red2&amp;P_BP&amp;P_Cholesterol&amp;P_Diabetes&amp;P_Renal&amp;P_Liver&amp;P_White&amp;P_IONS&amp;drugs_heatmap&amp;RC","OpenViewer")</f>
        <v>OpenViewer</v>
      </c>
    </row>
    <row r="1237" spans="1:23">
      <c r="A1237">
        <v>17452953</v>
      </c>
      <c r="B1237">
        <v>20150520</v>
      </c>
      <c r="C1237">
        <v>0</v>
      </c>
      <c r="D1237">
        <v>6.3494400000000006E-2</v>
      </c>
      <c r="E1237" t="s">
        <v>2087</v>
      </c>
      <c r="F1237" t="s">
        <v>4440</v>
      </c>
      <c r="G1237" t="s">
        <v>6016</v>
      </c>
      <c r="H1237" t="s">
        <v>7276</v>
      </c>
    </row>
    <row r="1238" spans="1:23">
      <c r="A1238">
        <v>17452953</v>
      </c>
      <c r="B1238">
        <v>20150520</v>
      </c>
      <c r="C1238">
        <v>0</v>
      </c>
      <c r="D1238">
        <v>6.3494400000000006E-2</v>
      </c>
      <c r="E1238" t="s">
        <v>2088</v>
      </c>
      <c r="F1238" t="s">
        <v>4441</v>
      </c>
      <c r="G1238" t="s">
        <v>6017</v>
      </c>
      <c r="H1238" t="s">
        <v>7277</v>
      </c>
      <c r="J1238" t="s">
        <v>4442</v>
      </c>
      <c r="K1238" t="s">
        <v>4443</v>
      </c>
      <c r="N1238" t="s">
        <v>2089</v>
      </c>
      <c r="R1238" t="s">
        <v>2089</v>
      </c>
      <c r="V1238" t="s">
        <v>2089</v>
      </c>
    </row>
    <row r="1239" spans="1:23">
      <c r="A1239">
        <v>17452953</v>
      </c>
      <c r="B1239">
        <v>20150520</v>
      </c>
      <c r="C1239">
        <v>0</v>
      </c>
      <c r="D1239">
        <v>6.3494400000000006E-2</v>
      </c>
      <c r="E1239" t="s">
        <v>2090</v>
      </c>
      <c r="F1239" t="s">
        <v>4444</v>
      </c>
      <c r="G1239" t="s">
        <v>6018</v>
      </c>
      <c r="H1239" t="s">
        <v>7278</v>
      </c>
      <c r="J1239" t="s">
        <v>4445</v>
      </c>
      <c r="K1239" t="s">
        <v>4446</v>
      </c>
      <c r="R1239" t="s">
        <v>2092</v>
      </c>
    </row>
    <row r="1240" spans="1:23">
      <c r="A1240">
        <v>17452953</v>
      </c>
      <c r="B1240">
        <v>20150520</v>
      </c>
      <c r="C1240">
        <v>0</v>
      </c>
      <c r="D1240">
        <v>6.3494400000000006E-2</v>
      </c>
      <c r="E1240" t="s">
        <v>2091</v>
      </c>
      <c r="F1240" t="s">
        <v>4447</v>
      </c>
      <c r="G1240" t="s">
        <v>6019</v>
      </c>
      <c r="H1240" t="s">
        <v>7279</v>
      </c>
      <c r="J1240" t="s">
        <v>2092</v>
      </c>
      <c r="N1240" t="s">
        <v>2092</v>
      </c>
      <c r="R1240" t="s">
        <v>7816</v>
      </c>
      <c r="S1240" t="s">
        <v>7817</v>
      </c>
      <c r="V1240" t="s">
        <v>2092</v>
      </c>
    </row>
    <row r="1241" spans="1:23">
      <c r="A1241">
        <v>17452953</v>
      </c>
      <c r="B1241">
        <v>20150520</v>
      </c>
      <c r="C1241">
        <v>0</v>
      </c>
      <c r="D1241">
        <v>6.3494400000000006E-2</v>
      </c>
      <c r="E1241" t="s">
        <v>2093</v>
      </c>
      <c r="F1241" t="s">
        <v>4448</v>
      </c>
      <c r="G1241" t="s">
        <v>6020</v>
      </c>
      <c r="H1241" t="s">
        <v>7280</v>
      </c>
      <c r="J1241" t="s">
        <v>2089</v>
      </c>
      <c r="N1241" t="s">
        <v>2094</v>
      </c>
      <c r="R1241" t="s">
        <v>7818</v>
      </c>
      <c r="S1241" t="s">
        <v>7819</v>
      </c>
      <c r="V1241" t="s">
        <v>2099</v>
      </c>
      <c r="W1241" t="s">
        <v>2100</v>
      </c>
    </row>
    <row r="1242" spans="1:23">
      <c r="A1242">
        <v>17452953</v>
      </c>
      <c r="B1242">
        <v>20150520</v>
      </c>
      <c r="C1242">
        <v>0</v>
      </c>
      <c r="D1242">
        <v>6.3494400000000006E-2</v>
      </c>
      <c r="E1242" t="s">
        <v>2095</v>
      </c>
      <c r="F1242" t="s">
        <v>4449</v>
      </c>
      <c r="G1242" t="s">
        <v>6021</v>
      </c>
      <c r="H1242" t="s">
        <v>7281</v>
      </c>
      <c r="N1242" t="s">
        <v>2096</v>
      </c>
      <c r="O1242" t="s">
        <v>2097</v>
      </c>
      <c r="R1242" t="s">
        <v>6025</v>
      </c>
      <c r="V1242" t="s">
        <v>2094</v>
      </c>
    </row>
    <row r="1243" spans="1:23">
      <c r="A1243">
        <v>17452953</v>
      </c>
      <c r="B1243">
        <v>20150520</v>
      </c>
      <c r="C1243">
        <v>0</v>
      </c>
      <c r="D1243">
        <v>6.3494400000000006E-2</v>
      </c>
      <c r="E1243" t="s">
        <v>2098</v>
      </c>
      <c r="F1243" t="s">
        <v>4450</v>
      </c>
      <c r="G1243" t="s">
        <v>6022</v>
      </c>
      <c r="H1243" t="s">
        <v>7282</v>
      </c>
      <c r="J1243" t="s">
        <v>2096</v>
      </c>
      <c r="K1243" t="s">
        <v>2097</v>
      </c>
      <c r="N1243" t="s">
        <v>2099</v>
      </c>
      <c r="O1243" t="s">
        <v>2100</v>
      </c>
      <c r="V1243" t="s">
        <v>2096</v>
      </c>
      <c r="W1243" t="s">
        <v>2097</v>
      </c>
    </row>
    <row r="1244" spans="1:23">
      <c r="A1244">
        <v>17452953</v>
      </c>
      <c r="B1244">
        <v>20150520</v>
      </c>
      <c r="C1244">
        <v>0</v>
      </c>
      <c r="D1244">
        <v>6.3494400000000006E-2</v>
      </c>
      <c r="E1244" t="s">
        <v>2101</v>
      </c>
      <c r="F1244" t="s">
        <v>4451</v>
      </c>
      <c r="G1244" t="s">
        <v>6023</v>
      </c>
      <c r="H1244" t="s">
        <v>7283</v>
      </c>
      <c r="J1244" t="s">
        <v>2099</v>
      </c>
      <c r="K1244" t="s">
        <v>2100</v>
      </c>
      <c r="N1244" t="s">
        <v>2102</v>
      </c>
      <c r="R1244" t="s">
        <v>7820</v>
      </c>
      <c r="S1244" t="s">
        <v>7821</v>
      </c>
      <c r="V1244" t="s">
        <v>2104</v>
      </c>
    </row>
    <row r="1245" spans="1:23">
      <c r="A1245">
        <v>17452953</v>
      </c>
      <c r="B1245">
        <v>20150520</v>
      </c>
      <c r="C1245">
        <v>0</v>
      </c>
      <c r="D1245">
        <v>6.3494400000000006E-2</v>
      </c>
      <c r="E1245" t="s">
        <v>2103</v>
      </c>
      <c r="F1245" t="s">
        <v>4452</v>
      </c>
      <c r="G1245" t="s">
        <v>6024</v>
      </c>
      <c r="H1245" t="s">
        <v>7284</v>
      </c>
      <c r="J1245" t="s">
        <v>4453</v>
      </c>
      <c r="N1245" t="s">
        <v>2104</v>
      </c>
      <c r="R1245" t="s">
        <v>2099</v>
      </c>
      <c r="S1245" t="s">
        <v>2100</v>
      </c>
      <c r="V1245" t="s">
        <v>6025</v>
      </c>
    </row>
    <row r="1246" spans="1:23">
      <c r="A1246">
        <v>17452953</v>
      </c>
      <c r="B1246">
        <v>20150520</v>
      </c>
      <c r="C1246">
        <v>0</v>
      </c>
      <c r="D1246">
        <v>6.3494400000000006E-2</v>
      </c>
      <c r="E1246" t="s">
        <v>2105</v>
      </c>
      <c r="F1246" t="s">
        <v>4454</v>
      </c>
      <c r="G1246" t="s">
        <v>6026</v>
      </c>
      <c r="H1246" t="s">
        <v>7285</v>
      </c>
      <c r="J1246" t="s">
        <v>4455</v>
      </c>
      <c r="K1246" t="s">
        <v>4456</v>
      </c>
      <c r="N1246" t="s">
        <v>2106</v>
      </c>
      <c r="R1246" t="s">
        <v>2102</v>
      </c>
      <c r="V1246" t="s">
        <v>2106</v>
      </c>
    </row>
    <row r="1247" spans="1:23">
      <c r="A1247" t="s">
        <v>26</v>
      </c>
      <c r="B1247">
        <v>17452953</v>
      </c>
      <c r="C1247">
        <v>20150520</v>
      </c>
      <c r="D1247" t="s">
        <v>27</v>
      </c>
    </row>
    <row r="1248" spans="1:23">
      <c r="A1248" t="s">
        <v>28</v>
      </c>
      <c r="B1248" t="str">
        <f>HYPERLINK("http://node-02:8194/pid,17452953,20150520,prediction_time_crc,demographics&amp;P_Red&amp;P_Red2&amp;P_BP&amp;P_Cholesterol&amp;P_Diabetes&amp;P_Renal&amp;P_Liver&amp;P_White&amp;P_IONS&amp;drugs_heatmap&amp;RC","OpenViewer")</f>
        <v>OpenViewer</v>
      </c>
    </row>
    <row r="1250" spans="1:23">
      <c r="A1250">
        <v>17612281</v>
      </c>
      <c r="B1250">
        <v>20150722</v>
      </c>
      <c r="C1250">
        <v>1</v>
      </c>
      <c r="D1250">
        <v>0.94434300000000004</v>
      </c>
      <c r="E1250" t="s">
        <v>2107</v>
      </c>
      <c r="F1250" t="s">
        <v>4457</v>
      </c>
      <c r="G1250" t="s">
        <v>6027</v>
      </c>
      <c r="H1250" t="s">
        <v>7286</v>
      </c>
      <c r="J1250" t="s">
        <v>2117</v>
      </c>
      <c r="K1250" t="s">
        <v>2118</v>
      </c>
      <c r="N1250" t="s">
        <v>2108</v>
      </c>
      <c r="R1250" t="s">
        <v>2108</v>
      </c>
      <c r="V1250" t="s">
        <v>2108</v>
      </c>
    </row>
    <row r="1251" spans="1:23">
      <c r="A1251">
        <v>17612281</v>
      </c>
      <c r="B1251">
        <v>20150722</v>
      </c>
      <c r="C1251">
        <v>1</v>
      </c>
      <c r="D1251">
        <v>0.94434300000000004</v>
      </c>
      <c r="E1251" t="s">
        <v>2109</v>
      </c>
      <c r="F1251" t="s">
        <v>4458</v>
      </c>
      <c r="G1251" t="s">
        <v>6028</v>
      </c>
      <c r="H1251" t="s">
        <v>7287</v>
      </c>
      <c r="J1251" t="s">
        <v>2113</v>
      </c>
      <c r="N1251" t="s">
        <v>2110</v>
      </c>
      <c r="R1251" t="s">
        <v>7822</v>
      </c>
      <c r="S1251" t="s">
        <v>7823</v>
      </c>
    </row>
    <row r="1252" spans="1:23">
      <c r="A1252">
        <v>17612281</v>
      </c>
      <c r="B1252">
        <v>20150722</v>
      </c>
      <c r="C1252">
        <v>1</v>
      </c>
      <c r="D1252">
        <v>0.94434300000000004</v>
      </c>
      <c r="E1252" t="s">
        <v>2111</v>
      </c>
      <c r="F1252" t="s">
        <v>4459</v>
      </c>
      <c r="G1252" t="s">
        <v>6029</v>
      </c>
      <c r="H1252" t="s">
        <v>7288</v>
      </c>
      <c r="J1252" t="s">
        <v>4460</v>
      </c>
      <c r="K1252" t="s">
        <v>4461</v>
      </c>
      <c r="R1252" t="s">
        <v>2115</v>
      </c>
      <c r="V1252" t="s">
        <v>2110</v>
      </c>
    </row>
    <row r="1253" spans="1:23">
      <c r="A1253">
        <v>17612281</v>
      </c>
      <c r="B1253">
        <v>20150722</v>
      </c>
      <c r="C1253">
        <v>1</v>
      </c>
      <c r="D1253">
        <v>0.94434300000000004</v>
      </c>
      <c r="E1253" t="s">
        <v>2112</v>
      </c>
      <c r="F1253" t="s">
        <v>4462</v>
      </c>
      <c r="G1253" t="s">
        <v>6030</v>
      </c>
      <c r="H1253" t="s">
        <v>7289</v>
      </c>
      <c r="J1253" t="s">
        <v>2110</v>
      </c>
      <c r="N1253" t="s">
        <v>2113</v>
      </c>
      <c r="R1253" t="s">
        <v>2113</v>
      </c>
      <c r="V1253" t="s">
        <v>2120</v>
      </c>
    </row>
    <row r="1254" spans="1:23">
      <c r="A1254">
        <v>17612281</v>
      </c>
      <c r="B1254">
        <v>20150722</v>
      </c>
      <c r="C1254">
        <v>1</v>
      </c>
      <c r="D1254">
        <v>0.94434300000000004</v>
      </c>
      <c r="E1254" t="s">
        <v>2114</v>
      </c>
      <c r="F1254" t="s">
        <v>4463</v>
      </c>
      <c r="G1254" t="s">
        <v>6031</v>
      </c>
      <c r="H1254" t="s">
        <v>7290</v>
      </c>
      <c r="J1254" t="s">
        <v>2122</v>
      </c>
      <c r="K1254" t="s">
        <v>2123</v>
      </c>
      <c r="L1254" t="s">
        <v>2124</v>
      </c>
      <c r="N1254" t="s">
        <v>2115</v>
      </c>
      <c r="R1254" t="s">
        <v>2122</v>
      </c>
      <c r="S1254" t="s">
        <v>2123</v>
      </c>
      <c r="T1254" t="s">
        <v>2124</v>
      </c>
      <c r="V1254" t="s">
        <v>2115</v>
      </c>
    </row>
    <row r="1255" spans="1:23">
      <c r="A1255">
        <v>17612281</v>
      </c>
      <c r="B1255">
        <v>20150722</v>
      </c>
      <c r="C1255">
        <v>1</v>
      </c>
      <c r="D1255">
        <v>0.94434300000000004</v>
      </c>
      <c r="E1255" t="s">
        <v>2116</v>
      </c>
      <c r="F1255" t="s">
        <v>4464</v>
      </c>
      <c r="G1255" t="s">
        <v>6032</v>
      </c>
      <c r="H1255" t="s">
        <v>7291</v>
      </c>
      <c r="J1255" t="s">
        <v>4465</v>
      </c>
      <c r="N1255" t="s">
        <v>2117</v>
      </c>
      <c r="O1255" t="s">
        <v>2118</v>
      </c>
      <c r="R1255" t="s">
        <v>4465</v>
      </c>
      <c r="V1255" t="s">
        <v>2126</v>
      </c>
    </row>
    <row r="1256" spans="1:23">
      <c r="A1256">
        <v>17612281</v>
      </c>
      <c r="B1256">
        <v>20150722</v>
      </c>
      <c r="C1256">
        <v>1</v>
      </c>
      <c r="D1256">
        <v>0.94434300000000004</v>
      </c>
      <c r="E1256" t="s">
        <v>2119</v>
      </c>
      <c r="F1256" t="s">
        <v>4466</v>
      </c>
      <c r="G1256" t="s">
        <v>6033</v>
      </c>
      <c r="H1256" t="s">
        <v>7292</v>
      </c>
      <c r="N1256" t="s">
        <v>2120</v>
      </c>
      <c r="R1256" t="s">
        <v>2117</v>
      </c>
      <c r="S1256" t="s">
        <v>2118</v>
      </c>
      <c r="V1256" t="s">
        <v>2117</v>
      </c>
      <c r="W1256" t="s">
        <v>2118</v>
      </c>
    </row>
    <row r="1257" spans="1:23">
      <c r="A1257">
        <v>17612281</v>
      </c>
      <c r="B1257">
        <v>20150722</v>
      </c>
      <c r="C1257">
        <v>1</v>
      </c>
      <c r="D1257">
        <v>0.94434300000000004</v>
      </c>
      <c r="E1257" t="s">
        <v>2121</v>
      </c>
      <c r="F1257" t="s">
        <v>4467</v>
      </c>
      <c r="G1257" t="s">
        <v>6034</v>
      </c>
      <c r="H1257" t="s">
        <v>7293</v>
      </c>
      <c r="J1257" t="s">
        <v>2108</v>
      </c>
      <c r="N1257" t="s">
        <v>2122</v>
      </c>
      <c r="O1257" t="s">
        <v>2123</v>
      </c>
      <c r="P1257" t="s">
        <v>2124</v>
      </c>
      <c r="R1257" t="s">
        <v>4472</v>
      </c>
      <c r="V1257" t="s">
        <v>6035</v>
      </c>
      <c r="W1257" t="s">
        <v>6036</v>
      </c>
    </row>
    <row r="1258" spans="1:23">
      <c r="A1258">
        <v>17612281</v>
      </c>
      <c r="B1258">
        <v>20150722</v>
      </c>
      <c r="C1258">
        <v>1</v>
      </c>
      <c r="D1258">
        <v>0.94434300000000004</v>
      </c>
      <c r="E1258" t="s">
        <v>2125</v>
      </c>
      <c r="F1258" t="s">
        <v>4468</v>
      </c>
      <c r="G1258" t="s">
        <v>6037</v>
      </c>
      <c r="H1258" t="s">
        <v>7294</v>
      </c>
      <c r="J1258" t="s">
        <v>4469</v>
      </c>
      <c r="K1258" t="s">
        <v>4470</v>
      </c>
      <c r="N1258" t="s">
        <v>2126</v>
      </c>
      <c r="R1258" t="s">
        <v>2120</v>
      </c>
      <c r="V1258" t="s">
        <v>4465</v>
      </c>
    </row>
    <row r="1259" spans="1:23">
      <c r="A1259">
        <v>17612281</v>
      </c>
      <c r="B1259">
        <v>20150722</v>
      </c>
      <c r="C1259">
        <v>1</v>
      </c>
      <c r="D1259">
        <v>0.94434300000000004</v>
      </c>
      <c r="E1259" t="s">
        <v>2127</v>
      </c>
      <c r="F1259" t="s">
        <v>4471</v>
      </c>
      <c r="G1259" t="s">
        <v>6038</v>
      </c>
      <c r="H1259" t="s">
        <v>7295</v>
      </c>
      <c r="J1259" t="s">
        <v>4472</v>
      </c>
      <c r="N1259" t="s">
        <v>2128</v>
      </c>
      <c r="R1259" t="s">
        <v>2110</v>
      </c>
      <c r="V1259" t="s">
        <v>2128</v>
      </c>
    </row>
    <row r="1260" spans="1:23">
      <c r="A1260" t="s">
        <v>26</v>
      </c>
      <c r="B1260">
        <v>17612281</v>
      </c>
      <c r="C1260">
        <v>20150722</v>
      </c>
      <c r="D1260" t="s">
        <v>27</v>
      </c>
    </row>
    <row r="1261" spans="1:23">
      <c r="A1261" t="s">
        <v>28</v>
      </c>
      <c r="B1261" t="str">
        <f>HYPERLINK("http://node-02:8194/pid,17612281,20150722,prediction_time_crc,demographics&amp;P_Red&amp;P_Red2&amp;P_BP&amp;P_Cholesterol&amp;P_Diabetes&amp;P_Renal&amp;P_Liver&amp;P_White&amp;P_IONS&amp;drugs_heatmap&amp;RC","OpenViewer")</f>
        <v>OpenViewer</v>
      </c>
    </row>
    <row r="1263" spans="1:23">
      <c r="A1263">
        <v>17803716</v>
      </c>
      <c r="B1263">
        <v>20150616</v>
      </c>
      <c r="C1263">
        <v>0</v>
      </c>
      <c r="D1263">
        <v>2.37433E-3</v>
      </c>
      <c r="E1263" t="s">
        <v>2129</v>
      </c>
      <c r="F1263" t="s">
        <v>4473</v>
      </c>
      <c r="G1263" t="s">
        <v>6039</v>
      </c>
      <c r="H1263" t="s">
        <v>7296</v>
      </c>
    </row>
    <row r="1264" spans="1:23">
      <c r="A1264">
        <v>17803716</v>
      </c>
      <c r="B1264">
        <v>20150616</v>
      </c>
      <c r="C1264">
        <v>0</v>
      </c>
      <c r="D1264">
        <v>2.37433E-3</v>
      </c>
      <c r="E1264" t="s">
        <v>2130</v>
      </c>
      <c r="F1264" t="s">
        <v>4474</v>
      </c>
      <c r="G1264" t="s">
        <v>6040</v>
      </c>
      <c r="H1264" t="s">
        <v>7297</v>
      </c>
      <c r="J1264" t="s">
        <v>2141</v>
      </c>
      <c r="K1264" t="s">
        <v>2142</v>
      </c>
      <c r="N1264" t="s">
        <v>2131</v>
      </c>
      <c r="O1264" t="s">
        <v>2132</v>
      </c>
      <c r="R1264" t="s">
        <v>2138</v>
      </c>
      <c r="S1264" t="s">
        <v>2139</v>
      </c>
      <c r="V1264" t="s">
        <v>2131</v>
      </c>
      <c r="W1264" t="s">
        <v>2132</v>
      </c>
    </row>
    <row r="1265" spans="1:23">
      <c r="A1265">
        <v>17803716</v>
      </c>
      <c r="B1265">
        <v>20150616</v>
      </c>
      <c r="C1265">
        <v>0</v>
      </c>
      <c r="D1265">
        <v>2.37433E-3</v>
      </c>
      <c r="E1265" t="s">
        <v>2133</v>
      </c>
      <c r="F1265" t="s">
        <v>4475</v>
      </c>
      <c r="G1265" t="s">
        <v>6041</v>
      </c>
      <c r="H1265" t="s">
        <v>7298</v>
      </c>
      <c r="J1265" t="s">
        <v>2151</v>
      </c>
      <c r="K1265" t="s">
        <v>2152</v>
      </c>
      <c r="N1265" t="s">
        <v>2134</v>
      </c>
      <c r="R1265" t="s">
        <v>7824</v>
      </c>
      <c r="V1265" t="s">
        <v>2136</v>
      </c>
    </row>
    <row r="1266" spans="1:23">
      <c r="A1266">
        <v>17803716</v>
      </c>
      <c r="B1266">
        <v>20150616</v>
      </c>
      <c r="C1266">
        <v>0</v>
      </c>
      <c r="D1266">
        <v>2.37433E-3</v>
      </c>
      <c r="E1266" t="s">
        <v>2135</v>
      </c>
      <c r="F1266" t="s">
        <v>4476</v>
      </c>
      <c r="G1266" t="s">
        <v>6042</v>
      </c>
      <c r="H1266" t="s">
        <v>7299</v>
      </c>
      <c r="J1266" t="s">
        <v>4477</v>
      </c>
      <c r="K1266" t="s">
        <v>4478</v>
      </c>
      <c r="N1266" t="s">
        <v>2136</v>
      </c>
      <c r="R1266" t="s">
        <v>7825</v>
      </c>
      <c r="S1266" t="s">
        <v>7826</v>
      </c>
      <c r="V1266" t="s">
        <v>2138</v>
      </c>
      <c r="W1266" t="s">
        <v>2139</v>
      </c>
    </row>
    <row r="1267" spans="1:23">
      <c r="A1267">
        <v>17803716</v>
      </c>
      <c r="B1267">
        <v>20150616</v>
      </c>
      <c r="C1267">
        <v>0</v>
      </c>
      <c r="D1267">
        <v>2.37433E-3</v>
      </c>
      <c r="E1267" t="s">
        <v>2137</v>
      </c>
      <c r="F1267" t="s">
        <v>4479</v>
      </c>
      <c r="G1267" t="s">
        <v>6043</v>
      </c>
      <c r="H1267" t="s">
        <v>7300</v>
      </c>
      <c r="J1267" t="s">
        <v>2134</v>
      </c>
      <c r="N1267" t="s">
        <v>2138</v>
      </c>
      <c r="O1267" t="s">
        <v>2139</v>
      </c>
      <c r="R1267" t="s">
        <v>2141</v>
      </c>
      <c r="S1267" t="s">
        <v>2142</v>
      </c>
      <c r="V1267" t="s">
        <v>2147</v>
      </c>
    </row>
    <row r="1268" spans="1:23">
      <c r="A1268">
        <v>17803716</v>
      </c>
      <c r="B1268">
        <v>20150616</v>
      </c>
      <c r="C1268">
        <v>0</v>
      </c>
      <c r="D1268">
        <v>2.37433E-3</v>
      </c>
      <c r="E1268" t="s">
        <v>2140</v>
      </c>
      <c r="F1268" t="s">
        <v>4480</v>
      </c>
      <c r="G1268" t="s">
        <v>6044</v>
      </c>
      <c r="H1268" t="s">
        <v>7301</v>
      </c>
      <c r="J1268" t="s">
        <v>4481</v>
      </c>
      <c r="N1268" t="s">
        <v>2141</v>
      </c>
      <c r="O1268" t="s">
        <v>2142</v>
      </c>
      <c r="R1268" t="s">
        <v>7827</v>
      </c>
      <c r="V1268" t="s">
        <v>2134</v>
      </c>
    </row>
    <row r="1269" spans="1:23">
      <c r="A1269">
        <v>17803716</v>
      </c>
      <c r="B1269">
        <v>20150616</v>
      </c>
      <c r="C1269">
        <v>0</v>
      </c>
      <c r="D1269">
        <v>2.37433E-3</v>
      </c>
      <c r="E1269" t="s">
        <v>2143</v>
      </c>
      <c r="F1269" t="s">
        <v>4482</v>
      </c>
      <c r="G1269" t="s">
        <v>6045</v>
      </c>
      <c r="H1269" t="s">
        <v>7302</v>
      </c>
      <c r="J1269" t="s">
        <v>2131</v>
      </c>
      <c r="K1269" t="s">
        <v>2132</v>
      </c>
      <c r="N1269" t="s">
        <v>2144</v>
      </c>
      <c r="O1269" t="s">
        <v>2145</v>
      </c>
      <c r="R1269" t="s">
        <v>2134</v>
      </c>
      <c r="V1269" t="s">
        <v>6046</v>
      </c>
    </row>
    <row r="1270" spans="1:23">
      <c r="A1270">
        <v>17803716</v>
      </c>
      <c r="B1270">
        <v>20150616</v>
      </c>
      <c r="C1270">
        <v>0</v>
      </c>
      <c r="D1270">
        <v>2.37433E-3</v>
      </c>
      <c r="E1270" t="s">
        <v>2146</v>
      </c>
      <c r="F1270" t="s">
        <v>4483</v>
      </c>
      <c r="G1270" t="s">
        <v>6047</v>
      </c>
      <c r="H1270" t="s">
        <v>7303</v>
      </c>
      <c r="J1270" t="s">
        <v>2136</v>
      </c>
      <c r="N1270" t="s">
        <v>2147</v>
      </c>
      <c r="R1270" t="s">
        <v>7828</v>
      </c>
      <c r="S1270" t="s">
        <v>7829</v>
      </c>
      <c r="V1270" t="s">
        <v>2149</v>
      </c>
    </row>
    <row r="1271" spans="1:23">
      <c r="A1271">
        <v>17803716</v>
      </c>
      <c r="B1271">
        <v>20150616</v>
      </c>
      <c r="C1271">
        <v>0</v>
      </c>
      <c r="D1271">
        <v>2.37433E-3</v>
      </c>
      <c r="E1271" t="s">
        <v>2148</v>
      </c>
      <c r="F1271" t="s">
        <v>4484</v>
      </c>
      <c r="G1271" t="s">
        <v>6048</v>
      </c>
      <c r="H1271" t="s">
        <v>7304</v>
      </c>
      <c r="J1271" t="s">
        <v>4485</v>
      </c>
      <c r="N1271" t="s">
        <v>2149</v>
      </c>
      <c r="R1271" t="s">
        <v>7830</v>
      </c>
      <c r="V1271" t="s">
        <v>6049</v>
      </c>
    </row>
    <row r="1272" spans="1:23">
      <c r="A1272">
        <v>17803716</v>
      </c>
      <c r="B1272">
        <v>20150616</v>
      </c>
      <c r="C1272">
        <v>0</v>
      </c>
      <c r="D1272">
        <v>2.37433E-3</v>
      </c>
      <c r="E1272" t="s">
        <v>2150</v>
      </c>
      <c r="F1272" t="s">
        <v>4486</v>
      </c>
      <c r="G1272" t="s">
        <v>6050</v>
      </c>
      <c r="H1272" t="s">
        <v>7305</v>
      </c>
      <c r="J1272" t="s">
        <v>4487</v>
      </c>
      <c r="K1272" t="s">
        <v>4488</v>
      </c>
      <c r="N1272" t="s">
        <v>2151</v>
      </c>
      <c r="O1272" t="s">
        <v>2152</v>
      </c>
      <c r="R1272" t="s">
        <v>7831</v>
      </c>
      <c r="V1272" t="s">
        <v>6051</v>
      </c>
    </row>
    <row r="1273" spans="1:23">
      <c r="A1273" t="s">
        <v>26</v>
      </c>
      <c r="B1273">
        <v>17803716</v>
      </c>
      <c r="C1273">
        <v>20150616</v>
      </c>
      <c r="D1273" t="s">
        <v>27</v>
      </c>
    </row>
    <row r="1274" spans="1:23">
      <c r="A1274" t="s">
        <v>28</v>
      </c>
      <c r="B1274" t="str">
        <f>HYPERLINK("http://node-02:8194/pid,17803716,20150616,prediction_time_crc,demographics&amp;P_Red&amp;P_Red2&amp;P_BP&amp;P_Cholesterol&amp;P_Diabetes&amp;P_Renal&amp;P_Liver&amp;P_White&amp;P_IONS&amp;drugs_heatmap&amp;RC","OpenViewer")</f>
        <v>OpenViewer</v>
      </c>
    </row>
    <row r="1276" spans="1:23">
      <c r="A1276">
        <v>17836708</v>
      </c>
      <c r="B1276">
        <v>20150609</v>
      </c>
      <c r="C1276">
        <v>0</v>
      </c>
      <c r="D1276">
        <v>5.5846399999999997E-2</v>
      </c>
      <c r="E1276" t="s">
        <v>2153</v>
      </c>
      <c r="F1276" t="s">
        <v>4489</v>
      </c>
      <c r="G1276" t="s">
        <v>6052</v>
      </c>
      <c r="H1276" t="s">
        <v>7306</v>
      </c>
    </row>
    <row r="1277" spans="1:23">
      <c r="A1277">
        <v>17836708</v>
      </c>
      <c r="B1277">
        <v>20150609</v>
      </c>
      <c r="C1277">
        <v>0</v>
      </c>
      <c r="D1277">
        <v>5.5846399999999997E-2</v>
      </c>
      <c r="E1277" t="s">
        <v>2154</v>
      </c>
      <c r="F1277" t="s">
        <v>4490</v>
      </c>
      <c r="G1277" t="s">
        <v>6053</v>
      </c>
      <c r="H1277" t="s">
        <v>7307</v>
      </c>
      <c r="J1277" t="s">
        <v>2155</v>
      </c>
      <c r="N1277" t="s">
        <v>2155</v>
      </c>
      <c r="R1277" t="s">
        <v>2155</v>
      </c>
      <c r="V1277" t="s">
        <v>2155</v>
      </c>
    </row>
    <row r="1278" spans="1:23">
      <c r="A1278">
        <v>17836708</v>
      </c>
      <c r="B1278">
        <v>20150609</v>
      </c>
      <c r="C1278">
        <v>0</v>
      </c>
      <c r="D1278">
        <v>5.5846399999999997E-2</v>
      </c>
      <c r="E1278" t="s">
        <v>2156</v>
      </c>
      <c r="F1278" t="s">
        <v>4491</v>
      </c>
      <c r="G1278" t="s">
        <v>6054</v>
      </c>
      <c r="H1278" t="s">
        <v>7308</v>
      </c>
      <c r="J1278" t="s">
        <v>4492</v>
      </c>
      <c r="K1278" t="s">
        <v>4493</v>
      </c>
      <c r="N1278" t="s">
        <v>2157</v>
      </c>
      <c r="O1278" t="s">
        <v>2158</v>
      </c>
      <c r="R1278" t="s">
        <v>4502</v>
      </c>
      <c r="S1278" t="s">
        <v>4503</v>
      </c>
      <c r="V1278" t="s">
        <v>2160</v>
      </c>
      <c r="W1278" t="s">
        <v>2161</v>
      </c>
    </row>
    <row r="1279" spans="1:23">
      <c r="A1279">
        <v>17836708</v>
      </c>
      <c r="B1279">
        <v>20150609</v>
      </c>
      <c r="C1279">
        <v>0</v>
      </c>
      <c r="D1279">
        <v>5.5846399999999997E-2</v>
      </c>
      <c r="E1279" t="s">
        <v>2159</v>
      </c>
      <c r="F1279" t="s">
        <v>4494</v>
      </c>
      <c r="G1279" t="s">
        <v>6055</v>
      </c>
      <c r="H1279" t="s">
        <v>7309</v>
      </c>
      <c r="J1279" t="s">
        <v>4495</v>
      </c>
      <c r="N1279" t="s">
        <v>2160</v>
      </c>
      <c r="O1279" t="s">
        <v>2161</v>
      </c>
      <c r="R1279" t="s">
        <v>7832</v>
      </c>
      <c r="V1279" t="s">
        <v>6056</v>
      </c>
    </row>
    <row r="1280" spans="1:23">
      <c r="A1280">
        <v>17836708</v>
      </c>
      <c r="B1280">
        <v>20150609</v>
      </c>
      <c r="C1280">
        <v>0</v>
      </c>
      <c r="D1280">
        <v>5.5846399999999997E-2</v>
      </c>
      <c r="E1280" t="s">
        <v>2162</v>
      </c>
      <c r="F1280" t="s">
        <v>4496</v>
      </c>
      <c r="G1280" t="s">
        <v>6057</v>
      </c>
      <c r="H1280" t="s">
        <v>7310</v>
      </c>
      <c r="J1280" t="s">
        <v>2163</v>
      </c>
      <c r="N1280" t="s">
        <v>2163</v>
      </c>
      <c r="R1280" t="s">
        <v>2170</v>
      </c>
      <c r="V1280" t="s">
        <v>2167</v>
      </c>
      <c r="W1280" t="s">
        <v>2168</v>
      </c>
    </row>
    <row r="1281" spans="1:23">
      <c r="A1281">
        <v>17836708</v>
      </c>
      <c r="B1281">
        <v>20150609</v>
      </c>
      <c r="C1281">
        <v>0</v>
      </c>
      <c r="D1281">
        <v>5.5846399999999997E-2</v>
      </c>
      <c r="E1281" t="s">
        <v>2164</v>
      </c>
      <c r="F1281" t="s">
        <v>4497</v>
      </c>
      <c r="G1281" t="s">
        <v>6058</v>
      </c>
      <c r="H1281" t="s">
        <v>7311</v>
      </c>
      <c r="J1281" t="s">
        <v>4498</v>
      </c>
      <c r="K1281" t="s">
        <v>4499</v>
      </c>
      <c r="N1281" t="s">
        <v>2165</v>
      </c>
      <c r="R1281" t="s">
        <v>7833</v>
      </c>
      <c r="V1281" t="s">
        <v>2172</v>
      </c>
    </row>
    <row r="1282" spans="1:23">
      <c r="A1282">
        <v>17836708</v>
      </c>
      <c r="B1282">
        <v>20150609</v>
      </c>
      <c r="C1282">
        <v>0</v>
      </c>
      <c r="D1282">
        <v>5.5846399999999997E-2</v>
      </c>
      <c r="E1282" t="s">
        <v>2166</v>
      </c>
      <c r="F1282" t="s">
        <v>4500</v>
      </c>
      <c r="G1282" t="s">
        <v>6059</v>
      </c>
      <c r="H1282" t="s">
        <v>7312</v>
      </c>
      <c r="J1282" t="s">
        <v>2157</v>
      </c>
      <c r="K1282" t="s">
        <v>2158</v>
      </c>
      <c r="N1282" t="s">
        <v>2167</v>
      </c>
      <c r="O1282" t="s">
        <v>2168</v>
      </c>
      <c r="R1282" t="s">
        <v>2174</v>
      </c>
    </row>
    <row r="1283" spans="1:23">
      <c r="A1283">
        <v>17836708</v>
      </c>
      <c r="B1283">
        <v>20150609</v>
      </c>
      <c r="C1283">
        <v>0</v>
      </c>
      <c r="D1283">
        <v>5.5846399999999997E-2</v>
      </c>
      <c r="E1283" t="s">
        <v>2169</v>
      </c>
      <c r="F1283" t="s">
        <v>4501</v>
      </c>
      <c r="G1283" t="s">
        <v>6060</v>
      </c>
      <c r="H1283" t="s">
        <v>7313</v>
      </c>
      <c r="J1283" t="s">
        <v>4502</v>
      </c>
      <c r="K1283" t="s">
        <v>4503</v>
      </c>
      <c r="N1283" t="s">
        <v>2170</v>
      </c>
      <c r="R1283" t="s">
        <v>6056</v>
      </c>
      <c r="V1283" t="s">
        <v>6061</v>
      </c>
    </row>
    <row r="1284" spans="1:23">
      <c r="A1284">
        <v>17836708</v>
      </c>
      <c r="B1284">
        <v>20150609</v>
      </c>
      <c r="C1284">
        <v>0</v>
      </c>
      <c r="D1284">
        <v>5.5846399999999997E-2</v>
      </c>
      <c r="E1284" t="s">
        <v>2171</v>
      </c>
      <c r="F1284" t="s">
        <v>4504</v>
      </c>
      <c r="G1284" t="s">
        <v>6062</v>
      </c>
      <c r="H1284" t="s">
        <v>7314</v>
      </c>
      <c r="J1284" t="s">
        <v>4505</v>
      </c>
      <c r="N1284" t="s">
        <v>2172</v>
      </c>
      <c r="V1284" t="s">
        <v>2163</v>
      </c>
    </row>
    <row r="1285" spans="1:23">
      <c r="A1285">
        <v>17836708</v>
      </c>
      <c r="B1285">
        <v>20150609</v>
      </c>
      <c r="C1285">
        <v>0</v>
      </c>
      <c r="D1285">
        <v>5.5846399999999997E-2</v>
      </c>
      <c r="E1285" t="s">
        <v>2173</v>
      </c>
      <c r="F1285" t="s">
        <v>4506</v>
      </c>
      <c r="G1285" t="s">
        <v>6063</v>
      </c>
      <c r="H1285" t="s">
        <v>7315</v>
      </c>
      <c r="J1285" t="s">
        <v>2160</v>
      </c>
      <c r="K1285" t="s">
        <v>2161</v>
      </c>
      <c r="N1285" t="s">
        <v>2174</v>
      </c>
      <c r="R1285" t="s">
        <v>7834</v>
      </c>
      <c r="S1285" t="s">
        <v>7835</v>
      </c>
      <c r="V1285" t="s">
        <v>2170</v>
      </c>
    </row>
    <row r="1286" spans="1:23">
      <c r="A1286" t="s">
        <v>26</v>
      </c>
      <c r="B1286">
        <v>17836708</v>
      </c>
      <c r="C1286">
        <v>20150609</v>
      </c>
      <c r="D1286" t="s">
        <v>27</v>
      </c>
    </row>
    <row r="1287" spans="1:23">
      <c r="A1287" t="s">
        <v>28</v>
      </c>
      <c r="B1287" t="str">
        <f>HYPERLINK("http://node-02:8194/pid,17836708,20150609,prediction_time_crc,demographics&amp;P_Red&amp;P_Red2&amp;P_BP&amp;P_Cholesterol&amp;P_Diabetes&amp;P_Renal&amp;P_Liver&amp;P_White&amp;P_IONS&amp;drugs_heatmap&amp;RC","OpenViewer")</f>
        <v>OpenViewer</v>
      </c>
    </row>
    <row r="1289" spans="1:23">
      <c r="A1289">
        <v>18138378</v>
      </c>
      <c r="B1289">
        <v>20151013</v>
      </c>
      <c r="C1289">
        <v>0</v>
      </c>
      <c r="D1289">
        <v>0.89746999999999999</v>
      </c>
      <c r="E1289" t="s">
        <v>2175</v>
      </c>
      <c r="F1289" t="s">
        <v>4507</v>
      </c>
      <c r="G1289" t="s">
        <v>6064</v>
      </c>
      <c r="H1289" t="s">
        <v>7316</v>
      </c>
      <c r="J1289" t="s">
        <v>2186</v>
      </c>
      <c r="K1289" t="s">
        <v>2187</v>
      </c>
      <c r="N1289" t="s">
        <v>2176</v>
      </c>
      <c r="R1289" t="s">
        <v>2176</v>
      </c>
      <c r="V1289" t="s">
        <v>2176</v>
      </c>
    </row>
    <row r="1290" spans="1:23">
      <c r="A1290">
        <v>18138378</v>
      </c>
      <c r="B1290">
        <v>20151013</v>
      </c>
      <c r="C1290">
        <v>0</v>
      </c>
      <c r="D1290">
        <v>0.89746999999999999</v>
      </c>
      <c r="E1290" t="s">
        <v>2177</v>
      </c>
      <c r="F1290" t="s">
        <v>4508</v>
      </c>
      <c r="G1290" t="s">
        <v>6065</v>
      </c>
      <c r="H1290" t="s">
        <v>7317</v>
      </c>
      <c r="J1290" t="s">
        <v>2176</v>
      </c>
      <c r="R1290" t="s">
        <v>2182</v>
      </c>
    </row>
    <row r="1291" spans="1:23">
      <c r="A1291">
        <v>18138378</v>
      </c>
      <c r="B1291">
        <v>20151013</v>
      </c>
      <c r="C1291">
        <v>0</v>
      </c>
      <c r="D1291">
        <v>0.89746999999999999</v>
      </c>
      <c r="E1291" t="s">
        <v>2178</v>
      </c>
      <c r="F1291" t="s">
        <v>4509</v>
      </c>
      <c r="G1291" t="s">
        <v>6066</v>
      </c>
      <c r="H1291" t="s">
        <v>7318</v>
      </c>
      <c r="J1291" t="s">
        <v>2193</v>
      </c>
      <c r="N1291" t="s">
        <v>2179</v>
      </c>
      <c r="O1291" t="s">
        <v>2180</v>
      </c>
      <c r="R1291" t="s">
        <v>2195</v>
      </c>
      <c r="S1291" t="s">
        <v>2196</v>
      </c>
      <c r="V1291" t="s">
        <v>2179</v>
      </c>
      <c r="W1291" t="s">
        <v>2180</v>
      </c>
    </row>
    <row r="1292" spans="1:23">
      <c r="A1292">
        <v>18138378</v>
      </c>
      <c r="B1292">
        <v>20151013</v>
      </c>
      <c r="C1292">
        <v>0</v>
      </c>
      <c r="D1292">
        <v>0.89746999999999999</v>
      </c>
      <c r="E1292" t="s">
        <v>2181</v>
      </c>
      <c r="F1292" t="s">
        <v>4510</v>
      </c>
      <c r="G1292" t="s">
        <v>6067</v>
      </c>
      <c r="H1292" t="s">
        <v>7319</v>
      </c>
      <c r="J1292" t="s">
        <v>4511</v>
      </c>
      <c r="K1292" t="s">
        <v>4512</v>
      </c>
      <c r="N1292" t="s">
        <v>2182</v>
      </c>
      <c r="R1292" t="s">
        <v>2189</v>
      </c>
      <c r="V1292" t="s">
        <v>2184</v>
      </c>
    </row>
    <row r="1293" spans="1:23">
      <c r="A1293">
        <v>18138378</v>
      </c>
      <c r="B1293">
        <v>20151013</v>
      </c>
      <c r="C1293">
        <v>0</v>
      </c>
      <c r="D1293">
        <v>0.89746999999999999</v>
      </c>
      <c r="E1293" t="s">
        <v>2183</v>
      </c>
      <c r="F1293" t="s">
        <v>4513</v>
      </c>
      <c r="G1293" t="s">
        <v>6068</v>
      </c>
      <c r="H1293" t="s">
        <v>7320</v>
      </c>
      <c r="J1293" t="s">
        <v>4514</v>
      </c>
      <c r="K1293" t="s">
        <v>4515</v>
      </c>
      <c r="N1293" t="s">
        <v>2184</v>
      </c>
      <c r="R1293" t="s">
        <v>4517</v>
      </c>
      <c r="S1293" t="s">
        <v>4518</v>
      </c>
      <c r="V1293" t="s">
        <v>2182</v>
      </c>
    </row>
    <row r="1294" spans="1:23">
      <c r="A1294">
        <v>18138378</v>
      </c>
      <c r="B1294">
        <v>20151013</v>
      </c>
      <c r="C1294">
        <v>0</v>
      </c>
      <c r="D1294">
        <v>0.89746999999999999</v>
      </c>
      <c r="E1294" t="s">
        <v>2185</v>
      </c>
      <c r="F1294" t="s">
        <v>4516</v>
      </c>
      <c r="G1294" t="s">
        <v>6069</v>
      </c>
      <c r="H1294" t="s">
        <v>7321</v>
      </c>
      <c r="J1294" t="s">
        <v>4517</v>
      </c>
      <c r="K1294" t="s">
        <v>4518</v>
      </c>
      <c r="N1294" t="s">
        <v>2186</v>
      </c>
      <c r="O1294" t="s">
        <v>2187</v>
      </c>
      <c r="R1294" t="s">
        <v>2193</v>
      </c>
      <c r="V1294" t="s">
        <v>2186</v>
      </c>
      <c r="W1294" t="s">
        <v>2187</v>
      </c>
    </row>
    <row r="1295" spans="1:23">
      <c r="A1295">
        <v>18138378</v>
      </c>
      <c r="B1295">
        <v>20151013</v>
      </c>
      <c r="C1295">
        <v>0</v>
      </c>
      <c r="D1295">
        <v>0.89746999999999999</v>
      </c>
      <c r="E1295" t="s">
        <v>2188</v>
      </c>
      <c r="F1295" t="s">
        <v>4519</v>
      </c>
      <c r="G1295" t="s">
        <v>6070</v>
      </c>
      <c r="H1295" t="s">
        <v>7322</v>
      </c>
      <c r="J1295" t="s">
        <v>4520</v>
      </c>
      <c r="N1295" t="s">
        <v>2189</v>
      </c>
      <c r="R1295" t="s">
        <v>6072</v>
      </c>
      <c r="V1295" t="s">
        <v>2189</v>
      </c>
    </row>
    <row r="1296" spans="1:23">
      <c r="A1296">
        <v>18138378</v>
      </c>
      <c r="B1296">
        <v>20151013</v>
      </c>
      <c r="C1296">
        <v>0</v>
      </c>
      <c r="D1296">
        <v>0.89746999999999999</v>
      </c>
      <c r="E1296" t="s">
        <v>2190</v>
      </c>
      <c r="F1296" t="s">
        <v>4521</v>
      </c>
      <c r="G1296" t="s">
        <v>6071</v>
      </c>
      <c r="H1296" t="s">
        <v>7323</v>
      </c>
      <c r="J1296" t="s">
        <v>2179</v>
      </c>
      <c r="K1296" t="s">
        <v>2180</v>
      </c>
      <c r="N1296" t="s">
        <v>2191</v>
      </c>
      <c r="R1296" t="s">
        <v>2186</v>
      </c>
      <c r="S1296" t="s">
        <v>2187</v>
      </c>
      <c r="V1296" t="s">
        <v>6072</v>
      </c>
    </row>
    <row r="1297" spans="1:23">
      <c r="A1297">
        <v>18138378</v>
      </c>
      <c r="B1297">
        <v>20151013</v>
      </c>
      <c r="C1297">
        <v>0</v>
      </c>
      <c r="D1297">
        <v>0.89746999999999999</v>
      </c>
      <c r="E1297" t="s">
        <v>2192</v>
      </c>
      <c r="F1297" t="s">
        <v>4522</v>
      </c>
      <c r="G1297" t="s">
        <v>6073</v>
      </c>
      <c r="H1297" t="s">
        <v>7324</v>
      </c>
      <c r="J1297" t="s">
        <v>2189</v>
      </c>
      <c r="N1297" t="s">
        <v>2193</v>
      </c>
      <c r="R1297" t="s">
        <v>2184</v>
      </c>
      <c r="V1297" t="s">
        <v>2191</v>
      </c>
    </row>
    <row r="1298" spans="1:23">
      <c r="A1298">
        <v>18138378</v>
      </c>
      <c r="B1298">
        <v>20151013</v>
      </c>
      <c r="C1298">
        <v>0</v>
      </c>
      <c r="D1298">
        <v>0.89746999999999999</v>
      </c>
      <c r="E1298" t="s">
        <v>2194</v>
      </c>
      <c r="F1298" t="s">
        <v>4523</v>
      </c>
      <c r="G1298" t="s">
        <v>6074</v>
      </c>
      <c r="H1298" t="s">
        <v>7325</v>
      </c>
      <c r="N1298" t="s">
        <v>2195</v>
      </c>
      <c r="O1298" t="s">
        <v>2196</v>
      </c>
      <c r="R1298" t="s">
        <v>2179</v>
      </c>
      <c r="S1298" t="s">
        <v>2180</v>
      </c>
      <c r="V1298" t="s">
        <v>2195</v>
      </c>
      <c r="W1298" t="s">
        <v>2196</v>
      </c>
    </row>
    <row r="1299" spans="1:23">
      <c r="A1299" t="s">
        <v>26</v>
      </c>
      <c r="B1299">
        <v>18138378</v>
      </c>
      <c r="C1299">
        <v>20151013</v>
      </c>
      <c r="D1299" t="s">
        <v>27</v>
      </c>
    </row>
    <row r="1300" spans="1:23">
      <c r="A1300" t="s">
        <v>28</v>
      </c>
      <c r="B1300" t="str">
        <f>HYPERLINK("http://node-02:8194/pid,18138378,20151013,prediction_time_crc,demographics&amp;P_Red&amp;P_Red2&amp;P_BP&amp;P_Cholesterol&amp;P_Diabetes&amp;P_Renal&amp;P_Liver&amp;P_White&amp;P_IONS&amp;drugs_heatmap&amp;RC","OpenViewer")</f>
        <v>OpenViewer</v>
      </c>
    </row>
    <row r="1302" spans="1:23">
      <c r="A1302">
        <v>18151855</v>
      </c>
      <c r="B1302">
        <v>20151106</v>
      </c>
      <c r="C1302">
        <v>0</v>
      </c>
      <c r="D1302">
        <v>0.93054899999999996</v>
      </c>
      <c r="E1302" t="s">
        <v>2197</v>
      </c>
      <c r="F1302" t="s">
        <v>4524</v>
      </c>
      <c r="G1302" t="s">
        <v>6075</v>
      </c>
      <c r="H1302" t="s">
        <v>7326</v>
      </c>
      <c r="J1302" t="s">
        <v>2208</v>
      </c>
      <c r="K1302" t="s">
        <v>2209</v>
      </c>
      <c r="N1302" t="s">
        <v>2198</v>
      </c>
      <c r="R1302" t="s">
        <v>2198</v>
      </c>
      <c r="V1302" t="s">
        <v>2198</v>
      </c>
    </row>
    <row r="1303" spans="1:23">
      <c r="A1303">
        <v>18151855</v>
      </c>
      <c r="B1303">
        <v>20151106</v>
      </c>
      <c r="C1303">
        <v>0</v>
      </c>
      <c r="D1303">
        <v>0.93054899999999996</v>
      </c>
      <c r="E1303" t="s">
        <v>2199</v>
      </c>
      <c r="F1303" t="s">
        <v>4525</v>
      </c>
      <c r="G1303" t="s">
        <v>6076</v>
      </c>
      <c r="H1303" t="s">
        <v>7327</v>
      </c>
      <c r="J1303" t="s">
        <v>2198</v>
      </c>
      <c r="R1303" t="s">
        <v>2203</v>
      </c>
      <c r="S1303" t="s">
        <v>2204</v>
      </c>
    </row>
    <row r="1304" spans="1:23">
      <c r="A1304">
        <v>18151855</v>
      </c>
      <c r="B1304">
        <v>20151106</v>
      </c>
      <c r="C1304">
        <v>0</v>
      </c>
      <c r="D1304">
        <v>0.93054899999999996</v>
      </c>
      <c r="E1304" t="s">
        <v>2200</v>
      </c>
      <c r="F1304" t="s">
        <v>4526</v>
      </c>
      <c r="G1304" t="s">
        <v>6077</v>
      </c>
      <c r="H1304" t="s">
        <v>7328</v>
      </c>
      <c r="J1304" t="s">
        <v>4527</v>
      </c>
      <c r="N1304" t="s">
        <v>2201</v>
      </c>
      <c r="R1304" t="s">
        <v>4537</v>
      </c>
      <c r="V1304" t="s">
        <v>2201</v>
      </c>
    </row>
    <row r="1305" spans="1:23">
      <c r="A1305">
        <v>18151855</v>
      </c>
      <c r="B1305">
        <v>20151106</v>
      </c>
      <c r="C1305">
        <v>0</v>
      </c>
      <c r="D1305">
        <v>0.93054899999999996</v>
      </c>
      <c r="E1305" t="s">
        <v>2202</v>
      </c>
      <c r="F1305" t="s">
        <v>4528</v>
      </c>
      <c r="G1305" t="s">
        <v>6078</v>
      </c>
      <c r="H1305" t="s">
        <v>7329</v>
      </c>
      <c r="J1305" t="s">
        <v>4529</v>
      </c>
      <c r="N1305" t="s">
        <v>2203</v>
      </c>
      <c r="O1305" t="s">
        <v>2204</v>
      </c>
      <c r="R1305" t="s">
        <v>7836</v>
      </c>
      <c r="V1305" t="s">
        <v>2206</v>
      </c>
    </row>
    <row r="1306" spans="1:23">
      <c r="A1306">
        <v>18151855</v>
      </c>
      <c r="B1306">
        <v>20151106</v>
      </c>
      <c r="C1306">
        <v>0</v>
      </c>
      <c r="D1306">
        <v>0.93054899999999996</v>
      </c>
      <c r="E1306" t="s">
        <v>2205</v>
      </c>
      <c r="F1306" t="s">
        <v>4530</v>
      </c>
      <c r="G1306" t="s">
        <v>6079</v>
      </c>
      <c r="H1306" t="s">
        <v>7330</v>
      </c>
      <c r="J1306" t="s">
        <v>4531</v>
      </c>
      <c r="N1306" t="s">
        <v>2206</v>
      </c>
      <c r="R1306" t="s">
        <v>6082</v>
      </c>
      <c r="V1306" t="s">
        <v>2203</v>
      </c>
      <c r="W1306" t="s">
        <v>2204</v>
      </c>
    </row>
    <row r="1307" spans="1:23">
      <c r="A1307">
        <v>18151855</v>
      </c>
      <c r="B1307">
        <v>20151106</v>
      </c>
      <c r="C1307">
        <v>0</v>
      </c>
      <c r="D1307">
        <v>0.93054899999999996</v>
      </c>
      <c r="E1307" t="s">
        <v>2207</v>
      </c>
      <c r="F1307" t="s">
        <v>4532</v>
      </c>
      <c r="G1307" t="s">
        <v>6080</v>
      </c>
      <c r="H1307" t="s">
        <v>7331</v>
      </c>
      <c r="J1307" t="s">
        <v>4533</v>
      </c>
      <c r="N1307" t="s">
        <v>2208</v>
      </c>
      <c r="O1307" t="s">
        <v>2209</v>
      </c>
      <c r="R1307" t="s">
        <v>2215</v>
      </c>
      <c r="S1307" t="s">
        <v>2216</v>
      </c>
      <c r="V1307" t="s">
        <v>2211</v>
      </c>
    </row>
    <row r="1308" spans="1:23">
      <c r="A1308">
        <v>18151855</v>
      </c>
      <c r="B1308">
        <v>20151106</v>
      </c>
      <c r="C1308">
        <v>0</v>
      </c>
      <c r="D1308">
        <v>0.93054899999999996</v>
      </c>
      <c r="E1308" t="s">
        <v>2210</v>
      </c>
      <c r="F1308" t="s">
        <v>4534</v>
      </c>
      <c r="G1308" t="s">
        <v>6081</v>
      </c>
      <c r="H1308" t="s">
        <v>7332</v>
      </c>
      <c r="J1308" t="s">
        <v>2215</v>
      </c>
      <c r="K1308" t="s">
        <v>2216</v>
      </c>
      <c r="N1308" t="s">
        <v>2211</v>
      </c>
      <c r="R1308" t="s">
        <v>4527</v>
      </c>
      <c r="V1308" t="s">
        <v>6082</v>
      </c>
    </row>
    <row r="1309" spans="1:23">
      <c r="A1309">
        <v>18151855</v>
      </c>
      <c r="B1309">
        <v>20151106</v>
      </c>
      <c r="C1309">
        <v>0</v>
      </c>
      <c r="D1309">
        <v>0.93054899999999996</v>
      </c>
      <c r="E1309" t="s">
        <v>2212</v>
      </c>
      <c r="F1309" t="s">
        <v>4535</v>
      </c>
      <c r="G1309" t="s">
        <v>6083</v>
      </c>
      <c r="H1309" t="s">
        <v>7333</v>
      </c>
      <c r="J1309" t="s">
        <v>2201</v>
      </c>
      <c r="N1309" t="s">
        <v>2213</v>
      </c>
      <c r="R1309" t="s">
        <v>2206</v>
      </c>
      <c r="V1309" t="s">
        <v>2208</v>
      </c>
      <c r="W1309" t="s">
        <v>2209</v>
      </c>
    </row>
    <row r="1310" spans="1:23">
      <c r="A1310">
        <v>18151855</v>
      </c>
      <c r="B1310">
        <v>20151106</v>
      </c>
      <c r="C1310">
        <v>0</v>
      </c>
      <c r="D1310">
        <v>0.93054899999999996</v>
      </c>
      <c r="E1310" t="s">
        <v>2214</v>
      </c>
      <c r="F1310" t="s">
        <v>4536</v>
      </c>
      <c r="G1310" t="s">
        <v>6084</v>
      </c>
      <c r="H1310" t="s">
        <v>7334</v>
      </c>
      <c r="J1310" t="s">
        <v>4537</v>
      </c>
      <c r="N1310" t="s">
        <v>2215</v>
      </c>
      <c r="O1310" t="s">
        <v>2216</v>
      </c>
      <c r="R1310" t="s">
        <v>7837</v>
      </c>
      <c r="V1310" t="s">
        <v>4537</v>
      </c>
    </row>
    <row r="1311" spans="1:23">
      <c r="A1311">
        <v>18151855</v>
      </c>
      <c r="B1311">
        <v>20151106</v>
      </c>
      <c r="C1311">
        <v>0</v>
      </c>
      <c r="D1311">
        <v>0.93054899999999996</v>
      </c>
      <c r="E1311" t="s">
        <v>2217</v>
      </c>
      <c r="F1311" t="s">
        <v>4538</v>
      </c>
      <c r="G1311" t="s">
        <v>6085</v>
      </c>
      <c r="H1311" t="s">
        <v>7335</v>
      </c>
      <c r="N1311" t="s">
        <v>2218</v>
      </c>
      <c r="R1311" t="s">
        <v>2201</v>
      </c>
      <c r="V1311" t="s">
        <v>2213</v>
      </c>
    </row>
    <row r="1312" spans="1:23">
      <c r="A1312" t="s">
        <v>26</v>
      </c>
      <c r="B1312">
        <v>18151855</v>
      </c>
      <c r="C1312">
        <v>20151106</v>
      </c>
      <c r="D1312" t="s">
        <v>27</v>
      </c>
    </row>
    <row r="1313" spans="1:23">
      <c r="A1313" t="s">
        <v>28</v>
      </c>
      <c r="B1313" t="str">
        <f>HYPERLINK("http://node-02:8194/pid,18151855,20151106,prediction_time_crc,demographics&amp;P_Red&amp;P_Red2&amp;P_BP&amp;P_Cholesterol&amp;P_Diabetes&amp;P_Renal&amp;P_Liver&amp;P_White&amp;P_IONS&amp;drugs_heatmap&amp;RC","OpenViewer")</f>
        <v>OpenViewer</v>
      </c>
    </row>
    <row r="1315" spans="1:23">
      <c r="A1315">
        <v>18167027</v>
      </c>
      <c r="B1315">
        <v>20151113</v>
      </c>
      <c r="C1315">
        <v>0</v>
      </c>
      <c r="D1315">
        <v>1.9466799999999999E-3</v>
      </c>
      <c r="E1315" t="s">
        <v>2219</v>
      </c>
      <c r="F1315" t="s">
        <v>4539</v>
      </c>
      <c r="G1315" t="s">
        <v>6086</v>
      </c>
      <c r="H1315" t="s">
        <v>7336</v>
      </c>
    </row>
    <row r="1316" spans="1:23">
      <c r="A1316">
        <v>18167027</v>
      </c>
      <c r="B1316">
        <v>20151113</v>
      </c>
      <c r="C1316">
        <v>0</v>
      </c>
      <c r="D1316">
        <v>1.9466799999999999E-3</v>
      </c>
      <c r="E1316" t="s">
        <v>2220</v>
      </c>
      <c r="F1316" t="s">
        <v>4540</v>
      </c>
      <c r="G1316" t="s">
        <v>6087</v>
      </c>
      <c r="H1316" t="s">
        <v>7337</v>
      </c>
      <c r="J1316" t="s">
        <v>2235</v>
      </c>
      <c r="N1316" t="s">
        <v>2221</v>
      </c>
      <c r="O1316" t="s">
        <v>2222</v>
      </c>
      <c r="R1316" t="s">
        <v>4556</v>
      </c>
      <c r="V1316" t="s">
        <v>2233</v>
      </c>
    </row>
    <row r="1317" spans="1:23">
      <c r="A1317">
        <v>18167027</v>
      </c>
      <c r="B1317">
        <v>20151113</v>
      </c>
      <c r="C1317">
        <v>0</v>
      </c>
      <c r="D1317">
        <v>1.9466799999999999E-3</v>
      </c>
      <c r="E1317" t="s">
        <v>2223</v>
      </c>
      <c r="F1317" t="s">
        <v>4541</v>
      </c>
      <c r="G1317" t="s">
        <v>6088</v>
      </c>
      <c r="H1317" t="s">
        <v>7338</v>
      </c>
      <c r="J1317" t="s">
        <v>4542</v>
      </c>
      <c r="K1317" t="s">
        <v>4543</v>
      </c>
      <c r="N1317" t="s">
        <v>2224</v>
      </c>
      <c r="O1317" t="s">
        <v>2225</v>
      </c>
      <c r="R1317" t="s">
        <v>2235</v>
      </c>
      <c r="V1317" t="s">
        <v>2221</v>
      </c>
      <c r="W1317" t="s">
        <v>2222</v>
      </c>
    </row>
    <row r="1318" spans="1:23">
      <c r="A1318">
        <v>18167027</v>
      </c>
      <c r="B1318">
        <v>20151113</v>
      </c>
      <c r="C1318">
        <v>0</v>
      </c>
      <c r="D1318">
        <v>1.9466799999999999E-3</v>
      </c>
      <c r="E1318" t="s">
        <v>2226</v>
      </c>
      <c r="F1318" t="s">
        <v>4544</v>
      </c>
      <c r="G1318" t="s">
        <v>6089</v>
      </c>
      <c r="H1318" t="s">
        <v>7339</v>
      </c>
      <c r="J1318" t="s">
        <v>4545</v>
      </c>
      <c r="N1318" t="s">
        <v>2227</v>
      </c>
      <c r="R1318" t="s">
        <v>2224</v>
      </c>
      <c r="S1318" t="s">
        <v>2225</v>
      </c>
      <c r="V1318" t="s">
        <v>2227</v>
      </c>
    </row>
    <row r="1319" spans="1:23">
      <c r="A1319">
        <v>18167027</v>
      </c>
      <c r="B1319">
        <v>20151113</v>
      </c>
      <c r="C1319">
        <v>0</v>
      </c>
      <c r="D1319">
        <v>1.9466799999999999E-3</v>
      </c>
      <c r="E1319" t="s">
        <v>2228</v>
      </c>
      <c r="F1319" t="s">
        <v>4546</v>
      </c>
      <c r="G1319" t="s">
        <v>6090</v>
      </c>
      <c r="H1319" t="s">
        <v>7340</v>
      </c>
      <c r="J1319" t="s">
        <v>2224</v>
      </c>
      <c r="K1319" t="s">
        <v>2225</v>
      </c>
      <c r="N1319" t="s">
        <v>2229</v>
      </c>
      <c r="R1319" t="s">
        <v>2227</v>
      </c>
      <c r="V1319" t="s">
        <v>2231</v>
      </c>
    </row>
    <row r="1320" spans="1:23">
      <c r="A1320">
        <v>18167027</v>
      </c>
      <c r="B1320">
        <v>20151113</v>
      </c>
      <c r="C1320">
        <v>0</v>
      </c>
      <c r="D1320">
        <v>1.9466799999999999E-3</v>
      </c>
      <c r="E1320" t="s">
        <v>2230</v>
      </c>
      <c r="F1320" t="s">
        <v>4547</v>
      </c>
      <c r="G1320" t="s">
        <v>6091</v>
      </c>
      <c r="H1320" t="s">
        <v>7341</v>
      </c>
      <c r="J1320" t="s">
        <v>2221</v>
      </c>
      <c r="K1320" t="s">
        <v>2222</v>
      </c>
      <c r="N1320" t="s">
        <v>2231</v>
      </c>
      <c r="R1320" t="s">
        <v>7838</v>
      </c>
      <c r="V1320" t="s">
        <v>2224</v>
      </c>
      <c r="W1320" t="s">
        <v>2225</v>
      </c>
    </row>
    <row r="1321" spans="1:23">
      <c r="A1321">
        <v>18167027</v>
      </c>
      <c r="B1321">
        <v>20151113</v>
      </c>
      <c r="C1321">
        <v>0</v>
      </c>
      <c r="D1321">
        <v>1.9466799999999999E-3</v>
      </c>
      <c r="E1321" t="s">
        <v>2232</v>
      </c>
      <c r="F1321" t="s">
        <v>4548</v>
      </c>
      <c r="G1321" t="s">
        <v>6092</v>
      </c>
      <c r="H1321" t="s">
        <v>7342</v>
      </c>
      <c r="J1321" t="s">
        <v>4549</v>
      </c>
      <c r="K1321" t="s">
        <v>4550</v>
      </c>
      <c r="N1321" t="s">
        <v>2233</v>
      </c>
      <c r="R1321" t="s">
        <v>4542</v>
      </c>
      <c r="S1321" t="s">
        <v>4543</v>
      </c>
      <c r="V1321" t="s">
        <v>2229</v>
      </c>
    </row>
    <row r="1322" spans="1:23">
      <c r="A1322">
        <v>18167027</v>
      </c>
      <c r="B1322">
        <v>20151113</v>
      </c>
      <c r="C1322">
        <v>0</v>
      </c>
      <c r="D1322">
        <v>1.9466799999999999E-3</v>
      </c>
      <c r="E1322" t="s">
        <v>2234</v>
      </c>
      <c r="F1322" t="s">
        <v>4551</v>
      </c>
      <c r="G1322" t="s">
        <v>6093</v>
      </c>
      <c r="H1322" t="s">
        <v>7343</v>
      </c>
      <c r="J1322" t="s">
        <v>4552</v>
      </c>
      <c r="N1322" t="s">
        <v>2235</v>
      </c>
      <c r="R1322" t="s">
        <v>4552</v>
      </c>
      <c r="V1322" t="s">
        <v>6094</v>
      </c>
    </row>
    <row r="1323" spans="1:23">
      <c r="A1323">
        <v>18167027</v>
      </c>
      <c r="B1323">
        <v>20151113</v>
      </c>
      <c r="C1323">
        <v>0</v>
      </c>
      <c r="D1323">
        <v>1.9466799999999999E-3</v>
      </c>
      <c r="E1323" t="s">
        <v>2236</v>
      </c>
      <c r="F1323" t="s">
        <v>4553</v>
      </c>
      <c r="G1323" t="s">
        <v>6095</v>
      </c>
      <c r="H1323" t="s">
        <v>7344</v>
      </c>
      <c r="J1323" t="s">
        <v>4554</v>
      </c>
      <c r="N1323" t="s">
        <v>2237</v>
      </c>
      <c r="R1323" t="s">
        <v>2237</v>
      </c>
      <c r="V1323" t="s">
        <v>6096</v>
      </c>
    </row>
    <row r="1324" spans="1:23">
      <c r="A1324">
        <v>18167027</v>
      </c>
      <c r="B1324">
        <v>20151113</v>
      </c>
      <c r="C1324">
        <v>0</v>
      </c>
      <c r="D1324">
        <v>1.9466799999999999E-3</v>
      </c>
      <c r="E1324" t="s">
        <v>2238</v>
      </c>
      <c r="F1324" t="s">
        <v>4555</v>
      </c>
      <c r="G1324" t="s">
        <v>6097</v>
      </c>
      <c r="H1324" t="s">
        <v>7345</v>
      </c>
      <c r="J1324" t="s">
        <v>4556</v>
      </c>
      <c r="N1324" t="s">
        <v>2239</v>
      </c>
      <c r="R1324" t="s">
        <v>7839</v>
      </c>
      <c r="V1324" t="s">
        <v>6098</v>
      </c>
      <c r="W1324" t="s">
        <v>6099</v>
      </c>
    </row>
    <row r="1325" spans="1:23">
      <c r="A1325" t="s">
        <v>26</v>
      </c>
      <c r="B1325">
        <v>18167027</v>
      </c>
      <c r="C1325">
        <v>20151113</v>
      </c>
      <c r="D1325" t="s">
        <v>27</v>
      </c>
    </row>
    <row r="1326" spans="1:23">
      <c r="A1326" t="s">
        <v>28</v>
      </c>
      <c r="B1326" t="str">
        <f>HYPERLINK("http://node-02:8194/pid,18167027,20151113,prediction_time_crc,demographics&amp;P_Red&amp;P_Red2&amp;P_BP&amp;P_Cholesterol&amp;P_Diabetes&amp;P_Renal&amp;P_Liver&amp;P_White&amp;P_IONS&amp;drugs_heatmap&amp;RC","OpenViewer")</f>
        <v>OpenViewer</v>
      </c>
    </row>
    <row r="1328" spans="1:23">
      <c r="A1328">
        <v>18212425</v>
      </c>
      <c r="B1328">
        <v>20151214</v>
      </c>
      <c r="C1328">
        <v>0</v>
      </c>
      <c r="D1328">
        <v>2.0842899999999999E-3</v>
      </c>
      <c r="E1328" t="s">
        <v>2240</v>
      </c>
      <c r="F1328" t="s">
        <v>4557</v>
      </c>
      <c r="G1328" t="s">
        <v>6100</v>
      </c>
      <c r="H1328" t="s">
        <v>7346</v>
      </c>
    </row>
    <row r="1329" spans="1:23">
      <c r="A1329">
        <v>18212425</v>
      </c>
      <c r="B1329">
        <v>20151214</v>
      </c>
      <c r="C1329">
        <v>0</v>
      </c>
      <c r="D1329">
        <v>2.0842899999999999E-3</v>
      </c>
      <c r="E1329" t="s">
        <v>2241</v>
      </c>
      <c r="F1329" t="s">
        <v>4558</v>
      </c>
      <c r="G1329" t="s">
        <v>6101</v>
      </c>
      <c r="H1329" t="s">
        <v>7347</v>
      </c>
      <c r="J1329" t="s">
        <v>2255</v>
      </c>
      <c r="K1329" t="s">
        <v>2256</v>
      </c>
      <c r="N1329" t="s">
        <v>2242</v>
      </c>
      <c r="O1329" t="s">
        <v>2243</v>
      </c>
      <c r="R1329" t="s">
        <v>7840</v>
      </c>
      <c r="V1329" t="s">
        <v>2258</v>
      </c>
    </row>
    <row r="1330" spans="1:23">
      <c r="A1330">
        <v>18212425</v>
      </c>
      <c r="B1330">
        <v>20151214</v>
      </c>
      <c r="C1330">
        <v>0</v>
      </c>
      <c r="D1330">
        <v>2.0842899999999999E-3</v>
      </c>
      <c r="E1330" t="s">
        <v>2244</v>
      </c>
      <c r="F1330" t="s">
        <v>4559</v>
      </c>
      <c r="G1330" t="s">
        <v>6102</v>
      </c>
      <c r="H1330" t="s">
        <v>7348</v>
      </c>
      <c r="J1330" t="s">
        <v>2260</v>
      </c>
      <c r="N1330" t="s">
        <v>2245</v>
      </c>
      <c r="O1330" t="s">
        <v>2246</v>
      </c>
      <c r="R1330" t="s">
        <v>2255</v>
      </c>
      <c r="S1330" t="s">
        <v>2256</v>
      </c>
      <c r="V1330" t="s">
        <v>2248</v>
      </c>
      <c r="W1330" t="s">
        <v>2249</v>
      </c>
    </row>
    <row r="1331" spans="1:23">
      <c r="A1331">
        <v>18212425</v>
      </c>
      <c r="B1331">
        <v>20151214</v>
      </c>
      <c r="C1331">
        <v>0</v>
      </c>
      <c r="D1331">
        <v>2.0842899999999999E-3</v>
      </c>
      <c r="E1331" t="s">
        <v>2247</v>
      </c>
      <c r="F1331" t="s">
        <v>4560</v>
      </c>
      <c r="G1331" t="s">
        <v>6103</v>
      </c>
      <c r="H1331" t="s">
        <v>7349</v>
      </c>
      <c r="J1331" t="s">
        <v>4561</v>
      </c>
      <c r="K1331" t="s">
        <v>4562</v>
      </c>
      <c r="N1331" t="s">
        <v>2248</v>
      </c>
      <c r="O1331" t="s">
        <v>2249</v>
      </c>
      <c r="R1331" t="s">
        <v>7841</v>
      </c>
      <c r="S1331" t="s">
        <v>7842</v>
      </c>
      <c r="V1331" t="s">
        <v>2242</v>
      </c>
      <c r="W1331" t="s">
        <v>2243</v>
      </c>
    </row>
    <row r="1332" spans="1:23">
      <c r="A1332">
        <v>18212425</v>
      </c>
      <c r="B1332">
        <v>20151214</v>
      </c>
      <c r="C1332">
        <v>0</v>
      </c>
      <c r="D1332">
        <v>2.0842899999999999E-3</v>
      </c>
      <c r="E1332" t="s">
        <v>2250</v>
      </c>
      <c r="F1332" t="s">
        <v>4563</v>
      </c>
      <c r="G1332" t="s">
        <v>6104</v>
      </c>
      <c r="H1332" t="s">
        <v>7350</v>
      </c>
      <c r="J1332" t="s">
        <v>2245</v>
      </c>
      <c r="K1332" t="s">
        <v>2246</v>
      </c>
      <c r="N1332" t="s">
        <v>2251</v>
      </c>
      <c r="R1332" t="s">
        <v>2245</v>
      </c>
      <c r="S1332" t="s">
        <v>2246</v>
      </c>
      <c r="V1332" t="s">
        <v>2251</v>
      </c>
    </row>
    <row r="1333" spans="1:23">
      <c r="A1333">
        <v>18212425</v>
      </c>
      <c r="B1333">
        <v>20151214</v>
      </c>
      <c r="C1333">
        <v>0</v>
      </c>
      <c r="D1333">
        <v>2.0842899999999999E-3</v>
      </c>
      <c r="E1333" t="s">
        <v>2252</v>
      </c>
      <c r="F1333" t="s">
        <v>4564</v>
      </c>
      <c r="G1333" t="s">
        <v>6105</v>
      </c>
      <c r="H1333" t="s">
        <v>7351</v>
      </c>
      <c r="J1333" t="s">
        <v>2242</v>
      </c>
      <c r="K1333" t="s">
        <v>2243</v>
      </c>
      <c r="N1333" t="s">
        <v>2253</v>
      </c>
      <c r="R1333" t="s">
        <v>2248</v>
      </c>
      <c r="S1333" t="s">
        <v>2249</v>
      </c>
      <c r="V1333" t="s">
        <v>2245</v>
      </c>
      <c r="W1333" t="s">
        <v>2246</v>
      </c>
    </row>
    <row r="1334" spans="1:23">
      <c r="A1334">
        <v>18212425</v>
      </c>
      <c r="B1334">
        <v>20151214</v>
      </c>
      <c r="C1334">
        <v>0</v>
      </c>
      <c r="D1334">
        <v>2.0842899999999999E-3</v>
      </c>
      <c r="E1334" t="s">
        <v>2254</v>
      </c>
      <c r="F1334" t="s">
        <v>4565</v>
      </c>
      <c r="G1334" t="s">
        <v>6106</v>
      </c>
      <c r="H1334" t="s">
        <v>7352</v>
      </c>
      <c r="J1334" t="s">
        <v>4566</v>
      </c>
      <c r="N1334" t="s">
        <v>2255</v>
      </c>
      <c r="O1334" t="s">
        <v>2256</v>
      </c>
      <c r="R1334" t="s">
        <v>4561</v>
      </c>
      <c r="S1334" t="s">
        <v>4562</v>
      </c>
      <c r="V1334" t="s">
        <v>2253</v>
      </c>
    </row>
    <row r="1335" spans="1:23">
      <c r="A1335">
        <v>18212425</v>
      </c>
      <c r="B1335">
        <v>20151214</v>
      </c>
      <c r="C1335">
        <v>0</v>
      </c>
      <c r="D1335">
        <v>2.0842899999999999E-3</v>
      </c>
      <c r="E1335" t="s">
        <v>2257</v>
      </c>
      <c r="F1335" t="s">
        <v>4567</v>
      </c>
      <c r="G1335" t="s">
        <v>6107</v>
      </c>
      <c r="H1335" t="s">
        <v>7353</v>
      </c>
      <c r="J1335" t="s">
        <v>4568</v>
      </c>
      <c r="N1335" t="s">
        <v>2258</v>
      </c>
      <c r="R1335" t="s">
        <v>7843</v>
      </c>
      <c r="V1335" t="s">
        <v>4570</v>
      </c>
    </row>
    <row r="1336" spans="1:23">
      <c r="A1336">
        <v>18212425</v>
      </c>
      <c r="B1336">
        <v>20151214</v>
      </c>
      <c r="C1336">
        <v>0</v>
      </c>
      <c r="D1336">
        <v>2.0842899999999999E-3</v>
      </c>
      <c r="E1336" t="s">
        <v>2259</v>
      </c>
      <c r="F1336" t="s">
        <v>4569</v>
      </c>
      <c r="G1336" t="s">
        <v>6108</v>
      </c>
      <c r="H1336" t="s">
        <v>7354</v>
      </c>
      <c r="J1336" t="s">
        <v>4570</v>
      </c>
      <c r="N1336" t="s">
        <v>2260</v>
      </c>
      <c r="R1336" t="s">
        <v>7844</v>
      </c>
      <c r="V1336" t="s">
        <v>6109</v>
      </c>
    </row>
    <row r="1337" spans="1:23">
      <c r="A1337">
        <v>18212425</v>
      </c>
      <c r="B1337">
        <v>20151214</v>
      </c>
      <c r="C1337">
        <v>0</v>
      </c>
      <c r="D1337">
        <v>2.0842899999999999E-3</v>
      </c>
      <c r="E1337" t="s">
        <v>2261</v>
      </c>
      <c r="F1337" t="s">
        <v>4571</v>
      </c>
      <c r="G1337" t="s">
        <v>6110</v>
      </c>
      <c r="H1337" t="s">
        <v>7355</v>
      </c>
      <c r="J1337" t="s">
        <v>2253</v>
      </c>
      <c r="N1337" t="s">
        <v>2262</v>
      </c>
      <c r="O1337" t="s">
        <v>2263</v>
      </c>
      <c r="P1337" t="s">
        <v>2264</v>
      </c>
      <c r="R1337" t="s">
        <v>6109</v>
      </c>
      <c r="V1337" t="s">
        <v>6111</v>
      </c>
      <c r="W1337" t="s">
        <v>6112</v>
      </c>
    </row>
    <row r="1338" spans="1:23">
      <c r="A1338" t="s">
        <v>26</v>
      </c>
      <c r="B1338">
        <v>18212425</v>
      </c>
      <c r="C1338">
        <v>20151214</v>
      </c>
      <c r="D1338" t="s">
        <v>27</v>
      </c>
    </row>
    <row r="1339" spans="1:23">
      <c r="A1339" t="s">
        <v>28</v>
      </c>
      <c r="B1339" t="str">
        <f>HYPERLINK("http://node-02:8194/pid,18212425,20151214,prediction_time_crc,demographics&amp;P_Red&amp;P_Red2&amp;P_BP&amp;P_Cholesterol&amp;P_Diabetes&amp;P_Renal&amp;P_Liver&amp;P_White&amp;P_IONS&amp;drugs_heatmap&amp;RC","OpenViewer")</f>
        <v>OpenViewer</v>
      </c>
    </row>
    <row r="1341" spans="1:23">
      <c r="A1341">
        <v>18365431</v>
      </c>
      <c r="B1341">
        <v>20151104</v>
      </c>
      <c r="C1341">
        <v>0</v>
      </c>
      <c r="D1341">
        <v>2.0476600000000002E-3</v>
      </c>
      <c r="E1341" t="s">
        <v>2265</v>
      </c>
      <c r="F1341" t="s">
        <v>4572</v>
      </c>
      <c r="G1341" t="s">
        <v>6113</v>
      </c>
      <c r="H1341" t="s">
        <v>7356</v>
      </c>
    </row>
    <row r="1342" spans="1:23">
      <c r="A1342">
        <v>18365431</v>
      </c>
      <c r="B1342">
        <v>20151104</v>
      </c>
      <c r="C1342">
        <v>0</v>
      </c>
      <c r="D1342">
        <v>2.0476600000000002E-3</v>
      </c>
      <c r="E1342" t="s">
        <v>2266</v>
      </c>
      <c r="F1342" t="s">
        <v>4573</v>
      </c>
      <c r="G1342" t="s">
        <v>6114</v>
      </c>
      <c r="H1342" t="s">
        <v>7357</v>
      </c>
      <c r="J1342" t="s">
        <v>4574</v>
      </c>
      <c r="K1342" t="s">
        <v>4575</v>
      </c>
      <c r="N1342" t="s">
        <v>2267</v>
      </c>
      <c r="O1342" t="s">
        <v>2268</v>
      </c>
      <c r="R1342" t="s">
        <v>4587</v>
      </c>
      <c r="V1342" t="s">
        <v>2272</v>
      </c>
      <c r="W1342" t="s">
        <v>2273</v>
      </c>
    </row>
    <row r="1343" spans="1:23">
      <c r="A1343">
        <v>18365431</v>
      </c>
      <c r="B1343">
        <v>20151104</v>
      </c>
      <c r="C1343">
        <v>0</v>
      </c>
      <c r="D1343">
        <v>2.0476600000000002E-3</v>
      </c>
      <c r="E1343" t="s">
        <v>2269</v>
      </c>
      <c r="F1343" t="s">
        <v>4576</v>
      </c>
      <c r="G1343" t="s">
        <v>6115</v>
      </c>
      <c r="H1343" t="s">
        <v>7358</v>
      </c>
      <c r="J1343" t="s">
        <v>2275</v>
      </c>
      <c r="N1343" t="s">
        <v>2270</v>
      </c>
      <c r="R1343" t="s">
        <v>2270</v>
      </c>
      <c r="V1343" t="s">
        <v>2267</v>
      </c>
      <c r="W1343" t="s">
        <v>2268</v>
      </c>
    </row>
    <row r="1344" spans="1:23">
      <c r="A1344">
        <v>18365431</v>
      </c>
      <c r="B1344">
        <v>20151104</v>
      </c>
      <c r="C1344">
        <v>0</v>
      </c>
      <c r="D1344">
        <v>2.0476600000000002E-3</v>
      </c>
      <c r="E1344" t="s">
        <v>2271</v>
      </c>
      <c r="F1344" t="s">
        <v>4577</v>
      </c>
      <c r="G1344" t="s">
        <v>6116</v>
      </c>
      <c r="H1344" t="s">
        <v>7359</v>
      </c>
      <c r="J1344" t="s">
        <v>2270</v>
      </c>
      <c r="N1344" t="s">
        <v>2272</v>
      </c>
      <c r="O1344" t="s">
        <v>2273</v>
      </c>
      <c r="R1344" t="s">
        <v>2272</v>
      </c>
      <c r="S1344" t="s">
        <v>2273</v>
      </c>
      <c r="V1344" t="s">
        <v>2270</v>
      </c>
    </row>
    <row r="1345" spans="1:23">
      <c r="A1345">
        <v>18365431</v>
      </c>
      <c r="B1345">
        <v>20151104</v>
      </c>
      <c r="C1345">
        <v>0</v>
      </c>
      <c r="D1345">
        <v>2.0476600000000002E-3</v>
      </c>
      <c r="E1345" t="s">
        <v>2274</v>
      </c>
      <c r="F1345" t="s">
        <v>4578</v>
      </c>
      <c r="G1345" t="s">
        <v>6117</v>
      </c>
      <c r="H1345" t="s">
        <v>7360</v>
      </c>
      <c r="J1345" t="s">
        <v>4579</v>
      </c>
      <c r="K1345" t="s">
        <v>4580</v>
      </c>
      <c r="N1345" t="s">
        <v>2275</v>
      </c>
      <c r="R1345" t="s">
        <v>2275</v>
      </c>
      <c r="V1345" t="s">
        <v>2277</v>
      </c>
    </row>
    <row r="1346" spans="1:23">
      <c r="A1346">
        <v>18365431</v>
      </c>
      <c r="B1346">
        <v>20151104</v>
      </c>
      <c r="C1346">
        <v>0</v>
      </c>
      <c r="D1346">
        <v>2.0476600000000002E-3</v>
      </c>
      <c r="E1346" t="s">
        <v>2276</v>
      </c>
      <c r="F1346" t="s">
        <v>4581</v>
      </c>
      <c r="G1346" t="s">
        <v>6118</v>
      </c>
      <c r="H1346" t="s">
        <v>7361</v>
      </c>
      <c r="J1346" t="s">
        <v>2267</v>
      </c>
      <c r="K1346" t="s">
        <v>2268</v>
      </c>
      <c r="N1346" t="s">
        <v>2277</v>
      </c>
      <c r="R1346" t="s">
        <v>4574</v>
      </c>
      <c r="S1346" t="s">
        <v>4575</v>
      </c>
      <c r="V1346" t="s">
        <v>2287</v>
      </c>
    </row>
    <row r="1347" spans="1:23">
      <c r="A1347">
        <v>18365431</v>
      </c>
      <c r="B1347">
        <v>20151104</v>
      </c>
      <c r="C1347">
        <v>0</v>
      </c>
      <c r="D1347">
        <v>2.0476600000000002E-3</v>
      </c>
      <c r="E1347" t="s">
        <v>2278</v>
      </c>
      <c r="F1347" t="s">
        <v>4582</v>
      </c>
      <c r="G1347" t="s">
        <v>6119</v>
      </c>
      <c r="H1347" t="s">
        <v>7362</v>
      </c>
      <c r="J1347" t="s">
        <v>4583</v>
      </c>
      <c r="K1347" t="s">
        <v>4584</v>
      </c>
      <c r="L1347" t="s">
        <v>4585</v>
      </c>
      <c r="N1347" t="s">
        <v>2279</v>
      </c>
      <c r="O1347" t="s">
        <v>2280</v>
      </c>
      <c r="R1347" t="s">
        <v>7845</v>
      </c>
      <c r="V1347" t="s">
        <v>4592</v>
      </c>
    </row>
    <row r="1348" spans="1:23">
      <c r="A1348">
        <v>18365431</v>
      </c>
      <c r="B1348">
        <v>20151104</v>
      </c>
      <c r="C1348">
        <v>0</v>
      </c>
      <c r="D1348">
        <v>2.0476600000000002E-3</v>
      </c>
      <c r="E1348" t="s">
        <v>2281</v>
      </c>
      <c r="F1348" t="s">
        <v>4586</v>
      </c>
      <c r="G1348" t="s">
        <v>6120</v>
      </c>
      <c r="H1348" t="s">
        <v>7363</v>
      </c>
      <c r="J1348" t="s">
        <v>4587</v>
      </c>
      <c r="N1348" t="s">
        <v>2282</v>
      </c>
      <c r="O1348" t="s">
        <v>2283</v>
      </c>
      <c r="R1348" t="s">
        <v>2267</v>
      </c>
      <c r="S1348" t="s">
        <v>2268</v>
      </c>
      <c r="V1348" t="s">
        <v>6121</v>
      </c>
    </row>
    <row r="1349" spans="1:23">
      <c r="A1349">
        <v>18365431</v>
      </c>
      <c r="B1349">
        <v>20151104</v>
      </c>
      <c r="C1349">
        <v>0</v>
      </c>
      <c r="D1349">
        <v>2.0476600000000002E-3</v>
      </c>
      <c r="E1349" t="s">
        <v>2284</v>
      </c>
      <c r="F1349" t="s">
        <v>4588</v>
      </c>
      <c r="G1349" t="s">
        <v>6122</v>
      </c>
      <c r="H1349" t="s">
        <v>7364</v>
      </c>
      <c r="J1349" t="s">
        <v>4589</v>
      </c>
      <c r="K1349" t="s">
        <v>4590</v>
      </c>
      <c r="N1349" t="s">
        <v>2285</v>
      </c>
      <c r="R1349" t="s">
        <v>7846</v>
      </c>
      <c r="V1349" t="s">
        <v>2279</v>
      </c>
      <c r="W1349" t="s">
        <v>2280</v>
      </c>
    </row>
    <row r="1350" spans="1:23">
      <c r="A1350">
        <v>18365431</v>
      </c>
      <c r="B1350">
        <v>20151104</v>
      </c>
      <c r="C1350">
        <v>0</v>
      </c>
      <c r="D1350">
        <v>2.0476600000000002E-3</v>
      </c>
      <c r="E1350" t="s">
        <v>2286</v>
      </c>
      <c r="F1350" t="s">
        <v>4591</v>
      </c>
      <c r="G1350" t="s">
        <v>6123</v>
      </c>
      <c r="H1350" t="s">
        <v>7365</v>
      </c>
      <c r="J1350" t="s">
        <v>4592</v>
      </c>
      <c r="N1350" t="s">
        <v>2287</v>
      </c>
      <c r="R1350" t="s">
        <v>7847</v>
      </c>
      <c r="V1350" t="s">
        <v>2275</v>
      </c>
    </row>
    <row r="1351" spans="1:23">
      <c r="A1351" t="s">
        <v>26</v>
      </c>
      <c r="B1351">
        <v>18365431</v>
      </c>
      <c r="C1351">
        <v>20151104</v>
      </c>
      <c r="D1351" t="s">
        <v>27</v>
      </c>
    </row>
    <row r="1352" spans="1:23">
      <c r="A1352" t="s">
        <v>28</v>
      </c>
      <c r="B1352" t="str">
        <f>HYPERLINK("http://node-02:8194/pid,18365431,20151104,prediction_time_crc,demographics&amp;P_Red&amp;P_Red2&amp;P_BP&amp;P_Cholesterol&amp;P_Diabetes&amp;P_Renal&amp;P_Liver&amp;P_White&amp;P_IONS&amp;drugs_heatmap&amp;RC","OpenViewer")</f>
        <v>OpenViewer</v>
      </c>
    </row>
    <row r="1354" spans="1:23">
      <c r="A1354">
        <v>18712626</v>
      </c>
      <c r="B1354">
        <v>20151029</v>
      </c>
      <c r="C1354">
        <v>0</v>
      </c>
      <c r="D1354">
        <v>1.91628E-3</v>
      </c>
      <c r="E1354" t="s">
        <v>2288</v>
      </c>
      <c r="F1354" t="s">
        <v>4593</v>
      </c>
      <c r="G1354" t="s">
        <v>6124</v>
      </c>
      <c r="H1354" t="s">
        <v>7366</v>
      </c>
    </row>
    <row r="1355" spans="1:23">
      <c r="A1355">
        <v>18712626</v>
      </c>
      <c r="B1355">
        <v>20151029</v>
      </c>
      <c r="C1355">
        <v>0</v>
      </c>
      <c r="D1355">
        <v>1.91628E-3</v>
      </c>
      <c r="E1355" t="s">
        <v>2289</v>
      </c>
      <c r="F1355" t="s">
        <v>4594</v>
      </c>
      <c r="G1355" t="s">
        <v>6125</v>
      </c>
      <c r="H1355" t="s">
        <v>7367</v>
      </c>
      <c r="J1355" t="s">
        <v>2298</v>
      </c>
      <c r="K1355" t="s">
        <v>2299</v>
      </c>
      <c r="N1355" t="s">
        <v>2290</v>
      </c>
      <c r="O1355" t="s">
        <v>2291</v>
      </c>
      <c r="R1355" t="s">
        <v>2303</v>
      </c>
      <c r="S1355" t="s">
        <v>2304</v>
      </c>
      <c r="V1355" t="s">
        <v>2296</v>
      </c>
    </row>
    <row r="1356" spans="1:23">
      <c r="A1356">
        <v>18712626</v>
      </c>
      <c r="B1356">
        <v>20151029</v>
      </c>
      <c r="C1356">
        <v>0</v>
      </c>
      <c r="D1356">
        <v>1.91628E-3</v>
      </c>
      <c r="E1356" t="s">
        <v>2292</v>
      </c>
      <c r="F1356" t="s">
        <v>4595</v>
      </c>
      <c r="G1356" t="s">
        <v>6126</v>
      </c>
      <c r="H1356" t="s">
        <v>7368</v>
      </c>
      <c r="J1356" t="s">
        <v>4596</v>
      </c>
      <c r="K1356" t="s">
        <v>4597</v>
      </c>
      <c r="N1356" t="s">
        <v>2293</v>
      </c>
      <c r="O1356" t="s">
        <v>2294</v>
      </c>
      <c r="R1356" t="s">
        <v>2298</v>
      </c>
      <c r="S1356" t="s">
        <v>2299</v>
      </c>
      <c r="V1356" t="s">
        <v>2293</v>
      </c>
      <c r="W1356" t="s">
        <v>2294</v>
      </c>
    </row>
    <row r="1357" spans="1:23">
      <c r="A1357">
        <v>18712626</v>
      </c>
      <c r="B1357">
        <v>20151029</v>
      </c>
      <c r="C1357">
        <v>0</v>
      </c>
      <c r="D1357">
        <v>1.91628E-3</v>
      </c>
      <c r="E1357" t="s">
        <v>2295</v>
      </c>
      <c r="F1357" t="s">
        <v>4598</v>
      </c>
      <c r="G1357" t="s">
        <v>6127</v>
      </c>
      <c r="H1357" t="s">
        <v>7369</v>
      </c>
      <c r="J1357" t="s">
        <v>4599</v>
      </c>
      <c r="K1357" t="s">
        <v>4600</v>
      </c>
      <c r="N1357" t="s">
        <v>2296</v>
      </c>
      <c r="R1357" t="s">
        <v>7848</v>
      </c>
      <c r="V1357" t="s">
        <v>2306</v>
      </c>
    </row>
    <row r="1358" spans="1:23">
      <c r="A1358">
        <v>18712626</v>
      </c>
      <c r="B1358">
        <v>20151029</v>
      </c>
      <c r="C1358">
        <v>0</v>
      </c>
      <c r="D1358">
        <v>1.91628E-3</v>
      </c>
      <c r="E1358" t="s">
        <v>2297</v>
      </c>
      <c r="F1358" t="s">
        <v>4601</v>
      </c>
      <c r="G1358" t="s">
        <v>6128</v>
      </c>
      <c r="H1358" t="s">
        <v>7370</v>
      </c>
      <c r="J1358" t="s">
        <v>2290</v>
      </c>
      <c r="K1358" t="s">
        <v>2291</v>
      </c>
      <c r="N1358" t="s">
        <v>2298</v>
      </c>
      <c r="O1358" t="s">
        <v>2299</v>
      </c>
      <c r="R1358" t="s">
        <v>2290</v>
      </c>
      <c r="S1358" t="s">
        <v>2291</v>
      </c>
      <c r="V1358" t="s">
        <v>2303</v>
      </c>
      <c r="W1358" t="s">
        <v>2304</v>
      </c>
    </row>
    <row r="1359" spans="1:23">
      <c r="A1359">
        <v>18712626</v>
      </c>
      <c r="B1359">
        <v>20151029</v>
      </c>
      <c r="C1359">
        <v>0</v>
      </c>
      <c r="D1359">
        <v>1.91628E-3</v>
      </c>
      <c r="E1359" t="s">
        <v>2300</v>
      </c>
      <c r="F1359" t="s">
        <v>4602</v>
      </c>
      <c r="G1359" t="s">
        <v>6129</v>
      </c>
      <c r="H1359" t="s">
        <v>7371</v>
      </c>
      <c r="J1359" t="s">
        <v>4603</v>
      </c>
      <c r="K1359" t="s">
        <v>4604</v>
      </c>
      <c r="N1359" t="s">
        <v>2301</v>
      </c>
      <c r="R1359" t="s">
        <v>7849</v>
      </c>
      <c r="V1359" t="s">
        <v>2290</v>
      </c>
      <c r="W1359" t="s">
        <v>2291</v>
      </c>
    </row>
    <row r="1360" spans="1:23">
      <c r="A1360">
        <v>18712626</v>
      </c>
      <c r="B1360">
        <v>20151029</v>
      </c>
      <c r="C1360">
        <v>0</v>
      </c>
      <c r="D1360">
        <v>1.91628E-3</v>
      </c>
      <c r="E1360" t="s">
        <v>2302</v>
      </c>
      <c r="F1360" t="s">
        <v>4605</v>
      </c>
      <c r="G1360" t="s">
        <v>6130</v>
      </c>
      <c r="H1360" t="s">
        <v>7372</v>
      </c>
      <c r="J1360" t="s">
        <v>4606</v>
      </c>
      <c r="N1360" t="s">
        <v>2303</v>
      </c>
      <c r="O1360" t="s">
        <v>2304</v>
      </c>
      <c r="R1360" t="s">
        <v>7850</v>
      </c>
      <c r="V1360" t="s">
        <v>4599</v>
      </c>
      <c r="W1360" t="s">
        <v>4600</v>
      </c>
    </row>
    <row r="1361" spans="1:23">
      <c r="A1361">
        <v>18712626</v>
      </c>
      <c r="B1361">
        <v>20151029</v>
      </c>
      <c r="C1361">
        <v>0</v>
      </c>
      <c r="D1361">
        <v>1.91628E-3</v>
      </c>
      <c r="E1361" t="s">
        <v>2305</v>
      </c>
      <c r="F1361" t="s">
        <v>4607</v>
      </c>
      <c r="G1361" t="s">
        <v>6131</v>
      </c>
      <c r="H1361" t="s">
        <v>7373</v>
      </c>
      <c r="J1361" t="s">
        <v>2293</v>
      </c>
      <c r="K1361" t="s">
        <v>2294</v>
      </c>
      <c r="N1361" t="s">
        <v>2306</v>
      </c>
      <c r="R1361" t="s">
        <v>7851</v>
      </c>
      <c r="V1361" t="s">
        <v>6132</v>
      </c>
    </row>
    <row r="1362" spans="1:23">
      <c r="A1362">
        <v>18712626</v>
      </c>
      <c r="B1362">
        <v>20151029</v>
      </c>
      <c r="C1362">
        <v>0</v>
      </c>
      <c r="D1362">
        <v>1.91628E-3</v>
      </c>
      <c r="E1362" t="s">
        <v>2307</v>
      </c>
      <c r="F1362" t="s">
        <v>4608</v>
      </c>
      <c r="G1362" t="s">
        <v>6133</v>
      </c>
      <c r="H1362" t="s">
        <v>7374</v>
      </c>
      <c r="J1362" t="s">
        <v>4609</v>
      </c>
      <c r="N1362" t="s">
        <v>2308</v>
      </c>
      <c r="R1362" t="s">
        <v>4599</v>
      </c>
      <c r="S1362" t="s">
        <v>4600</v>
      </c>
      <c r="V1362" t="s">
        <v>2301</v>
      </c>
    </row>
    <row r="1363" spans="1:23">
      <c r="A1363">
        <v>18712626</v>
      </c>
      <c r="B1363">
        <v>20151029</v>
      </c>
      <c r="C1363">
        <v>0</v>
      </c>
      <c r="D1363">
        <v>1.91628E-3</v>
      </c>
      <c r="E1363" t="s">
        <v>2309</v>
      </c>
      <c r="F1363" t="s">
        <v>4610</v>
      </c>
      <c r="G1363" t="s">
        <v>6134</v>
      </c>
      <c r="H1363" t="s">
        <v>7375</v>
      </c>
      <c r="J1363" t="s">
        <v>2308</v>
      </c>
      <c r="R1363" t="s">
        <v>7852</v>
      </c>
      <c r="V1363" t="s">
        <v>2308</v>
      </c>
    </row>
    <row r="1364" spans="1:23">
      <c r="A1364" t="s">
        <v>26</v>
      </c>
      <c r="B1364">
        <v>18712626</v>
      </c>
      <c r="C1364">
        <v>20151029</v>
      </c>
      <c r="D1364" t="s">
        <v>27</v>
      </c>
    </row>
    <row r="1365" spans="1:23">
      <c r="A1365" t="s">
        <v>28</v>
      </c>
      <c r="B1365" t="str">
        <f>HYPERLINK("http://node-02:8194/pid,18712626,20151029,prediction_time_crc,demographics&amp;P_Red&amp;P_Red2&amp;P_BP&amp;P_Cholesterol&amp;P_Diabetes&amp;P_Renal&amp;P_Liver&amp;P_White&amp;P_IONS&amp;drugs_heatmap&amp;RC","OpenViewer")</f>
        <v>OpenViewer</v>
      </c>
    </row>
    <row r="1367" spans="1:23">
      <c r="A1367">
        <v>18915929</v>
      </c>
      <c r="B1367">
        <v>20150115</v>
      </c>
      <c r="C1367">
        <v>0</v>
      </c>
      <c r="D1367">
        <v>0.93403099999999994</v>
      </c>
      <c r="E1367" t="s">
        <v>2310</v>
      </c>
      <c r="F1367" t="s">
        <v>4611</v>
      </c>
      <c r="G1367" t="s">
        <v>6135</v>
      </c>
      <c r="H1367" t="s">
        <v>7376</v>
      </c>
      <c r="J1367" t="s">
        <v>2322</v>
      </c>
      <c r="K1367" t="s">
        <v>2323</v>
      </c>
      <c r="N1367" t="s">
        <v>2311</v>
      </c>
      <c r="R1367" t="s">
        <v>2311</v>
      </c>
      <c r="V1367" t="s">
        <v>2311</v>
      </c>
    </row>
    <row r="1368" spans="1:23">
      <c r="A1368">
        <v>18915929</v>
      </c>
      <c r="B1368">
        <v>20150115</v>
      </c>
      <c r="C1368">
        <v>0</v>
      </c>
      <c r="D1368">
        <v>0.93403099999999994</v>
      </c>
      <c r="E1368" t="s">
        <v>2312</v>
      </c>
      <c r="F1368" t="s">
        <v>4612</v>
      </c>
      <c r="G1368" t="s">
        <v>6136</v>
      </c>
      <c r="H1368" t="s">
        <v>7377</v>
      </c>
      <c r="J1368" t="s">
        <v>2311</v>
      </c>
      <c r="R1368" t="s">
        <v>7853</v>
      </c>
    </row>
    <row r="1369" spans="1:23">
      <c r="A1369">
        <v>18915929</v>
      </c>
      <c r="B1369">
        <v>20150115</v>
      </c>
      <c r="C1369">
        <v>0</v>
      </c>
      <c r="D1369">
        <v>0.93403099999999994</v>
      </c>
      <c r="E1369" t="s">
        <v>2313</v>
      </c>
      <c r="F1369" t="s">
        <v>4613</v>
      </c>
      <c r="G1369" t="s">
        <v>6137</v>
      </c>
      <c r="H1369" t="s">
        <v>7378</v>
      </c>
      <c r="J1369" t="s">
        <v>2318</v>
      </c>
      <c r="N1369" t="s">
        <v>2314</v>
      </c>
      <c r="R1369" t="s">
        <v>2316</v>
      </c>
      <c r="V1369" t="s">
        <v>2314</v>
      </c>
    </row>
    <row r="1370" spans="1:23">
      <c r="A1370">
        <v>18915929</v>
      </c>
      <c r="B1370">
        <v>20150115</v>
      </c>
      <c r="C1370">
        <v>0</v>
      </c>
      <c r="D1370">
        <v>0.93403099999999994</v>
      </c>
      <c r="E1370" t="s">
        <v>2315</v>
      </c>
      <c r="F1370" t="s">
        <v>4614</v>
      </c>
      <c r="G1370" t="s">
        <v>6138</v>
      </c>
      <c r="H1370" t="s">
        <v>7379</v>
      </c>
      <c r="J1370" t="s">
        <v>4615</v>
      </c>
      <c r="K1370" t="s">
        <v>4616</v>
      </c>
      <c r="N1370" t="s">
        <v>2316</v>
      </c>
      <c r="R1370" t="s">
        <v>4624</v>
      </c>
      <c r="S1370" t="s">
        <v>4625</v>
      </c>
      <c r="V1370" t="s">
        <v>2316</v>
      </c>
    </row>
    <row r="1371" spans="1:23">
      <c r="A1371">
        <v>18915929</v>
      </c>
      <c r="B1371">
        <v>20150115</v>
      </c>
      <c r="C1371">
        <v>0</v>
      </c>
      <c r="D1371">
        <v>0.93403099999999994</v>
      </c>
      <c r="E1371" t="s">
        <v>2317</v>
      </c>
      <c r="F1371" t="s">
        <v>4617</v>
      </c>
      <c r="G1371" t="s">
        <v>6139</v>
      </c>
      <c r="H1371" t="s">
        <v>7380</v>
      </c>
      <c r="J1371" t="s">
        <v>4618</v>
      </c>
      <c r="K1371" t="s">
        <v>4619</v>
      </c>
      <c r="N1371" t="s">
        <v>2318</v>
      </c>
      <c r="R1371" t="s">
        <v>4628</v>
      </c>
      <c r="V1371" t="s">
        <v>2320</v>
      </c>
    </row>
    <row r="1372" spans="1:23">
      <c r="A1372">
        <v>18915929</v>
      </c>
      <c r="B1372">
        <v>20150115</v>
      </c>
      <c r="C1372">
        <v>0</v>
      </c>
      <c r="D1372">
        <v>0.93403099999999994</v>
      </c>
      <c r="E1372" t="s">
        <v>2319</v>
      </c>
      <c r="F1372" t="s">
        <v>4620</v>
      </c>
      <c r="G1372" t="s">
        <v>6140</v>
      </c>
      <c r="H1372" t="s">
        <v>7381</v>
      </c>
      <c r="J1372" t="s">
        <v>4621</v>
      </c>
      <c r="K1372" t="s">
        <v>4622</v>
      </c>
      <c r="N1372" t="s">
        <v>2320</v>
      </c>
      <c r="R1372" t="s">
        <v>2318</v>
      </c>
      <c r="V1372" t="s">
        <v>2325</v>
      </c>
    </row>
    <row r="1373" spans="1:23">
      <c r="A1373">
        <v>18915929</v>
      </c>
      <c r="B1373">
        <v>20150115</v>
      </c>
      <c r="C1373">
        <v>0</v>
      </c>
      <c r="D1373">
        <v>0.93403099999999994</v>
      </c>
      <c r="E1373" t="s">
        <v>2321</v>
      </c>
      <c r="F1373" t="s">
        <v>4623</v>
      </c>
      <c r="G1373" t="s">
        <v>6141</v>
      </c>
      <c r="H1373" t="s">
        <v>7382</v>
      </c>
      <c r="J1373" t="s">
        <v>4624</v>
      </c>
      <c r="K1373" t="s">
        <v>4625</v>
      </c>
      <c r="N1373" t="s">
        <v>2322</v>
      </c>
      <c r="O1373" t="s">
        <v>2323</v>
      </c>
      <c r="R1373" t="s">
        <v>2322</v>
      </c>
      <c r="S1373" t="s">
        <v>2323</v>
      </c>
      <c r="V1373" t="s">
        <v>2329</v>
      </c>
      <c r="W1373" t="s">
        <v>2330</v>
      </c>
    </row>
    <row r="1374" spans="1:23">
      <c r="A1374">
        <v>18915929</v>
      </c>
      <c r="B1374">
        <v>20150115</v>
      </c>
      <c r="C1374">
        <v>0</v>
      </c>
      <c r="D1374">
        <v>0.93403099999999994</v>
      </c>
      <c r="E1374" t="s">
        <v>2324</v>
      </c>
      <c r="F1374" t="s">
        <v>4626</v>
      </c>
      <c r="G1374" t="s">
        <v>6142</v>
      </c>
      <c r="H1374" t="s">
        <v>7383</v>
      </c>
      <c r="J1374" t="s">
        <v>2314</v>
      </c>
      <c r="N1374" t="s">
        <v>2325</v>
      </c>
      <c r="R1374" t="s">
        <v>2325</v>
      </c>
      <c r="V1374" t="s">
        <v>2322</v>
      </c>
      <c r="W1374" t="s">
        <v>2323</v>
      </c>
    </row>
    <row r="1375" spans="1:23">
      <c r="A1375">
        <v>18915929</v>
      </c>
      <c r="B1375">
        <v>20150115</v>
      </c>
      <c r="C1375">
        <v>0</v>
      </c>
      <c r="D1375">
        <v>0.93403099999999994</v>
      </c>
      <c r="E1375" t="s">
        <v>2326</v>
      </c>
      <c r="F1375" t="s">
        <v>4627</v>
      </c>
      <c r="G1375" t="s">
        <v>6143</v>
      </c>
      <c r="H1375" t="s">
        <v>7384</v>
      </c>
      <c r="J1375" t="s">
        <v>4628</v>
      </c>
      <c r="N1375" t="s">
        <v>2327</v>
      </c>
      <c r="R1375" t="s">
        <v>7854</v>
      </c>
      <c r="S1375" t="s">
        <v>7855</v>
      </c>
      <c r="V1375" t="s">
        <v>4628</v>
      </c>
    </row>
    <row r="1376" spans="1:23">
      <c r="A1376">
        <v>18915929</v>
      </c>
      <c r="B1376">
        <v>20150115</v>
      </c>
      <c r="C1376">
        <v>0</v>
      </c>
      <c r="D1376">
        <v>0.93403099999999994</v>
      </c>
      <c r="E1376" t="s">
        <v>2328</v>
      </c>
      <c r="F1376" t="s">
        <v>4629</v>
      </c>
      <c r="G1376" t="s">
        <v>6144</v>
      </c>
      <c r="H1376" t="s">
        <v>7385</v>
      </c>
      <c r="N1376" t="s">
        <v>2329</v>
      </c>
      <c r="O1376" t="s">
        <v>2330</v>
      </c>
      <c r="R1376" t="s">
        <v>2320</v>
      </c>
      <c r="V1376" t="s">
        <v>6145</v>
      </c>
    </row>
    <row r="1377" spans="1:23">
      <c r="A1377" t="s">
        <v>26</v>
      </c>
      <c r="B1377">
        <v>18915929</v>
      </c>
      <c r="C1377">
        <v>20150115</v>
      </c>
      <c r="D1377" t="s">
        <v>27</v>
      </c>
    </row>
    <row r="1378" spans="1:23">
      <c r="A1378" t="s">
        <v>28</v>
      </c>
      <c r="B1378" t="str">
        <f>HYPERLINK("http://node-02:8194/pid,18915929,20150115,prediction_time_crc,demographics&amp;P_Red&amp;P_Red2&amp;P_BP&amp;P_Cholesterol&amp;P_Diabetes&amp;P_Renal&amp;P_Liver&amp;P_White&amp;P_IONS&amp;drugs_heatmap&amp;RC","OpenViewer")</f>
        <v>OpenViewer</v>
      </c>
    </row>
    <row r="1380" spans="1:23">
      <c r="A1380">
        <v>18916621</v>
      </c>
      <c r="B1380">
        <v>20150319</v>
      </c>
      <c r="C1380">
        <v>0</v>
      </c>
      <c r="D1380">
        <v>2.35016E-3</v>
      </c>
      <c r="E1380" t="s">
        <v>2331</v>
      </c>
      <c r="F1380" t="s">
        <v>4630</v>
      </c>
      <c r="G1380" t="s">
        <v>6146</v>
      </c>
      <c r="H1380" t="s">
        <v>7386</v>
      </c>
    </row>
    <row r="1381" spans="1:23">
      <c r="A1381">
        <v>18916621</v>
      </c>
      <c r="B1381">
        <v>20150319</v>
      </c>
      <c r="C1381">
        <v>0</v>
      </c>
      <c r="D1381">
        <v>2.35016E-3</v>
      </c>
      <c r="E1381" t="s">
        <v>2332</v>
      </c>
      <c r="F1381" t="s">
        <v>4631</v>
      </c>
      <c r="G1381" t="s">
        <v>6147</v>
      </c>
      <c r="H1381" t="s">
        <v>7387</v>
      </c>
      <c r="J1381" t="s">
        <v>2342</v>
      </c>
      <c r="N1381" t="s">
        <v>2333</v>
      </c>
      <c r="O1381" t="s">
        <v>2334</v>
      </c>
      <c r="R1381" t="s">
        <v>2336</v>
      </c>
      <c r="V1381" t="s">
        <v>2336</v>
      </c>
    </row>
    <row r="1382" spans="1:23">
      <c r="A1382">
        <v>18916621</v>
      </c>
      <c r="B1382">
        <v>20150319</v>
      </c>
      <c r="C1382">
        <v>0</v>
      </c>
      <c r="D1382">
        <v>2.35016E-3</v>
      </c>
      <c r="E1382" t="s">
        <v>2335</v>
      </c>
      <c r="F1382" t="s">
        <v>4632</v>
      </c>
      <c r="G1382" t="s">
        <v>6148</v>
      </c>
      <c r="H1382" t="s">
        <v>7388</v>
      </c>
      <c r="J1382" t="s">
        <v>4633</v>
      </c>
      <c r="N1382" t="s">
        <v>2336</v>
      </c>
      <c r="R1382" t="s">
        <v>7856</v>
      </c>
      <c r="V1382" t="s">
        <v>2350</v>
      </c>
    </row>
    <row r="1383" spans="1:23">
      <c r="A1383">
        <v>18916621</v>
      </c>
      <c r="B1383">
        <v>20150319</v>
      </c>
      <c r="C1383">
        <v>0</v>
      </c>
      <c r="D1383">
        <v>2.35016E-3</v>
      </c>
      <c r="E1383" t="s">
        <v>2337</v>
      </c>
      <c r="F1383" t="s">
        <v>4634</v>
      </c>
      <c r="G1383" t="s">
        <v>6149</v>
      </c>
      <c r="H1383" t="s">
        <v>7389</v>
      </c>
      <c r="J1383" t="s">
        <v>2347</v>
      </c>
      <c r="K1383" t="s">
        <v>2348</v>
      </c>
      <c r="N1383" t="s">
        <v>2338</v>
      </c>
      <c r="R1383" t="s">
        <v>7857</v>
      </c>
      <c r="V1383" t="s">
        <v>2340</v>
      </c>
    </row>
    <row r="1384" spans="1:23">
      <c r="A1384">
        <v>18916621</v>
      </c>
      <c r="B1384">
        <v>20150319</v>
      </c>
      <c r="C1384">
        <v>0</v>
      </c>
      <c r="D1384">
        <v>2.35016E-3</v>
      </c>
      <c r="E1384" t="s">
        <v>2339</v>
      </c>
      <c r="F1384" t="s">
        <v>4635</v>
      </c>
      <c r="G1384" t="s">
        <v>6150</v>
      </c>
      <c r="H1384" t="s">
        <v>7390</v>
      </c>
      <c r="J1384" t="s">
        <v>4636</v>
      </c>
      <c r="K1384" t="s">
        <v>4637</v>
      </c>
      <c r="N1384" t="s">
        <v>2340</v>
      </c>
      <c r="R1384" t="s">
        <v>7858</v>
      </c>
      <c r="V1384" t="s">
        <v>2333</v>
      </c>
      <c r="W1384" t="s">
        <v>2334</v>
      </c>
    </row>
    <row r="1385" spans="1:23">
      <c r="A1385">
        <v>18916621</v>
      </c>
      <c r="B1385">
        <v>20150319</v>
      </c>
      <c r="C1385">
        <v>0</v>
      </c>
      <c r="D1385">
        <v>2.35016E-3</v>
      </c>
      <c r="E1385" t="s">
        <v>2341</v>
      </c>
      <c r="F1385" t="s">
        <v>4638</v>
      </c>
      <c r="G1385" t="s">
        <v>6151</v>
      </c>
      <c r="H1385" t="s">
        <v>7391</v>
      </c>
      <c r="J1385" t="s">
        <v>4639</v>
      </c>
      <c r="N1385" t="s">
        <v>2342</v>
      </c>
      <c r="R1385" t="s">
        <v>7859</v>
      </c>
      <c r="S1385" t="s">
        <v>7860</v>
      </c>
      <c r="V1385" t="s">
        <v>2347</v>
      </c>
      <c r="W1385" t="s">
        <v>2348</v>
      </c>
    </row>
    <row r="1386" spans="1:23">
      <c r="A1386">
        <v>18916621</v>
      </c>
      <c r="B1386">
        <v>20150319</v>
      </c>
      <c r="C1386">
        <v>0</v>
      </c>
      <c r="D1386">
        <v>2.35016E-3</v>
      </c>
      <c r="E1386" t="s">
        <v>2343</v>
      </c>
      <c r="F1386" t="s">
        <v>4640</v>
      </c>
      <c r="G1386" t="s">
        <v>6152</v>
      </c>
      <c r="H1386" t="s">
        <v>7392</v>
      </c>
      <c r="J1386" t="s">
        <v>2333</v>
      </c>
      <c r="K1386" t="s">
        <v>2334</v>
      </c>
      <c r="N1386" t="s">
        <v>2344</v>
      </c>
      <c r="R1386" t="s">
        <v>7861</v>
      </c>
      <c r="V1386" t="s">
        <v>2338</v>
      </c>
    </row>
    <row r="1387" spans="1:23">
      <c r="A1387">
        <v>18916621</v>
      </c>
      <c r="B1387">
        <v>20150319</v>
      </c>
      <c r="C1387">
        <v>0</v>
      </c>
      <c r="D1387">
        <v>2.35016E-3</v>
      </c>
      <c r="E1387" t="s">
        <v>2345</v>
      </c>
      <c r="F1387" t="s">
        <v>4641</v>
      </c>
      <c r="G1387" t="s">
        <v>6153</v>
      </c>
      <c r="H1387" t="s">
        <v>7393</v>
      </c>
      <c r="J1387" t="s">
        <v>2340</v>
      </c>
      <c r="R1387" t="s">
        <v>6154</v>
      </c>
      <c r="V1387" t="s">
        <v>6154</v>
      </c>
    </row>
    <row r="1388" spans="1:23">
      <c r="A1388">
        <v>18916621</v>
      </c>
      <c r="B1388">
        <v>20150319</v>
      </c>
      <c r="C1388">
        <v>0</v>
      </c>
      <c r="D1388">
        <v>2.35016E-3</v>
      </c>
      <c r="E1388" t="s">
        <v>2346</v>
      </c>
      <c r="F1388" t="s">
        <v>4642</v>
      </c>
      <c r="G1388" t="s">
        <v>6155</v>
      </c>
      <c r="H1388" t="s">
        <v>7394</v>
      </c>
      <c r="J1388" t="s">
        <v>2338</v>
      </c>
      <c r="N1388" t="s">
        <v>2347</v>
      </c>
      <c r="O1388" t="s">
        <v>2348</v>
      </c>
      <c r="R1388" t="s">
        <v>7862</v>
      </c>
      <c r="S1388" t="s">
        <v>7863</v>
      </c>
      <c r="V1388" t="s">
        <v>2344</v>
      </c>
    </row>
    <row r="1389" spans="1:23">
      <c r="A1389">
        <v>18916621</v>
      </c>
      <c r="B1389">
        <v>20150319</v>
      </c>
      <c r="C1389">
        <v>0</v>
      </c>
      <c r="D1389">
        <v>2.35016E-3</v>
      </c>
      <c r="E1389" t="s">
        <v>2349</v>
      </c>
      <c r="F1389" t="s">
        <v>4643</v>
      </c>
      <c r="G1389" t="s">
        <v>6156</v>
      </c>
      <c r="H1389" t="s">
        <v>7395</v>
      </c>
      <c r="J1389" t="s">
        <v>4644</v>
      </c>
      <c r="N1389" t="s">
        <v>2350</v>
      </c>
      <c r="R1389" t="s">
        <v>2342</v>
      </c>
      <c r="V1389" t="s">
        <v>6157</v>
      </c>
    </row>
    <row r="1390" spans="1:23">
      <c r="A1390" t="s">
        <v>26</v>
      </c>
      <c r="B1390">
        <v>18916621</v>
      </c>
      <c r="C1390">
        <v>20150319</v>
      </c>
      <c r="D1390" t="s">
        <v>27</v>
      </c>
    </row>
    <row r="1391" spans="1:23">
      <c r="A1391" t="s">
        <v>28</v>
      </c>
      <c r="B1391" t="str">
        <f>HYPERLINK("http://node-02:8194/pid,18916621,20150319,prediction_time_crc,demographics&amp;P_Red&amp;P_Red2&amp;P_BP&amp;P_Cholesterol&amp;P_Diabetes&amp;P_Renal&amp;P_Liver&amp;P_White&amp;P_IONS&amp;drugs_heatmap&amp;RC","OpenViewer")</f>
        <v>OpenViewer</v>
      </c>
    </row>
    <row r="1393" spans="1:23">
      <c r="A1393">
        <v>19365506</v>
      </c>
      <c r="B1393">
        <v>20151113</v>
      </c>
      <c r="C1393">
        <v>0</v>
      </c>
      <c r="D1393">
        <v>0.90821799999999997</v>
      </c>
      <c r="E1393" t="s">
        <v>2351</v>
      </c>
      <c r="F1393" t="s">
        <v>4645</v>
      </c>
      <c r="G1393" t="s">
        <v>6158</v>
      </c>
      <c r="H1393" t="s">
        <v>7396</v>
      </c>
      <c r="J1393" t="s">
        <v>2363</v>
      </c>
      <c r="K1393" t="s">
        <v>2364</v>
      </c>
      <c r="N1393" t="s">
        <v>2352</v>
      </c>
      <c r="R1393" t="s">
        <v>2352</v>
      </c>
      <c r="V1393" t="s">
        <v>2352</v>
      </c>
    </row>
    <row r="1394" spans="1:23">
      <c r="A1394">
        <v>19365506</v>
      </c>
      <c r="B1394">
        <v>20151113</v>
      </c>
      <c r="C1394">
        <v>0</v>
      </c>
      <c r="D1394">
        <v>0.90821799999999997</v>
      </c>
      <c r="E1394" t="s">
        <v>2353</v>
      </c>
      <c r="F1394" t="s">
        <v>4646</v>
      </c>
      <c r="G1394" t="s">
        <v>6159</v>
      </c>
      <c r="H1394" t="s">
        <v>7397</v>
      </c>
      <c r="J1394" t="s">
        <v>2357</v>
      </c>
      <c r="N1394" t="s">
        <v>2354</v>
      </c>
      <c r="R1394" t="s">
        <v>2368</v>
      </c>
      <c r="S1394" t="s">
        <v>2369</v>
      </c>
    </row>
    <row r="1395" spans="1:23">
      <c r="A1395">
        <v>19365506</v>
      </c>
      <c r="B1395">
        <v>20151113</v>
      </c>
      <c r="C1395">
        <v>0</v>
      </c>
      <c r="D1395">
        <v>0.90821799999999997</v>
      </c>
      <c r="E1395" t="s">
        <v>2355</v>
      </c>
      <c r="F1395" t="s">
        <v>4647</v>
      </c>
      <c r="G1395" t="s">
        <v>6160</v>
      </c>
      <c r="H1395" t="s">
        <v>7398</v>
      </c>
      <c r="J1395" t="s">
        <v>2354</v>
      </c>
      <c r="R1395" t="s">
        <v>2357</v>
      </c>
      <c r="V1395" t="s">
        <v>2354</v>
      </c>
    </row>
    <row r="1396" spans="1:23">
      <c r="A1396">
        <v>19365506</v>
      </c>
      <c r="B1396">
        <v>20151113</v>
      </c>
      <c r="C1396">
        <v>0</v>
      </c>
      <c r="D1396">
        <v>0.90821799999999997</v>
      </c>
      <c r="E1396" t="s">
        <v>2356</v>
      </c>
      <c r="F1396" t="s">
        <v>4648</v>
      </c>
      <c r="G1396" t="s">
        <v>6161</v>
      </c>
      <c r="H1396" t="s">
        <v>7399</v>
      </c>
      <c r="J1396" t="s">
        <v>2352</v>
      </c>
      <c r="N1396" t="s">
        <v>2357</v>
      </c>
      <c r="R1396" t="s">
        <v>4656</v>
      </c>
      <c r="S1396" t="s">
        <v>4657</v>
      </c>
      <c r="V1396" t="s">
        <v>2361</v>
      </c>
    </row>
    <row r="1397" spans="1:23">
      <c r="A1397">
        <v>19365506</v>
      </c>
      <c r="B1397">
        <v>20151113</v>
      </c>
      <c r="C1397">
        <v>0</v>
      </c>
      <c r="D1397">
        <v>0.90821799999999997</v>
      </c>
      <c r="E1397" t="s">
        <v>2358</v>
      </c>
      <c r="F1397" t="s">
        <v>4649</v>
      </c>
      <c r="G1397" t="s">
        <v>6162</v>
      </c>
      <c r="H1397" t="s">
        <v>7400</v>
      </c>
      <c r="J1397" t="s">
        <v>4650</v>
      </c>
      <c r="N1397" t="s">
        <v>2359</v>
      </c>
      <c r="R1397" t="s">
        <v>2359</v>
      </c>
      <c r="V1397" t="s">
        <v>2359</v>
      </c>
    </row>
    <row r="1398" spans="1:23">
      <c r="A1398">
        <v>19365506</v>
      </c>
      <c r="B1398">
        <v>20151113</v>
      </c>
      <c r="C1398">
        <v>0</v>
      </c>
      <c r="D1398">
        <v>0.90821799999999997</v>
      </c>
      <c r="E1398" t="s">
        <v>2360</v>
      </c>
      <c r="F1398" t="s">
        <v>4651</v>
      </c>
      <c r="G1398" t="s">
        <v>6163</v>
      </c>
      <c r="H1398" t="s">
        <v>7401</v>
      </c>
      <c r="J1398" t="s">
        <v>4652</v>
      </c>
      <c r="K1398" t="s">
        <v>4653</v>
      </c>
      <c r="L1398" t="s">
        <v>4654</v>
      </c>
      <c r="N1398" t="s">
        <v>2361</v>
      </c>
      <c r="R1398" t="s">
        <v>2363</v>
      </c>
      <c r="S1398" t="s">
        <v>2364</v>
      </c>
      <c r="V1398" t="s">
        <v>2363</v>
      </c>
      <c r="W1398" t="s">
        <v>2364</v>
      </c>
    </row>
    <row r="1399" spans="1:23">
      <c r="A1399">
        <v>19365506</v>
      </c>
      <c r="B1399">
        <v>20151113</v>
      </c>
      <c r="C1399">
        <v>0</v>
      </c>
      <c r="D1399">
        <v>0.90821799999999997</v>
      </c>
      <c r="E1399" t="s">
        <v>2362</v>
      </c>
      <c r="F1399" t="s">
        <v>4655</v>
      </c>
      <c r="G1399" t="s">
        <v>6164</v>
      </c>
      <c r="H1399" t="s">
        <v>7402</v>
      </c>
      <c r="J1399" t="s">
        <v>4656</v>
      </c>
      <c r="K1399" t="s">
        <v>4657</v>
      </c>
      <c r="N1399" t="s">
        <v>2363</v>
      </c>
      <c r="O1399" t="s">
        <v>2364</v>
      </c>
      <c r="R1399" t="s">
        <v>4659</v>
      </c>
      <c r="S1399" t="s">
        <v>4660</v>
      </c>
      <c r="V1399" t="s">
        <v>6165</v>
      </c>
      <c r="W1399" t="s">
        <v>6166</v>
      </c>
    </row>
    <row r="1400" spans="1:23">
      <c r="A1400">
        <v>19365506</v>
      </c>
      <c r="B1400">
        <v>20151113</v>
      </c>
      <c r="C1400">
        <v>0</v>
      </c>
      <c r="D1400">
        <v>0.90821799999999997</v>
      </c>
      <c r="E1400" t="s">
        <v>2365</v>
      </c>
      <c r="F1400" t="s">
        <v>4658</v>
      </c>
      <c r="G1400" t="s">
        <v>6167</v>
      </c>
      <c r="H1400" t="s">
        <v>7403</v>
      </c>
      <c r="J1400" t="s">
        <v>4659</v>
      </c>
      <c r="K1400" t="s">
        <v>4660</v>
      </c>
      <c r="N1400" t="s">
        <v>2366</v>
      </c>
      <c r="R1400" t="s">
        <v>2361</v>
      </c>
      <c r="V1400" t="s">
        <v>6168</v>
      </c>
      <c r="W1400" t="s">
        <v>6169</v>
      </c>
    </row>
    <row r="1401" spans="1:23">
      <c r="A1401">
        <v>19365506</v>
      </c>
      <c r="B1401">
        <v>20151113</v>
      </c>
      <c r="C1401">
        <v>0</v>
      </c>
      <c r="D1401">
        <v>0.90821799999999997</v>
      </c>
      <c r="E1401" t="s">
        <v>2367</v>
      </c>
      <c r="F1401" t="s">
        <v>4661</v>
      </c>
      <c r="G1401" t="s">
        <v>6170</v>
      </c>
      <c r="H1401" t="s">
        <v>7404</v>
      </c>
      <c r="N1401" t="s">
        <v>2368</v>
      </c>
      <c r="O1401" t="s">
        <v>2369</v>
      </c>
      <c r="R1401" t="s">
        <v>2354</v>
      </c>
      <c r="V1401" t="s">
        <v>2368</v>
      </c>
      <c r="W1401" t="s">
        <v>2369</v>
      </c>
    </row>
    <row r="1402" spans="1:23">
      <c r="A1402">
        <v>19365506</v>
      </c>
      <c r="B1402">
        <v>20151113</v>
      </c>
      <c r="C1402">
        <v>0</v>
      </c>
      <c r="D1402">
        <v>0.90821799999999997</v>
      </c>
      <c r="E1402" t="s">
        <v>2370</v>
      </c>
      <c r="F1402" t="s">
        <v>4662</v>
      </c>
      <c r="G1402" t="s">
        <v>6171</v>
      </c>
      <c r="H1402" t="s">
        <v>7405</v>
      </c>
      <c r="J1402" t="s">
        <v>2368</v>
      </c>
      <c r="K1402" t="s">
        <v>2369</v>
      </c>
      <c r="N1402" t="s">
        <v>2371</v>
      </c>
      <c r="R1402" t="s">
        <v>4650</v>
      </c>
      <c r="V1402" t="s">
        <v>2371</v>
      </c>
    </row>
    <row r="1403" spans="1:23">
      <c r="A1403" t="s">
        <v>26</v>
      </c>
      <c r="B1403">
        <v>19365506</v>
      </c>
      <c r="C1403">
        <v>20151113</v>
      </c>
      <c r="D1403" t="s">
        <v>27</v>
      </c>
    </row>
    <row r="1404" spans="1:23">
      <c r="A1404" t="s">
        <v>28</v>
      </c>
      <c r="B1404" t="str">
        <f>HYPERLINK("http://node-02:8194/pid,19365506,20151113,prediction_time_crc,demographics&amp;P_Red&amp;P_Red2&amp;P_BP&amp;P_Cholesterol&amp;P_Diabetes&amp;P_Renal&amp;P_Liver&amp;P_White&amp;P_IONS&amp;drugs_heatmap&amp;RC","OpenViewer")</f>
        <v>OpenViewer</v>
      </c>
    </row>
    <row r="1406" spans="1:23">
      <c r="A1406">
        <v>19401265</v>
      </c>
      <c r="B1406">
        <v>20150203</v>
      </c>
      <c r="C1406">
        <v>0</v>
      </c>
      <c r="D1406">
        <v>5.2011500000000002E-2</v>
      </c>
      <c r="E1406" t="s">
        <v>2372</v>
      </c>
      <c r="F1406" t="s">
        <v>4663</v>
      </c>
      <c r="G1406" t="s">
        <v>6172</v>
      </c>
      <c r="H1406" t="s">
        <v>7406</v>
      </c>
    </row>
    <row r="1407" spans="1:23">
      <c r="A1407">
        <v>19401265</v>
      </c>
      <c r="B1407">
        <v>20150203</v>
      </c>
      <c r="C1407">
        <v>0</v>
      </c>
      <c r="D1407">
        <v>5.2011500000000002E-2</v>
      </c>
      <c r="E1407" t="s">
        <v>2373</v>
      </c>
      <c r="F1407" t="s">
        <v>4664</v>
      </c>
      <c r="G1407" t="s">
        <v>6173</v>
      </c>
      <c r="H1407" t="s">
        <v>7407</v>
      </c>
      <c r="J1407" t="s">
        <v>2374</v>
      </c>
      <c r="K1407" t="s">
        <v>2375</v>
      </c>
      <c r="N1407" t="s">
        <v>2374</v>
      </c>
      <c r="O1407" t="s">
        <v>2375</v>
      </c>
      <c r="R1407" t="s">
        <v>2374</v>
      </c>
      <c r="S1407" t="s">
        <v>2375</v>
      </c>
      <c r="V1407" t="s">
        <v>2374</v>
      </c>
      <c r="W1407" t="s">
        <v>2375</v>
      </c>
    </row>
    <row r="1408" spans="1:23">
      <c r="A1408">
        <v>19401265</v>
      </c>
      <c r="B1408">
        <v>20150203</v>
      </c>
      <c r="C1408">
        <v>0</v>
      </c>
      <c r="D1408">
        <v>5.2011500000000002E-2</v>
      </c>
      <c r="E1408" t="s">
        <v>2376</v>
      </c>
      <c r="F1408" t="s">
        <v>4665</v>
      </c>
      <c r="G1408" t="s">
        <v>6174</v>
      </c>
      <c r="H1408" t="s">
        <v>7408</v>
      </c>
      <c r="J1408" t="s">
        <v>4666</v>
      </c>
      <c r="K1408" t="s">
        <v>4667</v>
      </c>
      <c r="R1408" t="s">
        <v>2384</v>
      </c>
      <c r="S1408" t="s">
        <v>2385</v>
      </c>
      <c r="V1408" t="s">
        <v>2378</v>
      </c>
    </row>
    <row r="1409" spans="1:23">
      <c r="A1409">
        <v>19401265</v>
      </c>
      <c r="B1409">
        <v>20150203</v>
      </c>
      <c r="C1409">
        <v>0</v>
      </c>
      <c r="D1409">
        <v>5.2011500000000002E-2</v>
      </c>
      <c r="E1409" t="s">
        <v>2377</v>
      </c>
      <c r="F1409" t="s">
        <v>4668</v>
      </c>
      <c r="G1409" t="s">
        <v>6175</v>
      </c>
      <c r="H1409" t="s">
        <v>7409</v>
      </c>
      <c r="N1409" t="s">
        <v>2378</v>
      </c>
      <c r="R1409" t="s">
        <v>6182</v>
      </c>
      <c r="S1409" t="s">
        <v>6183</v>
      </c>
    </row>
    <row r="1410" spans="1:23">
      <c r="A1410">
        <v>19401265</v>
      </c>
      <c r="B1410">
        <v>20150203</v>
      </c>
      <c r="C1410">
        <v>0</v>
      </c>
      <c r="D1410">
        <v>5.2011500000000002E-2</v>
      </c>
      <c r="E1410" t="s">
        <v>2379</v>
      </c>
      <c r="F1410" t="s">
        <v>4669</v>
      </c>
      <c r="G1410" t="s">
        <v>6176</v>
      </c>
      <c r="H1410" t="s">
        <v>7410</v>
      </c>
      <c r="J1410" t="s">
        <v>2378</v>
      </c>
      <c r="N1410" t="s">
        <v>2380</v>
      </c>
      <c r="R1410" t="s">
        <v>7864</v>
      </c>
      <c r="S1410" t="s">
        <v>7865</v>
      </c>
      <c r="V1410" t="s">
        <v>2380</v>
      </c>
    </row>
    <row r="1411" spans="1:23">
      <c r="A1411">
        <v>19401265</v>
      </c>
      <c r="B1411">
        <v>20150203</v>
      </c>
      <c r="C1411">
        <v>0</v>
      </c>
      <c r="D1411">
        <v>5.2011500000000002E-2</v>
      </c>
      <c r="E1411" t="s">
        <v>2381</v>
      </c>
      <c r="F1411" t="s">
        <v>4670</v>
      </c>
      <c r="G1411" t="s">
        <v>6177</v>
      </c>
      <c r="H1411" t="s">
        <v>7411</v>
      </c>
      <c r="J1411" t="s">
        <v>4671</v>
      </c>
      <c r="N1411" t="s">
        <v>2382</v>
      </c>
      <c r="R1411" t="s">
        <v>2390</v>
      </c>
      <c r="V1411" t="s">
        <v>2390</v>
      </c>
    </row>
    <row r="1412" spans="1:23">
      <c r="A1412">
        <v>19401265</v>
      </c>
      <c r="B1412">
        <v>20150203</v>
      </c>
      <c r="C1412">
        <v>0</v>
      </c>
      <c r="D1412">
        <v>5.2011500000000002E-2</v>
      </c>
      <c r="E1412" t="s">
        <v>2383</v>
      </c>
      <c r="F1412" t="s">
        <v>4672</v>
      </c>
      <c r="G1412" t="s">
        <v>6178</v>
      </c>
      <c r="H1412" t="s">
        <v>7412</v>
      </c>
      <c r="J1412" t="s">
        <v>2387</v>
      </c>
      <c r="K1412" t="s">
        <v>2388</v>
      </c>
      <c r="N1412" t="s">
        <v>2384</v>
      </c>
      <c r="O1412" t="s">
        <v>2385</v>
      </c>
      <c r="R1412" t="s">
        <v>2380</v>
      </c>
      <c r="V1412" t="s">
        <v>2387</v>
      </c>
      <c r="W1412" t="s">
        <v>2388</v>
      </c>
    </row>
    <row r="1413" spans="1:23">
      <c r="A1413">
        <v>19401265</v>
      </c>
      <c r="B1413">
        <v>20150203</v>
      </c>
      <c r="C1413">
        <v>0</v>
      </c>
      <c r="D1413">
        <v>5.2011500000000002E-2</v>
      </c>
      <c r="E1413" t="s">
        <v>2386</v>
      </c>
      <c r="F1413" t="s">
        <v>4673</v>
      </c>
      <c r="G1413" t="s">
        <v>6179</v>
      </c>
      <c r="H1413" t="s">
        <v>7413</v>
      </c>
      <c r="J1413" t="s">
        <v>2382</v>
      </c>
      <c r="N1413" t="s">
        <v>2387</v>
      </c>
      <c r="O1413" t="s">
        <v>2388</v>
      </c>
      <c r="R1413" t="s">
        <v>4666</v>
      </c>
      <c r="S1413" t="s">
        <v>4667</v>
      </c>
      <c r="V1413" t="s">
        <v>2384</v>
      </c>
      <c r="W1413" t="s">
        <v>2385</v>
      </c>
    </row>
    <row r="1414" spans="1:23">
      <c r="A1414">
        <v>19401265</v>
      </c>
      <c r="B1414">
        <v>20150203</v>
      </c>
      <c r="C1414">
        <v>0</v>
      </c>
      <c r="D1414">
        <v>5.2011500000000002E-2</v>
      </c>
      <c r="E1414" t="s">
        <v>2389</v>
      </c>
      <c r="F1414" t="s">
        <v>4674</v>
      </c>
      <c r="G1414" t="s">
        <v>6180</v>
      </c>
      <c r="H1414" t="s">
        <v>7414</v>
      </c>
      <c r="J1414" t="s">
        <v>4675</v>
      </c>
      <c r="K1414" t="s">
        <v>4676</v>
      </c>
      <c r="N1414" t="s">
        <v>2390</v>
      </c>
      <c r="V1414" t="s">
        <v>2382</v>
      </c>
    </row>
    <row r="1415" spans="1:23">
      <c r="A1415">
        <v>19401265</v>
      </c>
      <c r="B1415">
        <v>20150203</v>
      </c>
      <c r="C1415">
        <v>0</v>
      </c>
      <c r="D1415">
        <v>5.2011500000000002E-2</v>
      </c>
      <c r="E1415" t="s">
        <v>2391</v>
      </c>
      <c r="F1415" t="s">
        <v>4677</v>
      </c>
      <c r="G1415" t="s">
        <v>6181</v>
      </c>
      <c r="H1415" t="s">
        <v>7415</v>
      </c>
      <c r="J1415" t="s">
        <v>4678</v>
      </c>
      <c r="N1415" t="s">
        <v>2392</v>
      </c>
      <c r="R1415" t="s">
        <v>7866</v>
      </c>
      <c r="V1415" t="s">
        <v>6182</v>
      </c>
      <c r="W1415" t="s">
        <v>6183</v>
      </c>
    </row>
    <row r="1416" spans="1:23">
      <c r="A1416" t="s">
        <v>26</v>
      </c>
      <c r="B1416">
        <v>19401265</v>
      </c>
      <c r="C1416">
        <v>20150203</v>
      </c>
      <c r="D1416" t="s">
        <v>27</v>
      </c>
    </row>
    <row r="1417" spans="1:23">
      <c r="A1417" t="s">
        <v>28</v>
      </c>
      <c r="B1417" t="str">
        <f>HYPERLINK("http://node-02:8194/pid,19401265,20150203,prediction_time_crc,demographics&amp;P_Red&amp;P_Red2&amp;P_BP&amp;P_Cholesterol&amp;P_Diabetes&amp;P_Renal&amp;P_Liver&amp;P_White&amp;P_IONS&amp;drugs_heatmap&amp;RC","OpenViewer")</f>
        <v>OpenViewer</v>
      </c>
    </row>
    <row r="1419" spans="1:23">
      <c r="A1419">
        <v>19451370</v>
      </c>
      <c r="B1419">
        <v>20151027</v>
      </c>
      <c r="C1419">
        <v>1</v>
      </c>
      <c r="D1419">
        <v>0.93878799999999996</v>
      </c>
      <c r="E1419" t="s">
        <v>2393</v>
      </c>
      <c r="F1419" t="s">
        <v>4679</v>
      </c>
      <c r="G1419" t="s">
        <v>6184</v>
      </c>
      <c r="H1419" t="s">
        <v>7416</v>
      </c>
      <c r="J1419" t="s">
        <v>2405</v>
      </c>
      <c r="K1419" t="s">
        <v>2406</v>
      </c>
      <c r="L1419" t="s">
        <v>2407</v>
      </c>
      <c r="N1419" t="s">
        <v>2394</v>
      </c>
      <c r="R1419" t="s">
        <v>2394</v>
      </c>
      <c r="V1419" t="s">
        <v>2394</v>
      </c>
    </row>
    <row r="1420" spans="1:23">
      <c r="A1420">
        <v>19451370</v>
      </c>
      <c r="B1420">
        <v>20151027</v>
      </c>
      <c r="C1420">
        <v>1</v>
      </c>
      <c r="D1420">
        <v>0.93878799999999996</v>
      </c>
      <c r="E1420" t="s">
        <v>2395</v>
      </c>
      <c r="F1420" t="s">
        <v>4680</v>
      </c>
      <c r="G1420" t="s">
        <v>6185</v>
      </c>
      <c r="H1420" t="s">
        <v>7417</v>
      </c>
      <c r="J1420" t="s">
        <v>2403</v>
      </c>
      <c r="R1420" t="s">
        <v>2399</v>
      </c>
    </row>
    <row r="1421" spans="1:23">
      <c r="A1421">
        <v>19451370</v>
      </c>
      <c r="B1421">
        <v>20151027</v>
      </c>
      <c r="C1421">
        <v>1</v>
      </c>
      <c r="D1421">
        <v>0.93878799999999996</v>
      </c>
      <c r="E1421" t="s">
        <v>2396</v>
      </c>
      <c r="F1421" t="s">
        <v>4681</v>
      </c>
      <c r="G1421" t="s">
        <v>6186</v>
      </c>
      <c r="H1421" t="s">
        <v>7418</v>
      </c>
      <c r="J1421" t="s">
        <v>2397</v>
      </c>
      <c r="N1421" t="s">
        <v>2397</v>
      </c>
      <c r="R1421" t="s">
        <v>7867</v>
      </c>
      <c r="V1421" t="s">
        <v>2397</v>
      </c>
    </row>
    <row r="1422" spans="1:23">
      <c r="A1422">
        <v>19451370</v>
      </c>
      <c r="B1422">
        <v>20151027</v>
      </c>
      <c r="C1422">
        <v>1</v>
      </c>
      <c r="D1422">
        <v>0.93878799999999996</v>
      </c>
      <c r="E1422" t="s">
        <v>2398</v>
      </c>
      <c r="F1422" t="s">
        <v>4682</v>
      </c>
      <c r="G1422" t="s">
        <v>6187</v>
      </c>
      <c r="H1422" t="s">
        <v>7419</v>
      </c>
      <c r="J1422" t="s">
        <v>4683</v>
      </c>
      <c r="N1422" t="s">
        <v>2399</v>
      </c>
      <c r="R1422" t="s">
        <v>4683</v>
      </c>
      <c r="V1422" t="s">
        <v>2401</v>
      </c>
    </row>
    <row r="1423" spans="1:23">
      <c r="A1423">
        <v>19451370</v>
      </c>
      <c r="B1423">
        <v>20151027</v>
      </c>
      <c r="C1423">
        <v>1</v>
      </c>
      <c r="D1423">
        <v>0.93878799999999996</v>
      </c>
      <c r="E1423" t="s">
        <v>2400</v>
      </c>
      <c r="F1423" t="s">
        <v>4684</v>
      </c>
      <c r="G1423" t="s">
        <v>6188</v>
      </c>
      <c r="H1423" t="s">
        <v>7420</v>
      </c>
      <c r="J1423" t="s">
        <v>2394</v>
      </c>
      <c r="N1423" t="s">
        <v>2401</v>
      </c>
      <c r="R1423" t="s">
        <v>4695</v>
      </c>
      <c r="S1423" t="s">
        <v>4696</v>
      </c>
      <c r="T1423" t="s">
        <v>4697</v>
      </c>
      <c r="V1423" t="s">
        <v>2399</v>
      </c>
    </row>
    <row r="1424" spans="1:23">
      <c r="A1424">
        <v>19451370</v>
      </c>
      <c r="B1424">
        <v>20151027</v>
      </c>
      <c r="C1424">
        <v>1</v>
      </c>
      <c r="D1424">
        <v>0.93878799999999996</v>
      </c>
      <c r="E1424" t="s">
        <v>2402</v>
      </c>
      <c r="F1424" t="s">
        <v>4685</v>
      </c>
      <c r="G1424" t="s">
        <v>6189</v>
      </c>
      <c r="H1424" t="s">
        <v>7421</v>
      </c>
      <c r="J1424" t="s">
        <v>4686</v>
      </c>
      <c r="K1424" t="s">
        <v>4687</v>
      </c>
      <c r="L1424" t="s">
        <v>4688</v>
      </c>
      <c r="N1424" t="s">
        <v>2403</v>
      </c>
      <c r="R1424" t="s">
        <v>2401</v>
      </c>
      <c r="V1424" t="s">
        <v>2409</v>
      </c>
    </row>
    <row r="1425" spans="1:24">
      <c r="A1425">
        <v>19451370</v>
      </c>
      <c r="B1425">
        <v>20151027</v>
      </c>
      <c r="C1425">
        <v>1</v>
      </c>
      <c r="D1425">
        <v>0.93878799999999996</v>
      </c>
      <c r="E1425" t="s">
        <v>2404</v>
      </c>
      <c r="F1425" t="s">
        <v>4689</v>
      </c>
      <c r="G1425" t="s">
        <v>6190</v>
      </c>
      <c r="H1425" t="s">
        <v>7422</v>
      </c>
      <c r="J1425" t="s">
        <v>4690</v>
      </c>
      <c r="K1425" t="s">
        <v>4691</v>
      </c>
      <c r="N1425" t="s">
        <v>2405</v>
      </c>
      <c r="O1425" t="s">
        <v>2406</v>
      </c>
      <c r="P1425" t="s">
        <v>2407</v>
      </c>
      <c r="R1425" t="s">
        <v>2403</v>
      </c>
      <c r="V1425" t="s">
        <v>6191</v>
      </c>
      <c r="W1425" t="s">
        <v>6192</v>
      </c>
    </row>
    <row r="1426" spans="1:24">
      <c r="A1426">
        <v>19451370</v>
      </c>
      <c r="B1426">
        <v>20151027</v>
      </c>
      <c r="C1426">
        <v>1</v>
      </c>
      <c r="D1426">
        <v>0.93878799999999996</v>
      </c>
      <c r="E1426" t="s">
        <v>2408</v>
      </c>
      <c r="F1426" t="s">
        <v>4692</v>
      </c>
      <c r="G1426" t="s">
        <v>6193</v>
      </c>
      <c r="H1426" t="s">
        <v>7423</v>
      </c>
      <c r="J1426" t="s">
        <v>4693</v>
      </c>
      <c r="N1426" t="s">
        <v>2409</v>
      </c>
      <c r="R1426" t="s">
        <v>7868</v>
      </c>
      <c r="S1426" t="s">
        <v>7869</v>
      </c>
      <c r="V1426" t="s">
        <v>2405</v>
      </c>
      <c r="W1426" t="s">
        <v>2406</v>
      </c>
      <c r="X1426" t="s">
        <v>2407</v>
      </c>
    </row>
    <row r="1427" spans="1:24">
      <c r="A1427">
        <v>19451370</v>
      </c>
      <c r="B1427">
        <v>20151027</v>
      </c>
      <c r="C1427">
        <v>1</v>
      </c>
      <c r="D1427">
        <v>0.93878799999999996</v>
      </c>
      <c r="E1427" t="s">
        <v>2410</v>
      </c>
      <c r="F1427" t="s">
        <v>4694</v>
      </c>
      <c r="G1427" t="s">
        <v>6194</v>
      </c>
      <c r="H1427" t="s">
        <v>7424</v>
      </c>
      <c r="J1427" t="s">
        <v>4695</v>
      </c>
      <c r="K1427" t="s">
        <v>4696</v>
      </c>
      <c r="L1427" t="s">
        <v>4697</v>
      </c>
      <c r="N1427" t="s">
        <v>2411</v>
      </c>
      <c r="R1427" t="s">
        <v>2397</v>
      </c>
      <c r="V1427" t="s">
        <v>2413</v>
      </c>
    </row>
    <row r="1428" spans="1:24">
      <c r="A1428">
        <v>19451370</v>
      </c>
      <c r="B1428">
        <v>20151027</v>
      </c>
      <c r="C1428">
        <v>1</v>
      </c>
      <c r="D1428">
        <v>0.93878799999999996</v>
      </c>
      <c r="E1428" t="s">
        <v>2412</v>
      </c>
      <c r="F1428" t="s">
        <v>4698</v>
      </c>
      <c r="G1428" t="s">
        <v>6195</v>
      </c>
      <c r="H1428" t="s">
        <v>7425</v>
      </c>
      <c r="J1428" t="s">
        <v>4699</v>
      </c>
      <c r="K1428" t="s">
        <v>4700</v>
      </c>
      <c r="N1428" t="s">
        <v>2413</v>
      </c>
      <c r="R1428" t="s">
        <v>2409</v>
      </c>
      <c r="V1428" t="s">
        <v>4683</v>
      </c>
    </row>
    <row r="1429" spans="1:24">
      <c r="A1429" t="s">
        <v>26</v>
      </c>
      <c r="B1429">
        <v>19451370</v>
      </c>
      <c r="C1429">
        <v>20151027</v>
      </c>
      <c r="D1429" t="s">
        <v>27</v>
      </c>
    </row>
    <row r="1430" spans="1:24">
      <c r="A1430" t="s">
        <v>28</v>
      </c>
      <c r="B1430" t="str">
        <f>HYPERLINK("http://node-02:8194/pid,19451370,20151027,prediction_time_crc,demographics&amp;P_Red&amp;P_Red2&amp;P_BP&amp;P_Cholesterol&amp;P_Diabetes&amp;P_Renal&amp;P_Liver&amp;P_White&amp;P_IONS&amp;drugs_heatmap&amp;RC","OpenViewer")</f>
        <v>OpenViewer</v>
      </c>
    </row>
    <row r="1432" spans="1:24">
      <c r="A1432">
        <v>19452871</v>
      </c>
      <c r="B1432">
        <v>20150420</v>
      </c>
      <c r="C1432">
        <v>0</v>
      </c>
      <c r="D1432">
        <v>3.8345299999999999E-2</v>
      </c>
      <c r="E1432" t="s">
        <v>2414</v>
      </c>
      <c r="F1432" t="s">
        <v>4701</v>
      </c>
      <c r="G1432" t="s">
        <v>6196</v>
      </c>
      <c r="H1432" t="s">
        <v>7426</v>
      </c>
      <c r="J1432" t="s">
        <v>2416</v>
      </c>
      <c r="K1432" t="s">
        <v>2417</v>
      </c>
      <c r="R1432" t="s">
        <v>2416</v>
      </c>
      <c r="S1432" t="s">
        <v>2417</v>
      </c>
    </row>
    <row r="1433" spans="1:24">
      <c r="A1433">
        <v>19452871</v>
      </c>
      <c r="B1433">
        <v>20150420</v>
      </c>
      <c r="C1433">
        <v>0</v>
      </c>
      <c r="D1433">
        <v>3.8345299999999999E-2</v>
      </c>
      <c r="E1433" t="s">
        <v>2415</v>
      </c>
      <c r="F1433" t="s">
        <v>4702</v>
      </c>
      <c r="G1433" t="s">
        <v>6197</v>
      </c>
      <c r="H1433" t="s">
        <v>7427</v>
      </c>
      <c r="N1433" t="s">
        <v>2416</v>
      </c>
      <c r="O1433" t="s">
        <v>2417</v>
      </c>
      <c r="V1433" t="s">
        <v>2416</v>
      </c>
      <c r="W1433" t="s">
        <v>2417</v>
      </c>
    </row>
    <row r="1434" spans="1:24">
      <c r="A1434">
        <v>19452871</v>
      </c>
      <c r="B1434">
        <v>20150420</v>
      </c>
      <c r="C1434">
        <v>0</v>
      </c>
      <c r="D1434">
        <v>3.8345299999999999E-2</v>
      </c>
      <c r="E1434" t="s">
        <v>2418</v>
      </c>
      <c r="F1434" t="s">
        <v>4703</v>
      </c>
      <c r="G1434" t="s">
        <v>6198</v>
      </c>
      <c r="H1434" t="s">
        <v>7428</v>
      </c>
      <c r="J1434" t="s">
        <v>4704</v>
      </c>
      <c r="K1434" t="s">
        <v>4705</v>
      </c>
      <c r="R1434" t="s">
        <v>4704</v>
      </c>
      <c r="S1434" t="s">
        <v>4705</v>
      </c>
      <c r="V1434" t="s">
        <v>2420</v>
      </c>
      <c r="W1434" t="s">
        <v>2421</v>
      </c>
    </row>
    <row r="1435" spans="1:24">
      <c r="A1435">
        <v>19452871</v>
      </c>
      <c r="B1435">
        <v>20150420</v>
      </c>
      <c r="C1435">
        <v>0</v>
      </c>
      <c r="D1435">
        <v>3.8345299999999999E-2</v>
      </c>
      <c r="E1435" t="s">
        <v>2419</v>
      </c>
      <c r="F1435" t="s">
        <v>4706</v>
      </c>
      <c r="G1435" t="s">
        <v>6199</v>
      </c>
      <c r="H1435" t="s">
        <v>7429</v>
      </c>
      <c r="J1435" t="s">
        <v>2427</v>
      </c>
      <c r="K1435" t="s">
        <v>2428</v>
      </c>
      <c r="N1435" t="s">
        <v>2420</v>
      </c>
      <c r="O1435" t="s">
        <v>2421</v>
      </c>
      <c r="R1435" t="s">
        <v>2427</v>
      </c>
      <c r="S1435" t="s">
        <v>2428</v>
      </c>
    </row>
    <row r="1436" spans="1:24">
      <c r="A1436">
        <v>19452871</v>
      </c>
      <c r="B1436">
        <v>20150420</v>
      </c>
      <c r="C1436">
        <v>0</v>
      </c>
      <c r="D1436">
        <v>3.8345299999999999E-2</v>
      </c>
      <c r="E1436" t="s">
        <v>2422</v>
      </c>
      <c r="F1436" t="s">
        <v>4707</v>
      </c>
      <c r="G1436" t="s">
        <v>6200</v>
      </c>
      <c r="H1436" t="s">
        <v>7430</v>
      </c>
      <c r="J1436" t="s">
        <v>4708</v>
      </c>
      <c r="K1436" t="s">
        <v>4709</v>
      </c>
      <c r="L1436" t="s">
        <v>4710</v>
      </c>
      <c r="N1436" t="s">
        <v>2423</v>
      </c>
      <c r="R1436" t="s">
        <v>2423</v>
      </c>
      <c r="V1436" t="s">
        <v>2425</v>
      </c>
    </row>
    <row r="1437" spans="1:24">
      <c r="A1437">
        <v>19452871</v>
      </c>
      <c r="B1437">
        <v>20150420</v>
      </c>
      <c r="C1437">
        <v>0</v>
      </c>
      <c r="D1437">
        <v>3.8345299999999999E-2</v>
      </c>
      <c r="E1437" t="s">
        <v>2424</v>
      </c>
      <c r="F1437" t="s">
        <v>4711</v>
      </c>
      <c r="G1437" t="s">
        <v>6201</v>
      </c>
      <c r="H1437" t="s">
        <v>7431</v>
      </c>
      <c r="J1437" t="s">
        <v>4712</v>
      </c>
      <c r="K1437" t="s">
        <v>4713</v>
      </c>
      <c r="N1437" t="s">
        <v>2425</v>
      </c>
      <c r="R1437" t="s">
        <v>2435</v>
      </c>
      <c r="V1437" t="s">
        <v>2423</v>
      </c>
    </row>
    <row r="1438" spans="1:24">
      <c r="A1438">
        <v>19452871</v>
      </c>
      <c r="B1438">
        <v>20150420</v>
      </c>
      <c r="C1438">
        <v>0</v>
      </c>
      <c r="D1438">
        <v>3.8345299999999999E-2</v>
      </c>
      <c r="E1438" t="s">
        <v>2426</v>
      </c>
      <c r="F1438" t="s">
        <v>4714</v>
      </c>
      <c r="G1438" t="s">
        <v>6202</v>
      </c>
      <c r="H1438" t="s">
        <v>7432</v>
      </c>
      <c r="J1438" t="s">
        <v>4715</v>
      </c>
      <c r="K1438" t="s">
        <v>4716</v>
      </c>
      <c r="N1438" t="s">
        <v>2427</v>
      </c>
      <c r="O1438" t="s">
        <v>2428</v>
      </c>
      <c r="R1438" t="s">
        <v>7870</v>
      </c>
      <c r="S1438" t="s">
        <v>7871</v>
      </c>
      <c r="V1438" t="s">
        <v>2427</v>
      </c>
      <c r="W1438" t="s">
        <v>2428</v>
      </c>
    </row>
    <row r="1439" spans="1:24">
      <c r="A1439">
        <v>19452871</v>
      </c>
      <c r="B1439">
        <v>20150420</v>
      </c>
      <c r="C1439">
        <v>0</v>
      </c>
      <c r="D1439">
        <v>3.8345299999999999E-2</v>
      </c>
      <c r="E1439" t="s">
        <v>2429</v>
      </c>
      <c r="F1439" t="s">
        <v>4717</v>
      </c>
      <c r="G1439" t="s">
        <v>6203</v>
      </c>
      <c r="H1439" t="s">
        <v>7433</v>
      </c>
      <c r="J1439" t="s">
        <v>2435</v>
      </c>
      <c r="N1439" t="s">
        <v>2430</v>
      </c>
      <c r="O1439" t="s">
        <v>2431</v>
      </c>
      <c r="R1439" t="s">
        <v>7872</v>
      </c>
      <c r="V1439" t="s">
        <v>2430</v>
      </c>
      <c r="W1439" t="s">
        <v>2431</v>
      </c>
    </row>
    <row r="1440" spans="1:24">
      <c r="A1440">
        <v>19452871</v>
      </c>
      <c r="B1440">
        <v>20150420</v>
      </c>
      <c r="C1440">
        <v>0</v>
      </c>
      <c r="D1440">
        <v>3.8345299999999999E-2</v>
      </c>
      <c r="E1440" t="s">
        <v>2432</v>
      </c>
      <c r="F1440" t="s">
        <v>4718</v>
      </c>
      <c r="G1440" t="s">
        <v>6204</v>
      </c>
      <c r="H1440" t="s">
        <v>7434</v>
      </c>
      <c r="J1440" t="s">
        <v>2420</v>
      </c>
      <c r="K1440" t="s">
        <v>2421</v>
      </c>
      <c r="N1440" t="s">
        <v>2433</v>
      </c>
      <c r="R1440" t="s">
        <v>4712</v>
      </c>
      <c r="S1440" t="s">
        <v>4713</v>
      </c>
      <c r="V1440" t="s">
        <v>2435</v>
      </c>
    </row>
    <row r="1441" spans="1:24">
      <c r="A1441">
        <v>19452871</v>
      </c>
      <c r="B1441">
        <v>20150420</v>
      </c>
      <c r="C1441">
        <v>0</v>
      </c>
      <c r="D1441">
        <v>3.8345299999999999E-2</v>
      </c>
      <c r="E1441" t="s">
        <v>2434</v>
      </c>
      <c r="F1441" t="s">
        <v>4719</v>
      </c>
      <c r="G1441" t="s">
        <v>6205</v>
      </c>
      <c r="H1441" t="s">
        <v>7435</v>
      </c>
      <c r="J1441" t="s">
        <v>4720</v>
      </c>
      <c r="K1441" t="s">
        <v>4721</v>
      </c>
      <c r="N1441" t="s">
        <v>2435</v>
      </c>
      <c r="R1441" t="s">
        <v>2425</v>
      </c>
      <c r="V1441" t="s">
        <v>4720</v>
      </c>
      <c r="W1441" t="s">
        <v>4721</v>
      </c>
    </row>
    <row r="1442" spans="1:24">
      <c r="A1442" t="s">
        <v>26</v>
      </c>
      <c r="B1442">
        <v>19452871</v>
      </c>
      <c r="C1442">
        <v>20150420</v>
      </c>
      <c r="D1442" t="s">
        <v>27</v>
      </c>
    </row>
    <row r="1443" spans="1:24">
      <c r="A1443" t="s">
        <v>28</v>
      </c>
      <c r="B1443" t="str">
        <f>HYPERLINK("http://node-02:8194/pid,19452871,20150420,prediction_time_crc,demographics&amp;P_Red&amp;P_Red2&amp;P_BP&amp;P_Cholesterol&amp;P_Diabetes&amp;P_Renal&amp;P_Liver&amp;P_White&amp;P_IONS&amp;drugs_heatmap&amp;RC","OpenViewer")</f>
        <v>OpenViewer</v>
      </c>
    </row>
    <row r="1445" spans="1:24">
      <c r="A1445">
        <v>19484045</v>
      </c>
      <c r="B1445">
        <v>20151002</v>
      </c>
      <c r="C1445">
        <v>0</v>
      </c>
      <c r="D1445">
        <v>7.16556E-2</v>
      </c>
      <c r="E1445" t="s">
        <v>2436</v>
      </c>
      <c r="F1445" t="s">
        <v>4722</v>
      </c>
      <c r="G1445" t="s">
        <v>6206</v>
      </c>
      <c r="H1445" t="s">
        <v>7436</v>
      </c>
    </row>
    <row r="1446" spans="1:24">
      <c r="A1446">
        <v>19484045</v>
      </c>
      <c r="B1446">
        <v>20151002</v>
      </c>
      <c r="C1446">
        <v>0</v>
      </c>
      <c r="D1446">
        <v>7.16556E-2</v>
      </c>
      <c r="E1446" t="s">
        <v>2437</v>
      </c>
      <c r="F1446" t="s">
        <v>4723</v>
      </c>
      <c r="G1446" t="s">
        <v>6207</v>
      </c>
      <c r="H1446" t="s">
        <v>7437</v>
      </c>
      <c r="J1446" t="s">
        <v>2442</v>
      </c>
      <c r="N1446" t="s">
        <v>2438</v>
      </c>
      <c r="R1446" t="s">
        <v>4734</v>
      </c>
      <c r="V1446" t="s">
        <v>2438</v>
      </c>
    </row>
    <row r="1447" spans="1:24">
      <c r="A1447">
        <v>19484045</v>
      </c>
      <c r="B1447">
        <v>20151002</v>
      </c>
      <c r="C1447">
        <v>0</v>
      </c>
      <c r="D1447">
        <v>7.16556E-2</v>
      </c>
      <c r="E1447" t="s">
        <v>2439</v>
      </c>
      <c r="F1447" t="s">
        <v>4724</v>
      </c>
      <c r="G1447" t="s">
        <v>6208</v>
      </c>
      <c r="H1447" t="s">
        <v>7438</v>
      </c>
      <c r="J1447" t="s">
        <v>2455</v>
      </c>
      <c r="N1447" t="s">
        <v>2440</v>
      </c>
      <c r="R1447" t="s">
        <v>7873</v>
      </c>
      <c r="V1447" t="s">
        <v>2442</v>
      </c>
    </row>
    <row r="1448" spans="1:24">
      <c r="A1448">
        <v>19484045</v>
      </c>
      <c r="B1448">
        <v>20151002</v>
      </c>
      <c r="C1448">
        <v>0</v>
      </c>
      <c r="D1448">
        <v>7.16556E-2</v>
      </c>
      <c r="E1448" t="s">
        <v>2441</v>
      </c>
      <c r="F1448" t="s">
        <v>4725</v>
      </c>
      <c r="G1448" t="s">
        <v>6209</v>
      </c>
      <c r="H1448" t="s">
        <v>7439</v>
      </c>
      <c r="J1448" t="s">
        <v>4726</v>
      </c>
      <c r="K1448" t="s">
        <v>4727</v>
      </c>
      <c r="N1448" t="s">
        <v>2442</v>
      </c>
      <c r="R1448" t="s">
        <v>7874</v>
      </c>
      <c r="S1448" t="s">
        <v>7875</v>
      </c>
      <c r="V1448" t="s">
        <v>2440</v>
      </c>
    </row>
    <row r="1449" spans="1:24">
      <c r="A1449">
        <v>19484045</v>
      </c>
      <c r="B1449">
        <v>20151002</v>
      </c>
      <c r="C1449">
        <v>0</v>
      </c>
      <c r="D1449">
        <v>7.16556E-2</v>
      </c>
      <c r="E1449" t="s">
        <v>2443</v>
      </c>
      <c r="F1449" t="s">
        <v>4728</v>
      </c>
      <c r="G1449" t="s">
        <v>6210</v>
      </c>
      <c r="H1449" t="s">
        <v>7440</v>
      </c>
      <c r="J1449" t="s">
        <v>4729</v>
      </c>
      <c r="K1449" t="s">
        <v>4730</v>
      </c>
      <c r="L1449" t="s">
        <v>4731</v>
      </c>
      <c r="N1449" t="s">
        <v>2444</v>
      </c>
      <c r="O1449" t="s">
        <v>2445</v>
      </c>
      <c r="R1449" t="s">
        <v>4726</v>
      </c>
      <c r="S1449" t="s">
        <v>4727</v>
      </c>
      <c r="V1449" t="s">
        <v>2447</v>
      </c>
    </row>
    <row r="1450" spans="1:24">
      <c r="A1450">
        <v>19484045</v>
      </c>
      <c r="B1450">
        <v>20151002</v>
      </c>
      <c r="C1450">
        <v>0</v>
      </c>
      <c r="D1450">
        <v>7.16556E-2</v>
      </c>
      <c r="E1450" t="s">
        <v>2446</v>
      </c>
      <c r="F1450" t="s">
        <v>4732</v>
      </c>
      <c r="G1450" t="s">
        <v>6211</v>
      </c>
      <c r="H1450" t="s">
        <v>7441</v>
      </c>
      <c r="J1450" t="s">
        <v>2447</v>
      </c>
      <c r="N1450" t="s">
        <v>2447</v>
      </c>
      <c r="R1450" t="s">
        <v>2442</v>
      </c>
      <c r="V1450" t="s">
        <v>2449</v>
      </c>
    </row>
    <row r="1451" spans="1:24">
      <c r="A1451">
        <v>19484045</v>
      </c>
      <c r="B1451">
        <v>20151002</v>
      </c>
      <c r="C1451">
        <v>0</v>
      </c>
      <c r="D1451">
        <v>7.16556E-2</v>
      </c>
      <c r="E1451" t="s">
        <v>2448</v>
      </c>
      <c r="F1451" t="s">
        <v>4733</v>
      </c>
      <c r="G1451" t="s">
        <v>6212</v>
      </c>
      <c r="H1451" t="s">
        <v>7442</v>
      </c>
      <c r="J1451" t="s">
        <v>4734</v>
      </c>
      <c r="N1451" t="s">
        <v>2449</v>
      </c>
      <c r="R1451" t="s">
        <v>2440</v>
      </c>
      <c r="V1451" t="s">
        <v>2444</v>
      </c>
      <c r="W1451" t="s">
        <v>2445</v>
      </c>
    </row>
    <row r="1452" spans="1:24">
      <c r="A1452">
        <v>19484045</v>
      </c>
      <c r="B1452">
        <v>20151002</v>
      </c>
      <c r="C1452">
        <v>0</v>
      </c>
      <c r="D1452">
        <v>7.16556E-2</v>
      </c>
      <c r="E1452" t="s">
        <v>2450</v>
      </c>
      <c r="F1452" t="s">
        <v>4735</v>
      </c>
      <c r="G1452" t="s">
        <v>6213</v>
      </c>
      <c r="H1452" t="s">
        <v>7443</v>
      </c>
      <c r="J1452" t="s">
        <v>2438</v>
      </c>
      <c r="N1452" t="s">
        <v>2451</v>
      </c>
      <c r="R1452" t="s">
        <v>2453</v>
      </c>
      <c r="V1452" t="s">
        <v>2455</v>
      </c>
    </row>
    <row r="1453" spans="1:24">
      <c r="A1453">
        <v>19484045</v>
      </c>
      <c r="B1453">
        <v>20151002</v>
      </c>
      <c r="C1453">
        <v>0</v>
      </c>
      <c r="D1453">
        <v>7.16556E-2</v>
      </c>
      <c r="E1453" t="s">
        <v>2452</v>
      </c>
      <c r="F1453" t="s">
        <v>4736</v>
      </c>
      <c r="G1453" t="s">
        <v>6214</v>
      </c>
      <c r="H1453" t="s">
        <v>7444</v>
      </c>
      <c r="J1453" t="s">
        <v>2440</v>
      </c>
      <c r="N1453" t="s">
        <v>2453</v>
      </c>
      <c r="R1453" t="s">
        <v>2451</v>
      </c>
      <c r="V1453" t="s">
        <v>2453</v>
      </c>
    </row>
    <row r="1454" spans="1:24">
      <c r="A1454">
        <v>19484045</v>
      </c>
      <c r="B1454">
        <v>20151002</v>
      </c>
      <c r="C1454">
        <v>0</v>
      </c>
      <c r="D1454">
        <v>7.16556E-2</v>
      </c>
      <c r="E1454" t="s">
        <v>2454</v>
      </c>
      <c r="F1454" t="s">
        <v>4737</v>
      </c>
      <c r="G1454" t="s">
        <v>6215</v>
      </c>
      <c r="H1454" t="s">
        <v>7445</v>
      </c>
      <c r="J1454" t="s">
        <v>4738</v>
      </c>
      <c r="K1454" t="s">
        <v>4739</v>
      </c>
      <c r="L1454" t="s">
        <v>4740</v>
      </c>
      <c r="N1454" t="s">
        <v>2455</v>
      </c>
      <c r="R1454" t="s">
        <v>7876</v>
      </c>
      <c r="S1454" t="s">
        <v>7877</v>
      </c>
      <c r="V1454" t="s">
        <v>6216</v>
      </c>
      <c r="W1454" t="s">
        <v>6217</v>
      </c>
      <c r="X1454" t="s">
        <v>6218</v>
      </c>
    </row>
    <row r="1455" spans="1:24">
      <c r="A1455" t="s">
        <v>26</v>
      </c>
      <c r="B1455">
        <v>19484045</v>
      </c>
      <c r="C1455">
        <v>20151002</v>
      </c>
      <c r="D1455" t="s">
        <v>27</v>
      </c>
    </row>
    <row r="1456" spans="1:24">
      <c r="A1456" t="s">
        <v>28</v>
      </c>
      <c r="B1456" t="str">
        <f>HYPERLINK("http://node-02:8194/pid,19484045,20151002,prediction_time_crc,demographics&amp;P_Red&amp;P_Red2&amp;P_BP&amp;P_Cholesterol&amp;P_Diabetes&amp;P_Renal&amp;P_Liver&amp;P_White&amp;P_IONS&amp;drugs_heatmap&amp;RC","OpenViewer")</f>
        <v>OpenViewer</v>
      </c>
    </row>
    <row r="1458" spans="1:23">
      <c r="A1458">
        <v>20104854</v>
      </c>
      <c r="B1458">
        <v>20150107</v>
      </c>
      <c r="C1458">
        <v>0</v>
      </c>
      <c r="D1458">
        <v>1.71255E-3</v>
      </c>
      <c r="E1458" t="s">
        <v>2456</v>
      </c>
      <c r="F1458" t="s">
        <v>4741</v>
      </c>
      <c r="G1458" t="s">
        <v>6219</v>
      </c>
      <c r="H1458" t="s">
        <v>7446</v>
      </c>
    </row>
    <row r="1459" spans="1:23">
      <c r="A1459">
        <v>20104854</v>
      </c>
      <c r="B1459">
        <v>20150107</v>
      </c>
      <c r="C1459">
        <v>0</v>
      </c>
      <c r="D1459">
        <v>1.71255E-3</v>
      </c>
      <c r="E1459" t="s">
        <v>2457</v>
      </c>
      <c r="F1459" t="s">
        <v>4742</v>
      </c>
      <c r="G1459" t="s">
        <v>6220</v>
      </c>
      <c r="H1459" t="s">
        <v>7447</v>
      </c>
      <c r="J1459" t="s">
        <v>2469</v>
      </c>
      <c r="N1459" t="s">
        <v>2458</v>
      </c>
      <c r="O1459" t="s">
        <v>2459</v>
      </c>
      <c r="R1459" t="s">
        <v>2469</v>
      </c>
      <c r="V1459" t="s">
        <v>2466</v>
      </c>
      <c r="W1459" t="s">
        <v>2467</v>
      </c>
    </row>
    <row r="1460" spans="1:23">
      <c r="A1460">
        <v>20104854</v>
      </c>
      <c r="B1460">
        <v>20150107</v>
      </c>
      <c r="C1460">
        <v>0</v>
      </c>
      <c r="D1460">
        <v>1.71255E-3</v>
      </c>
      <c r="E1460" t="s">
        <v>2460</v>
      </c>
      <c r="F1460" t="s">
        <v>4743</v>
      </c>
      <c r="G1460" t="s">
        <v>6221</v>
      </c>
      <c r="H1460" t="s">
        <v>7448</v>
      </c>
      <c r="J1460" t="s">
        <v>4744</v>
      </c>
      <c r="N1460" t="s">
        <v>2461</v>
      </c>
      <c r="R1460" t="s">
        <v>2458</v>
      </c>
      <c r="S1460" t="s">
        <v>2459</v>
      </c>
      <c r="V1460" t="s">
        <v>6222</v>
      </c>
    </row>
    <row r="1461" spans="1:23">
      <c r="A1461">
        <v>20104854</v>
      </c>
      <c r="B1461">
        <v>20150107</v>
      </c>
      <c r="C1461">
        <v>0</v>
      </c>
      <c r="D1461">
        <v>1.71255E-3</v>
      </c>
      <c r="E1461" t="s">
        <v>2462</v>
      </c>
      <c r="F1461" t="s">
        <v>4745</v>
      </c>
      <c r="G1461" t="s">
        <v>6223</v>
      </c>
      <c r="H1461" t="s">
        <v>7449</v>
      </c>
      <c r="J1461" t="s">
        <v>4746</v>
      </c>
      <c r="K1461" t="s">
        <v>4747</v>
      </c>
      <c r="N1461" t="s">
        <v>2463</v>
      </c>
      <c r="O1461" t="s">
        <v>2464</v>
      </c>
      <c r="R1461" t="s">
        <v>7878</v>
      </c>
      <c r="V1461" t="s">
        <v>2463</v>
      </c>
      <c r="W1461" t="s">
        <v>2464</v>
      </c>
    </row>
    <row r="1462" spans="1:23">
      <c r="A1462">
        <v>20104854</v>
      </c>
      <c r="B1462">
        <v>20150107</v>
      </c>
      <c r="C1462">
        <v>0</v>
      </c>
      <c r="D1462">
        <v>1.71255E-3</v>
      </c>
      <c r="E1462" t="s">
        <v>2465</v>
      </c>
      <c r="F1462" t="s">
        <v>4748</v>
      </c>
      <c r="G1462" t="s">
        <v>6224</v>
      </c>
      <c r="H1462" t="s">
        <v>7450</v>
      </c>
      <c r="J1462" t="s">
        <v>2458</v>
      </c>
      <c r="K1462" t="s">
        <v>2459</v>
      </c>
      <c r="N1462" t="s">
        <v>2466</v>
      </c>
      <c r="O1462" t="s">
        <v>2467</v>
      </c>
      <c r="R1462" t="s">
        <v>7879</v>
      </c>
      <c r="S1462" t="s">
        <v>7880</v>
      </c>
      <c r="V1462" t="s">
        <v>2461</v>
      </c>
    </row>
    <row r="1463" spans="1:23">
      <c r="A1463">
        <v>20104854</v>
      </c>
      <c r="B1463">
        <v>20150107</v>
      </c>
      <c r="C1463">
        <v>0</v>
      </c>
      <c r="D1463">
        <v>1.71255E-3</v>
      </c>
      <c r="E1463" t="s">
        <v>2468</v>
      </c>
      <c r="F1463" t="s">
        <v>4749</v>
      </c>
      <c r="G1463" t="s">
        <v>6225</v>
      </c>
      <c r="H1463" t="s">
        <v>7451</v>
      </c>
      <c r="J1463" t="s">
        <v>4750</v>
      </c>
      <c r="K1463" t="s">
        <v>4751</v>
      </c>
      <c r="N1463" t="s">
        <v>2469</v>
      </c>
      <c r="R1463" t="s">
        <v>2466</v>
      </c>
      <c r="S1463" t="s">
        <v>2467</v>
      </c>
      <c r="V1463" t="s">
        <v>2474</v>
      </c>
    </row>
    <row r="1464" spans="1:23">
      <c r="A1464">
        <v>20104854</v>
      </c>
      <c r="B1464">
        <v>20150107</v>
      </c>
      <c r="C1464">
        <v>0</v>
      </c>
      <c r="D1464">
        <v>1.71255E-3</v>
      </c>
      <c r="E1464" t="s">
        <v>2470</v>
      </c>
      <c r="F1464" t="s">
        <v>4752</v>
      </c>
      <c r="G1464" t="s">
        <v>6226</v>
      </c>
      <c r="H1464" t="s">
        <v>7452</v>
      </c>
      <c r="J1464" t="s">
        <v>2463</v>
      </c>
      <c r="K1464" t="s">
        <v>2464</v>
      </c>
      <c r="N1464" t="s">
        <v>2471</v>
      </c>
      <c r="R1464" t="s">
        <v>4750</v>
      </c>
      <c r="S1464" t="s">
        <v>4751</v>
      </c>
      <c r="V1464" t="s">
        <v>2458</v>
      </c>
      <c r="W1464" t="s">
        <v>2459</v>
      </c>
    </row>
    <row r="1465" spans="1:23">
      <c r="A1465">
        <v>20104854</v>
      </c>
      <c r="B1465">
        <v>20150107</v>
      </c>
      <c r="C1465">
        <v>0</v>
      </c>
      <c r="D1465">
        <v>1.71255E-3</v>
      </c>
      <c r="E1465" t="s">
        <v>2472</v>
      </c>
      <c r="F1465" t="s">
        <v>4753</v>
      </c>
      <c r="G1465" t="s">
        <v>6227</v>
      </c>
      <c r="H1465" t="s">
        <v>7453</v>
      </c>
      <c r="J1465" t="s">
        <v>4754</v>
      </c>
      <c r="K1465" t="s">
        <v>4755</v>
      </c>
      <c r="L1465" t="s">
        <v>4756</v>
      </c>
      <c r="R1465" t="s">
        <v>4746</v>
      </c>
      <c r="S1465" t="s">
        <v>4747</v>
      </c>
      <c r="V1465" t="s">
        <v>2471</v>
      </c>
    </row>
    <row r="1466" spans="1:23">
      <c r="A1466">
        <v>20104854</v>
      </c>
      <c r="B1466">
        <v>20150107</v>
      </c>
      <c r="C1466">
        <v>0</v>
      </c>
      <c r="D1466">
        <v>1.71255E-3</v>
      </c>
      <c r="E1466" t="s">
        <v>2473</v>
      </c>
      <c r="F1466" t="s">
        <v>4757</v>
      </c>
      <c r="G1466" t="s">
        <v>6228</v>
      </c>
      <c r="H1466" t="s">
        <v>7454</v>
      </c>
      <c r="J1466" t="s">
        <v>4758</v>
      </c>
      <c r="K1466" t="s">
        <v>4759</v>
      </c>
      <c r="N1466" t="s">
        <v>2474</v>
      </c>
      <c r="R1466" t="s">
        <v>4744</v>
      </c>
      <c r="V1466" t="s">
        <v>2476</v>
      </c>
      <c r="W1466" t="s">
        <v>2477</v>
      </c>
    </row>
    <row r="1467" spans="1:23">
      <c r="A1467">
        <v>20104854</v>
      </c>
      <c r="B1467">
        <v>20150107</v>
      </c>
      <c r="C1467">
        <v>0</v>
      </c>
      <c r="D1467">
        <v>1.71255E-3</v>
      </c>
      <c r="E1467" t="s">
        <v>2475</v>
      </c>
      <c r="F1467" t="s">
        <v>4760</v>
      </c>
      <c r="G1467" t="s">
        <v>6229</v>
      </c>
      <c r="H1467" t="s">
        <v>7455</v>
      </c>
      <c r="J1467" t="s">
        <v>4761</v>
      </c>
      <c r="N1467" t="s">
        <v>2476</v>
      </c>
      <c r="O1467" t="s">
        <v>2477</v>
      </c>
      <c r="R1467" t="s">
        <v>7881</v>
      </c>
      <c r="V1467" t="s">
        <v>4744</v>
      </c>
    </row>
    <row r="1468" spans="1:23">
      <c r="A1468" t="s">
        <v>26</v>
      </c>
      <c r="B1468">
        <v>20104854</v>
      </c>
      <c r="C1468">
        <v>20150107</v>
      </c>
      <c r="D1468" t="s">
        <v>27</v>
      </c>
    </row>
    <row r="1469" spans="1:23">
      <c r="A1469" t="s">
        <v>28</v>
      </c>
      <c r="B1469" t="str">
        <f>HYPERLINK("http://node-02:8194/pid,20104854,20150107,prediction_time_crc,demographics&amp;P_Red&amp;P_Red2&amp;P_BP&amp;P_Cholesterol&amp;P_Diabetes&amp;P_Renal&amp;P_Liver&amp;P_White&amp;P_IONS&amp;drugs_heatmap&amp;RC","OpenViewer")</f>
        <v>OpenViewer</v>
      </c>
    </row>
    <row r="1471" spans="1:23">
      <c r="A1471">
        <v>20159643</v>
      </c>
      <c r="B1471">
        <v>20150305</v>
      </c>
      <c r="C1471">
        <v>0</v>
      </c>
      <c r="D1471">
        <v>1.80715E-3</v>
      </c>
      <c r="E1471" t="s">
        <v>2478</v>
      </c>
      <c r="F1471" t="s">
        <v>4762</v>
      </c>
      <c r="G1471" t="s">
        <v>6230</v>
      </c>
      <c r="H1471" t="s">
        <v>7456</v>
      </c>
    </row>
    <row r="1472" spans="1:23">
      <c r="A1472">
        <v>20159643</v>
      </c>
      <c r="B1472">
        <v>20150305</v>
      </c>
      <c r="C1472">
        <v>0</v>
      </c>
      <c r="D1472">
        <v>1.80715E-3</v>
      </c>
      <c r="E1472" t="s">
        <v>2479</v>
      </c>
      <c r="F1472" t="s">
        <v>4763</v>
      </c>
      <c r="G1472" t="s">
        <v>6231</v>
      </c>
      <c r="H1472" t="s">
        <v>7457</v>
      </c>
      <c r="J1472" t="s">
        <v>2483</v>
      </c>
      <c r="K1472" t="s">
        <v>2484</v>
      </c>
      <c r="L1472" t="s">
        <v>2485</v>
      </c>
      <c r="N1472" t="s">
        <v>2480</v>
      </c>
      <c r="O1472" t="s">
        <v>2481</v>
      </c>
      <c r="R1472" t="s">
        <v>2483</v>
      </c>
      <c r="S1472" t="s">
        <v>2484</v>
      </c>
      <c r="T1472" t="s">
        <v>2485</v>
      </c>
      <c r="V1472" t="s">
        <v>2480</v>
      </c>
      <c r="W1472" t="s">
        <v>2481</v>
      </c>
    </row>
    <row r="1473" spans="1:23">
      <c r="A1473">
        <v>20159643</v>
      </c>
      <c r="B1473">
        <v>20150305</v>
      </c>
      <c r="C1473">
        <v>0</v>
      </c>
      <c r="D1473">
        <v>1.80715E-3</v>
      </c>
      <c r="E1473" t="s">
        <v>2482</v>
      </c>
      <c r="F1473" t="s">
        <v>4764</v>
      </c>
      <c r="G1473" t="s">
        <v>6232</v>
      </c>
      <c r="H1473" t="s">
        <v>7458</v>
      </c>
      <c r="J1473" t="s">
        <v>4765</v>
      </c>
      <c r="N1473" t="s">
        <v>2483</v>
      </c>
      <c r="O1473" t="s">
        <v>2484</v>
      </c>
      <c r="P1473" t="s">
        <v>2485</v>
      </c>
      <c r="R1473" t="s">
        <v>7882</v>
      </c>
      <c r="S1473" t="s">
        <v>7883</v>
      </c>
      <c r="V1473" t="s">
        <v>2492</v>
      </c>
    </row>
    <row r="1474" spans="1:23">
      <c r="A1474">
        <v>20159643</v>
      </c>
      <c r="B1474">
        <v>20150305</v>
      </c>
      <c r="C1474">
        <v>0</v>
      </c>
      <c r="D1474">
        <v>1.80715E-3</v>
      </c>
      <c r="E1474" t="s">
        <v>2486</v>
      </c>
      <c r="F1474" t="s">
        <v>4766</v>
      </c>
      <c r="G1474" t="s">
        <v>6233</v>
      </c>
      <c r="H1474" t="s">
        <v>7459</v>
      </c>
      <c r="J1474" t="s">
        <v>4767</v>
      </c>
      <c r="K1474" t="s">
        <v>4768</v>
      </c>
      <c r="N1474" t="s">
        <v>2487</v>
      </c>
      <c r="R1474" t="s">
        <v>2489</v>
      </c>
      <c r="S1474" t="s">
        <v>2490</v>
      </c>
      <c r="V1474" t="s">
        <v>2494</v>
      </c>
      <c r="W1474" t="s">
        <v>2495</v>
      </c>
    </row>
    <row r="1475" spans="1:23">
      <c r="A1475">
        <v>20159643</v>
      </c>
      <c r="B1475">
        <v>20150305</v>
      </c>
      <c r="C1475">
        <v>0</v>
      </c>
      <c r="D1475">
        <v>1.80715E-3</v>
      </c>
      <c r="E1475" t="s">
        <v>2488</v>
      </c>
      <c r="F1475" t="s">
        <v>4769</v>
      </c>
      <c r="G1475" t="s">
        <v>6234</v>
      </c>
      <c r="H1475" t="s">
        <v>7460</v>
      </c>
      <c r="J1475" t="s">
        <v>2489</v>
      </c>
      <c r="K1475" t="s">
        <v>2490</v>
      </c>
      <c r="N1475" t="s">
        <v>2489</v>
      </c>
      <c r="O1475" t="s">
        <v>2490</v>
      </c>
      <c r="R1475" t="s">
        <v>2494</v>
      </c>
      <c r="S1475" t="s">
        <v>2495</v>
      </c>
      <c r="V1475" t="s">
        <v>2500</v>
      </c>
    </row>
    <row r="1476" spans="1:23">
      <c r="A1476">
        <v>20159643</v>
      </c>
      <c r="B1476">
        <v>20150305</v>
      </c>
      <c r="C1476">
        <v>0</v>
      </c>
      <c r="D1476">
        <v>1.80715E-3</v>
      </c>
      <c r="E1476" t="s">
        <v>2491</v>
      </c>
      <c r="F1476" t="s">
        <v>4770</v>
      </c>
      <c r="G1476" t="s">
        <v>6235</v>
      </c>
      <c r="H1476" t="s">
        <v>7461</v>
      </c>
      <c r="J1476" t="s">
        <v>4771</v>
      </c>
      <c r="K1476" t="s">
        <v>4772</v>
      </c>
      <c r="L1476" t="s">
        <v>4773</v>
      </c>
      <c r="N1476" t="s">
        <v>2492</v>
      </c>
      <c r="R1476" t="s">
        <v>4775</v>
      </c>
      <c r="V1476" t="s">
        <v>2489</v>
      </c>
      <c r="W1476" t="s">
        <v>2490</v>
      </c>
    </row>
    <row r="1477" spans="1:23">
      <c r="A1477">
        <v>20159643</v>
      </c>
      <c r="B1477">
        <v>20150305</v>
      </c>
      <c r="C1477">
        <v>0</v>
      </c>
      <c r="D1477">
        <v>1.80715E-3</v>
      </c>
      <c r="E1477" t="s">
        <v>2493</v>
      </c>
      <c r="F1477" t="s">
        <v>4774</v>
      </c>
      <c r="G1477" t="s">
        <v>6236</v>
      </c>
      <c r="H1477" t="s">
        <v>7462</v>
      </c>
      <c r="J1477" t="s">
        <v>4775</v>
      </c>
      <c r="N1477" t="s">
        <v>2494</v>
      </c>
      <c r="O1477" t="s">
        <v>2495</v>
      </c>
      <c r="R1477" t="s">
        <v>7884</v>
      </c>
      <c r="S1477" t="s">
        <v>7885</v>
      </c>
      <c r="V1477" t="s">
        <v>2487</v>
      </c>
    </row>
    <row r="1478" spans="1:23">
      <c r="A1478">
        <v>20159643</v>
      </c>
      <c r="B1478">
        <v>20150305</v>
      </c>
      <c r="C1478">
        <v>0</v>
      </c>
      <c r="D1478">
        <v>1.80715E-3</v>
      </c>
      <c r="E1478" t="s">
        <v>2496</v>
      </c>
      <c r="F1478" t="s">
        <v>4776</v>
      </c>
      <c r="G1478" t="s">
        <v>6237</v>
      </c>
      <c r="H1478" t="s">
        <v>7463</v>
      </c>
      <c r="J1478" t="s">
        <v>2480</v>
      </c>
      <c r="K1478" t="s">
        <v>2481</v>
      </c>
      <c r="N1478" t="s">
        <v>2497</v>
      </c>
      <c r="R1478" t="s">
        <v>4767</v>
      </c>
      <c r="S1478" t="s">
        <v>4768</v>
      </c>
      <c r="V1478" t="s">
        <v>2497</v>
      </c>
    </row>
    <row r="1479" spans="1:23">
      <c r="A1479">
        <v>20159643</v>
      </c>
      <c r="B1479">
        <v>20150305</v>
      </c>
      <c r="C1479">
        <v>0</v>
      </c>
      <c r="D1479">
        <v>1.80715E-3</v>
      </c>
      <c r="E1479" t="s">
        <v>2498</v>
      </c>
      <c r="F1479" t="s">
        <v>4777</v>
      </c>
      <c r="G1479" t="s">
        <v>6238</v>
      </c>
      <c r="H1479" t="s">
        <v>7464</v>
      </c>
      <c r="J1479" t="s">
        <v>4778</v>
      </c>
      <c r="R1479" t="s">
        <v>7886</v>
      </c>
      <c r="V1479" t="s">
        <v>6239</v>
      </c>
      <c r="W1479" t="s">
        <v>6240</v>
      </c>
    </row>
    <row r="1480" spans="1:23">
      <c r="A1480">
        <v>20159643</v>
      </c>
      <c r="B1480">
        <v>20150305</v>
      </c>
      <c r="C1480">
        <v>0</v>
      </c>
      <c r="D1480">
        <v>1.80715E-3</v>
      </c>
      <c r="E1480" t="s">
        <v>2499</v>
      </c>
      <c r="F1480" t="s">
        <v>4779</v>
      </c>
      <c r="G1480" t="s">
        <v>6241</v>
      </c>
      <c r="H1480" t="s">
        <v>7465</v>
      </c>
      <c r="J1480" t="s">
        <v>4780</v>
      </c>
      <c r="K1480" t="s">
        <v>4781</v>
      </c>
      <c r="N1480" t="s">
        <v>2500</v>
      </c>
      <c r="R1480" t="s">
        <v>7887</v>
      </c>
      <c r="V1480" t="s">
        <v>6242</v>
      </c>
    </row>
    <row r="1481" spans="1:23">
      <c r="A1481" t="s">
        <v>26</v>
      </c>
      <c r="B1481">
        <v>20159643</v>
      </c>
      <c r="C1481">
        <v>20150305</v>
      </c>
      <c r="D1481" t="s">
        <v>27</v>
      </c>
    </row>
    <row r="1482" spans="1:23">
      <c r="A1482" t="s">
        <v>28</v>
      </c>
      <c r="B1482" t="str">
        <f>HYPERLINK("http://node-02:8194/pid,20159643,20150305,prediction_time_crc,demographics&amp;P_Red&amp;P_Red2&amp;P_BP&amp;P_Cholesterol&amp;P_Diabetes&amp;P_Renal&amp;P_Liver&amp;P_White&amp;P_IONS&amp;drugs_heatmap&amp;RC","OpenViewer")</f>
        <v>OpenViewer</v>
      </c>
    </row>
    <row r="1484" spans="1:23">
      <c r="A1484">
        <v>20221986</v>
      </c>
      <c r="B1484">
        <v>20150514</v>
      </c>
      <c r="C1484">
        <v>0</v>
      </c>
      <c r="D1484">
        <v>2.1179699999999998E-3</v>
      </c>
      <c r="E1484" t="s">
        <v>2501</v>
      </c>
      <c r="F1484" t="s">
        <v>4782</v>
      </c>
      <c r="G1484" t="s">
        <v>6243</v>
      </c>
      <c r="H1484" t="s">
        <v>7466</v>
      </c>
    </row>
    <row r="1485" spans="1:23">
      <c r="A1485">
        <v>20221986</v>
      </c>
      <c r="B1485">
        <v>20150514</v>
      </c>
      <c r="C1485">
        <v>0</v>
      </c>
      <c r="D1485">
        <v>2.1179699999999998E-3</v>
      </c>
      <c r="E1485" t="s">
        <v>2502</v>
      </c>
      <c r="F1485" t="s">
        <v>4783</v>
      </c>
      <c r="G1485" t="s">
        <v>6244</v>
      </c>
      <c r="H1485" t="s">
        <v>7467</v>
      </c>
      <c r="J1485" t="s">
        <v>2520</v>
      </c>
      <c r="K1485" t="s">
        <v>2521</v>
      </c>
      <c r="N1485" t="s">
        <v>2503</v>
      </c>
      <c r="O1485" t="s">
        <v>2504</v>
      </c>
      <c r="R1485" t="s">
        <v>2515</v>
      </c>
      <c r="S1485" t="s">
        <v>2516</v>
      </c>
      <c r="V1485" t="s">
        <v>2503</v>
      </c>
      <c r="W1485" t="s">
        <v>2504</v>
      </c>
    </row>
    <row r="1486" spans="1:23">
      <c r="A1486">
        <v>20221986</v>
      </c>
      <c r="B1486">
        <v>20150514</v>
      </c>
      <c r="C1486">
        <v>0</v>
      </c>
      <c r="D1486">
        <v>2.1179699999999998E-3</v>
      </c>
      <c r="E1486" t="s">
        <v>2505</v>
      </c>
      <c r="F1486" t="s">
        <v>4784</v>
      </c>
      <c r="G1486" t="s">
        <v>6245</v>
      </c>
      <c r="H1486" t="s">
        <v>7468</v>
      </c>
      <c r="J1486" t="s">
        <v>4785</v>
      </c>
      <c r="N1486" t="s">
        <v>2506</v>
      </c>
      <c r="R1486" t="s">
        <v>7888</v>
      </c>
      <c r="V1486" t="s">
        <v>2511</v>
      </c>
    </row>
    <row r="1487" spans="1:23">
      <c r="A1487">
        <v>20221986</v>
      </c>
      <c r="B1487">
        <v>20150514</v>
      </c>
      <c r="C1487">
        <v>0</v>
      </c>
      <c r="D1487">
        <v>2.1179699999999998E-3</v>
      </c>
      <c r="E1487" t="s">
        <v>2507</v>
      </c>
      <c r="F1487" t="s">
        <v>4786</v>
      </c>
      <c r="G1487" t="s">
        <v>6246</v>
      </c>
      <c r="H1487" t="s">
        <v>7469</v>
      </c>
      <c r="J1487" t="s">
        <v>4787</v>
      </c>
      <c r="K1487" t="s">
        <v>4788</v>
      </c>
      <c r="N1487" t="s">
        <v>2508</v>
      </c>
      <c r="O1487" t="s">
        <v>2509</v>
      </c>
      <c r="R1487" t="s">
        <v>2508</v>
      </c>
      <c r="S1487" t="s">
        <v>2509</v>
      </c>
      <c r="V1487" t="s">
        <v>2523</v>
      </c>
    </row>
    <row r="1488" spans="1:23">
      <c r="A1488">
        <v>20221986</v>
      </c>
      <c r="B1488">
        <v>20150514</v>
      </c>
      <c r="C1488">
        <v>0</v>
      </c>
      <c r="D1488">
        <v>2.1179699999999998E-3</v>
      </c>
      <c r="E1488" t="s">
        <v>2510</v>
      </c>
      <c r="F1488" t="s">
        <v>4789</v>
      </c>
      <c r="G1488" t="s">
        <v>6247</v>
      </c>
      <c r="H1488" t="s">
        <v>7470</v>
      </c>
      <c r="J1488" t="s">
        <v>2508</v>
      </c>
      <c r="K1488" t="s">
        <v>2509</v>
      </c>
      <c r="N1488" t="s">
        <v>2511</v>
      </c>
      <c r="R1488" t="s">
        <v>7889</v>
      </c>
      <c r="V1488" t="s">
        <v>2515</v>
      </c>
      <c r="W1488" t="s">
        <v>2516</v>
      </c>
    </row>
    <row r="1489" spans="1:23">
      <c r="A1489">
        <v>20221986</v>
      </c>
      <c r="B1489">
        <v>20150514</v>
      </c>
      <c r="C1489">
        <v>0</v>
      </c>
      <c r="D1489">
        <v>2.1179699999999998E-3</v>
      </c>
      <c r="E1489" t="s">
        <v>2512</v>
      </c>
      <c r="F1489" t="s">
        <v>4790</v>
      </c>
      <c r="G1489" t="s">
        <v>6248</v>
      </c>
      <c r="H1489" t="s">
        <v>7471</v>
      </c>
      <c r="J1489" t="s">
        <v>4791</v>
      </c>
      <c r="K1489" t="s">
        <v>4792</v>
      </c>
      <c r="N1489" t="s">
        <v>2513</v>
      </c>
      <c r="R1489" t="s">
        <v>7890</v>
      </c>
      <c r="V1489" t="s">
        <v>2506</v>
      </c>
    </row>
    <row r="1490" spans="1:23">
      <c r="A1490">
        <v>20221986</v>
      </c>
      <c r="B1490">
        <v>20150514</v>
      </c>
      <c r="C1490">
        <v>0</v>
      </c>
      <c r="D1490">
        <v>2.1179699999999998E-3</v>
      </c>
      <c r="E1490" t="s">
        <v>2514</v>
      </c>
      <c r="F1490" t="s">
        <v>4793</v>
      </c>
      <c r="G1490" t="s">
        <v>6249</v>
      </c>
      <c r="H1490" t="s">
        <v>7472</v>
      </c>
      <c r="J1490" t="s">
        <v>2503</v>
      </c>
      <c r="K1490" t="s">
        <v>2504</v>
      </c>
      <c r="N1490" t="s">
        <v>2515</v>
      </c>
      <c r="O1490" t="s">
        <v>2516</v>
      </c>
      <c r="R1490" t="s">
        <v>7891</v>
      </c>
      <c r="V1490" t="s">
        <v>2508</v>
      </c>
      <c r="W1490" t="s">
        <v>2509</v>
      </c>
    </row>
    <row r="1491" spans="1:23">
      <c r="A1491">
        <v>20221986</v>
      </c>
      <c r="B1491">
        <v>20150514</v>
      </c>
      <c r="C1491">
        <v>0</v>
      </c>
      <c r="D1491">
        <v>2.1179699999999998E-3</v>
      </c>
      <c r="E1491" t="s">
        <v>2517</v>
      </c>
      <c r="F1491" t="s">
        <v>4794</v>
      </c>
      <c r="G1491" t="s">
        <v>6250</v>
      </c>
      <c r="H1491" t="s">
        <v>7473</v>
      </c>
      <c r="J1491" t="s">
        <v>4795</v>
      </c>
      <c r="N1491" t="s">
        <v>2518</v>
      </c>
      <c r="R1491" t="s">
        <v>7892</v>
      </c>
      <c r="V1491" t="s">
        <v>2513</v>
      </c>
    </row>
    <row r="1492" spans="1:23">
      <c r="A1492">
        <v>20221986</v>
      </c>
      <c r="B1492">
        <v>20150514</v>
      </c>
      <c r="C1492">
        <v>0</v>
      </c>
      <c r="D1492">
        <v>2.1179699999999998E-3</v>
      </c>
      <c r="E1492" t="s">
        <v>2519</v>
      </c>
      <c r="F1492" t="s">
        <v>4796</v>
      </c>
      <c r="G1492" t="s">
        <v>6251</v>
      </c>
      <c r="H1492" t="s">
        <v>7474</v>
      </c>
      <c r="J1492" t="s">
        <v>2513</v>
      </c>
      <c r="N1492" t="s">
        <v>2520</v>
      </c>
      <c r="O1492" t="s">
        <v>2521</v>
      </c>
      <c r="R1492" t="s">
        <v>7893</v>
      </c>
      <c r="V1492" t="s">
        <v>2518</v>
      </c>
    </row>
    <row r="1493" spans="1:23">
      <c r="A1493">
        <v>20221986</v>
      </c>
      <c r="B1493">
        <v>20150514</v>
      </c>
      <c r="C1493">
        <v>0</v>
      </c>
      <c r="D1493">
        <v>2.1179699999999998E-3</v>
      </c>
      <c r="E1493" t="s">
        <v>2522</v>
      </c>
      <c r="F1493" t="s">
        <v>4797</v>
      </c>
      <c r="G1493" t="s">
        <v>6252</v>
      </c>
      <c r="H1493" t="s">
        <v>7475</v>
      </c>
      <c r="J1493" t="s">
        <v>2511</v>
      </c>
      <c r="N1493" t="s">
        <v>2523</v>
      </c>
      <c r="R1493" t="s">
        <v>2520</v>
      </c>
      <c r="S1493" t="s">
        <v>2521</v>
      </c>
      <c r="V1493" t="s">
        <v>4795</v>
      </c>
    </row>
    <row r="1494" spans="1:23">
      <c r="A1494" t="s">
        <v>26</v>
      </c>
      <c r="B1494">
        <v>20221986</v>
      </c>
      <c r="C1494">
        <v>20150514</v>
      </c>
      <c r="D1494" t="s">
        <v>27</v>
      </c>
    </row>
    <row r="1495" spans="1:23">
      <c r="A1495" t="s">
        <v>28</v>
      </c>
      <c r="B1495" t="str">
        <f>HYPERLINK("http://node-02:8194/pid,20221986,20150514,prediction_time_crc,demographics&amp;P_Red&amp;P_Red2&amp;P_BP&amp;P_Cholesterol&amp;P_Diabetes&amp;P_Renal&amp;P_Liver&amp;P_White&amp;P_IONS&amp;drugs_heatmap&amp;RC","OpenViewer")</f>
        <v>OpenViewer</v>
      </c>
    </row>
    <row r="1497" spans="1:23">
      <c r="A1497">
        <v>20328960</v>
      </c>
      <c r="B1497">
        <v>20151126</v>
      </c>
      <c r="C1497">
        <v>0</v>
      </c>
      <c r="D1497">
        <v>1.98592E-3</v>
      </c>
      <c r="E1497" t="s">
        <v>2524</v>
      </c>
      <c r="F1497" t="s">
        <v>4798</v>
      </c>
      <c r="G1497" t="s">
        <v>6253</v>
      </c>
      <c r="H1497" t="s">
        <v>7476</v>
      </c>
    </row>
    <row r="1498" spans="1:23">
      <c r="A1498">
        <v>20328960</v>
      </c>
      <c r="B1498">
        <v>20151126</v>
      </c>
      <c r="C1498">
        <v>0</v>
      </c>
      <c r="D1498">
        <v>1.98592E-3</v>
      </c>
      <c r="E1498" t="s">
        <v>2525</v>
      </c>
      <c r="F1498" t="s">
        <v>4799</v>
      </c>
      <c r="G1498" t="s">
        <v>6254</v>
      </c>
      <c r="H1498" t="s">
        <v>7477</v>
      </c>
      <c r="J1498" t="s">
        <v>2534</v>
      </c>
      <c r="K1498" t="s">
        <v>2535</v>
      </c>
      <c r="N1498" t="s">
        <v>2526</v>
      </c>
      <c r="O1498" t="s">
        <v>2527</v>
      </c>
      <c r="R1498" t="s">
        <v>2534</v>
      </c>
      <c r="S1498" t="s">
        <v>2535</v>
      </c>
      <c r="V1498" t="s">
        <v>2539</v>
      </c>
    </row>
    <row r="1499" spans="1:23">
      <c r="A1499">
        <v>20328960</v>
      </c>
      <c r="B1499">
        <v>20151126</v>
      </c>
      <c r="C1499">
        <v>0</v>
      </c>
      <c r="D1499">
        <v>1.98592E-3</v>
      </c>
      <c r="E1499" t="s">
        <v>2528</v>
      </c>
      <c r="F1499" t="s">
        <v>4800</v>
      </c>
      <c r="G1499" t="s">
        <v>6255</v>
      </c>
      <c r="H1499" t="s">
        <v>7478</v>
      </c>
      <c r="J1499" t="s">
        <v>4801</v>
      </c>
      <c r="N1499" t="s">
        <v>2529</v>
      </c>
      <c r="O1499" t="s">
        <v>2530</v>
      </c>
      <c r="R1499" t="s">
        <v>7894</v>
      </c>
      <c r="V1499" t="s">
        <v>2529</v>
      </c>
      <c r="W1499" t="s">
        <v>2530</v>
      </c>
    </row>
    <row r="1500" spans="1:23">
      <c r="A1500">
        <v>20328960</v>
      </c>
      <c r="B1500">
        <v>20151126</v>
      </c>
      <c r="C1500">
        <v>0</v>
      </c>
      <c r="D1500">
        <v>1.98592E-3</v>
      </c>
      <c r="E1500" t="s">
        <v>2531</v>
      </c>
      <c r="F1500" t="s">
        <v>4802</v>
      </c>
      <c r="G1500" t="s">
        <v>6256</v>
      </c>
      <c r="H1500" t="s">
        <v>7479</v>
      </c>
      <c r="J1500" t="s">
        <v>2545</v>
      </c>
      <c r="K1500" t="s">
        <v>2546</v>
      </c>
      <c r="N1500" t="s">
        <v>2532</v>
      </c>
      <c r="R1500" t="s">
        <v>2526</v>
      </c>
      <c r="S1500" t="s">
        <v>2527</v>
      </c>
      <c r="V1500" t="s">
        <v>2537</v>
      </c>
    </row>
    <row r="1501" spans="1:23">
      <c r="A1501">
        <v>20328960</v>
      </c>
      <c r="B1501">
        <v>20151126</v>
      </c>
      <c r="C1501">
        <v>0</v>
      </c>
      <c r="D1501">
        <v>1.98592E-3</v>
      </c>
      <c r="E1501" t="s">
        <v>2533</v>
      </c>
      <c r="F1501" t="s">
        <v>4803</v>
      </c>
      <c r="G1501" t="s">
        <v>6257</v>
      </c>
      <c r="H1501" t="s">
        <v>7480</v>
      </c>
      <c r="J1501" t="s">
        <v>4804</v>
      </c>
      <c r="N1501" t="s">
        <v>2534</v>
      </c>
      <c r="O1501" t="s">
        <v>2535</v>
      </c>
      <c r="R1501" t="s">
        <v>7895</v>
      </c>
      <c r="V1501" t="s">
        <v>2526</v>
      </c>
      <c r="W1501" t="s">
        <v>2527</v>
      </c>
    </row>
    <row r="1502" spans="1:23">
      <c r="A1502">
        <v>20328960</v>
      </c>
      <c r="B1502">
        <v>20151126</v>
      </c>
      <c r="C1502">
        <v>0</v>
      </c>
      <c r="D1502">
        <v>1.98592E-3</v>
      </c>
      <c r="E1502" t="s">
        <v>2536</v>
      </c>
      <c r="F1502" t="s">
        <v>4805</v>
      </c>
      <c r="G1502" t="s">
        <v>6258</v>
      </c>
      <c r="H1502" t="s">
        <v>7481</v>
      </c>
      <c r="J1502" t="s">
        <v>2526</v>
      </c>
      <c r="K1502" t="s">
        <v>2527</v>
      </c>
      <c r="N1502" t="s">
        <v>2537</v>
      </c>
      <c r="R1502" t="s">
        <v>7896</v>
      </c>
      <c r="V1502" t="s">
        <v>2541</v>
      </c>
    </row>
    <row r="1503" spans="1:23">
      <c r="A1503">
        <v>20328960</v>
      </c>
      <c r="B1503">
        <v>20151126</v>
      </c>
      <c r="C1503">
        <v>0</v>
      </c>
      <c r="D1503">
        <v>1.98592E-3</v>
      </c>
      <c r="E1503" t="s">
        <v>2538</v>
      </c>
      <c r="F1503" t="s">
        <v>4806</v>
      </c>
      <c r="G1503" t="s">
        <v>6259</v>
      </c>
      <c r="H1503" t="s">
        <v>7482</v>
      </c>
      <c r="J1503" t="s">
        <v>4807</v>
      </c>
      <c r="N1503" t="s">
        <v>2539</v>
      </c>
      <c r="R1503" t="s">
        <v>7897</v>
      </c>
      <c r="V1503" t="s">
        <v>2532</v>
      </c>
    </row>
    <row r="1504" spans="1:23">
      <c r="A1504">
        <v>20328960</v>
      </c>
      <c r="B1504">
        <v>20151126</v>
      </c>
      <c r="C1504">
        <v>0</v>
      </c>
      <c r="D1504">
        <v>1.98592E-3</v>
      </c>
      <c r="E1504" t="s">
        <v>2540</v>
      </c>
      <c r="F1504" t="s">
        <v>4808</v>
      </c>
      <c r="G1504" t="s">
        <v>6260</v>
      </c>
      <c r="H1504" t="s">
        <v>7483</v>
      </c>
      <c r="J1504" t="s">
        <v>4809</v>
      </c>
      <c r="K1504" t="s">
        <v>4810</v>
      </c>
      <c r="N1504" t="s">
        <v>2541</v>
      </c>
      <c r="R1504" t="s">
        <v>2545</v>
      </c>
      <c r="S1504" t="s">
        <v>2546</v>
      </c>
      <c r="V1504" t="s">
        <v>4812</v>
      </c>
    </row>
    <row r="1505" spans="1:23">
      <c r="A1505">
        <v>20328960</v>
      </c>
      <c r="B1505">
        <v>20151126</v>
      </c>
      <c r="C1505">
        <v>0</v>
      </c>
      <c r="D1505">
        <v>1.98592E-3</v>
      </c>
      <c r="E1505" t="s">
        <v>2542</v>
      </c>
      <c r="F1505" t="s">
        <v>4811</v>
      </c>
      <c r="G1505" t="s">
        <v>6261</v>
      </c>
      <c r="H1505" t="s">
        <v>7484</v>
      </c>
      <c r="J1505" t="s">
        <v>4812</v>
      </c>
      <c r="N1505" t="s">
        <v>2543</v>
      </c>
      <c r="R1505" t="s">
        <v>2541</v>
      </c>
      <c r="V1505" t="s">
        <v>2545</v>
      </c>
      <c r="W1505" t="s">
        <v>2546</v>
      </c>
    </row>
    <row r="1506" spans="1:23">
      <c r="A1506">
        <v>20328960</v>
      </c>
      <c r="B1506">
        <v>20151126</v>
      </c>
      <c r="C1506">
        <v>0</v>
      </c>
      <c r="D1506">
        <v>1.98592E-3</v>
      </c>
      <c r="E1506" t="s">
        <v>2544</v>
      </c>
      <c r="F1506" t="s">
        <v>4813</v>
      </c>
      <c r="G1506" t="s">
        <v>6262</v>
      </c>
      <c r="H1506" t="s">
        <v>7485</v>
      </c>
      <c r="J1506" t="s">
        <v>2529</v>
      </c>
      <c r="K1506" t="s">
        <v>2530</v>
      </c>
      <c r="N1506" t="s">
        <v>2545</v>
      </c>
      <c r="O1506" t="s">
        <v>2546</v>
      </c>
      <c r="R1506" t="s">
        <v>2529</v>
      </c>
      <c r="S1506" t="s">
        <v>2530</v>
      </c>
      <c r="V1506" t="s">
        <v>6263</v>
      </c>
    </row>
    <row r="1507" spans="1:23">
      <c r="A1507" t="s">
        <v>26</v>
      </c>
      <c r="B1507">
        <v>20328960</v>
      </c>
      <c r="C1507">
        <v>20151126</v>
      </c>
      <c r="D1507" t="s">
        <v>27</v>
      </c>
    </row>
    <row r="1508" spans="1:23">
      <c r="A1508" t="s">
        <v>28</v>
      </c>
      <c r="B1508" t="str">
        <f>HYPERLINK("http://node-02:8194/pid,20328960,20151126,prediction_time_crc,demographics&amp;P_Red&amp;P_Red2&amp;P_BP&amp;P_Cholesterol&amp;P_Diabetes&amp;P_Renal&amp;P_Liver&amp;P_White&amp;P_IONS&amp;drugs_heatmap&amp;RC","OpenViewer")</f>
        <v>OpenViewer</v>
      </c>
    </row>
    <row r="1510" spans="1:23">
      <c r="A1510">
        <v>20381088</v>
      </c>
      <c r="B1510">
        <v>20150311</v>
      </c>
      <c r="C1510">
        <v>0</v>
      </c>
      <c r="D1510">
        <v>0.87334599999999996</v>
      </c>
      <c r="E1510" t="s">
        <v>2547</v>
      </c>
      <c r="F1510" t="s">
        <v>4814</v>
      </c>
      <c r="G1510" t="s">
        <v>6264</v>
      </c>
      <c r="H1510" t="s">
        <v>7486</v>
      </c>
      <c r="J1510" t="s">
        <v>2558</v>
      </c>
      <c r="K1510" t="s">
        <v>2559</v>
      </c>
      <c r="N1510" t="s">
        <v>2548</v>
      </c>
      <c r="R1510" t="s">
        <v>2548</v>
      </c>
      <c r="V1510" t="s">
        <v>2548</v>
      </c>
    </row>
    <row r="1511" spans="1:23">
      <c r="A1511">
        <v>20381088</v>
      </c>
      <c r="B1511">
        <v>20150311</v>
      </c>
      <c r="C1511">
        <v>0</v>
      </c>
      <c r="D1511">
        <v>0.87334599999999996</v>
      </c>
      <c r="E1511" t="s">
        <v>2549</v>
      </c>
      <c r="F1511" t="s">
        <v>4815</v>
      </c>
      <c r="G1511" t="s">
        <v>6265</v>
      </c>
      <c r="H1511" t="s">
        <v>7487</v>
      </c>
      <c r="J1511" t="s">
        <v>2548</v>
      </c>
      <c r="R1511" t="s">
        <v>2554</v>
      </c>
    </row>
    <row r="1512" spans="1:23">
      <c r="A1512">
        <v>20381088</v>
      </c>
      <c r="B1512">
        <v>20150311</v>
      </c>
      <c r="C1512">
        <v>0</v>
      </c>
      <c r="D1512">
        <v>0.87334599999999996</v>
      </c>
      <c r="E1512" t="s">
        <v>2550</v>
      </c>
      <c r="F1512" t="s">
        <v>4816</v>
      </c>
      <c r="G1512" t="s">
        <v>6266</v>
      </c>
      <c r="H1512" t="s">
        <v>7488</v>
      </c>
      <c r="J1512" t="s">
        <v>4817</v>
      </c>
      <c r="N1512" t="s">
        <v>2551</v>
      </c>
      <c r="O1512" t="s">
        <v>2552</v>
      </c>
      <c r="R1512" t="s">
        <v>2556</v>
      </c>
      <c r="V1512" t="s">
        <v>2551</v>
      </c>
      <c r="W1512" t="s">
        <v>2552</v>
      </c>
    </row>
    <row r="1513" spans="1:23">
      <c r="A1513">
        <v>20381088</v>
      </c>
      <c r="B1513">
        <v>20150311</v>
      </c>
      <c r="C1513">
        <v>0</v>
      </c>
      <c r="D1513">
        <v>0.87334599999999996</v>
      </c>
      <c r="E1513" t="s">
        <v>2553</v>
      </c>
      <c r="F1513" t="s">
        <v>4818</v>
      </c>
      <c r="G1513" t="s">
        <v>6267</v>
      </c>
      <c r="H1513" t="s">
        <v>7489</v>
      </c>
      <c r="J1513" t="s">
        <v>4819</v>
      </c>
      <c r="N1513" t="s">
        <v>2554</v>
      </c>
      <c r="R1513" t="s">
        <v>2567</v>
      </c>
      <c r="V1513" t="s">
        <v>2554</v>
      </c>
    </row>
    <row r="1514" spans="1:23">
      <c r="A1514">
        <v>20381088</v>
      </c>
      <c r="B1514">
        <v>20150311</v>
      </c>
      <c r="C1514">
        <v>0</v>
      </c>
      <c r="D1514">
        <v>0.87334599999999996</v>
      </c>
      <c r="E1514" t="s">
        <v>2555</v>
      </c>
      <c r="F1514" t="s">
        <v>4820</v>
      </c>
      <c r="G1514" t="s">
        <v>6268</v>
      </c>
      <c r="H1514" t="s">
        <v>7490</v>
      </c>
      <c r="J1514" t="s">
        <v>4821</v>
      </c>
      <c r="K1514" t="s">
        <v>4822</v>
      </c>
      <c r="N1514" t="s">
        <v>2556</v>
      </c>
      <c r="R1514" t="s">
        <v>7898</v>
      </c>
      <c r="S1514" t="s">
        <v>7899</v>
      </c>
      <c r="V1514" t="s">
        <v>2565</v>
      </c>
    </row>
    <row r="1515" spans="1:23">
      <c r="A1515">
        <v>20381088</v>
      </c>
      <c r="B1515">
        <v>20150311</v>
      </c>
      <c r="C1515">
        <v>0</v>
      </c>
      <c r="D1515">
        <v>0.87334599999999996</v>
      </c>
      <c r="E1515" t="s">
        <v>2557</v>
      </c>
      <c r="F1515" t="s">
        <v>4823</v>
      </c>
      <c r="G1515" t="s">
        <v>6269</v>
      </c>
      <c r="H1515" t="s">
        <v>7491</v>
      </c>
      <c r="J1515" t="s">
        <v>4824</v>
      </c>
      <c r="K1515" t="s">
        <v>4825</v>
      </c>
      <c r="N1515" t="s">
        <v>2558</v>
      </c>
      <c r="O1515" t="s">
        <v>2559</v>
      </c>
      <c r="R1515" t="s">
        <v>7900</v>
      </c>
      <c r="S1515" t="s">
        <v>7901</v>
      </c>
      <c r="V1515" t="s">
        <v>2556</v>
      </c>
    </row>
    <row r="1516" spans="1:23">
      <c r="A1516">
        <v>20381088</v>
      </c>
      <c r="B1516">
        <v>20150311</v>
      </c>
      <c r="C1516">
        <v>0</v>
      </c>
      <c r="D1516">
        <v>0.87334599999999996</v>
      </c>
      <c r="E1516" t="s">
        <v>2560</v>
      </c>
      <c r="F1516" t="s">
        <v>4826</v>
      </c>
      <c r="G1516" t="s">
        <v>6270</v>
      </c>
      <c r="H1516" t="s">
        <v>7492</v>
      </c>
      <c r="J1516" t="s">
        <v>2556</v>
      </c>
      <c r="N1516" t="s">
        <v>2561</v>
      </c>
      <c r="R1516" t="s">
        <v>4824</v>
      </c>
      <c r="S1516" t="s">
        <v>4825</v>
      </c>
      <c r="V1516" t="s">
        <v>2567</v>
      </c>
    </row>
    <row r="1517" spans="1:23">
      <c r="A1517">
        <v>20381088</v>
      </c>
      <c r="B1517">
        <v>20150311</v>
      </c>
      <c r="C1517">
        <v>0</v>
      </c>
      <c r="D1517">
        <v>0.87334599999999996</v>
      </c>
      <c r="E1517" t="s">
        <v>2562</v>
      </c>
      <c r="F1517" t="s">
        <v>4827</v>
      </c>
      <c r="G1517" t="s">
        <v>6271</v>
      </c>
      <c r="H1517" t="s">
        <v>7493</v>
      </c>
      <c r="J1517" t="s">
        <v>4828</v>
      </c>
      <c r="K1517" t="s">
        <v>4829</v>
      </c>
      <c r="L1517" t="s">
        <v>4830</v>
      </c>
      <c r="N1517" t="s">
        <v>2563</v>
      </c>
      <c r="R1517" t="s">
        <v>2565</v>
      </c>
      <c r="V1517" t="s">
        <v>2563</v>
      </c>
    </row>
    <row r="1518" spans="1:23">
      <c r="A1518">
        <v>20381088</v>
      </c>
      <c r="B1518">
        <v>20150311</v>
      </c>
      <c r="C1518">
        <v>0</v>
      </c>
      <c r="D1518">
        <v>0.87334599999999996</v>
      </c>
      <c r="E1518" t="s">
        <v>2564</v>
      </c>
      <c r="F1518" t="s">
        <v>4831</v>
      </c>
      <c r="G1518" t="s">
        <v>6272</v>
      </c>
      <c r="H1518" t="s">
        <v>7494</v>
      </c>
      <c r="J1518" t="s">
        <v>2551</v>
      </c>
      <c r="K1518" t="s">
        <v>2552</v>
      </c>
      <c r="N1518" t="s">
        <v>2565</v>
      </c>
      <c r="R1518" t="s">
        <v>7902</v>
      </c>
      <c r="V1518" t="s">
        <v>2561</v>
      </c>
    </row>
    <row r="1519" spans="1:23">
      <c r="A1519">
        <v>20381088</v>
      </c>
      <c r="B1519">
        <v>20150311</v>
      </c>
      <c r="C1519">
        <v>0</v>
      </c>
      <c r="D1519">
        <v>0.87334599999999996</v>
      </c>
      <c r="E1519" t="s">
        <v>2566</v>
      </c>
      <c r="F1519" t="s">
        <v>4832</v>
      </c>
      <c r="G1519" t="s">
        <v>6273</v>
      </c>
      <c r="H1519" t="s">
        <v>7495</v>
      </c>
      <c r="N1519" t="s">
        <v>2567</v>
      </c>
      <c r="R1519" t="s">
        <v>4817</v>
      </c>
      <c r="V1519" t="s">
        <v>2558</v>
      </c>
      <c r="W1519" t="s">
        <v>2559</v>
      </c>
    </row>
    <row r="1520" spans="1:23">
      <c r="A1520" t="s">
        <v>26</v>
      </c>
      <c r="B1520">
        <v>20381088</v>
      </c>
      <c r="C1520">
        <v>20150311</v>
      </c>
      <c r="D1520" t="s">
        <v>27</v>
      </c>
    </row>
    <row r="1521" spans="1:23">
      <c r="A1521" t="s">
        <v>28</v>
      </c>
      <c r="B1521" t="str">
        <f>HYPERLINK("http://node-02:8194/pid,20381088,20150311,prediction_time_crc,demographics&amp;P_Red&amp;P_Red2&amp;P_BP&amp;P_Cholesterol&amp;P_Diabetes&amp;P_Renal&amp;P_Liver&amp;P_White&amp;P_IONS&amp;drugs_heatmap&amp;RC","OpenViewer")</f>
        <v>OpenViewer</v>
      </c>
    </row>
    <row r="1523" spans="1:23">
      <c r="A1523">
        <v>20512364</v>
      </c>
      <c r="B1523">
        <v>20151231</v>
      </c>
      <c r="C1523">
        <v>0</v>
      </c>
      <c r="D1523">
        <v>1.7725E-3</v>
      </c>
      <c r="E1523" t="s">
        <v>2568</v>
      </c>
      <c r="F1523" t="s">
        <v>4833</v>
      </c>
      <c r="G1523" t="s">
        <v>6274</v>
      </c>
      <c r="H1523" t="s">
        <v>7496</v>
      </c>
    </row>
    <row r="1524" spans="1:23">
      <c r="A1524">
        <v>20512364</v>
      </c>
      <c r="B1524">
        <v>20151231</v>
      </c>
      <c r="C1524">
        <v>0</v>
      </c>
      <c r="D1524">
        <v>1.7725E-3</v>
      </c>
      <c r="E1524" t="s">
        <v>2569</v>
      </c>
      <c r="F1524" t="s">
        <v>4834</v>
      </c>
      <c r="G1524" t="s">
        <v>6275</v>
      </c>
      <c r="H1524" t="s">
        <v>7497</v>
      </c>
      <c r="J1524" t="s">
        <v>2570</v>
      </c>
      <c r="N1524" t="s">
        <v>2570</v>
      </c>
      <c r="R1524" t="s">
        <v>2570</v>
      </c>
      <c r="V1524" t="s">
        <v>2584</v>
      </c>
    </row>
    <row r="1525" spans="1:23">
      <c r="A1525">
        <v>20512364</v>
      </c>
      <c r="B1525">
        <v>20151231</v>
      </c>
      <c r="C1525">
        <v>0</v>
      </c>
      <c r="D1525">
        <v>1.7725E-3</v>
      </c>
      <c r="E1525" t="s">
        <v>2571</v>
      </c>
      <c r="F1525" t="s">
        <v>4835</v>
      </c>
      <c r="G1525" t="s">
        <v>6276</v>
      </c>
      <c r="H1525" t="s">
        <v>7498</v>
      </c>
      <c r="J1525" t="s">
        <v>4836</v>
      </c>
      <c r="N1525" t="s">
        <v>2572</v>
      </c>
      <c r="O1525" t="s">
        <v>2573</v>
      </c>
      <c r="R1525" t="s">
        <v>7903</v>
      </c>
      <c r="V1525" t="s">
        <v>2572</v>
      </c>
      <c r="W1525" t="s">
        <v>2573</v>
      </c>
    </row>
    <row r="1526" spans="1:23">
      <c r="A1526">
        <v>20512364</v>
      </c>
      <c r="B1526">
        <v>20151231</v>
      </c>
      <c r="C1526">
        <v>0</v>
      </c>
      <c r="D1526">
        <v>1.7725E-3</v>
      </c>
      <c r="E1526" t="s">
        <v>2574</v>
      </c>
      <c r="F1526" t="s">
        <v>4837</v>
      </c>
      <c r="G1526" t="s">
        <v>6277</v>
      </c>
      <c r="H1526" t="s">
        <v>7499</v>
      </c>
      <c r="J1526" t="s">
        <v>4838</v>
      </c>
      <c r="K1526" t="s">
        <v>4839</v>
      </c>
      <c r="N1526" t="s">
        <v>2575</v>
      </c>
      <c r="R1526" t="s">
        <v>2577</v>
      </c>
      <c r="S1526" t="s">
        <v>2578</v>
      </c>
      <c r="V1526" t="s">
        <v>2580</v>
      </c>
    </row>
    <row r="1527" spans="1:23">
      <c r="A1527">
        <v>20512364</v>
      </c>
      <c r="B1527">
        <v>20151231</v>
      </c>
      <c r="C1527">
        <v>0</v>
      </c>
      <c r="D1527">
        <v>1.7725E-3</v>
      </c>
      <c r="E1527" t="s">
        <v>2576</v>
      </c>
      <c r="F1527" t="s">
        <v>4840</v>
      </c>
      <c r="G1527" t="s">
        <v>6278</v>
      </c>
      <c r="H1527" t="s">
        <v>7500</v>
      </c>
      <c r="J1527" t="s">
        <v>4841</v>
      </c>
      <c r="K1527" t="s">
        <v>4842</v>
      </c>
      <c r="L1527" t="s">
        <v>4843</v>
      </c>
      <c r="N1527" t="s">
        <v>2577</v>
      </c>
      <c r="O1527" t="s">
        <v>2578</v>
      </c>
      <c r="R1527" t="s">
        <v>7904</v>
      </c>
      <c r="S1527" t="s">
        <v>7905</v>
      </c>
      <c r="V1527" t="s">
        <v>2577</v>
      </c>
      <c r="W1527" t="s">
        <v>2578</v>
      </c>
    </row>
    <row r="1528" spans="1:23">
      <c r="A1528">
        <v>20512364</v>
      </c>
      <c r="B1528">
        <v>20151231</v>
      </c>
      <c r="C1528">
        <v>0</v>
      </c>
      <c r="D1528">
        <v>1.7725E-3</v>
      </c>
      <c r="E1528" t="s">
        <v>2579</v>
      </c>
      <c r="F1528" t="s">
        <v>4844</v>
      </c>
      <c r="G1528" t="s">
        <v>6279</v>
      </c>
      <c r="H1528" t="s">
        <v>7501</v>
      </c>
      <c r="J1528" t="s">
        <v>4845</v>
      </c>
      <c r="N1528" t="s">
        <v>2580</v>
      </c>
      <c r="R1528" t="s">
        <v>2588</v>
      </c>
      <c r="V1528" t="s">
        <v>2575</v>
      </c>
    </row>
    <row r="1529" spans="1:23">
      <c r="A1529">
        <v>20512364</v>
      </c>
      <c r="B1529">
        <v>20151231</v>
      </c>
      <c r="C1529">
        <v>0</v>
      </c>
      <c r="D1529">
        <v>1.7725E-3</v>
      </c>
      <c r="E1529" t="s">
        <v>2581</v>
      </c>
      <c r="F1529" t="s">
        <v>4846</v>
      </c>
      <c r="G1529" t="s">
        <v>6280</v>
      </c>
      <c r="H1529" t="s">
        <v>7502</v>
      </c>
      <c r="J1529" t="s">
        <v>4847</v>
      </c>
      <c r="K1529" t="s">
        <v>4848</v>
      </c>
      <c r="N1529" t="s">
        <v>2582</v>
      </c>
      <c r="R1529" t="s">
        <v>4838</v>
      </c>
      <c r="S1529" t="s">
        <v>4839</v>
      </c>
      <c r="V1529" t="s">
        <v>4850</v>
      </c>
      <c r="W1529" t="s">
        <v>4851</v>
      </c>
    </row>
    <row r="1530" spans="1:23">
      <c r="A1530">
        <v>20512364</v>
      </c>
      <c r="B1530">
        <v>20151231</v>
      </c>
      <c r="C1530">
        <v>0</v>
      </c>
      <c r="D1530">
        <v>1.7725E-3</v>
      </c>
      <c r="E1530" t="s">
        <v>2583</v>
      </c>
      <c r="F1530" t="s">
        <v>4849</v>
      </c>
      <c r="G1530" t="s">
        <v>6281</v>
      </c>
      <c r="H1530" t="s">
        <v>7503</v>
      </c>
      <c r="J1530" t="s">
        <v>4850</v>
      </c>
      <c r="K1530" t="s">
        <v>4851</v>
      </c>
      <c r="N1530" t="s">
        <v>2584</v>
      </c>
      <c r="R1530" t="s">
        <v>7906</v>
      </c>
      <c r="V1530" t="s">
        <v>6282</v>
      </c>
    </row>
    <row r="1531" spans="1:23">
      <c r="A1531">
        <v>20512364</v>
      </c>
      <c r="B1531">
        <v>20151231</v>
      </c>
      <c r="C1531">
        <v>0</v>
      </c>
      <c r="D1531">
        <v>1.7725E-3</v>
      </c>
      <c r="E1531" t="s">
        <v>2585</v>
      </c>
      <c r="F1531" t="s">
        <v>4852</v>
      </c>
      <c r="G1531" t="s">
        <v>6283</v>
      </c>
      <c r="H1531" t="s">
        <v>7504</v>
      </c>
      <c r="J1531" t="s">
        <v>4853</v>
      </c>
      <c r="N1531" t="s">
        <v>2586</v>
      </c>
      <c r="R1531" t="s">
        <v>4850</v>
      </c>
      <c r="S1531" t="s">
        <v>4851</v>
      </c>
      <c r="V1531" t="s">
        <v>6284</v>
      </c>
    </row>
    <row r="1532" spans="1:23">
      <c r="A1532">
        <v>20512364</v>
      </c>
      <c r="B1532">
        <v>20151231</v>
      </c>
      <c r="C1532">
        <v>0</v>
      </c>
      <c r="D1532">
        <v>1.7725E-3</v>
      </c>
      <c r="E1532" t="s">
        <v>2587</v>
      </c>
      <c r="F1532" t="s">
        <v>4854</v>
      </c>
      <c r="G1532" t="s">
        <v>6285</v>
      </c>
      <c r="H1532" t="s">
        <v>7505</v>
      </c>
      <c r="J1532" t="s">
        <v>2577</v>
      </c>
      <c r="K1532" t="s">
        <v>2578</v>
      </c>
      <c r="N1532" t="s">
        <v>2588</v>
      </c>
      <c r="R1532" t="s">
        <v>7907</v>
      </c>
      <c r="V1532" t="s">
        <v>2588</v>
      </c>
    </row>
    <row r="1533" spans="1:23">
      <c r="A1533" t="s">
        <v>26</v>
      </c>
      <c r="B1533">
        <v>20512364</v>
      </c>
      <c r="C1533">
        <v>20151231</v>
      </c>
      <c r="D1533" t="s">
        <v>27</v>
      </c>
    </row>
    <row r="1534" spans="1:23">
      <c r="A1534" t="s">
        <v>28</v>
      </c>
      <c r="B1534" t="str">
        <f>HYPERLINK("http://node-02:8194/pid,20512364,20151231,prediction_time_crc,demographics&amp;P_Red&amp;P_Red2&amp;P_BP&amp;P_Cholesterol&amp;P_Diabetes&amp;P_Renal&amp;P_Liver&amp;P_White&amp;P_IONS&amp;drugs_heatmap&amp;RC","OpenViewer")</f>
        <v>OpenViewer</v>
      </c>
    </row>
    <row r="1536" spans="1:23">
      <c r="A1536">
        <v>20525449</v>
      </c>
      <c r="B1536">
        <v>20150702</v>
      </c>
      <c r="C1536">
        <v>0</v>
      </c>
      <c r="D1536">
        <v>0.942855</v>
      </c>
      <c r="E1536" t="s">
        <v>2589</v>
      </c>
      <c r="F1536" t="s">
        <v>4855</v>
      </c>
      <c r="G1536" t="s">
        <v>6286</v>
      </c>
      <c r="H1536" t="s">
        <v>7506</v>
      </c>
      <c r="J1536" t="s">
        <v>2603</v>
      </c>
      <c r="K1536" t="s">
        <v>2604</v>
      </c>
      <c r="N1536" t="s">
        <v>2590</v>
      </c>
      <c r="R1536" t="s">
        <v>2590</v>
      </c>
      <c r="V1536" t="s">
        <v>2590</v>
      </c>
    </row>
    <row r="1537" spans="1:23">
      <c r="A1537">
        <v>20525449</v>
      </c>
      <c r="B1537">
        <v>20150702</v>
      </c>
      <c r="C1537">
        <v>0</v>
      </c>
      <c r="D1537">
        <v>0.942855</v>
      </c>
      <c r="E1537" t="s">
        <v>2591</v>
      </c>
      <c r="F1537" t="s">
        <v>4856</v>
      </c>
      <c r="G1537" t="s">
        <v>6287</v>
      </c>
      <c r="H1537" t="s">
        <v>7507</v>
      </c>
      <c r="J1537" t="s">
        <v>2599</v>
      </c>
      <c r="R1537" t="s">
        <v>2595</v>
      </c>
    </row>
    <row r="1538" spans="1:23">
      <c r="A1538">
        <v>20525449</v>
      </c>
      <c r="B1538">
        <v>20150702</v>
      </c>
      <c r="C1538">
        <v>0</v>
      </c>
      <c r="D1538">
        <v>0.942855</v>
      </c>
      <c r="E1538" t="s">
        <v>2592</v>
      </c>
      <c r="F1538" t="s">
        <v>4857</v>
      </c>
      <c r="G1538" t="s">
        <v>6288</v>
      </c>
      <c r="H1538" t="s">
        <v>7508</v>
      </c>
      <c r="J1538" t="s">
        <v>2593</v>
      </c>
      <c r="N1538" t="s">
        <v>2593</v>
      </c>
      <c r="R1538" t="s">
        <v>2606</v>
      </c>
      <c r="V1538" t="s">
        <v>2593</v>
      </c>
    </row>
    <row r="1539" spans="1:23">
      <c r="A1539">
        <v>20525449</v>
      </c>
      <c r="B1539">
        <v>20150702</v>
      </c>
      <c r="C1539">
        <v>0</v>
      </c>
      <c r="D1539">
        <v>0.942855</v>
      </c>
      <c r="E1539" t="s">
        <v>2594</v>
      </c>
      <c r="F1539" t="s">
        <v>4858</v>
      </c>
      <c r="G1539" t="s">
        <v>6289</v>
      </c>
      <c r="H1539" t="s">
        <v>7509</v>
      </c>
      <c r="J1539" t="s">
        <v>2608</v>
      </c>
      <c r="N1539" t="s">
        <v>2595</v>
      </c>
      <c r="R1539" t="s">
        <v>2608</v>
      </c>
      <c r="V1539" t="s">
        <v>2597</v>
      </c>
    </row>
    <row r="1540" spans="1:23">
      <c r="A1540">
        <v>20525449</v>
      </c>
      <c r="B1540">
        <v>20150702</v>
      </c>
      <c r="C1540">
        <v>0</v>
      </c>
      <c r="D1540">
        <v>0.942855</v>
      </c>
      <c r="E1540" t="s">
        <v>2596</v>
      </c>
      <c r="F1540" t="s">
        <v>4859</v>
      </c>
      <c r="G1540" t="s">
        <v>6290</v>
      </c>
      <c r="H1540" t="s">
        <v>7510</v>
      </c>
      <c r="N1540" t="s">
        <v>2597</v>
      </c>
      <c r="R1540" t="s">
        <v>7908</v>
      </c>
      <c r="S1540" t="s">
        <v>7909</v>
      </c>
      <c r="V1540" t="s">
        <v>2595</v>
      </c>
    </row>
    <row r="1541" spans="1:23">
      <c r="A1541">
        <v>20525449</v>
      </c>
      <c r="B1541">
        <v>20150702</v>
      </c>
      <c r="C1541">
        <v>0</v>
      </c>
      <c r="D1541">
        <v>0.942855</v>
      </c>
      <c r="E1541" t="s">
        <v>2598</v>
      </c>
      <c r="F1541" t="s">
        <v>4860</v>
      </c>
      <c r="G1541" t="s">
        <v>6291</v>
      </c>
      <c r="H1541" t="s">
        <v>7511</v>
      </c>
      <c r="J1541" t="s">
        <v>2590</v>
      </c>
      <c r="N1541" t="s">
        <v>2599</v>
      </c>
      <c r="R1541" t="s">
        <v>2601</v>
      </c>
      <c r="V1541" t="s">
        <v>2608</v>
      </c>
    </row>
    <row r="1542" spans="1:23">
      <c r="A1542">
        <v>20525449</v>
      </c>
      <c r="B1542">
        <v>20150702</v>
      </c>
      <c r="C1542">
        <v>0</v>
      </c>
      <c r="D1542">
        <v>0.942855</v>
      </c>
      <c r="E1542" t="s">
        <v>2600</v>
      </c>
      <c r="F1542" t="s">
        <v>4861</v>
      </c>
      <c r="G1542" t="s">
        <v>6292</v>
      </c>
      <c r="H1542" t="s">
        <v>7512</v>
      </c>
      <c r="J1542" t="s">
        <v>4862</v>
      </c>
      <c r="K1542" t="s">
        <v>4863</v>
      </c>
      <c r="L1542" t="s">
        <v>4864</v>
      </c>
      <c r="N1542" t="s">
        <v>2601</v>
      </c>
      <c r="R1542" t="s">
        <v>2599</v>
      </c>
      <c r="V1542" t="s">
        <v>2601</v>
      </c>
    </row>
    <row r="1543" spans="1:23">
      <c r="A1543">
        <v>20525449</v>
      </c>
      <c r="B1543">
        <v>20150702</v>
      </c>
      <c r="C1543">
        <v>0</v>
      </c>
      <c r="D1543">
        <v>0.942855</v>
      </c>
      <c r="E1543" t="s">
        <v>2602</v>
      </c>
      <c r="F1543" t="s">
        <v>4865</v>
      </c>
      <c r="G1543" t="s">
        <v>6293</v>
      </c>
      <c r="H1543" t="s">
        <v>7513</v>
      </c>
      <c r="J1543" t="s">
        <v>4866</v>
      </c>
      <c r="K1543" t="s">
        <v>4867</v>
      </c>
      <c r="N1543" t="s">
        <v>2603</v>
      </c>
      <c r="O1543" t="s">
        <v>2604</v>
      </c>
      <c r="R1543" t="s">
        <v>2603</v>
      </c>
      <c r="S1543" t="s">
        <v>2604</v>
      </c>
      <c r="V1543" t="s">
        <v>2603</v>
      </c>
      <c r="W1543" t="s">
        <v>2604</v>
      </c>
    </row>
    <row r="1544" spans="1:23">
      <c r="A1544">
        <v>20525449</v>
      </c>
      <c r="B1544">
        <v>20150702</v>
      </c>
      <c r="C1544">
        <v>0</v>
      </c>
      <c r="D1544">
        <v>0.942855</v>
      </c>
      <c r="E1544" t="s">
        <v>2605</v>
      </c>
      <c r="F1544" t="s">
        <v>4868</v>
      </c>
      <c r="G1544" t="s">
        <v>6294</v>
      </c>
      <c r="H1544" t="s">
        <v>7514</v>
      </c>
      <c r="J1544" t="s">
        <v>4869</v>
      </c>
      <c r="N1544" t="s">
        <v>2606</v>
      </c>
      <c r="R1544" t="s">
        <v>2597</v>
      </c>
      <c r="V1544" t="s">
        <v>6295</v>
      </c>
      <c r="W1544" t="s">
        <v>6296</v>
      </c>
    </row>
    <row r="1545" spans="1:23">
      <c r="A1545">
        <v>20525449</v>
      </c>
      <c r="B1545">
        <v>20150702</v>
      </c>
      <c r="C1545">
        <v>0</v>
      </c>
      <c r="D1545">
        <v>0.942855</v>
      </c>
      <c r="E1545" t="s">
        <v>2607</v>
      </c>
      <c r="F1545" t="s">
        <v>4870</v>
      </c>
      <c r="G1545" t="s">
        <v>6297</v>
      </c>
      <c r="H1545" t="s">
        <v>7515</v>
      </c>
      <c r="J1545" t="s">
        <v>2595</v>
      </c>
      <c r="N1545" t="s">
        <v>2608</v>
      </c>
      <c r="V1545" t="s">
        <v>2606</v>
      </c>
    </row>
    <row r="1546" spans="1:23">
      <c r="A1546" t="s">
        <v>26</v>
      </c>
      <c r="B1546">
        <v>20525449</v>
      </c>
      <c r="C1546">
        <v>20150702</v>
      </c>
      <c r="D1546" t="s">
        <v>27</v>
      </c>
    </row>
    <row r="1547" spans="1:23">
      <c r="A1547" t="s">
        <v>28</v>
      </c>
      <c r="B1547" t="str">
        <f>HYPERLINK("http://node-02:8194/pid,20525449,20150702,prediction_time_crc,demographics&amp;P_Red&amp;P_Red2&amp;P_BP&amp;P_Cholesterol&amp;P_Diabetes&amp;P_Renal&amp;P_Liver&amp;P_White&amp;P_IONS&amp;drugs_heatmap&amp;RC","OpenViewer")</f>
        <v>OpenViewer</v>
      </c>
    </row>
    <row r="1549" spans="1:23">
      <c r="A1549">
        <v>20797027</v>
      </c>
      <c r="B1549">
        <v>20150302</v>
      </c>
      <c r="C1549">
        <v>0</v>
      </c>
      <c r="D1549">
        <v>0.86465700000000001</v>
      </c>
      <c r="E1549" t="s">
        <v>2609</v>
      </c>
      <c r="F1549" t="s">
        <v>4871</v>
      </c>
      <c r="G1549" t="s">
        <v>6298</v>
      </c>
      <c r="H1549" t="s">
        <v>7516</v>
      </c>
      <c r="J1549" t="s">
        <v>4872</v>
      </c>
      <c r="K1549" t="s">
        <v>4873</v>
      </c>
      <c r="N1549" t="s">
        <v>2610</v>
      </c>
      <c r="R1549" t="s">
        <v>2610</v>
      </c>
      <c r="V1549" t="s">
        <v>2610</v>
      </c>
    </row>
    <row r="1550" spans="1:23">
      <c r="A1550">
        <v>20797027</v>
      </c>
      <c r="B1550">
        <v>20150302</v>
      </c>
      <c r="C1550">
        <v>0</v>
      </c>
      <c r="D1550">
        <v>0.86465700000000001</v>
      </c>
      <c r="E1550" t="s">
        <v>2611</v>
      </c>
      <c r="F1550" t="s">
        <v>4874</v>
      </c>
      <c r="G1550" t="s">
        <v>6299</v>
      </c>
      <c r="H1550" t="s">
        <v>7517</v>
      </c>
      <c r="J1550" t="s">
        <v>2617</v>
      </c>
      <c r="N1550" t="s">
        <v>2612</v>
      </c>
      <c r="R1550" t="s">
        <v>2619</v>
      </c>
      <c r="V1550" t="s">
        <v>2612</v>
      </c>
    </row>
    <row r="1551" spans="1:23">
      <c r="A1551">
        <v>20797027</v>
      </c>
      <c r="B1551">
        <v>20150302</v>
      </c>
      <c r="C1551">
        <v>0</v>
      </c>
      <c r="D1551">
        <v>0.86465700000000001</v>
      </c>
      <c r="E1551" t="s">
        <v>2613</v>
      </c>
      <c r="F1551" t="s">
        <v>4875</v>
      </c>
      <c r="G1551" t="s">
        <v>6300</v>
      </c>
      <c r="H1551" t="s">
        <v>7518</v>
      </c>
      <c r="J1551" t="s">
        <v>2610</v>
      </c>
      <c r="R1551" t="s">
        <v>7910</v>
      </c>
      <c r="V1551" t="s">
        <v>2615</v>
      </c>
    </row>
    <row r="1552" spans="1:23">
      <c r="A1552">
        <v>20797027</v>
      </c>
      <c r="B1552">
        <v>20150302</v>
      </c>
      <c r="C1552">
        <v>0</v>
      </c>
      <c r="D1552">
        <v>0.86465700000000001</v>
      </c>
      <c r="E1552" t="s">
        <v>2614</v>
      </c>
      <c r="F1552" t="s">
        <v>4876</v>
      </c>
      <c r="G1552" t="s">
        <v>6301</v>
      </c>
      <c r="H1552" t="s">
        <v>7519</v>
      </c>
      <c r="J1552" t="s">
        <v>4877</v>
      </c>
      <c r="K1552" t="s">
        <v>4878</v>
      </c>
      <c r="L1552" t="s">
        <v>4879</v>
      </c>
      <c r="N1552" t="s">
        <v>2615</v>
      </c>
      <c r="R1552" t="s">
        <v>2615</v>
      </c>
    </row>
    <row r="1553" spans="1:23">
      <c r="A1553">
        <v>20797027</v>
      </c>
      <c r="B1553">
        <v>20150302</v>
      </c>
      <c r="C1553">
        <v>0</v>
      </c>
      <c r="D1553">
        <v>0.86465700000000001</v>
      </c>
      <c r="E1553" t="s">
        <v>2616</v>
      </c>
      <c r="F1553" t="s">
        <v>4880</v>
      </c>
      <c r="G1553" t="s">
        <v>6302</v>
      </c>
      <c r="H1553" t="s">
        <v>7520</v>
      </c>
      <c r="J1553" t="s">
        <v>4881</v>
      </c>
      <c r="K1553" t="s">
        <v>4882</v>
      </c>
      <c r="N1553" t="s">
        <v>2617</v>
      </c>
      <c r="R1553" t="s">
        <v>2617</v>
      </c>
      <c r="V1553" t="s">
        <v>2619</v>
      </c>
    </row>
    <row r="1554" spans="1:23">
      <c r="A1554">
        <v>20797027</v>
      </c>
      <c r="B1554">
        <v>20150302</v>
      </c>
      <c r="C1554">
        <v>0</v>
      </c>
      <c r="D1554">
        <v>0.86465700000000001</v>
      </c>
      <c r="E1554" t="s">
        <v>2618</v>
      </c>
      <c r="F1554" t="s">
        <v>4883</v>
      </c>
      <c r="G1554" t="s">
        <v>6303</v>
      </c>
      <c r="H1554" t="s">
        <v>7521</v>
      </c>
      <c r="J1554" t="s">
        <v>4884</v>
      </c>
      <c r="K1554" t="s">
        <v>4885</v>
      </c>
      <c r="N1554" t="s">
        <v>2619</v>
      </c>
      <c r="R1554" t="s">
        <v>2621</v>
      </c>
      <c r="S1554" t="s">
        <v>2622</v>
      </c>
      <c r="T1554" t="s">
        <v>2623</v>
      </c>
      <c r="V1554" t="s">
        <v>6304</v>
      </c>
    </row>
    <row r="1555" spans="1:23">
      <c r="A1555">
        <v>20797027</v>
      </c>
      <c r="B1555">
        <v>20150302</v>
      </c>
      <c r="C1555">
        <v>0</v>
      </c>
      <c r="D1555">
        <v>0.86465700000000001</v>
      </c>
      <c r="E1555" t="s">
        <v>2620</v>
      </c>
      <c r="F1555" t="s">
        <v>4886</v>
      </c>
      <c r="G1555" t="s">
        <v>6305</v>
      </c>
      <c r="H1555" t="s">
        <v>7522</v>
      </c>
      <c r="J1555" t="s">
        <v>2621</v>
      </c>
      <c r="K1555" t="s">
        <v>2622</v>
      </c>
      <c r="L1555" t="s">
        <v>2623</v>
      </c>
      <c r="N1555" t="s">
        <v>2621</v>
      </c>
      <c r="O1555" t="s">
        <v>2622</v>
      </c>
      <c r="P1555" t="s">
        <v>2623</v>
      </c>
      <c r="R1555" t="s">
        <v>7911</v>
      </c>
      <c r="V1555" t="s">
        <v>2625</v>
      </c>
    </row>
    <row r="1556" spans="1:23">
      <c r="A1556">
        <v>20797027</v>
      </c>
      <c r="B1556">
        <v>20150302</v>
      </c>
      <c r="C1556">
        <v>0</v>
      </c>
      <c r="D1556">
        <v>0.86465700000000001</v>
      </c>
      <c r="E1556" t="s">
        <v>2624</v>
      </c>
      <c r="F1556" t="s">
        <v>4887</v>
      </c>
      <c r="G1556" t="s">
        <v>6306</v>
      </c>
      <c r="H1556" t="s">
        <v>7523</v>
      </c>
      <c r="J1556" t="s">
        <v>2612</v>
      </c>
      <c r="N1556" t="s">
        <v>2625</v>
      </c>
      <c r="R1556" t="s">
        <v>4884</v>
      </c>
      <c r="S1556" t="s">
        <v>4885</v>
      </c>
      <c r="V1556" t="s">
        <v>2627</v>
      </c>
    </row>
    <row r="1557" spans="1:23">
      <c r="A1557">
        <v>20797027</v>
      </c>
      <c r="B1557">
        <v>20150302</v>
      </c>
      <c r="C1557">
        <v>0</v>
      </c>
      <c r="D1557">
        <v>0.86465700000000001</v>
      </c>
      <c r="E1557" t="s">
        <v>2626</v>
      </c>
      <c r="F1557" t="s">
        <v>4888</v>
      </c>
      <c r="G1557" t="s">
        <v>6307</v>
      </c>
      <c r="H1557" t="s">
        <v>7524</v>
      </c>
      <c r="J1557" t="s">
        <v>2619</v>
      </c>
      <c r="N1557" t="s">
        <v>2627</v>
      </c>
      <c r="R1557" t="s">
        <v>2612</v>
      </c>
      <c r="V1557" t="s">
        <v>2617</v>
      </c>
    </row>
    <row r="1558" spans="1:23">
      <c r="A1558">
        <v>20797027</v>
      </c>
      <c r="B1558">
        <v>20150302</v>
      </c>
      <c r="C1558">
        <v>0</v>
      </c>
      <c r="D1558">
        <v>0.86465700000000001</v>
      </c>
      <c r="E1558" t="s">
        <v>2628</v>
      </c>
      <c r="F1558" t="s">
        <v>4889</v>
      </c>
      <c r="G1558" t="s">
        <v>6308</v>
      </c>
      <c r="H1558" t="s">
        <v>7525</v>
      </c>
      <c r="J1558" t="s">
        <v>2615</v>
      </c>
      <c r="N1558" t="s">
        <v>2629</v>
      </c>
      <c r="R1558" t="s">
        <v>6304</v>
      </c>
      <c r="V1558" t="s">
        <v>6309</v>
      </c>
    </row>
    <row r="1559" spans="1:23">
      <c r="A1559" t="s">
        <v>26</v>
      </c>
      <c r="B1559">
        <v>20797027</v>
      </c>
      <c r="C1559">
        <v>20150302</v>
      </c>
      <c r="D1559" t="s">
        <v>27</v>
      </c>
    </row>
    <row r="1560" spans="1:23">
      <c r="A1560" t="s">
        <v>28</v>
      </c>
      <c r="B1560" t="str">
        <f>HYPERLINK("http://node-02:8194/pid,20797027,20150302,prediction_time_crc,demographics&amp;P_Red&amp;P_Red2&amp;P_BP&amp;P_Cholesterol&amp;P_Diabetes&amp;P_Renal&amp;P_Liver&amp;P_White&amp;P_IONS&amp;drugs_heatmap&amp;RC","OpenViewer")</f>
        <v>OpenViewer</v>
      </c>
    </row>
    <row r="1562" spans="1:23">
      <c r="A1562">
        <v>20826276</v>
      </c>
      <c r="B1562">
        <v>20150623</v>
      </c>
      <c r="C1562">
        <v>0</v>
      </c>
      <c r="D1562">
        <v>1.4919099999999999E-3</v>
      </c>
      <c r="E1562" t="s">
        <v>2630</v>
      </c>
      <c r="F1562" t="s">
        <v>4890</v>
      </c>
      <c r="G1562" t="s">
        <v>6310</v>
      </c>
      <c r="H1562" t="s">
        <v>7526</v>
      </c>
    </row>
    <row r="1563" spans="1:23">
      <c r="A1563">
        <v>20826276</v>
      </c>
      <c r="B1563">
        <v>20150623</v>
      </c>
      <c r="C1563">
        <v>0</v>
      </c>
      <c r="D1563">
        <v>1.4919099999999999E-3</v>
      </c>
      <c r="E1563" t="s">
        <v>2631</v>
      </c>
      <c r="F1563" t="s">
        <v>4891</v>
      </c>
      <c r="G1563" t="s">
        <v>6311</v>
      </c>
      <c r="H1563" t="s">
        <v>7527</v>
      </c>
      <c r="J1563" t="s">
        <v>2635</v>
      </c>
      <c r="N1563" t="s">
        <v>2632</v>
      </c>
      <c r="O1563" t="s">
        <v>2633</v>
      </c>
      <c r="R1563" t="s">
        <v>7912</v>
      </c>
      <c r="V1563" t="s">
        <v>2632</v>
      </c>
      <c r="W1563" t="s">
        <v>2633</v>
      </c>
    </row>
    <row r="1564" spans="1:23">
      <c r="A1564">
        <v>20826276</v>
      </c>
      <c r="B1564">
        <v>20150623</v>
      </c>
      <c r="C1564">
        <v>0</v>
      </c>
      <c r="D1564">
        <v>1.4919099999999999E-3</v>
      </c>
      <c r="E1564" t="s">
        <v>2634</v>
      </c>
      <c r="F1564" t="s">
        <v>4892</v>
      </c>
      <c r="G1564" t="s">
        <v>6312</v>
      </c>
      <c r="H1564" t="s">
        <v>7528</v>
      </c>
      <c r="J1564" t="s">
        <v>4893</v>
      </c>
      <c r="K1564" t="s">
        <v>4894</v>
      </c>
      <c r="N1564" t="s">
        <v>2635</v>
      </c>
      <c r="R1564" t="s">
        <v>7913</v>
      </c>
      <c r="S1564" t="s">
        <v>7914</v>
      </c>
      <c r="V1564" t="s">
        <v>2640</v>
      </c>
    </row>
    <row r="1565" spans="1:23">
      <c r="A1565">
        <v>20826276</v>
      </c>
      <c r="B1565">
        <v>20150623</v>
      </c>
      <c r="C1565">
        <v>0</v>
      </c>
      <c r="D1565">
        <v>1.4919099999999999E-3</v>
      </c>
      <c r="E1565" t="s">
        <v>2636</v>
      </c>
      <c r="F1565" t="s">
        <v>4895</v>
      </c>
      <c r="G1565" t="s">
        <v>6313</v>
      </c>
      <c r="H1565" t="s">
        <v>7529</v>
      </c>
      <c r="J1565" t="s">
        <v>2646</v>
      </c>
      <c r="N1565" t="s">
        <v>2637</v>
      </c>
      <c r="O1565" t="s">
        <v>2638</v>
      </c>
      <c r="R1565" t="s">
        <v>2635</v>
      </c>
      <c r="V1565" t="s">
        <v>6314</v>
      </c>
    </row>
    <row r="1566" spans="1:23">
      <c r="A1566">
        <v>20826276</v>
      </c>
      <c r="B1566">
        <v>20150623</v>
      </c>
      <c r="C1566">
        <v>0</v>
      </c>
      <c r="D1566">
        <v>1.4919099999999999E-3</v>
      </c>
      <c r="E1566" t="s">
        <v>2639</v>
      </c>
      <c r="F1566" t="s">
        <v>4896</v>
      </c>
      <c r="G1566" t="s">
        <v>6315</v>
      </c>
      <c r="H1566" t="s">
        <v>7530</v>
      </c>
      <c r="J1566" t="s">
        <v>2637</v>
      </c>
      <c r="K1566" t="s">
        <v>2638</v>
      </c>
      <c r="N1566" t="s">
        <v>2640</v>
      </c>
      <c r="R1566" t="s">
        <v>7915</v>
      </c>
      <c r="V1566" t="s">
        <v>2637</v>
      </c>
      <c r="W1566" t="s">
        <v>2638</v>
      </c>
    </row>
    <row r="1567" spans="1:23">
      <c r="A1567">
        <v>20826276</v>
      </c>
      <c r="B1567">
        <v>20150623</v>
      </c>
      <c r="C1567">
        <v>0</v>
      </c>
      <c r="D1567">
        <v>1.4919099999999999E-3</v>
      </c>
      <c r="E1567" t="s">
        <v>2641</v>
      </c>
      <c r="F1567" t="s">
        <v>4897</v>
      </c>
      <c r="G1567" t="s">
        <v>6316</v>
      </c>
      <c r="H1567" t="s">
        <v>7531</v>
      </c>
      <c r="J1567" t="s">
        <v>4898</v>
      </c>
      <c r="K1567" t="s">
        <v>4899</v>
      </c>
      <c r="N1567" t="s">
        <v>2642</v>
      </c>
      <c r="R1567" t="s">
        <v>2637</v>
      </c>
      <c r="S1567" t="s">
        <v>2638</v>
      </c>
      <c r="V1567" t="s">
        <v>6317</v>
      </c>
      <c r="W1567" t="s">
        <v>6318</v>
      </c>
    </row>
    <row r="1568" spans="1:23">
      <c r="A1568">
        <v>20826276</v>
      </c>
      <c r="B1568">
        <v>20150623</v>
      </c>
      <c r="C1568">
        <v>0</v>
      </c>
      <c r="D1568">
        <v>1.4919099999999999E-3</v>
      </c>
      <c r="E1568" t="s">
        <v>2643</v>
      </c>
      <c r="F1568" t="s">
        <v>4900</v>
      </c>
      <c r="G1568" t="s">
        <v>6319</v>
      </c>
      <c r="H1568" t="s">
        <v>7532</v>
      </c>
      <c r="J1568" t="s">
        <v>4901</v>
      </c>
      <c r="K1568" t="s">
        <v>4902</v>
      </c>
      <c r="N1568" t="s">
        <v>2644</v>
      </c>
      <c r="R1568" t="s">
        <v>6317</v>
      </c>
      <c r="S1568" t="s">
        <v>6318</v>
      </c>
      <c r="V1568" t="s">
        <v>2646</v>
      </c>
    </row>
    <row r="1569" spans="1:22">
      <c r="A1569">
        <v>20826276</v>
      </c>
      <c r="B1569">
        <v>20150623</v>
      </c>
      <c r="C1569">
        <v>0</v>
      </c>
      <c r="D1569">
        <v>1.4919099999999999E-3</v>
      </c>
      <c r="E1569" t="s">
        <v>2645</v>
      </c>
      <c r="F1569" t="s">
        <v>4903</v>
      </c>
      <c r="G1569" t="s">
        <v>6320</v>
      </c>
      <c r="H1569" t="s">
        <v>7533</v>
      </c>
      <c r="J1569" t="s">
        <v>4904</v>
      </c>
      <c r="K1569" t="s">
        <v>4905</v>
      </c>
      <c r="N1569" t="s">
        <v>2646</v>
      </c>
      <c r="R1569" t="s">
        <v>2646</v>
      </c>
      <c r="V1569" t="s">
        <v>2650</v>
      </c>
    </row>
    <row r="1570" spans="1:22">
      <c r="A1570">
        <v>20826276</v>
      </c>
      <c r="B1570">
        <v>20150623</v>
      </c>
      <c r="C1570">
        <v>0</v>
      </c>
      <c r="D1570">
        <v>1.4919099999999999E-3</v>
      </c>
      <c r="E1570" t="s">
        <v>2647</v>
      </c>
      <c r="F1570" t="s">
        <v>4906</v>
      </c>
      <c r="G1570" t="s">
        <v>6321</v>
      </c>
      <c r="H1570" t="s">
        <v>7534</v>
      </c>
      <c r="J1570" t="s">
        <v>2632</v>
      </c>
      <c r="K1570" t="s">
        <v>2633</v>
      </c>
      <c r="N1570" t="s">
        <v>2648</v>
      </c>
      <c r="R1570" t="s">
        <v>2650</v>
      </c>
      <c r="V1570" t="s">
        <v>6322</v>
      </c>
    </row>
    <row r="1571" spans="1:22">
      <c r="A1571">
        <v>20826276</v>
      </c>
      <c r="B1571">
        <v>20150623</v>
      </c>
      <c r="C1571">
        <v>0</v>
      </c>
      <c r="D1571">
        <v>1.4919099999999999E-3</v>
      </c>
      <c r="E1571" t="s">
        <v>2649</v>
      </c>
      <c r="F1571" t="s">
        <v>4907</v>
      </c>
      <c r="G1571" t="s">
        <v>6323</v>
      </c>
      <c r="H1571" t="s">
        <v>7535</v>
      </c>
      <c r="J1571" t="s">
        <v>4908</v>
      </c>
      <c r="K1571" t="s">
        <v>4909</v>
      </c>
      <c r="N1571" t="s">
        <v>2650</v>
      </c>
      <c r="R1571" t="s">
        <v>7916</v>
      </c>
      <c r="S1571" t="s">
        <v>7917</v>
      </c>
      <c r="V1571" t="s">
        <v>2644</v>
      </c>
    </row>
    <row r="1572" spans="1:22">
      <c r="A1572" t="s">
        <v>26</v>
      </c>
      <c r="B1572">
        <v>20826276</v>
      </c>
      <c r="C1572">
        <v>20150623</v>
      </c>
      <c r="D1572" t="s">
        <v>27</v>
      </c>
    </row>
    <row r="1573" spans="1:22">
      <c r="A1573" t="s">
        <v>28</v>
      </c>
      <c r="B1573" t="str">
        <f>HYPERLINK("http://node-02:8194/pid,20826276,20150623,prediction_time_crc,demographics&amp;P_Red&amp;P_Red2&amp;P_BP&amp;P_Cholesterol&amp;P_Diabetes&amp;P_Renal&amp;P_Liver&amp;P_White&amp;P_IONS&amp;drugs_heatmap&amp;RC","OpenViewer")</f>
        <v>OpenViewer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workbookViewId="0">
      <pane ySplit="1" topLeftCell="A26" activePane="bottomLeft" state="frozen"/>
      <selection pane="bottomLeft" activeCell="B45" sqref="B45"/>
    </sheetView>
  </sheetViews>
  <sheetFormatPr defaultRowHeight="15"/>
  <cols>
    <col min="1" max="1" width="39" bestFit="1" customWidth="1"/>
    <col min="2" max="2" width="30.28515625" bestFit="1" customWidth="1"/>
    <col min="3" max="3" width="47.7109375" bestFit="1" customWidth="1"/>
    <col min="4" max="4" width="39" bestFit="1" customWidth="1"/>
  </cols>
  <sheetData>
    <row r="1" spans="1:4">
      <c r="A1" t="str">
        <f>test_explainers.tree_iterative_!E1</f>
        <v>Tree_iterative_covariance(New equation)</v>
      </c>
      <c r="B1" t="str">
        <f>test_explainers.tree_iterative_!F1</f>
        <v>Tree_iterative_covariance(MAX)</v>
      </c>
      <c r="C1" t="str">
        <f>test_explainers.tree_iterative_!G1</f>
        <v>Tree_iterative_mutual_information(New equation)</v>
      </c>
      <c r="D1" t="str">
        <f>test_explainers.tree_iterative_!H1</f>
        <v>Tree_iterative_mutual_information(MAX)</v>
      </c>
    </row>
    <row r="2" spans="1:4">
      <c r="A2">
        <f ca="1">INDIRECT(CONCATENATE("test_explainers.tree_iterative_!E", (ROW()-2)*13+12))</f>
        <v>4</v>
      </c>
      <c r="B2">
        <f ca="1">INDIRECT(CONCATENATE("test_explainers.tree_iterative_!F", (ROW()-2)*13+12))</f>
        <v>3</v>
      </c>
      <c r="C2">
        <f ca="1">INDIRECT(CONCATENATE("test_explainers.tree_iterative_!G", (ROW()-2)*13+12))</f>
        <v>3</v>
      </c>
      <c r="D2">
        <f ca="1">INDIRECT(CONCATENATE("test_explainers.tree_iterative_!H", (ROW()-2)*13+12))</f>
        <v>5</v>
      </c>
    </row>
    <row r="3" spans="1:4">
      <c r="A3">
        <f t="shared" ref="A3:A66" ca="1" si="0">INDIRECT(CONCATENATE("test_explainers.tree_iterative_!E", (ROW()-2)*13+12))</f>
        <v>4</v>
      </c>
      <c r="B3">
        <f t="shared" ref="B3:B66" ca="1" si="1">INDIRECT(CONCATENATE("test_explainers.tree_iterative_!F", (ROW()-2)*13+12))</f>
        <v>3</v>
      </c>
      <c r="C3">
        <f t="shared" ref="C3:C66" ca="1" si="2">INDIRECT(CONCATENATE("test_explainers.tree_iterative_!G", (ROW()-2)*13+12))</f>
        <v>3</v>
      </c>
      <c r="D3">
        <f t="shared" ref="D3:D66" ca="1" si="3">INDIRECT(CONCATENATE("test_explainers.tree_iterative_!H", (ROW()-2)*13+12))</f>
        <v>4</v>
      </c>
    </row>
    <row r="4" spans="1:4">
      <c r="A4">
        <f t="shared" ca="1" si="0"/>
        <v>4</v>
      </c>
      <c r="B4">
        <f t="shared" ca="1" si="1"/>
        <v>2</v>
      </c>
      <c r="C4">
        <f t="shared" ca="1" si="2"/>
        <v>3</v>
      </c>
      <c r="D4">
        <f t="shared" ca="1" si="3"/>
        <v>4</v>
      </c>
    </row>
    <row r="5" spans="1:4">
      <c r="A5">
        <f t="shared" ca="1" si="0"/>
        <v>4</v>
      </c>
      <c r="B5">
        <f t="shared" ca="1" si="1"/>
        <v>4</v>
      </c>
      <c r="C5">
        <f t="shared" ca="1" si="2"/>
        <v>3</v>
      </c>
      <c r="D5">
        <f t="shared" ca="1" si="3"/>
        <v>0</v>
      </c>
    </row>
    <row r="6" spans="1:4">
      <c r="A6">
        <f t="shared" ca="1" si="0"/>
        <v>4</v>
      </c>
      <c r="B6">
        <f t="shared" ca="1" si="1"/>
        <v>3</v>
      </c>
      <c r="C6">
        <f t="shared" ca="1" si="2"/>
        <v>4</v>
      </c>
      <c r="D6">
        <f t="shared" ca="1" si="3"/>
        <v>4</v>
      </c>
    </row>
    <row r="7" spans="1:4">
      <c r="A7">
        <f t="shared" ca="1" si="0"/>
        <v>3</v>
      </c>
      <c r="B7">
        <f t="shared" ca="1" si="1"/>
        <v>23</v>
      </c>
      <c r="C7">
        <f t="shared" ca="1" si="2"/>
        <v>3</v>
      </c>
      <c r="D7">
        <f t="shared" ca="1" si="3"/>
        <v>4</v>
      </c>
    </row>
    <row r="8" spans="1:4">
      <c r="A8">
        <f t="shared" ca="1" si="0"/>
        <v>0</v>
      </c>
      <c r="B8">
        <f t="shared" ca="1" si="1"/>
        <v>0</v>
      </c>
      <c r="C8">
        <f t="shared" ca="1" si="2"/>
        <v>0</v>
      </c>
      <c r="D8">
        <f t="shared" ca="1" si="3"/>
        <v>0</v>
      </c>
    </row>
    <row r="9" spans="1:4">
      <c r="A9">
        <f t="shared" ca="1" si="0"/>
        <v>0</v>
      </c>
      <c r="B9">
        <f t="shared" ca="1" si="1"/>
        <v>0</v>
      </c>
      <c r="C9">
        <f t="shared" ca="1" si="2"/>
        <v>0</v>
      </c>
      <c r="D9">
        <f t="shared" ca="1" si="3"/>
        <v>0</v>
      </c>
    </row>
    <row r="10" spans="1:4">
      <c r="A10">
        <f t="shared" ca="1" si="0"/>
        <v>0</v>
      </c>
      <c r="B10">
        <f t="shared" ca="1" si="1"/>
        <v>0</v>
      </c>
      <c r="C10">
        <f t="shared" ca="1" si="2"/>
        <v>0</v>
      </c>
      <c r="D10">
        <f t="shared" ca="1" si="3"/>
        <v>0</v>
      </c>
    </row>
    <row r="11" spans="1:4">
      <c r="A11">
        <f t="shared" ca="1" si="0"/>
        <v>0</v>
      </c>
      <c r="B11">
        <f t="shared" ca="1" si="1"/>
        <v>0</v>
      </c>
      <c r="C11">
        <f t="shared" ca="1" si="2"/>
        <v>0</v>
      </c>
      <c r="D11">
        <f t="shared" ca="1" si="3"/>
        <v>0</v>
      </c>
    </row>
    <row r="12" spans="1:4">
      <c r="A12">
        <f t="shared" ca="1" si="0"/>
        <v>0</v>
      </c>
      <c r="B12">
        <f t="shared" ca="1" si="1"/>
        <v>0</v>
      </c>
      <c r="C12">
        <f t="shared" ca="1" si="2"/>
        <v>0</v>
      </c>
      <c r="D12">
        <f t="shared" ca="1" si="3"/>
        <v>0</v>
      </c>
    </row>
    <row r="13" spans="1:4">
      <c r="A13">
        <f t="shared" ca="1" si="0"/>
        <v>5</v>
      </c>
      <c r="B13">
        <f t="shared" ca="1" si="1"/>
        <v>3</v>
      </c>
      <c r="C13">
        <f t="shared" ca="1" si="2"/>
        <v>5</v>
      </c>
      <c r="D13">
        <f t="shared" ca="1" si="3"/>
        <v>5</v>
      </c>
    </row>
    <row r="14" spans="1:4">
      <c r="A14">
        <f t="shared" ca="1" si="0"/>
        <v>5</v>
      </c>
      <c r="B14">
        <f t="shared" ca="1" si="1"/>
        <v>4</v>
      </c>
      <c r="C14">
        <f t="shared" ca="1" si="2"/>
        <v>5</v>
      </c>
      <c r="D14">
        <f t="shared" ca="1" si="3"/>
        <v>5</v>
      </c>
    </row>
    <row r="15" spans="1:4">
      <c r="A15">
        <f t="shared" ca="1" si="0"/>
        <v>5</v>
      </c>
      <c r="B15">
        <f t="shared" ca="1" si="1"/>
        <v>3</v>
      </c>
      <c r="C15">
        <f t="shared" ca="1" si="2"/>
        <v>4</v>
      </c>
      <c r="D15">
        <f t="shared" ca="1" si="3"/>
        <v>3</v>
      </c>
    </row>
    <row r="16" spans="1:4">
      <c r="A16">
        <f t="shared" ca="1" si="0"/>
        <v>3</v>
      </c>
      <c r="B16">
        <f t="shared" ca="1" si="1"/>
        <v>2</v>
      </c>
      <c r="C16">
        <f t="shared" ca="1" si="2"/>
        <v>4</v>
      </c>
      <c r="D16">
        <f t="shared" ca="1" si="3"/>
        <v>3</v>
      </c>
    </row>
    <row r="17" spans="1:4">
      <c r="A17">
        <f t="shared" ca="1" si="0"/>
        <v>3</v>
      </c>
      <c r="B17">
        <f t="shared" ca="1" si="1"/>
        <v>2</v>
      </c>
      <c r="C17">
        <f t="shared" ca="1" si="2"/>
        <v>3</v>
      </c>
      <c r="D17">
        <f t="shared" ca="1" si="3"/>
        <v>2</v>
      </c>
    </row>
    <row r="18" spans="1:4">
      <c r="A18">
        <f t="shared" ca="1" si="0"/>
        <v>0</v>
      </c>
      <c r="B18">
        <f t="shared" ca="1" si="1"/>
        <v>0</v>
      </c>
      <c r="C18">
        <f t="shared" ca="1" si="2"/>
        <v>0</v>
      </c>
      <c r="D18">
        <f t="shared" ca="1" si="3"/>
        <v>0</v>
      </c>
    </row>
    <row r="19" spans="1:4">
      <c r="A19">
        <f t="shared" ca="1" si="0"/>
        <v>0</v>
      </c>
      <c r="B19">
        <f t="shared" ca="1" si="1"/>
        <v>0</v>
      </c>
      <c r="C19">
        <f t="shared" ca="1" si="2"/>
        <v>0</v>
      </c>
      <c r="D19">
        <f t="shared" ca="1" si="3"/>
        <v>0</v>
      </c>
    </row>
    <row r="20" spans="1:4">
      <c r="A20">
        <f t="shared" ca="1" si="0"/>
        <v>4</v>
      </c>
      <c r="B20">
        <f t="shared" ca="1" si="1"/>
        <v>3</v>
      </c>
      <c r="C20">
        <f t="shared" ca="1" si="2"/>
        <v>5</v>
      </c>
      <c r="D20">
        <f t="shared" ca="1" si="3"/>
        <v>5</v>
      </c>
    </row>
    <row r="21" spans="1:4">
      <c r="A21">
        <f t="shared" ca="1" si="0"/>
        <v>4</v>
      </c>
      <c r="B21">
        <f t="shared" ca="1" si="1"/>
        <v>2</v>
      </c>
      <c r="C21">
        <f t="shared" ca="1" si="2"/>
        <v>4</v>
      </c>
      <c r="D21">
        <f t="shared" ca="1" si="3"/>
        <v>3</v>
      </c>
    </row>
    <row r="22" spans="1:4">
      <c r="A22">
        <f t="shared" ca="1" si="0"/>
        <v>4</v>
      </c>
      <c r="B22">
        <f t="shared" ca="1" si="1"/>
        <v>2</v>
      </c>
      <c r="C22">
        <f t="shared" ca="1" si="2"/>
        <v>4</v>
      </c>
      <c r="D22">
        <f t="shared" ca="1" si="3"/>
        <v>3</v>
      </c>
    </row>
    <row r="23" spans="1:4">
      <c r="A23">
        <f t="shared" ca="1" si="0"/>
        <v>0</v>
      </c>
      <c r="B23">
        <f t="shared" ca="1" si="1"/>
        <v>0</v>
      </c>
      <c r="C23">
        <f t="shared" ca="1" si="2"/>
        <v>0</v>
      </c>
      <c r="D23">
        <f t="shared" ca="1" si="3"/>
        <v>0</v>
      </c>
    </row>
    <row r="24" spans="1:4">
      <c r="A24">
        <f t="shared" ca="1" si="0"/>
        <v>0</v>
      </c>
      <c r="B24">
        <f t="shared" ca="1" si="1"/>
        <v>0</v>
      </c>
      <c r="C24">
        <f t="shared" ca="1" si="2"/>
        <v>0</v>
      </c>
      <c r="D24">
        <f t="shared" ca="1" si="3"/>
        <v>0</v>
      </c>
    </row>
    <row r="25" spans="1:4">
      <c r="A25">
        <f t="shared" ca="1" si="0"/>
        <v>0</v>
      </c>
      <c r="B25">
        <f t="shared" ca="1" si="1"/>
        <v>0</v>
      </c>
      <c r="C25">
        <f t="shared" ca="1" si="2"/>
        <v>0</v>
      </c>
      <c r="D25">
        <f t="shared" ca="1" si="3"/>
        <v>0</v>
      </c>
    </row>
    <row r="26" spans="1:4">
      <c r="A26">
        <f t="shared" ca="1" si="0"/>
        <v>0</v>
      </c>
      <c r="B26">
        <f t="shared" ca="1" si="1"/>
        <v>0</v>
      </c>
      <c r="C26">
        <f t="shared" ca="1" si="2"/>
        <v>0</v>
      </c>
      <c r="D26">
        <f t="shared" ca="1" si="3"/>
        <v>0</v>
      </c>
    </row>
    <row r="27" spans="1:4">
      <c r="A27">
        <f t="shared" ca="1" si="0"/>
        <v>0</v>
      </c>
      <c r="B27">
        <f t="shared" ca="1" si="1"/>
        <v>0</v>
      </c>
      <c r="C27">
        <f t="shared" ca="1" si="2"/>
        <v>0</v>
      </c>
      <c r="D27">
        <f t="shared" ca="1" si="3"/>
        <v>0</v>
      </c>
    </row>
    <row r="28" spans="1:4">
      <c r="A28">
        <f t="shared" ca="1" si="0"/>
        <v>0</v>
      </c>
      <c r="B28">
        <f t="shared" ca="1" si="1"/>
        <v>0</v>
      </c>
      <c r="C28">
        <f t="shared" ca="1" si="2"/>
        <v>0</v>
      </c>
      <c r="D28">
        <f t="shared" ca="1" si="3"/>
        <v>0</v>
      </c>
    </row>
    <row r="29" spans="1:4">
      <c r="A29">
        <f t="shared" ca="1" si="0"/>
        <v>0</v>
      </c>
      <c r="B29">
        <f t="shared" ca="1" si="1"/>
        <v>0</v>
      </c>
      <c r="C29">
        <f t="shared" ca="1" si="2"/>
        <v>0</v>
      </c>
      <c r="D29">
        <f t="shared" ca="1" si="3"/>
        <v>0</v>
      </c>
    </row>
    <row r="30" spans="1:4">
      <c r="A30">
        <f t="shared" ca="1" si="0"/>
        <v>0</v>
      </c>
      <c r="B30">
        <f t="shared" ca="1" si="1"/>
        <v>0</v>
      </c>
      <c r="C30">
        <f t="shared" ca="1" si="2"/>
        <v>0</v>
      </c>
      <c r="D30">
        <f t="shared" ca="1" si="3"/>
        <v>0</v>
      </c>
    </row>
    <row r="31" spans="1:4">
      <c r="A31">
        <f t="shared" ca="1" si="0"/>
        <v>4</v>
      </c>
      <c r="B31">
        <f t="shared" ca="1" si="1"/>
        <v>2</v>
      </c>
      <c r="C31">
        <f t="shared" ca="1" si="2"/>
        <v>4</v>
      </c>
      <c r="D31">
        <f t="shared" ca="1" si="3"/>
        <v>5</v>
      </c>
    </row>
    <row r="32" spans="1:4">
      <c r="A32">
        <f t="shared" ca="1" si="0"/>
        <v>4</v>
      </c>
      <c r="B32">
        <f t="shared" ca="1" si="1"/>
        <v>4</v>
      </c>
      <c r="C32">
        <f t="shared" ca="1" si="2"/>
        <v>3</v>
      </c>
      <c r="D32">
        <f t="shared" ca="1" si="3"/>
        <v>4</v>
      </c>
    </row>
    <row r="33" spans="1:4">
      <c r="A33">
        <f t="shared" ca="1" si="0"/>
        <v>0</v>
      </c>
      <c r="B33">
        <f t="shared" ca="1" si="1"/>
        <v>0</v>
      </c>
      <c r="C33">
        <f t="shared" ca="1" si="2"/>
        <v>0</v>
      </c>
      <c r="D33">
        <f t="shared" ca="1" si="3"/>
        <v>0</v>
      </c>
    </row>
    <row r="34" spans="1:4">
      <c r="A34">
        <f t="shared" ca="1" si="0"/>
        <v>0</v>
      </c>
      <c r="B34">
        <f t="shared" ca="1" si="1"/>
        <v>0</v>
      </c>
      <c r="C34">
        <f t="shared" ca="1" si="2"/>
        <v>0</v>
      </c>
      <c r="D34">
        <f t="shared" ca="1" si="3"/>
        <v>0</v>
      </c>
    </row>
    <row r="35" spans="1:4">
      <c r="A35">
        <f t="shared" ca="1" si="0"/>
        <v>5</v>
      </c>
      <c r="B35">
        <f t="shared" ca="1" si="1"/>
        <v>4</v>
      </c>
      <c r="C35">
        <f t="shared" ca="1" si="2"/>
        <v>3</v>
      </c>
      <c r="D35">
        <f t="shared" ca="1" si="3"/>
        <v>3</v>
      </c>
    </row>
    <row r="36" spans="1:4">
      <c r="A36">
        <f t="shared" ca="1" si="0"/>
        <v>0</v>
      </c>
      <c r="B36">
        <f t="shared" ca="1" si="1"/>
        <v>0</v>
      </c>
      <c r="C36">
        <f t="shared" ca="1" si="2"/>
        <v>0</v>
      </c>
      <c r="D36">
        <f t="shared" ca="1" si="3"/>
        <v>0</v>
      </c>
    </row>
    <row r="37" spans="1:4">
      <c r="A37">
        <f t="shared" ca="1" si="0"/>
        <v>5</v>
      </c>
      <c r="B37">
        <f t="shared" ca="1" si="1"/>
        <v>3</v>
      </c>
      <c r="C37">
        <f t="shared" ca="1" si="2"/>
        <v>4</v>
      </c>
      <c r="D37">
        <f t="shared" ca="1" si="3"/>
        <v>5</v>
      </c>
    </row>
    <row r="38" spans="1:4">
      <c r="A38">
        <f t="shared" ca="1" si="0"/>
        <v>5</v>
      </c>
      <c r="B38">
        <f t="shared" ca="1" si="1"/>
        <v>3</v>
      </c>
      <c r="C38">
        <f t="shared" ca="1" si="2"/>
        <v>4</v>
      </c>
      <c r="D38">
        <f t="shared" ca="1" si="3"/>
        <v>5</v>
      </c>
    </row>
    <row r="39" spans="1:4">
      <c r="A39">
        <f t="shared" ca="1" si="0"/>
        <v>4</v>
      </c>
      <c r="B39">
        <f t="shared" ca="1" si="1"/>
        <v>3</v>
      </c>
      <c r="C39">
        <f t="shared" ca="1" si="2"/>
        <v>4</v>
      </c>
      <c r="D39">
        <f t="shared" ca="1" si="3"/>
        <v>5</v>
      </c>
    </row>
    <row r="40" spans="1:4">
      <c r="A40">
        <f t="shared" ca="1" si="0"/>
        <v>5</v>
      </c>
      <c r="B40">
        <f t="shared" ca="1" si="1"/>
        <v>3</v>
      </c>
      <c r="C40">
        <f t="shared" ca="1" si="2"/>
        <v>4</v>
      </c>
      <c r="D40">
        <f t="shared" ca="1" si="3"/>
        <v>5</v>
      </c>
    </row>
    <row r="41" spans="1:4">
      <c r="A41">
        <f t="shared" ca="1" si="0"/>
        <v>0</v>
      </c>
      <c r="B41">
        <f t="shared" ca="1" si="1"/>
        <v>0</v>
      </c>
      <c r="C41">
        <f t="shared" ca="1" si="2"/>
        <v>0</v>
      </c>
      <c r="D41">
        <f t="shared" ca="1" si="3"/>
        <v>0</v>
      </c>
    </row>
    <row r="42" spans="1:4">
      <c r="A42">
        <f t="shared" ca="1" si="0"/>
        <v>0</v>
      </c>
      <c r="B42">
        <f t="shared" ca="1" si="1"/>
        <v>0</v>
      </c>
      <c r="C42">
        <f t="shared" ca="1" si="2"/>
        <v>0</v>
      </c>
      <c r="D42">
        <f t="shared" ca="1" si="3"/>
        <v>0</v>
      </c>
    </row>
    <row r="43" spans="1:4">
      <c r="A43">
        <f t="shared" ca="1" si="0"/>
        <v>0</v>
      </c>
      <c r="B43">
        <f t="shared" ca="1" si="1"/>
        <v>0</v>
      </c>
      <c r="C43">
        <f t="shared" ca="1" si="2"/>
        <v>0</v>
      </c>
      <c r="D43">
        <f t="shared" ca="1" si="3"/>
        <v>0</v>
      </c>
    </row>
    <row r="44" spans="1:4">
      <c r="A44">
        <f t="shared" ca="1" si="0"/>
        <v>0</v>
      </c>
      <c r="B44">
        <f t="shared" ca="1" si="1"/>
        <v>0</v>
      </c>
      <c r="C44">
        <f t="shared" ca="1" si="2"/>
        <v>0</v>
      </c>
      <c r="D44">
        <f t="shared" ca="1" si="3"/>
        <v>0</v>
      </c>
    </row>
    <row r="45" spans="1:4">
      <c r="A45">
        <f t="shared" ca="1" si="0"/>
        <v>0</v>
      </c>
      <c r="B45">
        <f t="shared" ca="1" si="1"/>
        <v>0</v>
      </c>
      <c r="C45">
        <f t="shared" ca="1" si="2"/>
        <v>0</v>
      </c>
      <c r="D45">
        <f t="shared" ca="1" si="3"/>
        <v>0</v>
      </c>
    </row>
    <row r="46" spans="1:4">
      <c r="A46">
        <f t="shared" ca="1" si="0"/>
        <v>0</v>
      </c>
      <c r="B46">
        <f t="shared" ca="1" si="1"/>
        <v>0</v>
      </c>
      <c r="C46">
        <f t="shared" ca="1" si="2"/>
        <v>0</v>
      </c>
      <c r="D46">
        <f t="shared" ca="1" si="3"/>
        <v>0</v>
      </c>
    </row>
    <row r="47" spans="1:4">
      <c r="A47">
        <f t="shared" ca="1" si="0"/>
        <v>0</v>
      </c>
      <c r="B47">
        <f t="shared" ca="1" si="1"/>
        <v>0</v>
      </c>
      <c r="C47">
        <f t="shared" ca="1" si="2"/>
        <v>0</v>
      </c>
      <c r="D47">
        <f t="shared" ca="1" si="3"/>
        <v>0</v>
      </c>
    </row>
    <row r="48" spans="1:4">
      <c r="A48">
        <f t="shared" ca="1" si="0"/>
        <v>0</v>
      </c>
      <c r="B48">
        <f t="shared" ca="1" si="1"/>
        <v>0</v>
      </c>
      <c r="C48">
        <f t="shared" ca="1" si="2"/>
        <v>0</v>
      </c>
      <c r="D48">
        <f t="shared" ca="1" si="3"/>
        <v>0</v>
      </c>
    </row>
    <row r="49" spans="1:4">
      <c r="A49">
        <f t="shared" ca="1" si="0"/>
        <v>0</v>
      </c>
      <c r="B49">
        <f t="shared" ca="1" si="1"/>
        <v>0</v>
      </c>
      <c r="C49">
        <f t="shared" ca="1" si="2"/>
        <v>0</v>
      </c>
      <c r="D49">
        <f t="shared" ca="1" si="3"/>
        <v>0</v>
      </c>
    </row>
    <row r="50" spans="1:4">
      <c r="A50">
        <f t="shared" ca="1" si="0"/>
        <v>0</v>
      </c>
      <c r="B50">
        <f t="shared" ca="1" si="1"/>
        <v>0</v>
      </c>
      <c r="C50">
        <f t="shared" ca="1" si="2"/>
        <v>0</v>
      </c>
      <c r="D50">
        <f t="shared" ca="1" si="3"/>
        <v>0</v>
      </c>
    </row>
    <row r="51" spans="1:4">
      <c r="A51">
        <f t="shared" ca="1" si="0"/>
        <v>0</v>
      </c>
      <c r="B51">
        <f t="shared" ca="1" si="1"/>
        <v>0</v>
      </c>
      <c r="C51">
        <f t="shared" ca="1" si="2"/>
        <v>0</v>
      </c>
      <c r="D51">
        <f t="shared" ca="1" si="3"/>
        <v>0</v>
      </c>
    </row>
    <row r="52" spans="1:4">
      <c r="A52">
        <f t="shared" ca="1" si="0"/>
        <v>0</v>
      </c>
      <c r="B52">
        <f t="shared" ca="1" si="1"/>
        <v>0</v>
      </c>
      <c r="C52">
        <f t="shared" ca="1" si="2"/>
        <v>0</v>
      </c>
      <c r="D52">
        <f t="shared" ca="1" si="3"/>
        <v>0</v>
      </c>
    </row>
    <row r="53" spans="1:4">
      <c r="A53">
        <f t="shared" ca="1" si="0"/>
        <v>0</v>
      </c>
      <c r="B53">
        <f t="shared" ca="1" si="1"/>
        <v>0</v>
      </c>
      <c r="C53">
        <f t="shared" ca="1" si="2"/>
        <v>0</v>
      </c>
      <c r="D53">
        <f t="shared" ca="1" si="3"/>
        <v>0</v>
      </c>
    </row>
    <row r="54" spans="1:4">
      <c r="A54">
        <f t="shared" ca="1" si="0"/>
        <v>0</v>
      </c>
      <c r="B54">
        <f t="shared" ca="1" si="1"/>
        <v>0</v>
      </c>
      <c r="C54">
        <f t="shared" ca="1" si="2"/>
        <v>0</v>
      </c>
      <c r="D54">
        <f t="shared" ca="1" si="3"/>
        <v>0</v>
      </c>
    </row>
    <row r="55" spans="1:4">
      <c r="A55">
        <f t="shared" ca="1" si="0"/>
        <v>0</v>
      </c>
      <c r="B55">
        <f t="shared" ca="1" si="1"/>
        <v>0</v>
      </c>
      <c r="C55">
        <f t="shared" ca="1" si="2"/>
        <v>0</v>
      </c>
      <c r="D55">
        <f t="shared" ca="1" si="3"/>
        <v>0</v>
      </c>
    </row>
    <row r="56" spans="1:4">
      <c r="A56">
        <f t="shared" ca="1" si="0"/>
        <v>0</v>
      </c>
      <c r="B56">
        <f t="shared" ca="1" si="1"/>
        <v>0</v>
      </c>
      <c r="C56">
        <f t="shared" ca="1" si="2"/>
        <v>0</v>
      </c>
      <c r="D56">
        <f t="shared" ca="1" si="3"/>
        <v>0</v>
      </c>
    </row>
    <row r="57" spans="1:4">
      <c r="A57">
        <f t="shared" ca="1" si="0"/>
        <v>0</v>
      </c>
      <c r="B57">
        <f t="shared" ca="1" si="1"/>
        <v>0</v>
      </c>
      <c r="C57">
        <f t="shared" ca="1" si="2"/>
        <v>0</v>
      </c>
      <c r="D57">
        <f t="shared" ca="1" si="3"/>
        <v>0</v>
      </c>
    </row>
    <row r="58" spans="1:4">
      <c r="A58">
        <f t="shared" ca="1" si="0"/>
        <v>0</v>
      </c>
      <c r="B58">
        <f t="shared" ca="1" si="1"/>
        <v>0</v>
      </c>
      <c r="C58">
        <f t="shared" ca="1" si="2"/>
        <v>0</v>
      </c>
      <c r="D58">
        <f t="shared" ca="1" si="3"/>
        <v>0</v>
      </c>
    </row>
    <row r="59" spans="1:4">
      <c r="A59">
        <f t="shared" ca="1" si="0"/>
        <v>0</v>
      </c>
      <c r="B59">
        <f t="shared" ca="1" si="1"/>
        <v>0</v>
      </c>
      <c r="C59">
        <f t="shared" ca="1" si="2"/>
        <v>0</v>
      </c>
      <c r="D59">
        <f t="shared" ca="1" si="3"/>
        <v>0</v>
      </c>
    </row>
    <row r="60" spans="1:4">
      <c r="A60">
        <f t="shared" ca="1" si="0"/>
        <v>0</v>
      </c>
      <c r="B60">
        <f t="shared" ca="1" si="1"/>
        <v>0</v>
      </c>
      <c r="C60">
        <f t="shared" ca="1" si="2"/>
        <v>0</v>
      </c>
      <c r="D60">
        <f t="shared" ca="1" si="3"/>
        <v>0</v>
      </c>
    </row>
    <row r="61" spans="1:4">
      <c r="A61">
        <f t="shared" ca="1" si="0"/>
        <v>0</v>
      </c>
      <c r="B61">
        <f t="shared" ca="1" si="1"/>
        <v>0</v>
      </c>
      <c r="C61">
        <f t="shared" ca="1" si="2"/>
        <v>0</v>
      </c>
      <c r="D61">
        <f t="shared" ca="1" si="3"/>
        <v>0</v>
      </c>
    </row>
    <row r="62" spans="1:4">
      <c r="A62">
        <f t="shared" ca="1" si="0"/>
        <v>0</v>
      </c>
      <c r="B62">
        <f t="shared" ca="1" si="1"/>
        <v>0</v>
      </c>
      <c r="C62">
        <f t="shared" ca="1" si="2"/>
        <v>0</v>
      </c>
      <c r="D62">
        <f t="shared" ca="1" si="3"/>
        <v>0</v>
      </c>
    </row>
    <row r="63" spans="1:4">
      <c r="A63">
        <f t="shared" ca="1" si="0"/>
        <v>0</v>
      </c>
      <c r="B63">
        <f t="shared" ca="1" si="1"/>
        <v>0</v>
      </c>
      <c r="C63">
        <f t="shared" ca="1" si="2"/>
        <v>0</v>
      </c>
      <c r="D63">
        <f t="shared" ca="1" si="3"/>
        <v>0</v>
      </c>
    </row>
    <row r="64" spans="1:4">
      <c r="A64">
        <f t="shared" ca="1" si="0"/>
        <v>0</v>
      </c>
      <c r="B64">
        <f t="shared" ca="1" si="1"/>
        <v>0</v>
      </c>
      <c r="C64">
        <f t="shared" ca="1" si="2"/>
        <v>0</v>
      </c>
      <c r="D64">
        <f t="shared" ca="1" si="3"/>
        <v>0</v>
      </c>
    </row>
    <row r="65" spans="1:4">
      <c r="A65">
        <f t="shared" ca="1" si="0"/>
        <v>0</v>
      </c>
      <c r="B65">
        <f t="shared" ca="1" si="1"/>
        <v>0</v>
      </c>
      <c r="C65">
        <f t="shared" ca="1" si="2"/>
        <v>0</v>
      </c>
      <c r="D65">
        <f t="shared" ca="1" si="3"/>
        <v>0</v>
      </c>
    </row>
    <row r="66" spans="1:4">
      <c r="A66">
        <f t="shared" ca="1" si="0"/>
        <v>0</v>
      </c>
      <c r="B66">
        <f t="shared" ca="1" si="1"/>
        <v>0</v>
      </c>
      <c r="C66">
        <f t="shared" ca="1" si="2"/>
        <v>0</v>
      </c>
      <c r="D66">
        <f t="shared" ca="1" si="3"/>
        <v>0</v>
      </c>
    </row>
    <row r="67" spans="1:4">
      <c r="A67">
        <f t="shared" ref="A67:A121" ca="1" si="4">INDIRECT(CONCATENATE("test_explainers.tree_iterative_!E", (ROW()-2)*13+12))</f>
        <v>0</v>
      </c>
      <c r="B67">
        <f t="shared" ref="B67:B121" ca="1" si="5">INDIRECT(CONCATENATE("test_explainers.tree_iterative_!F", (ROW()-2)*13+12))</f>
        <v>0</v>
      </c>
      <c r="C67">
        <f t="shared" ref="C67:C121" ca="1" si="6">INDIRECT(CONCATENATE("test_explainers.tree_iterative_!G", (ROW()-2)*13+12))</f>
        <v>0</v>
      </c>
      <c r="D67">
        <f t="shared" ref="D67:D121" ca="1" si="7">INDIRECT(CONCATENATE("test_explainers.tree_iterative_!H", (ROW()-2)*13+12))</f>
        <v>0</v>
      </c>
    </row>
    <row r="68" spans="1:4">
      <c r="A68">
        <f t="shared" ca="1" si="4"/>
        <v>0</v>
      </c>
      <c r="B68">
        <f t="shared" ca="1" si="5"/>
        <v>0</v>
      </c>
      <c r="C68">
        <f t="shared" ca="1" si="6"/>
        <v>0</v>
      </c>
      <c r="D68">
        <f t="shared" ca="1" si="7"/>
        <v>0</v>
      </c>
    </row>
    <row r="69" spans="1:4">
      <c r="A69">
        <f t="shared" ca="1" si="4"/>
        <v>0</v>
      </c>
      <c r="B69">
        <f t="shared" ca="1" si="5"/>
        <v>0</v>
      </c>
      <c r="C69">
        <f t="shared" ca="1" si="6"/>
        <v>0</v>
      </c>
      <c r="D69">
        <f t="shared" ca="1" si="7"/>
        <v>0</v>
      </c>
    </row>
    <row r="70" spans="1:4">
      <c r="A70">
        <f t="shared" ca="1" si="4"/>
        <v>0</v>
      </c>
      <c r="B70">
        <f t="shared" ca="1" si="5"/>
        <v>0</v>
      </c>
      <c r="C70">
        <f t="shared" ca="1" si="6"/>
        <v>0</v>
      </c>
      <c r="D70">
        <f t="shared" ca="1" si="7"/>
        <v>0</v>
      </c>
    </row>
    <row r="71" spans="1:4">
      <c r="A71">
        <f t="shared" ca="1" si="4"/>
        <v>0</v>
      </c>
      <c r="B71">
        <f t="shared" ca="1" si="5"/>
        <v>0</v>
      </c>
      <c r="C71">
        <f t="shared" ca="1" si="6"/>
        <v>0</v>
      </c>
      <c r="D71">
        <f t="shared" ca="1" si="7"/>
        <v>0</v>
      </c>
    </row>
    <row r="72" spans="1:4">
      <c r="A72">
        <f t="shared" ca="1" si="4"/>
        <v>0</v>
      </c>
      <c r="B72">
        <f t="shared" ca="1" si="5"/>
        <v>0</v>
      </c>
      <c r="C72">
        <f t="shared" ca="1" si="6"/>
        <v>0</v>
      </c>
      <c r="D72">
        <f t="shared" ca="1" si="7"/>
        <v>0</v>
      </c>
    </row>
    <row r="73" spans="1:4">
      <c r="A73">
        <f t="shared" ca="1" si="4"/>
        <v>0</v>
      </c>
      <c r="B73">
        <f t="shared" ca="1" si="5"/>
        <v>0</v>
      </c>
      <c r="C73">
        <f t="shared" ca="1" si="6"/>
        <v>0</v>
      </c>
      <c r="D73">
        <f t="shared" ca="1" si="7"/>
        <v>0</v>
      </c>
    </row>
    <row r="74" spans="1:4">
      <c r="A74">
        <f t="shared" ca="1" si="4"/>
        <v>0</v>
      </c>
      <c r="B74">
        <f t="shared" ca="1" si="5"/>
        <v>0</v>
      </c>
      <c r="C74">
        <f t="shared" ca="1" si="6"/>
        <v>0</v>
      </c>
      <c r="D74">
        <f t="shared" ca="1" si="7"/>
        <v>0</v>
      </c>
    </row>
    <row r="75" spans="1:4">
      <c r="A75">
        <f t="shared" ca="1" si="4"/>
        <v>0</v>
      </c>
      <c r="B75">
        <f t="shared" ca="1" si="5"/>
        <v>0</v>
      </c>
      <c r="C75">
        <f t="shared" ca="1" si="6"/>
        <v>0</v>
      </c>
      <c r="D75">
        <f t="shared" ca="1" si="7"/>
        <v>0</v>
      </c>
    </row>
    <row r="76" spans="1:4">
      <c r="A76">
        <f t="shared" ca="1" si="4"/>
        <v>0</v>
      </c>
      <c r="B76">
        <f t="shared" ca="1" si="5"/>
        <v>0</v>
      </c>
      <c r="C76">
        <f t="shared" ca="1" si="6"/>
        <v>0</v>
      </c>
      <c r="D76">
        <f t="shared" ca="1" si="7"/>
        <v>0</v>
      </c>
    </row>
    <row r="77" spans="1:4">
      <c r="A77">
        <f t="shared" ca="1" si="4"/>
        <v>0</v>
      </c>
      <c r="B77">
        <f t="shared" ca="1" si="5"/>
        <v>0</v>
      </c>
      <c r="C77">
        <f t="shared" ca="1" si="6"/>
        <v>0</v>
      </c>
      <c r="D77">
        <f t="shared" ca="1" si="7"/>
        <v>0</v>
      </c>
    </row>
    <row r="78" spans="1:4">
      <c r="A78">
        <f t="shared" ca="1" si="4"/>
        <v>0</v>
      </c>
      <c r="B78">
        <f t="shared" ca="1" si="5"/>
        <v>0</v>
      </c>
      <c r="C78">
        <f t="shared" ca="1" si="6"/>
        <v>0</v>
      </c>
      <c r="D78">
        <f t="shared" ca="1" si="7"/>
        <v>0</v>
      </c>
    </row>
    <row r="79" spans="1:4">
      <c r="A79">
        <f t="shared" ca="1" si="4"/>
        <v>0</v>
      </c>
      <c r="B79">
        <f t="shared" ca="1" si="5"/>
        <v>0</v>
      </c>
      <c r="C79">
        <f t="shared" ca="1" si="6"/>
        <v>0</v>
      </c>
      <c r="D79">
        <f t="shared" ca="1" si="7"/>
        <v>0</v>
      </c>
    </row>
    <row r="80" spans="1:4">
      <c r="A80">
        <f t="shared" ca="1" si="4"/>
        <v>0</v>
      </c>
      <c r="B80">
        <f t="shared" ca="1" si="5"/>
        <v>0</v>
      </c>
      <c r="C80">
        <f t="shared" ca="1" si="6"/>
        <v>0</v>
      </c>
      <c r="D80">
        <f t="shared" ca="1" si="7"/>
        <v>0</v>
      </c>
    </row>
    <row r="81" spans="1:4">
      <c r="A81">
        <f t="shared" ca="1" si="4"/>
        <v>0</v>
      </c>
      <c r="B81">
        <f t="shared" ca="1" si="5"/>
        <v>0</v>
      </c>
      <c r="C81">
        <f t="shared" ca="1" si="6"/>
        <v>0</v>
      </c>
      <c r="D81">
        <f t="shared" ca="1" si="7"/>
        <v>0</v>
      </c>
    </row>
    <row r="82" spans="1:4">
      <c r="A82">
        <f t="shared" ca="1" si="4"/>
        <v>0</v>
      </c>
      <c r="B82">
        <f t="shared" ca="1" si="5"/>
        <v>0</v>
      </c>
      <c r="C82">
        <f t="shared" ca="1" si="6"/>
        <v>0</v>
      </c>
      <c r="D82">
        <f t="shared" ca="1" si="7"/>
        <v>0</v>
      </c>
    </row>
    <row r="83" spans="1:4">
      <c r="A83">
        <f t="shared" ca="1" si="4"/>
        <v>0</v>
      </c>
      <c r="B83">
        <f t="shared" ca="1" si="5"/>
        <v>0</v>
      </c>
      <c r="C83">
        <f t="shared" ca="1" si="6"/>
        <v>0</v>
      </c>
      <c r="D83">
        <f t="shared" ca="1" si="7"/>
        <v>0</v>
      </c>
    </row>
    <row r="84" spans="1:4">
      <c r="A84">
        <f t="shared" ca="1" si="4"/>
        <v>0</v>
      </c>
      <c r="B84">
        <f t="shared" ca="1" si="5"/>
        <v>0</v>
      </c>
      <c r="C84">
        <f t="shared" ca="1" si="6"/>
        <v>0</v>
      </c>
      <c r="D84">
        <f t="shared" ca="1" si="7"/>
        <v>0</v>
      </c>
    </row>
    <row r="85" spans="1:4">
      <c r="A85">
        <f t="shared" ca="1" si="4"/>
        <v>0</v>
      </c>
      <c r="B85">
        <f t="shared" ca="1" si="5"/>
        <v>0</v>
      </c>
      <c r="C85">
        <f t="shared" ca="1" si="6"/>
        <v>0</v>
      </c>
      <c r="D85">
        <f t="shared" ca="1" si="7"/>
        <v>0</v>
      </c>
    </row>
    <row r="86" spans="1:4">
      <c r="A86">
        <f t="shared" ca="1" si="4"/>
        <v>0</v>
      </c>
      <c r="B86">
        <f t="shared" ca="1" si="5"/>
        <v>0</v>
      </c>
      <c r="C86">
        <f t="shared" ca="1" si="6"/>
        <v>0</v>
      </c>
      <c r="D86">
        <f t="shared" ca="1" si="7"/>
        <v>0</v>
      </c>
    </row>
    <row r="87" spans="1:4">
      <c r="A87">
        <f t="shared" ca="1" si="4"/>
        <v>0</v>
      </c>
      <c r="B87">
        <f t="shared" ca="1" si="5"/>
        <v>0</v>
      </c>
      <c r="C87">
        <f t="shared" ca="1" si="6"/>
        <v>0</v>
      </c>
      <c r="D87">
        <f t="shared" ca="1" si="7"/>
        <v>0</v>
      </c>
    </row>
    <row r="88" spans="1:4">
      <c r="A88">
        <f t="shared" ca="1" si="4"/>
        <v>0</v>
      </c>
      <c r="B88">
        <f t="shared" ca="1" si="5"/>
        <v>0</v>
      </c>
      <c r="C88">
        <f t="shared" ca="1" si="6"/>
        <v>0</v>
      </c>
      <c r="D88">
        <f t="shared" ca="1" si="7"/>
        <v>0</v>
      </c>
    </row>
    <row r="89" spans="1:4">
      <c r="A89">
        <f t="shared" ca="1" si="4"/>
        <v>0</v>
      </c>
      <c r="B89">
        <f t="shared" ca="1" si="5"/>
        <v>0</v>
      </c>
      <c r="C89">
        <f t="shared" ca="1" si="6"/>
        <v>0</v>
      </c>
      <c r="D89">
        <f t="shared" ca="1" si="7"/>
        <v>0</v>
      </c>
    </row>
    <row r="90" spans="1:4">
      <c r="A90">
        <f t="shared" ca="1" si="4"/>
        <v>0</v>
      </c>
      <c r="B90">
        <f t="shared" ca="1" si="5"/>
        <v>0</v>
      </c>
      <c r="C90">
        <f t="shared" ca="1" si="6"/>
        <v>0</v>
      </c>
      <c r="D90">
        <f t="shared" ca="1" si="7"/>
        <v>0</v>
      </c>
    </row>
    <row r="91" spans="1:4">
      <c r="A91">
        <f t="shared" ca="1" si="4"/>
        <v>0</v>
      </c>
      <c r="B91">
        <f t="shared" ca="1" si="5"/>
        <v>0</v>
      </c>
      <c r="C91">
        <f t="shared" ca="1" si="6"/>
        <v>0</v>
      </c>
      <c r="D91">
        <f t="shared" ca="1" si="7"/>
        <v>0</v>
      </c>
    </row>
    <row r="92" spans="1:4">
      <c r="A92">
        <f t="shared" ca="1" si="4"/>
        <v>0</v>
      </c>
      <c r="B92">
        <f t="shared" ca="1" si="5"/>
        <v>0</v>
      </c>
      <c r="C92">
        <f t="shared" ca="1" si="6"/>
        <v>0</v>
      </c>
      <c r="D92">
        <f t="shared" ca="1" si="7"/>
        <v>0</v>
      </c>
    </row>
    <row r="93" spans="1:4">
      <c r="A93">
        <f t="shared" ca="1" si="4"/>
        <v>0</v>
      </c>
      <c r="B93">
        <f t="shared" ca="1" si="5"/>
        <v>0</v>
      </c>
      <c r="C93">
        <f t="shared" ca="1" si="6"/>
        <v>0</v>
      </c>
      <c r="D93">
        <f t="shared" ca="1" si="7"/>
        <v>0</v>
      </c>
    </row>
    <row r="94" spans="1:4">
      <c r="A94">
        <f t="shared" ca="1" si="4"/>
        <v>0</v>
      </c>
      <c r="B94">
        <f t="shared" ca="1" si="5"/>
        <v>0</v>
      </c>
      <c r="C94">
        <f t="shared" ca="1" si="6"/>
        <v>0</v>
      </c>
      <c r="D94">
        <f t="shared" ca="1" si="7"/>
        <v>0</v>
      </c>
    </row>
    <row r="95" spans="1:4">
      <c r="A95">
        <f t="shared" ca="1" si="4"/>
        <v>0</v>
      </c>
      <c r="B95">
        <f t="shared" ca="1" si="5"/>
        <v>0</v>
      </c>
      <c r="C95">
        <f t="shared" ca="1" si="6"/>
        <v>0</v>
      </c>
      <c r="D95">
        <f t="shared" ca="1" si="7"/>
        <v>0</v>
      </c>
    </row>
    <row r="96" spans="1:4">
      <c r="A96">
        <f t="shared" ca="1" si="4"/>
        <v>0</v>
      </c>
      <c r="B96">
        <f t="shared" ca="1" si="5"/>
        <v>0</v>
      </c>
      <c r="C96">
        <f t="shared" ca="1" si="6"/>
        <v>0</v>
      </c>
      <c r="D96">
        <f t="shared" ca="1" si="7"/>
        <v>0</v>
      </c>
    </row>
    <row r="97" spans="1:4">
      <c r="A97">
        <f t="shared" ca="1" si="4"/>
        <v>0</v>
      </c>
      <c r="B97">
        <f t="shared" ca="1" si="5"/>
        <v>0</v>
      </c>
      <c r="C97">
        <f t="shared" ca="1" si="6"/>
        <v>0</v>
      </c>
      <c r="D97">
        <f t="shared" ca="1" si="7"/>
        <v>0</v>
      </c>
    </row>
    <row r="98" spans="1:4">
      <c r="A98">
        <f t="shared" ca="1" si="4"/>
        <v>0</v>
      </c>
      <c r="B98">
        <f t="shared" ca="1" si="5"/>
        <v>0</v>
      </c>
      <c r="C98">
        <f t="shared" ca="1" si="6"/>
        <v>0</v>
      </c>
      <c r="D98">
        <f t="shared" ca="1" si="7"/>
        <v>0</v>
      </c>
    </row>
    <row r="99" spans="1:4">
      <c r="A99">
        <f t="shared" ca="1" si="4"/>
        <v>0</v>
      </c>
      <c r="B99">
        <f t="shared" ca="1" si="5"/>
        <v>0</v>
      </c>
      <c r="C99">
        <f t="shared" ca="1" si="6"/>
        <v>0</v>
      </c>
      <c r="D99">
        <f t="shared" ca="1" si="7"/>
        <v>0</v>
      </c>
    </row>
    <row r="100" spans="1:4">
      <c r="A100">
        <f t="shared" ca="1" si="4"/>
        <v>0</v>
      </c>
      <c r="B100">
        <f t="shared" ca="1" si="5"/>
        <v>0</v>
      </c>
      <c r="C100">
        <f t="shared" ca="1" si="6"/>
        <v>0</v>
      </c>
      <c r="D100">
        <f t="shared" ca="1" si="7"/>
        <v>0</v>
      </c>
    </row>
    <row r="101" spans="1:4">
      <c r="A101">
        <f t="shared" ca="1" si="4"/>
        <v>0</v>
      </c>
      <c r="B101">
        <f t="shared" ca="1" si="5"/>
        <v>0</v>
      </c>
      <c r="C101">
        <f t="shared" ca="1" si="6"/>
        <v>0</v>
      </c>
      <c r="D101">
        <f t="shared" ca="1" si="7"/>
        <v>0</v>
      </c>
    </row>
    <row r="102" spans="1:4">
      <c r="A102">
        <f t="shared" ca="1" si="4"/>
        <v>0</v>
      </c>
      <c r="B102">
        <f t="shared" ca="1" si="5"/>
        <v>0</v>
      </c>
      <c r="C102">
        <f t="shared" ca="1" si="6"/>
        <v>0</v>
      </c>
      <c r="D102">
        <f t="shared" ca="1" si="7"/>
        <v>0</v>
      </c>
    </row>
    <row r="103" spans="1:4">
      <c r="A103">
        <f t="shared" ca="1" si="4"/>
        <v>0</v>
      </c>
      <c r="B103">
        <f t="shared" ca="1" si="5"/>
        <v>0</v>
      </c>
      <c r="C103">
        <f t="shared" ca="1" si="6"/>
        <v>0</v>
      </c>
      <c r="D103">
        <f t="shared" ca="1" si="7"/>
        <v>0</v>
      </c>
    </row>
    <row r="104" spans="1:4">
      <c r="A104">
        <f t="shared" ca="1" si="4"/>
        <v>0</v>
      </c>
      <c r="B104">
        <f t="shared" ca="1" si="5"/>
        <v>0</v>
      </c>
      <c r="C104">
        <f t="shared" ca="1" si="6"/>
        <v>0</v>
      </c>
      <c r="D104">
        <f t="shared" ca="1" si="7"/>
        <v>0</v>
      </c>
    </row>
    <row r="105" spans="1:4">
      <c r="A105">
        <f t="shared" ca="1" si="4"/>
        <v>0</v>
      </c>
      <c r="B105">
        <f t="shared" ca="1" si="5"/>
        <v>0</v>
      </c>
      <c r="C105">
        <f t="shared" ca="1" si="6"/>
        <v>0</v>
      </c>
      <c r="D105">
        <f t="shared" ca="1" si="7"/>
        <v>0</v>
      </c>
    </row>
    <row r="106" spans="1:4">
      <c r="A106">
        <f t="shared" ca="1" si="4"/>
        <v>0</v>
      </c>
      <c r="B106">
        <f t="shared" ca="1" si="5"/>
        <v>0</v>
      </c>
      <c r="C106">
        <f t="shared" ca="1" si="6"/>
        <v>0</v>
      </c>
      <c r="D106">
        <f t="shared" ca="1" si="7"/>
        <v>0</v>
      </c>
    </row>
    <row r="107" spans="1:4">
      <c r="A107">
        <f t="shared" ca="1" si="4"/>
        <v>0</v>
      </c>
      <c r="B107">
        <f t="shared" ca="1" si="5"/>
        <v>0</v>
      </c>
      <c r="C107">
        <f t="shared" ca="1" si="6"/>
        <v>0</v>
      </c>
      <c r="D107">
        <f t="shared" ca="1" si="7"/>
        <v>0</v>
      </c>
    </row>
    <row r="108" spans="1:4">
      <c r="A108">
        <f t="shared" ca="1" si="4"/>
        <v>0</v>
      </c>
      <c r="B108">
        <f t="shared" ca="1" si="5"/>
        <v>0</v>
      </c>
      <c r="C108">
        <f t="shared" ca="1" si="6"/>
        <v>0</v>
      </c>
      <c r="D108">
        <f t="shared" ca="1" si="7"/>
        <v>0</v>
      </c>
    </row>
    <row r="109" spans="1:4">
      <c r="A109">
        <f t="shared" ca="1" si="4"/>
        <v>0</v>
      </c>
      <c r="B109">
        <f t="shared" ca="1" si="5"/>
        <v>0</v>
      </c>
      <c r="C109">
        <f t="shared" ca="1" si="6"/>
        <v>0</v>
      </c>
      <c r="D109">
        <f t="shared" ca="1" si="7"/>
        <v>0</v>
      </c>
    </row>
    <row r="110" spans="1:4">
      <c r="A110">
        <f t="shared" ca="1" si="4"/>
        <v>0</v>
      </c>
      <c r="B110">
        <f t="shared" ca="1" si="5"/>
        <v>0</v>
      </c>
      <c r="C110">
        <f t="shared" ca="1" si="6"/>
        <v>0</v>
      </c>
      <c r="D110">
        <f t="shared" ca="1" si="7"/>
        <v>0</v>
      </c>
    </row>
    <row r="111" spans="1:4">
      <c r="A111">
        <f t="shared" ca="1" si="4"/>
        <v>0</v>
      </c>
      <c r="B111">
        <f t="shared" ca="1" si="5"/>
        <v>0</v>
      </c>
      <c r="C111">
        <f t="shared" ca="1" si="6"/>
        <v>0</v>
      </c>
      <c r="D111">
        <f t="shared" ca="1" si="7"/>
        <v>0</v>
      </c>
    </row>
    <row r="112" spans="1:4">
      <c r="A112">
        <f t="shared" ca="1" si="4"/>
        <v>0</v>
      </c>
      <c r="B112">
        <f t="shared" ca="1" si="5"/>
        <v>0</v>
      </c>
      <c r="C112">
        <f t="shared" ca="1" si="6"/>
        <v>0</v>
      </c>
      <c r="D112">
        <f t="shared" ca="1" si="7"/>
        <v>0</v>
      </c>
    </row>
    <row r="113" spans="1:4">
      <c r="A113">
        <f t="shared" ca="1" si="4"/>
        <v>0</v>
      </c>
      <c r="B113">
        <f t="shared" ca="1" si="5"/>
        <v>0</v>
      </c>
      <c r="C113">
        <f t="shared" ca="1" si="6"/>
        <v>0</v>
      </c>
      <c r="D113">
        <f t="shared" ca="1" si="7"/>
        <v>0</v>
      </c>
    </row>
    <row r="114" spans="1:4">
      <c r="A114">
        <f t="shared" ca="1" si="4"/>
        <v>0</v>
      </c>
      <c r="B114">
        <f t="shared" ca="1" si="5"/>
        <v>0</v>
      </c>
      <c r="C114">
        <f t="shared" ca="1" si="6"/>
        <v>0</v>
      </c>
      <c r="D114">
        <f t="shared" ca="1" si="7"/>
        <v>0</v>
      </c>
    </row>
    <row r="115" spans="1:4">
      <c r="A115">
        <f t="shared" ca="1" si="4"/>
        <v>0</v>
      </c>
      <c r="B115">
        <f t="shared" ca="1" si="5"/>
        <v>0</v>
      </c>
      <c r="C115">
        <f t="shared" ca="1" si="6"/>
        <v>0</v>
      </c>
      <c r="D115">
        <f t="shared" ca="1" si="7"/>
        <v>0</v>
      </c>
    </row>
    <row r="116" spans="1:4">
      <c r="A116">
        <f t="shared" ca="1" si="4"/>
        <v>0</v>
      </c>
      <c r="B116">
        <f t="shared" ca="1" si="5"/>
        <v>0</v>
      </c>
      <c r="C116">
        <f t="shared" ca="1" si="6"/>
        <v>0</v>
      </c>
      <c r="D116">
        <f t="shared" ca="1" si="7"/>
        <v>0</v>
      </c>
    </row>
    <row r="117" spans="1:4">
      <c r="A117">
        <f t="shared" ca="1" si="4"/>
        <v>0</v>
      </c>
      <c r="B117">
        <f t="shared" ca="1" si="5"/>
        <v>0</v>
      </c>
      <c r="C117">
        <f t="shared" ca="1" si="6"/>
        <v>0</v>
      </c>
      <c r="D117">
        <f t="shared" ca="1" si="7"/>
        <v>0</v>
      </c>
    </row>
    <row r="118" spans="1:4">
      <c r="A118">
        <f t="shared" ca="1" si="4"/>
        <v>0</v>
      </c>
      <c r="B118">
        <f t="shared" ca="1" si="5"/>
        <v>0</v>
      </c>
      <c r="C118">
        <f t="shared" ca="1" si="6"/>
        <v>0</v>
      </c>
      <c r="D118">
        <f t="shared" ca="1" si="7"/>
        <v>0</v>
      </c>
    </row>
    <row r="119" spans="1:4">
      <c r="A119">
        <f t="shared" ca="1" si="4"/>
        <v>0</v>
      </c>
      <c r="B119">
        <f t="shared" ca="1" si="5"/>
        <v>0</v>
      </c>
      <c r="C119">
        <f t="shared" ca="1" si="6"/>
        <v>0</v>
      </c>
      <c r="D119">
        <f t="shared" ca="1" si="7"/>
        <v>0</v>
      </c>
    </row>
    <row r="120" spans="1:4">
      <c r="A120">
        <f t="shared" ca="1" si="4"/>
        <v>0</v>
      </c>
      <c r="B120">
        <f t="shared" ca="1" si="5"/>
        <v>0</v>
      </c>
      <c r="C120">
        <f t="shared" ca="1" si="6"/>
        <v>0</v>
      </c>
      <c r="D120">
        <f t="shared" ca="1" si="7"/>
        <v>0</v>
      </c>
    </row>
    <row r="121" spans="1:4">
      <c r="A121">
        <f t="shared" ca="1" si="4"/>
        <v>0</v>
      </c>
      <c r="B121">
        <f t="shared" ca="1" si="5"/>
        <v>0</v>
      </c>
      <c r="C121">
        <f t="shared" ca="1" si="6"/>
        <v>0</v>
      </c>
      <c r="D121">
        <f t="shared" ca="1" si="7"/>
        <v>0</v>
      </c>
    </row>
  </sheetData>
  <autoFilter ref="A1:D12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pane ySplit="1" topLeftCell="A2" activePane="bottomLeft" state="frozen"/>
      <selection pane="bottomLeft" activeCell="E6" sqref="E6"/>
    </sheetView>
  </sheetViews>
  <sheetFormatPr defaultRowHeight="15"/>
  <cols>
    <col min="1" max="1" width="47.7109375" bestFit="1" customWidth="1"/>
    <col min="7" max="7" width="15.28515625" customWidth="1"/>
    <col min="8" max="8" width="25.140625" customWidth="1"/>
  </cols>
  <sheetData>
    <row r="1" spans="1:13">
      <c r="A1" t="s">
        <v>7919</v>
      </c>
      <c r="B1">
        <v>1</v>
      </c>
      <c r="C1">
        <v>2</v>
      </c>
      <c r="D1">
        <v>3</v>
      </c>
      <c r="E1">
        <v>4</v>
      </c>
      <c r="F1">
        <v>5</v>
      </c>
      <c r="G1" t="s">
        <v>7920</v>
      </c>
      <c r="H1" t="str">
        <f>CONCATENATE("Average_",M1)</f>
        <v>Average_0.5</v>
      </c>
      <c r="L1" t="s">
        <v>7921</v>
      </c>
      <c r="M1">
        <v>0.5</v>
      </c>
    </row>
    <row r="2" spans="1:13">
      <c r="A2" t="str">
        <f>Summary!A1</f>
        <v>Tree_iterative_covariance(New equation)</v>
      </c>
      <c r="B2">
        <f ca="1">COUNTIF(Summary!$A$2:$A$121,B$1)</f>
        <v>0</v>
      </c>
      <c r="C2">
        <f ca="1">COUNTIF(Summary!$A$2:$A$121,C$1)</f>
        <v>0</v>
      </c>
      <c r="D2">
        <f ca="1">COUNTIF(Summary!$A$2:$A$121,D$1)</f>
        <v>3</v>
      </c>
      <c r="E2">
        <f ca="1">COUNTIF(Summary!$A$2:$A$121,E$1)</f>
        <v>11</v>
      </c>
      <c r="F2">
        <f ca="1">COUNTIF(Summary!$A$2:$A$121,F$1)</f>
        <v>7</v>
      </c>
      <c r="G2">
        <f ca="1">IF(SUM(B2:F2)=0, "Empty", (B2*POWER(B$1,1)+C2*POWER(C$1,1)+D2*POWER(D$1,1)+E2*POWER(E$1,1)+F2*POWER(F$1,1))/SUM(B2:F2))</f>
        <v>4.1904761904761907</v>
      </c>
      <c r="H2">
        <f ca="1">IF(SUM(B2:F2)=0, "Empty", (B2*POWER(B$1,$M$1)+C2*POWER(C$1,$M$1)+D2*POWER(D$1,$M$1)+E2*POWER(E$1,$M$1)+F2*POWER(F$1,$M$1))/SUM(B2:F2))</f>
        <v>2.0404108697716743</v>
      </c>
    </row>
    <row r="3" spans="1:13">
      <c r="A3" t="str">
        <f>Summary!B1</f>
        <v>Tree_iterative_covariance(MAX)</v>
      </c>
      <c r="B3">
        <f ca="1">COUNTIF(Summary!$B$2:$B$121,B$1)</f>
        <v>0</v>
      </c>
      <c r="C3">
        <f ca="1">COUNTIF(Summary!$B$2:$B$121,C$1)</f>
        <v>6</v>
      </c>
      <c r="D3">
        <f ca="1">COUNTIF(Summary!$B$2:$B$121,D$1)</f>
        <v>10</v>
      </c>
      <c r="E3">
        <f ca="1">COUNTIF(Summary!$B$2:$B$121,E$1)</f>
        <v>4</v>
      </c>
      <c r="F3">
        <f ca="1">COUNTIF(Summary!$B$2:$B$121,F$1)</f>
        <v>0</v>
      </c>
      <c r="G3">
        <f ca="1">IF(SUM(B3:F3)=0, "Empty", (B3*POWER(B$1,1)+C3*POWER(C$1,1)+D3*POWER(D$1,1)+E3*POWER(E$1,1)+F3*POWER(F$1,1))/SUM(B3:F3))</f>
        <v>2.9</v>
      </c>
      <c r="H3">
        <f t="shared" ref="H3:H5" ca="1" si="0">IF(SUM(B3:F3)=0, "Empty", (B3*POWER(B$1,$M$1)+C3*POWER(C$1,$M$1)+D3*POWER(D$1,$M$1)+E3*POWER(E$1,$M$1)+F3*POWER(F$1,$M$1))/SUM(B3:F3))</f>
        <v>1.6902894724963673</v>
      </c>
    </row>
    <row r="4" spans="1:13">
      <c r="A4" t="str">
        <f>Summary!C1</f>
        <v>Tree_iterative_mutual_information(New equation)</v>
      </c>
      <c r="B4">
        <f ca="1">COUNTIF(Summary!$C$2:$C$121,B$1)</f>
        <v>0</v>
      </c>
      <c r="C4">
        <f ca="1">COUNTIF(Summary!$C$2:$C$121,C$1)</f>
        <v>0</v>
      </c>
      <c r="D4">
        <f ca="1">COUNTIF(Summary!$C$2:$C$121,D$1)</f>
        <v>8</v>
      </c>
      <c r="E4">
        <f ca="1">COUNTIF(Summary!$C$2:$C$121,E$1)</f>
        <v>10</v>
      </c>
      <c r="F4">
        <f ca="1">COUNTIF(Summary!$C$2:$C$121,F$1)</f>
        <v>3</v>
      </c>
      <c r="G4">
        <f ca="1">IF(SUM(B4:F4)=0, "Empty", (B4*POWER(B$1,1)+C4*POWER(C$1,1)+D4*POWER(D$1,1)+E4*POWER(E$1,1)+F4*POWER(F$1,1))/SUM(B4:F4))</f>
        <v>3.7619047619047619</v>
      </c>
      <c r="H4">
        <f ca="1">IF(SUM(B4:F4)=0, "Empty", (B4*POWER(B$1,$M$1)+C4*POWER(C$1,$M$1)+D4*POWER(D$1,$M$1)+E4*POWER(E$1,$M$1)+F4*POWER(F$1,$M$1))/SUM(B4:F4))</f>
        <v>1.9316481139547803</v>
      </c>
    </row>
    <row r="5" spans="1:13">
      <c r="A5" t="str">
        <f>Summary!D1</f>
        <v>Tree_iterative_mutual_information(MAX)</v>
      </c>
      <c r="B5">
        <f ca="1">COUNTIF(Summary!$D$2:$D$121,B$1)</f>
        <v>0</v>
      </c>
      <c r="C5">
        <f ca="1">COUNTIF(Summary!$D$2:$D$121,C$1)</f>
        <v>1</v>
      </c>
      <c r="D5">
        <f ca="1">COUNTIF(Summary!$D$2:$D$121,D$1)</f>
        <v>5</v>
      </c>
      <c r="E5">
        <f ca="1">COUNTIF(Summary!$D$2:$D$121,E$1)</f>
        <v>5</v>
      </c>
      <c r="F5">
        <f ca="1">COUNTIF(Summary!$C$2:$C$121,F$1)</f>
        <v>3</v>
      </c>
      <c r="G5">
        <f ca="1">IF(SUM(B5:F5)=0, "Empty", (B5*POWER(B$1,1)+C5*POWER(C$1,1)+D5*POWER(D$1,1)+E5*POWER(E$1,1)+F5*POWER(F$1,1))/SUM(B5:F5))</f>
        <v>3.7142857142857144</v>
      </c>
      <c r="H5">
        <f t="shared" ca="1" si="0"/>
        <v>1.9130479666226321</v>
      </c>
    </row>
  </sheetData>
  <autoFilter ref="A1:H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test_explainers.tree_iterative_</vt:lpstr>
      <vt:lpstr>Summary</vt:lpstr>
      <vt:lpstr>pivot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 Lanyado</dc:creator>
  <cp:lastModifiedBy>Coby</cp:lastModifiedBy>
  <dcterms:created xsi:type="dcterms:W3CDTF">2020-03-26T06:39:18Z</dcterms:created>
  <dcterms:modified xsi:type="dcterms:W3CDTF">2020-03-29T14:05:56Z</dcterms:modified>
</cp:coreProperties>
</file>