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s\Medika\Kuliah\Semester5\Sistem Mikroprosessor\Tugas\Tugas Presentasi\"/>
    </mc:Choice>
  </mc:AlternateContent>
  <xr:revisionPtr revIDLastSave="0" documentId="13_ncr:1_{3EFEB0D2-463E-4CD3-927C-DF7D38683630}" xr6:coauthVersionLast="36" xr6:coauthVersionMax="36" xr10:uidLastSave="{00000000-0000-0000-0000-000000000000}"/>
  <bookViews>
    <workbookView xWindow="0" yWindow="0" windowWidth="19200" windowHeight="6810" activeTab="1" xr2:uid="{7094057D-4649-4EE0-8920-BF048AEF503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8" i="2"/>
  <c r="I11" i="2" l="1"/>
  <c r="I10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2" i="2"/>
  <c r="E2" i="2"/>
  <c r="P18" i="2" l="1"/>
  <c r="P19" i="2"/>
  <c r="P20" i="2"/>
  <c r="P21" i="2"/>
  <c r="Q18" i="2"/>
  <c r="Q19" i="2"/>
  <c r="Q20" i="2"/>
  <c r="Q21" i="2"/>
  <c r="O21" i="2" l="1"/>
  <c r="O20" i="2"/>
  <c r="O19" i="2"/>
  <c r="O18" i="2"/>
  <c r="E21" i="2"/>
  <c r="F21" i="2" s="1"/>
  <c r="B21" i="2"/>
  <c r="C21" i="2" s="1"/>
  <c r="E20" i="2"/>
  <c r="B20" i="2"/>
  <c r="F20" i="2" s="1"/>
  <c r="E19" i="2"/>
  <c r="F19" i="2" s="1"/>
  <c r="B19" i="2"/>
  <c r="C19" i="2" s="1"/>
  <c r="E18" i="2"/>
  <c r="B18" i="2"/>
  <c r="E17" i="2"/>
  <c r="F17" i="2" s="1"/>
  <c r="B17" i="2"/>
  <c r="C17" i="2" s="1"/>
  <c r="E16" i="2"/>
  <c r="B16" i="2"/>
  <c r="F16" i="2" s="1"/>
  <c r="E15" i="2"/>
  <c r="F15" i="2" s="1"/>
  <c r="B15" i="2"/>
  <c r="C15" i="2" s="1"/>
  <c r="E14" i="2"/>
  <c r="B14" i="2"/>
  <c r="E13" i="2"/>
  <c r="F13" i="2" s="1"/>
  <c r="B13" i="2"/>
  <c r="C13" i="2" s="1"/>
  <c r="E12" i="2"/>
  <c r="B12" i="2"/>
  <c r="F12" i="2" s="1"/>
  <c r="E11" i="2"/>
  <c r="F11" i="2" s="1"/>
  <c r="B11" i="2"/>
  <c r="C11" i="2" s="1"/>
  <c r="E10" i="2"/>
  <c r="B10" i="2"/>
  <c r="E9" i="2"/>
  <c r="F9" i="2" s="1"/>
  <c r="B9" i="2"/>
  <c r="C9" i="2" s="1"/>
  <c r="E8" i="2"/>
  <c r="B8" i="2"/>
  <c r="F8" i="2" s="1"/>
  <c r="E7" i="2"/>
  <c r="F7" i="2" s="1"/>
  <c r="B7" i="2"/>
  <c r="C7" i="2" s="1"/>
  <c r="E6" i="2"/>
  <c r="B6" i="2"/>
  <c r="E5" i="2"/>
  <c r="F5" i="2" s="1"/>
  <c r="B5" i="2"/>
  <c r="C5" i="2" s="1"/>
  <c r="E4" i="2"/>
  <c r="B4" i="2"/>
  <c r="F4" i="2" s="1"/>
  <c r="E3" i="2"/>
  <c r="F3" i="2" s="1"/>
  <c r="B3" i="2"/>
  <c r="C3" i="2" s="1"/>
  <c r="B2" i="2"/>
  <c r="F2" i="2" s="1"/>
  <c r="F6" i="2" l="1"/>
  <c r="F10" i="2"/>
  <c r="F14" i="2"/>
  <c r="F18" i="2"/>
  <c r="C4" i="2"/>
  <c r="C6" i="2"/>
  <c r="C8" i="2"/>
  <c r="C10" i="2"/>
  <c r="C12" i="2"/>
  <c r="C14" i="2"/>
  <c r="C16" i="2"/>
  <c r="C18" i="2"/>
  <c r="C20" i="2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<sst xmlns="http://schemas.openxmlformats.org/spreadsheetml/2006/main" count="18" uniqueCount="10">
  <si>
    <t>jumlah ubin</t>
  </si>
  <si>
    <t>RRSI</t>
  </si>
  <si>
    <t>jarak</t>
  </si>
  <si>
    <t>log(jarak)</t>
  </si>
  <si>
    <t>A</t>
  </si>
  <si>
    <t>C</t>
  </si>
  <si>
    <t>Estimasi Jarak</t>
  </si>
  <si>
    <t>galat</t>
  </si>
  <si>
    <t>RSSI ideal</t>
  </si>
  <si>
    <t>galat 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</si>
</sst>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log(d)</a:t>
            </a:r>
            <a:r>
              <a:rPr lang="en-ID" baseline="0"/>
              <a:t> vs RSSI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181872146549924E-2"/>
                  <c:y val="-0.44022151587451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Sheet1!$C$2:$C$21</c:f>
              <c:numCache>
                <c:formatCode>General</c:formatCode>
                <c:ptCount val="20"/>
                <c:pt idx="0">
                  <c:v>-0.52287874528033762</c:v>
                </c:pt>
                <c:pt idx="1">
                  <c:v>-0.22184874961635639</c:v>
                </c:pt>
                <c:pt idx="2">
                  <c:v>-4.5757490560675171E-2</c:v>
                </c:pt>
                <c:pt idx="3">
                  <c:v>7.9181246047624818E-2</c:v>
                </c:pt>
                <c:pt idx="4">
                  <c:v>0.17609125905568124</c:v>
                </c:pt>
                <c:pt idx="5">
                  <c:v>0.25527250510330601</c:v>
                </c:pt>
                <c:pt idx="6">
                  <c:v>0.3222192947339193</c:v>
                </c:pt>
                <c:pt idx="7">
                  <c:v>0.38021124171160603</c:v>
                </c:pt>
                <c:pt idx="8">
                  <c:v>0.43136376415898725</c:v>
                </c:pt>
                <c:pt idx="9">
                  <c:v>0.47712125471966244</c:v>
                </c:pt>
                <c:pt idx="10">
                  <c:v>0.51851393987788741</c:v>
                </c:pt>
                <c:pt idx="11">
                  <c:v>0.55630250076728727</c:v>
                </c:pt>
                <c:pt idx="12">
                  <c:v>0.59106460702649921</c:v>
                </c:pt>
                <c:pt idx="13">
                  <c:v>0.62324929039790045</c:v>
                </c:pt>
                <c:pt idx="14">
                  <c:v>0.65321251377534373</c:v>
                </c:pt>
                <c:pt idx="15">
                  <c:v>0.68124123737558717</c:v>
                </c:pt>
                <c:pt idx="16">
                  <c:v>0.70757017609793638</c:v>
                </c:pt>
                <c:pt idx="17">
                  <c:v>0.7323937598229685</c:v>
                </c:pt>
                <c:pt idx="18">
                  <c:v>0.75587485567249146</c:v>
                </c:pt>
                <c:pt idx="19">
                  <c:v>0.77815125038364363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-55</c:v>
                </c:pt>
                <c:pt idx="1">
                  <c:v>-63</c:v>
                </c:pt>
                <c:pt idx="2">
                  <c:v>-63</c:v>
                </c:pt>
                <c:pt idx="3">
                  <c:v>-71</c:v>
                </c:pt>
                <c:pt idx="4">
                  <c:v>-71</c:v>
                </c:pt>
                <c:pt idx="5">
                  <c:v>-75</c:v>
                </c:pt>
                <c:pt idx="6">
                  <c:v>-77</c:v>
                </c:pt>
                <c:pt idx="7">
                  <c:v>-79</c:v>
                </c:pt>
                <c:pt idx="8">
                  <c:v>-75</c:v>
                </c:pt>
                <c:pt idx="9">
                  <c:v>-84</c:v>
                </c:pt>
                <c:pt idx="10">
                  <c:v>-86</c:v>
                </c:pt>
                <c:pt idx="11">
                  <c:v>-84</c:v>
                </c:pt>
                <c:pt idx="12">
                  <c:v>-80</c:v>
                </c:pt>
                <c:pt idx="13">
                  <c:v>-81</c:v>
                </c:pt>
                <c:pt idx="14">
                  <c:v>-79</c:v>
                </c:pt>
                <c:pt idx="15">
                  <c:v>-79</c:v>
                </c:pt>
                <c:pt idx="16">
                  <c:v>-86</c:v>
                </c:pt>
                <c:pt idx="17">
                  <c:v>-85</c:v>
                </c:pt>
                <c:pt idx="18">
                  <c:v>-83</c:v>
                </c:pt>
                <c:pt idx="19">
                  <c:v>-85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B-4373-B773-98997D122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227904"/>
        <c:axId val="1567916640"/>
      </c:scatterChart>
      <c:valAx>
        <c:axId val="1688227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16640"/>
        <c:crosses val="autoZero"/>
        <c:crossBetween val="midCat"/>
      </c:valAx>
      <c:valAx>
        <c:axId val="15679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2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log(d)</a:t>
            </a:r>
            <a:r>
              <a:rPr lang="en-ID" baseline="0"/>
              <a:t> vs RSSI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181872146549924E-2"/>
                  <c:y val="-0.44022151587451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Sheet1!$C$2:$C$21</c:f>
              <c:numCache>
                <c:formatCode>General</c:formatCode>
                <c:ptCount val="20"/>
                <c:pt idx="0">
                  <c:v>-0.52287874528033762</c:v>
                </c:pt>
                <c:pt idx="1">
                  <c:v>-0.22184874961635639</c:v>
                </c:pt>
                <c:pt idx="2">
                  <c:v>-4.5757490560675171E-2</c:v>
                </c:pt>
                <c:pt idx="3">
                  <c:v>7.9181246047624818E-2</c:v>
                </c:pt>
                <c:pt idx="4">
                  <c:v>0.17609125905568124</c:v>
                </c:pt>
                <c:pt idx="5">
                  <c:v>0.25527250510330601</c:v>
                </c:pt>
                <c:pt idx="6">
                  <c:v>0.3222192947339193</c:v>
                </c:pt>
                <c:pt idx="7">
                  <c:v>0.38021124171160603</c:v>
                </c:pt>
                <c:pt idx="8">
                  <c:v>0.43136376415898725</c:v>
                </c:pt>
                <c:pt idx="9">
                  <c:v>0.47712125471966244</c:v>
                </c:pt>
                <c:pt idx="10">
                  <c:v>0.51851393987788741</c:v>
                </c:pt>
                <c:pt idx="11">
                  <c:v>0.55630250076728727</c:v>
                </c:pt>
                <c:pt idx="12">
                  <c:v>0.59106460702649921</c:v>
                </c:pt>
                <c:pt idx="13">
                  <c:v>0.62324929039790045</c:v>
                </c:pt>
                <c:pt idx="14">
                  <c:v>0.65321251377534373</c:v>
                </c:pt>
                <c:pt idx="15">
                  <c:v>0.68124123737558717</c:v>
                </c:pt>
                <c:pt idx="16">
                  <c:v>0.70757017609793638</c:v>
                </c:pt>
                <c:pt idx="17">
                  <c:v>0.7323937598229685</c:v>
                </c:pt>
                <c:pt idx="18">
                  <c:v>0.75587485567249146</c:v>
                </c:pt>
                <c:pt idx="19">
                  <c:v>0.77815125038364363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-55</c:v>
                </c:pt>
                <c:pt idx="1">
                  <c:v>-63</c:v>
                </c:pt>
                <c:pt idx="2">
                  <c:v>-63</c:v>
                </c:pt>
                <c:pt idx="3">
                  <c:v>-71</c:v>
                </c:pt>
                <c:pt idx="4">
                  <c:v>-71</c:v>
                </c:pt>
                <c:pt idx="5">
                  <c:v>-75</c:v>
                </c:pt>
                <c:pt idx="6">
                  <c:v>-77</c:v>
                </c:pt>
                <c:pt idx="7">
                  <c:v>-79</c:v>
                </c:pt>
                <c:pt idx="8">
                  <c:v>-75</c:v>
                </c:pt>
                <c:pt idx="9">
                  <c:v>-84</c:v>
                </c:pt>
                <c:pt idx="10">
                  <c:v>-86</c:v>
                </c:pt>
                <c:pt idx="11">
                  <c:v>-84</c:v>
                </c:pt>
                <c:pt idx="12">
                  <c:v>-80</c:v>
                </c:pt>
                <c:pt idx="13">
                  <c:v>-81</c:v>
                </c:pt>
                <c:pt idx="14">
                  <c:v>-79</c:v>
                </c:pt>
                <c:pt idx="15">
                  <c:v>-79</c:v>
                </c:pt>
                <c:pt idx="16">
                  <c:v>-86</c:v>
                </c:pt>
                <c:pt idx="17">
                  <c:v>-85</c:v>
                </c:pt>
                <c:pt idx="18">
                  <c:v>-83</c:v>
                </c:pt>
                <c:pt idx="19">
                  <c:v>-85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B-4DB1-AFFE-EDDBA57FC1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Sheet2!$C$2:$C$21</c:f>
              <c:numCache>
                <c:formatCode>General</c:formatCode>
                <c:ptCount val="20"/>
                <c:pt idx="0">
                  <c:v>-0.52287874528033762</c:v>
                </c:pt>
                <c:pt idx="1">
                  <c:v>-0.22184874961635639</c:v>
                </c:pt>
                <c:pt idx="2">
                  <c:v>-4.5757490560675171E-2</c:v>
                </c:pt>
                <c:pt idx="3">
                  <c:v>7.9181246047624818E-2</c:v>
                </c:pt>
                <c:pt idx="4">
                  <c:v>0.17609125905568124</c:v>
                </c:pt>
                <c:pt idx="5">
                  <c:v>0.25527250510330601</c:v>
                </c:pt>
                <c:pt idx="6">
                  <c:v>0.3222192947339193</c:v>
                </c:pt>
                <c:pt idx="7">
                  <c:v>0.38021124171160603</c:v>
                </c:pt>
                <c:pt idx="8">
                  <c:v>0.43136376415898725</c:v>
                </c:pt>
                <c:pt idx="9">
                  <c:v>0.47712125471966244</c:v>
                </c:pt>
                <c:pt idx="10">
                  <c:v>0.51851393987788741</c:v>
                </c:pt>
                <c:pt idx="11">
                  <c:v>0.55630250076728727</c:v>
                </c:pt>
                <c:pt idx="12">
                  <c:v>0.59106460702649921</c:v>
                </c:pt>
                <c:pt idx="13">
                  <c:v>0.62324929039790045</c:v>
                </c:pt>
                <c:pt idx="14">
                  <c:v>0.65321251377534373</c:v>
                </c:pt>
                <c:pt idx="15">
                  <c:v>0.68124123737558717</c:v>
                </c:pt>
                <c:pt idx="16">
                  <c:v>0.70757017609793638</c:v>
                </c:pt>
                <c:pt idx="17">
                  <c:v>0.7323937598229685</c:v>
                </c:pt>
                <c:pt idx="18">
                  <c:v>0.75587485567249146</c:v>
                </c:pt>
                <c:pt idx="19">
                  <c:v>0.77815125038364363</c:v>
                </c:pt>
              </c:numCache>
            </c:numRef>
          </c:xVal>
          <c:yVal>
            <c:numRef>
              <c:f>Sheet2!$O$2:$O$21</c:f>
              <c:numCache>
                <c:formatCode>General</c:formatCode>
                <c:ptCount val="20"/>
                <c:pt idx="16">
                  <c:v>-84.218709287120362</c:v>
                </c:pt>
                <c:pt idx="17">
                  <c:v>-84.790619832561376</c:v>
                </c:pt>
                <c:pt idx="18">
                  <c:v>-85.331600799838526</c:v>
                </c:pt>
                <c:pt idx="19">
                  <c:v>-85.844826657588769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8B-4DB1-AFFE-EDDBA57FC1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368082977858639E-2"/>
                  <c:y val="-0.43107451333414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Sheet2!$P$2:$P$21</c:f>
              <c:numCache>
                <c:formatCode>General</c:formatCode>
                <c:ptCount val="20"/>
                <c:pt idx="16">
                  <c:v>0.68067464241628917</c:v>
                </c:pt>
                <c:pt idx="17">
                  <c:v>0.70706839109883068</c:v>
                </c:pt>
                <c:pt idx="18">
                  <c:v>0.73194626386446549</c:v>
                </c:pt>
                <c:pt idx="19">
                  <c:v>0.75547328862636787</c:v>
                </c:pt>
              </c:numCache>
            </c:numRef>
          </c:xVal>
          <c:yVal>
            <c:numRef>
              <c:f>Sheet2!$Q$2:$Q$21</c:f>
              <c:numCache>
                <c:formatCode>General</c:formatCode>
                <c:ptCount val="20"/>
                <c:pt idx="16">
                  <c:v>-81.333333333333329</c:v>
                </c:pt>
                <c:pt idx="17">
                  <c:v>-83.333333333333329</c:v>
                </c:pt>
                <c:pt idx="18">
                  <c:v>-84.666666666666671</c:v>
                </c:pt>
                <c:pt idx="19">
                  <c:v>-84.333333333333329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8B-4DB1-AFFE-EDDBA57FC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227904"/>
        <c:axId val="1567916640"/>
      </c:scatterChart>
      <c:valAx>
        <c:axId val="1688227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16640"/>
        <c:crosses val="autoZero"/>
        <c:crossBetween val="midCat"/>
      </c:valAx>
      <c:valAx>
        <c:axId val="15679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2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103188</xdr:colOff>
      <xdr:row>3</xdr:row>
      <xdr:rowOff>28045</xdr:rowOff>
    </xdr:from>
    <xdr:to>
      <xdr:col>13</xdr:col>
      <xdr:colOff>132292</xdr:colOff>
      <xdr:row>18</xdr:row>
      <xdr:rowOff>75142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D256-2AD1-402E-BE1E-223C1AC5A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224574</xdr:colOff>
      <xdr:row>1</xdr:row>
      <xdr:rowOff>15486</xdr:rowOff>
    </xdr:from>
    <xdr:to>
      <xdr:col>24</xdr:col>
      <xdr:colOff>46464</xdr:colOff>
      <xdr:row>20</xdr:row>
      <xdr:rowOff>185851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5A405-FB1A-47BA-AE76-14B3D889D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A537-712C-49DC-92C6-5891E4F71E8F}">
  <dimension ref="A1:I21"/>
  <sheetViews>
    <sheetView zoomScale="80" zoomScaleNormal="80" workbookViewId="0">
      <selection sqref="A1:M21"/>
    </sheetView>
  </sheetViews>
  <sheetFormatPr defaultRowHeight="14.5" x14ac:dyDescent="0.35"/>
  <cols>
    <col min="1" max="1" width="13.81640625" customWidth="1"/>
    <col min="5" max="5" width="12.26953125" bestFit="1" customWidth="1"/>
    <col min="6" max="6" width="21.08984375" customWidth="1"/>
    <col min="7" max="7" width="12.26953125" bestFit="1" customWidth="1"/>
  </cols>
  <sheetData>
    <row r="1" spans="1:9" x14ac:dyDescent="0.35">
      <c r="A1" t="s">
        <v>0</v>
      </c>
      <c r="B1" t="s">
        <v>2</v>
      </c>
      <c r="C1" t="s">
        <v>3</v>
      </c>
      <c r="D1" t="s">
        <v>1</v>
      </c>
      <c r="E1" t="s">
        <v>6</v>
      </c>
      <c r="F1" t="s">
        <v>7</v>
      </c>
      <c r="H1" t="s">
        <v>4</v>
      </c>
      <c r="I1">
        <v>23.039000000000001</v>
      </c>
    </row>
    <row r="2" spans="1:9" x14ac:dyDescent="0.35">
      <c r="A2">
        <v>1</v>
      </c>
      <c r="B2">
        <f>0.3*A2</f>
        <v>0.3</v>
      </c>
      <c r="C2">
        <f>LOG(B2)</f>
        <v>-0.52287874528033762</v>
      </c>
      <c r="D2">
        <v>-55</v>
      </c>
      <c r="E2" s="2">
        <f t="shared" ref="E2:E21" si="0">10^((D2-$I$2)/-$I$1)</f>
        <v>0.27500588354136257</v>
      </c>
      <c r="F2" s="1">
        <f>ABS(B2-E2)/B2</f>
        <v>8.3313721528791393E-2</v>
      </c>
      <c r="H2" t="s">
        <v>5</v>
      </c>
      <c r="I2">
        <v>-67.917000000000002</v>
      </c>
    </row>
    <row r="3" spans="1:9" x14ac:dyDescent="0.35">
      <c r="A3">
        <v>2</v>
      </c>
      <c r="B3">
        <f t="shared" ref="B3:B21" si="1">0.3*A3</f>
        <v>0.6</v>
      </c>
      <c r="C3">
        <f t="shared" ref="C3:C21" si="2">LOG(B3)</f>
        <v>-0.22184874961635639</v>
      </c>
      <c r="D3">
        <v>-63</v>
      </c>
      <c r="E3" s="2">
        <f t="shared" si="0"/>
        <v>0.61175746649170548</v>
      </c>
      <c r="F3" s="1">
        <f t="shared" ref="F3:F21" si="3">ABS(B3-E3)/B3</f>
        <v>1.9595777486175841E-2</v>
      </c>
    </row>
    <row r="4" spans="1:9" x14ac:dyDescent="0.35">
      <c r="A4">
        <v>3</v>
      </c>
      <c r="B4">
        <f t="shared" si="1"/>
        <v>0.89999999999999991</v>
      </c>
      <c r="C4">
        <f t="shared" si="2"/>
        <v>-4.5757490560675171E-2</v>
      </c>
      <c r="D4">
        <v>-63</v>
      </c>
      <c r="E4" s="2">
        <f t="shared" si="0"/>
        <v>0.61175746649170548</v>
      </c>
      <c r="F4" s="1">
        <f t="shared" si="3"/>
        <v>0.32026948167588271</v>
      </c>
    </row>
    <row r="5" spans="1:9" x14ac:dyDescent="0.35">
      <c r="A5">
        <v>4</v>
      </c>
      <c r="B5">
        <f t="shared" si="1"/>
        <v>1.2</v>
      </c>
      <c r="C5">
        <f t="shared" si="2"/>
        <v>7.9181246047624818E-2</v>
      </c>
      <c r="D5">
        <v>-71</v>
      </c>
      <c r="E5" s="2">
        <f t="shared" si="0"/>
        <v>1.3608697857260972</v>
      </c>
      <c r="F5" s="1">
        <f t="shared" si="3"/>
        <v>0.13405815477174771</v>
      </c>
    </row>
    <row r="6" spans="1:9" x14ac:dyDescent="0.35">
      <c r="A6">
        <v>5</v>
      </c>
      <c r="B6">
        <f t="shared" si="1"/>
        <v>1.5</v>
      </c>
      <c r="C6">
        <f t="shared" si="2"/>
        <v>0.17609125905568124</v>
      </c>
      <c r="D6">
        <v>-71</v>
      </c>
      <c r="E6" s="2">
        <f t="shared" si="0"/>
        <v>1.3608697857260972</v>
      </c>
      <c r="F6" s="1">
        <f t="shared" si="3"/>
        <v>9.2753476182601879E-2</v>
      </c>
    </row>
    <row r="7" spans="1:9" x14ac:dyDescent="0.35">
      <c r="A7">
        <v>6</v>
      </c>
      <c r="B7">
        <f t="shared" si="1"/>
        <v>1.7999999999999998</v>
      </c>
      <c r="C7">
        <f t="shared" si="2"/>
        <v>0.25527250510330601</v>
      </c>
      <c r="D7">
        <v>-75</v>
      </c>
      <c r="E7" s="2">
        <f t="shared" si="0"/>
        <v>2.0297157350987831</v>
      </c>
      <c r="F7" s="1">
        <f t="shared" si="3"/>
        <v>0.12761985283265739</v>
      </c>
    </row>
    <row r="8" spans="1:9" x14ac:dyDescent="0.35">
      <c r="A8">
        <v>7</v>
      </c>
      <c r="B8">
        <f t="shared" si="1"/>
        <v>2.1</v>
      </c>
      <c r="C8">
        <f t="shared" si="2"/>
        <v>0.3222192947339193</v>
      </c>
      <c r="D8">
        <v>-77</v>
      </c>
      <c r="E8" s="2">
        <f t="shared" si="0"/>
        <v>2.4788174334221145</v>
      </c>
      <c r="F8" s="1">
        <f t="shared" si="3"/>
        <v>0.18038925401053066</v>
      </c>
    </row>
    <row r="9" spans="1:9" x14ac:dyDescent="0.35">
      <c r="A9">
        <v>8</v>
      </c>
      <c r="B9">
        <f t="shared" si="1"/>
        <v>2.4</v>
      </c>
      <c r="C9">
        <f t="shared" si="2"/>
        <v>0.38021124171160603</v>
      </c>
      <c r="D9">
        <v>-79</v>
      </c>
      <c r="E9" s="2">
        <f t="shared" si="0"/>
        <v>3.0272888769512116</v>
      </c>
      <c r="F9" s="1">
        <f t="shared" si="3"/>
        <v>0.26137036539633823</v>
      </c>
    </row>
    <row r="10" spans="1:9" x14ac:dyDescent="0.35">
      <c r="A10">
        <v>9</v>
      </c>
      <c r="B10">
        <f t="shared" si="1"/>
        <v>2.6999999999999997</v>
      </c>
      <c r="C10">
        <f t="shared" si="2"/>
        <v>0.43136376415898725</v>
      </c>
      <c r="D10">
        <v>-75</v>
      </c>
      <c r="E10" s="2">
        <f t="shared" si="0"/>
        <v>2.0297157350987831</v>
      </c>
      <c r="F10" s="1">
        <f t="shared" si="3"/>
        <v>0.24825343144489506</v>
      </c>
    </row>
    <row r="11" spans="1:9" x14ac:dyDescent="0.35">
      <c r="A11">
        <v>10</v>
      </c>
      <c r="B11">
        <f t="shared" si="1"/>
        <v>3</v>
      </c>
      <c r="C11">
        <f t="shared" si="2"/>
        <v>0.47712125471966244</v>
      </c>
      <c r="D11">
        <v>-84</v>
      </c>
      <c r="E11" s="2">
        <f t="shared" si="0"/>
        <v>4.9897314637414576</v>
      </c>
      <c r="F11" s="1">
        <f t="shared" si="3"/>
        <v>0.66324382124715253</v>
      </c>
    </row>
    <row r="12" spans="1:9" x14ac:dyDescent="0.35">
      <c r="A12">
        <v>11</v>
      </c>
      <c r="B12">
        <f t="shared" si="1"/>
        <v>3.3</v>
      </c>
      <c r="C12">
        <f t="shared" si="2"/>
        <v>0.51851393987788741</v>
      </c>
      <c r="D12">
        <v>-86</v>
      </c>
      <c r="E12" s="2">
        <f t="shared" si="0"/>
        <v>6.0937761512772655</v>
      </c>
      <c r="F12" s="1">
        <f t="shared" si="3"/>
        <v>0.84659883372038358</v>
      </c>
    </row>
    <row r="13" spans="1:9" x14ac:dyDescent="0.35">
      <c r="A13">
        <v>12</v>
      </c>
      <c r="B13">
        <f t="shared" si="1"/>
        <v>3.5999999999999996</v>
      </c>
      <c r="C13">
        <f t="shared" si="2"/>
        <v>0.55630250076728727</v>
      </c>
      <c r="D13">
        <v>-84</v>
      </c>
      <c r="E13" s="2">
        <f t="shared" si="0"/>
        <v>4.9897314637414576</v>
      </c>
      <c r="F13" s="1">
        <f t="shared" si="3"/>
        <v>0.38603651770596059</v>
      </c>
    </row>
    <row r="14" spans="1:9" x14ac:dyDescent="0.35">
      <c r="A14">
        <v>13</v>
      </c>
      <c r="B14">
        <f t="shared" si="1"/>
        <v>3.9</v>
      </c>
      <c r="C14">
        <f t="shared" si="2"/>
        <v>0.59106460702649921</v>
      </c>
      <c r="D14">
        <v>-80</v>
      </c>
      <c r="E14" s="2">
        <f t="shared" si="0"/>
        <v>3.3454806850389445</v>
      </c>
      <c r="F14" s="1">
        <f t="shared" si="3"/>
        <v>0.14218443973360395</v>
      </c>
    </row>
    <row r="15" spans="1:9" x14ac:dyDescent="0.35">
      <c r="A15">
        <v>14</v>
      </c>
      <c r="B15">
        <f t="shared" si="1"/>
        <v>4.2</v>
      </c>
      <c r="C15">
        <f t="shared" si="2"/>
        <v>0.62324929039790045</v>
      </c>
      <c r="D15">
        <v>-81</v>
      </c>
      <c r="E15" s="2">
        <f t="shared" si="0"/>
        <v>3.6971169481653083</v>
      </c>
      <c r="F15" s="1">
        <f t="shared" si="3"/>
        <v>0.1197340599606409</v>
      </c>
    </row>
    <row r="16" spans="1:9" x14ac:dyDescent="0.35">
      <c r="A16">
        <v>15</v>
      </c>
      <c r="B16">
        <f t="shared" si="1"/>
        <v>4.5</v>
      </c>
      <c r="C16">
        <f t="shared" si="2"/>
        <v>0.65321251377534373</v>
      </c>
      <c r="D16">
        <v>-79</v>
      </c>
      <c r="E16" s="2">
        <f t="shared" si="0"/>
        <v>3.0272888769512116</v>
      </c>
      <c r="F16" s="1">
        <f t="shared" si="3"/>
        <v>0.32726913845528632</v>
      </c>
    </row>
    <row r="17" spans="1:6" x14ac:dyDescent="0.35">
      <c r="A17">
        <v>16</v>
      </c>
      <c r="B17">
        <f t="shared" si="1"/>
        <v>4.8</v>
      </c>
      <c r="C17">
        <f t="shared" si="2"/>
        <v>0.68124123737558717</v>
      </c>
      <c r="D17">
        <v>-79</v>
      </c>
      <c r="E17" s="2">
        <f t="shared" si="0"/>
        <v>3.0272888769512116</v>
      </c>
      <c r="F17" s="1">
        <f t="shared" si="3"/>
        <v>0.36931481730183091</v>
      </c>
    </row>
    <row r="18" spans="1:6" x14ac:dyDescent="0.35">
      <c r="A18">
        <v>17</v>
      </c>
      <c r="B18">
        <f t="shared" si="1"/>
        <v>5.0999999999999996</v>
      </c>
      <c r="C18">
        <f t="shared" si="2"/>
        <v>0.70757017609793638</v>
      </c>
      <c r="D18">
        <v>-86</v>
      </c>
      <c r="E18" s="2">
        <f t="shared" si="0"/>
        <v>6.0937761512772655</v>
      </c>
      <c r="F18" s="1">
        <f t="shared" si="3"/>
        <v>0.19485806887789528</v>
      </c>
    </row>
    <row r="19" spans="1:6" x14ac:dyDescent="0.35">
      <c r="A19">
        <v>18</v>
      </c>
      <c r="B19">
        <f t="shared" si="1"/>
        <v>5.3999999999999995</v>
      </c>
      <c r="C19">
        <f t="shared" si="2"/>
        <v>0.7323937598229685</v>
      </c>
      <c r="D19">
        <v>-85</v>
      </c>
      <c r="E19" s="2">
        <f t="shared" si="0"/>
        <v>5.5141913817916688</v>
      </c>
      <c r="F19" s="1">
        <f t="shared" si="3"/>
        <v>2.1146552183642468E-2</v>
      </c>
    </row>
    <row r="20" spans="1:6" x14ac:dyDescent="0.35">
      <c r="A20">
        <v>19</v>
      </c>
      <c r="B20">
        <f t="shared" si="1"/>
        <v>5.7</v>
      </c>
      <c r="C20">
        <f t="shared" si="2"/>
        <v>0.75587485567249146</v>
      </c>
      <c r="D20">
        <v>-83</v>
      </c>
      <c r="E20" s="2">
        <f t="shared" si="0"/>
        <v>4.5151534207653521</v>
      </c>
      <c r="F20" s="1">
        <f t="shared" si="3"/>
        <v>0.20786782091835931</v>
      </c>
    </row>
    <row r="21" spans="1:6" x14ac:dyDescent="0.35">
      <c r="A21">
        <v>20</v>
      </c>
      <c r="B21">
        <f t="shared" si="1"/>
        <v>6</v>
      </c>
      <c r="C21">
        <f t="shared" si="2"/>
        <v>0.77815125038364363</v>
      </c>
      <c r="D21">
        <v>-85</v>
      </c>
      <c r="E21" s="2">
        <f t="shared" si="0"/>
        <v>5.5141913817916688</v>
      </c>
      <c r="F21" s="1">
        <f t="shared" si="3"/>
        <v>8.0968103034721864E-2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AA6CF-BC93-43C3-9132-B0A4EED4E2F0}">
  <dimension ref="A1:Q21"/>
  <sheetViews>
    <sheetView tabSelected="1" zoomScale="82" zoomScaleNormal="82" workbookViewId="0">
      <selection activeCell="J8" sqref="J8:J9"/>
    </sheetView>
  </sheetViews>
  <sheetFormatPr defaultRowHeight="14.5" x14ac:dyDescent="0.35"/>
  <sheetData>
    <row r="1" spans="1:10" x14ac:dyDescent="0.35">
      <c r="A1" t="s">
        <v>0</v>
      </c>
      <c r="B1" t="s">
        <v>2</v>
      </c>
      <c r="C1" t="s">
        <v>3</v>
      </c>
      <c r="D1" t="s">
        <v>1</v>
      </c>
      <c r="E1" t="s">
        <v>6</v>
      </c>
      <c r="F1" t="s">
        <v>7</v>
      </c>
      <c r="G1" t="s">
        <v>8</v>
      </c>
      <c r="H1" t="s">
        <v>9</v>
      </c>
      <c r="I1" t="s">
        <v>4</v>
      </c>
      <c r="J1">
        <v>23.039000000000001</v>
      </c>
    </row>
    <row r="2" spans="1:10" x14ac:dyDescent="0.35">
      <c r="A2">
        <v>1</v>
      </c>
      <c r="B2">
        <f>0.3*A2</f>
        <v>0.3</v>
      </c>
      <c r="C2">
        <f>LOG(B2)</f>
        <v>-0.52287874528033762</v>
      </c>
      <c r="D2">
        <v>-55</v>
      </c>
      <c r="E2" s="2">
        <f t="shared" ref="E2:E21" si="0">10^((D2-$J$2)/-$J$1)</f>
        <v>0.27500588354136257</v>
      </c>
      <c r="F2" s="1">
        <f>ABS(B2-E2)/B2</f>
        <v>8.3313721528791393E-2</v>
      </c>
      <c r="G2">
        <f>-$J$1*LOG(B2)+$J$2</f>
        <v>-55.870396587486304</v>
      </c>
      <c r="H2">
        <f>ABS(D2-G2)</f>
        <v>0.87039658748630444</v>
      </c>
      <c r="I2" t="s">
        <v>5</v>
      </c>
      <c r="J2">
        <v>-67.917000000000002</v>
      </c>
    </row>
    <row r="3" spans="1:10" x14ac:dyDescent="0.35">
      <c r="A3">
        <v>2</v>
      </c>
      <c r="B3">
        <f t="shared" ref="B3:B21" si="1">0.3*A3</f>
        <v>0.6</v>
      </c>
      <c r="C3">
        <f t="shared" ref="C3:C21" si="2">LOG(B3)</f>
        <v>-0.22184874961635639</v>
      </c>
      <c r="D3">
        <v>-63</v>
      </c>
      <c r="E3" s="2">
        <f t="shared" si="0"/>
        <v>0.61175746649170548</v>
      </c>
      <c r="F3" s="1">
        <f t="shared" ref="F3:F21" si="3">ABS(B3-E3)/B3</f>
        <v>1.9595777486175841E-2</v>
      </c>
      <c r="G3">
        <f t="shared" ref="G3:G21" si="4">-$J$1*LOG(B3)+$J$2</f>
        <v>-62.805826657588767</v>
      </c>
      <c r="H3">
        <f t="shared" ref="H3:H21" si="5">ABS(D3-G3)</f>
        <v>0.19417334241123285</v>
      </c>
    </row>
    <row r="4" spans="1:10" x14ac:dyDescent="0.35">
      <c r="A4">
        <v>3</v>
      </c>
      <c r="B4">
        <f t="shared" si="1"/>
        <v>0.89999999999999991</v>
      </c>
      <c r="C4">
        <f t="shared" si="2"/>
        <v>-4.5757490560675171E-2</v>
      </c>
      <c r="D4">
        <v>-63</v>
      </c>
      <c r="E4" s="2">
        <f t="shared" si="0"/>
        <v>0.61175746649170548</v>
      </c>
      <c r="F4" s="1">
        <f t="shared" si="3"/>
        <v>0.32026948167588271</v>
      </c>
      <c r="G4">
        <f t="shared" si="4"/>
        <v>-66.862793174972609</v>
      </c>
      <c r="H4">
        <f t="shared" si="5"/>
        <v>3.8627931749726088</v>
      </c>
    </row>
    <row r="5" spans="1:10" x14ac:dyDescent="0.35">
      <c r="A5">
        <v>4</v>
      </c>
      <c r="B5">
        <f t="shared" si="1"/>
        <v>1.2</v>
      </c>
      <c r="C5">
        <f t="shared" si="2"/>
        <v>7.9181246047624818E-2</v>
      </c>
      <c r="D5">
        <v>-71</v>
      </c>
      <c r="E5" s="2">
        <f t="shared" si="0"/>
        <v>1.3608697857260972</v>
      </c>
      <c r="F5" s="1">
        <f t="shared" si="3"/>
        <v>0.13405815477174771</v>
      </c>
      <c r="G5">
        <f t="shared" si="4"/>
        <v>-69.741256727691223</v>
      </c>
      <c r="H5">
        <f t="shared" si="5"/>
        <v>1.2587432723087773</v>
      </c>
    </row>
    <row r="6" spans="1:10" x14ac:dyDescent="0.35">
      <c r="A6">
        <v>5</v>
      </c>
      <c r="B6">
        <f t="shared" si="1"/>
        <v>1.5</v>
      </c>
      <c r="C6">
        <f t="shared" si="2"/>
        <v>0.17609125905568124</v>
      </c>
      <c r="D6">
        <v>-71</v>
      </c>
      <c r="E6" s="2">
        <f t="shared" si="0"/>
        <v>1.3608697857260972</v>
      </c>
      <c r="F6" s="1">
        <f t="shared" si="3"/>
        <v>9.2753476182601879E-2</v>
      </c>
      <c r="G6">
        <f t="shared" si="4"/>
        <v>-71.973966517383843</v>
      </c>
      <c r="H6">
        <f t="shared" si="5"/>
        <v>0.97396651738384321</v>
      </c>
    </row>
    <row r="7" spans="1:10" x14ac:dyDescent="0.35">
      <c r="A7">
        <v>6</v>
      </c>
      <c r="B7">
        <f t="shared" si="1"/>
        <v>1.7999999999999998</v>
      </c>
      <c r="C7">
        <f t="shared" si="2"/>
        <v>0.25527250510330601</v>
      </c>
      <c r="D7">
        <v>-75</v>
      </c>
      <c r="E7" s="2">
        <f t="shared" si="0"/>
        <v>2.0297157350987831</v>
      </c>
      <c r="F7" s="1">
        <f t="shared" si="3"/>
        <v>0.12761985283265739</v>
      </c>
      <c r="G7">
        <f t="shared" si="4"/>
        <v>-73.798223245075064</v>
      </c>
      <c r="H7">
        <f t="shared" si="5"/>
        <v>1.2017767549249356</v>
      </c>
    </row>
    <row r="8" spans="1:10" x14ac:dyDescent="0.35">
      <c r="A8">
        <v>7</v>
      </c>
      <c r="B8">
        <f t="shared" si="1"/>
        <v>2.1</v>
      </c>
      <c r="C8">
        <f t="shared" si="2"/>
        <v>0.3222192947339193</v>
      </c>
      <c r="D8">
        <v>-77</v>
      </c>
      <c r="E8" s="2">
        <f t="shared" si="0"/>
        <v>2.4788174334221145</v>
      </c>
      <c r="F8" s="1">
        <f t="shared" si="3"/>
        <v>0.18038925401053066</v>
      </c>
      <c r="G8">
        <f t="shared" si="4"/>
        <v>-75.340610331374762</v>
      </c>
      <c r="H8">
        <f t="shared" si="5"/>
        <v>1.6593896686252378</v>
      </c>
      <c r="J8">
        <f>AVERAGE(H2:H9)</f>
        <v>1.5430690650399059</v>
      </c>
    </row>
    <row r="9" spans="1:10" x14ac:dyDescent="0.35">
      <c r="A9">
        <v>8</v>
      </c>
      <c r="B9">
        <f t="shared" si="1"/>
        <v>2.4</v>
      </c>
      <c r="C9">
        <f t="shared" si="2"/>
        <v>0.38021124171160603</v>
      </c>
      <c r="D9">
        <v>-79</v>
      </c>
      <c r="E9" s="2">
        <f t="shared" si="0"/>
        <v>3.0272888769512116</v>
      </c>
      <c r="F9" s="1">
        <f t="shared" si="3"/>
        <v>0.26137036539633823</v>
      </c>
      <c r="G9">
        <f t="shared" si="4"/>
        <v>-76.676686797793693</v>
      </c>
      <c r="H9">
        <f t="shared" si="5"/>
        <v>2.3233132022063074</v>
      </c>
      <c r="J9">
        <f>_xlfn.STDEV.S(H2:H9)</f>
        <v>1.1210096585726712</v>
      </c>
    </row>
    <row r="10" spans="1:10" x14ac:dyDescent="0.35">
      <c r="A10">
        <v>9</v>
      </c>
      <c r="B10">
        <f t="shared" si="1"/>
        <v>2.6999999999999997</v>
      </c>
      <c r="C10">
        <f t="shared" si="2"/>
        <v>0.43136376415898725</v>
      </c>
      <c r="D10">
        <v>-75</v>
      </c>
      <c r="E10" s="2">
        <f t="shared" si="0"/>
        <v>2.0297157350987831</v>
      </c>
      <c r="F10" s="1">
        <f t="shared" si="3"/>
        <v>0.24825343144489506</v>
      </c>
      <c r="G10">
        <f t="shared" si="4"/>
        <v>-77.855189762458906</v>
      </c>
      <c r="H10">
        <f t="shared" si="5"/>
        <v>2.855189762458906</v>
      </c>
      <c r="I10">
        <f>AVERAGE(H2:H21)</f>
        <v>2.3124902956270144</v>
      </c>
    </row>
    <row r="11" spans="1:10" x14ac:dyDescent="0.35">
      <c r="A11">
        <v>10</v>
      </c>
      <c r="B11">
        <f t="shared" si="1"/>
        <v>3</v>
      </c>
      <c r="C11">
        <f t="shared" si="2"/>
        <v>0.47712125471966244</v>
      </c>
      <c r="D11">
        <v>-84</v>
      </c>
      <c r="E11" s="2">
        <f t="shared" si="0"/>
        <v>4.9897314637414576</v>
      </c>
      <c r="F11" s="1">
        <f t="shared" si="3"/>
        <v>0.66324382124715253</v>
      </c>
      <c r="G11">
        <f t="shared" si="4"/>
        <v>-78.909396587486299</v>
      </c>
      <c r="H11">
        <f t="shared" si="5"/>
        <v>5.0906034125137012</v>
      </c>
      <c r="I11">
        <f>_xlfn.STDEV.S(H2:H21)</f>
        <v>1.6802913247084978</v>
      </c>
    </row>
    <row r="12" spans="1:10" x14ac:dyDescent="0.35">
      <c r="A12">
        <v>11</v>
      </c>
      <c r="B12">
        <f t="shared" si="1"/>
        <v>3.3</v>
      </c>
      <c r="C12">
        <f t="shared" si="2"/>
        <v>0.51851393987788741</v>
      </c>
      <c r="D12">
        <v>-86</v>
      </c>
      <c r="E12" s="2">
        <f t="shared" si="0"/>
        <v>6.0937761512772655</v>
      </c>
      <c r="F12" s="1">
        <f t="shared" si="3"/>
        <v>0.84659883372038358</v>
      </c>
      <c r="G12">
        <f t="shared" si="4"/>
        <v>-79.863042660846645</v>
      </c>
      <c r="H12">
        <f t="shared" si="5"/>
        <v>6.136957339153355</v>
      </c>
    </row>
    <row r="13" spans="1:10" x14ac:dyDescent="0.35">
      <c r="A13">
        <v>12</v>
      </c>
      <c r="B13">
        <f t="shared" si="1"/>
        <v>3.5999999999999996</v>
      </c>
      <c r="C13">
        <f t="shared" si="2"/>
        <v>0.55630250076728727</v>
      </c>
      <c r="D13">
        <v>-84</v>
      </c>
      <c r="E13" s="2">
        <f t="shared" si="0"/>
        <v>4.9897314637414576</v>
      </c>
      <c r="F13" s="1">
        <f t="shared" si="3"/>
        <v>0.38603651770596059</v>
      </c>
      <c r="G13">
        <f t="shared" si="4"/>
        <v>-80.733653315177534</v>
      </c>
      <c r="H13">
        <f t="shared" si="5"/>
        <v>3.2663466848224658</v>
      </c>
    </row>
    <row r="14" spans="1:10" x14ac:dyDescent="0.35">
      <c r="A14">
        <v>13</v>
      </c>
      <c r="B14">
        <f t="shared" si="1"/>
        <v>3.9</v>
      </c>
      <c r="C14">
        <f t="shared" si="2"/>
        <v>0.59106460702649921</v>
      </c>
      <c r="D14">
        <v>-80</v>
      </c>
      <c r="E14" s="2">
        <f t="shared" si="0"/>
        <v>3.3454806850389445</v>
      </c>
      <c r="F14" s="1">
        <f t="shared" si="3"/>
        <v>0.14218443973360395</v>
      </c>
      <c r="G14">
        <f t="shared" si="4"/>
        <v>-81.534537481283522</v>
      </c>
      <c r="H14">
        <f t="shared" si="5"/>
        <v>1.5345374812835217</v>
      </c>
    </row>
    <row r="15" spans="1:10" x14ac:dyDescent="0.35">
      <c r="A15">
        <v>14</v>
      </c>
      <c r="B15">
        <f t="shared" si="1"/>
        <v>4.2</v>
      </c>
      <c r="C15">
        <f t="shared" si="2"/>
        <v>0.62324929039790045</v>
      </c>
      <c r="D15">
        <v>-81</v>
      </c>
      <c r="E15" s="2">
        <f t="shared" si="0"/>
        <v>3.6971169481653083</v>
      </c>
      <c r="F15" s="1">
        <f t="shared" si="3"/>
        <v>0.1197340599606409</v>
      </c>
      <c r="G15">
        <f t="shared" si="4"/>
        <v>-82.276040401477232</v>
      </c>
      <c r="H15">
        <f t="shared" si="5"/>
        <v>1.276040401477232</v>
      </c>
    </row>
    <row r="16" spans="1:10" x14ac:dyDescent="0.35">
      <c r="A16">
        <v>15</v>
      </c>
      <c r="B16">
        <f t="shared" si="1"/>
        <v>4.5</v>
      </c>
      <c r="C16">
        <f t="shared" si="2"/>
        <v>0.65321251377534373</v>
      </c>
      <c r="D16">
        <v>-79</v>
      </c>
      <c r="E16" s="2">
        <f t="shared" si="0"/>
        <v>3.0272888769512116</v>
      </c>
      <c r="F16" s="1">
        <f t="shared" si="3"/>
        <v>0.32726913845528632</v>
      </c>
      <c r="G16">
        <f t="shared" si="4"/>
        <v>-82.96636310487014</v>
      </c>
      <c r="H16">
        <f t="shared" si="5"/>
        <v>3.9663631048701404</v>
      </c>
    </row>
    <row r="17" spans="1:17" x14ac:dyDescent="0.35">
      <c r="A17">
        <v>16</v>
      </c>
      <c r="B17">
        <f t="shared" si="1"/>
        <v>4.8</v>
      </c>
      <c r="C17">
        <f t="shared" si="2"/>
        <v>0.68124123737558717</v>
      </c>
      <c r="D17">
        <v>-79</v>
      </c>
      <c r="E17" s="2">
        <f t="shared" si="0"/>
        <v>3.0272888769512116</v>
      </c>
      <c r="F17" s="1">
        <f t="shared" si="3"/>
        <v>0.36931481730183091</v>
      </c>
      <c r="G17">
        <f t="shared" si="4"/>
        <v>-83.612116867896162</v>
      </c>
      <c r="H17">
        <f t="shared" si="5"/>
        <v>4.6121168678961624</v>
      </c>
    </row>
    <row r="18" spans="1:17" x14ac:dyDescent="0.35">
      <c r="A18">
        <v>17</v>
      </c>
      <c r="B18">
        <f t="shared" si="1"/>
        <v>5.0999999999999996</v>
      </c>
      <c r="C18">
        <f t="shared" si="2"/>
        <v>0.70757017609793638</v>
      </c>
      <c r="D18">
        <v>-86</v>
      </c>
      <c r="E18" s="2">
        <f t="shared" si="0"/>
        <v>6.0937761512772655</v>
      </c>
      <c r="F18" s="1">
        <f t="shared" si="3"/>
        <v>0.19485806887789528</v>
      </c>
      <c r="G18">
        <f t="shared" si="4"/>
        <v>-84.218709287120362</v>
      </c>
      <c r="H18">
        <f t="shared" si="5"/>
        <v>1.7812907128796382</v>
      </c>
      <c r="O18">
        <f>-$J$1*C18+$J$2</f>
        <v>-84.218709287120362</v>
      </c>
      <c r="P18">
        <f t="shared" ref="P18:P21" si="6">AVERAGE(C16:C18)</f>
        <v>0.68067464241628917</v>
      </c>
      <c r="Q18">
        <f t="shared" ref="Q18:Q21" si="7">AVERAGE(D16:D18)</f>
        <v>-81.333333333333329</v>
      </c>
    </row>
    <row r="19" spans="1:17" x14ac:dyDescent="0.35">
      <c r="A19">
        <v>18</v>
      </c>
      <c r="B19">
        <f t="shared" si="1"/>
        <v>5.3999999999999995</v>
      </c>
      <c r="C19">
        <f t="shared" si="2"/>
        <v>0.7323937598229685</v>
      </c>
      <c r="D19">
        <v>-85</v>
      </c>
      <c r="E19" s="2">
        <f t="shared" si="0"/>
        <v>5.5141913817916688</v>
      </c>
      <c r="F19" s="1">
        <f t="shared" si="3"/>
        <v>2.1146552183642468E-2</v>
      </c>
      <c r="G19">
        <f t="shared" si="4"/>
        <v>-84.790619832561376</v>
      </c>
      <c r="H19">
        <f t="shared" si="5"/>
        <v>0.2093801674386242</v>
      </c>
      <c r="O19">
        <f>-$J$1*C19+$J$2</f>
        <v>-84.790619832561376</v>
      </c>
      <c r="P19">
        <f t="shared" si="6"/>
        <v>0.70706839109883068</v>
      </c>
      <c r="Q19">
        <f t="shared" si="7"/>
        <v>-83.333333333333329</v>
      </c>
    </row>
    <row r="20" spans="1:17" x14ac:dyDescent="0.35">
      <c r="A20">
        <v>19</v>
      </c>
      <c r="B20">
        <f t="shared" si="1"/>
        <v>5.7</v>
      </c>
      <c r="C20">
        <f t="shared" si="2"/>
        <v>0.75587485567249146</v>
      </c>
      <c r="D20">
        <v>-83</v>
      </c>
      <c r="E20" s="2">
        <f t="shared" si="0"/>
        <v>4.5151534207653521</v>
      </c>
      <c r="F20" s="1">
        <f t="shared" si="3"/>
        <v>0.20786782091835931</v>
      </c>
      <c r="G20">
        <f t="shared" si="4"/>
        <v>-85.331600799838526</v>
      </c>
      <c r="H20">
        <f t="shared" si="5"/>
        <v>2.331600799838526</v>
      </c>
      <c r="O20">
        <f>-$J$1*C20+$J$2</f>
        <v>-85.331600799838526</v>
      </c>
      <c r="P20">
        <f t="shared" si="6"/>
        <v>0.73194626386446549</v>
      </c>
      <c r="Q20">
        <f t="shared" si="7"/>
        <v>-84.666666666666671</v>
      </c>
    </row>
    <row r="21" spans="1:17" x14ac:dyDescent="0.35">
      <c r="A21">
        <v>20</v>
      </c>
      <c r="B21">
        <f t="shared" si="1"/>
        <v>6</v>
      </c>
      <c r="C21">
        <f t="shared" si="2"/>
        <v>0.77815125038364363</v>
      </c>
      <c r="D21">
        <v>-85</v>
      </c>
      <c r="E21" s="2">
        <f t="shared" si="0"/>
        <v>5.5141913817916688</v>
      </c>
      <c r="F21" s="1">
        <f t="shared" si="3"/>
        <v>8.0968103034721864E-2</v>
      </c>
      <c r="G21">
        <f t="shared" si="4"/>
        <v>-85.844826657588769</v>
      </c>
      <c r="H21">
        <f t="shared" si="5"/>
        <v>0.84482665758876863</v>
      </c>
      <c r="O21">
        <f>-$J$1*C21+$J$2</f>
        <v>-85.844826657588769</v>
      </c>
      <c r="P21">
        <f t="shared" si="6"/>
        <v>0.75547328862636787</v>
      </c>
      <c r="Q21">
        <f t="shared" si="7"/>
        <v>-84.333333333333329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Support23</dc:creator>
  <cp:lastModifiedBy>Support23</cp:lastModifiedBy>
  <dcterms:created xsi:type="dcterms:W3CDTF">2024-11-14T02:38:38Z</dcterms:created>
  <dcterms:modified xsi:type="dcterms:W3CDTF">2024-12-15T14:56:07Z</dcterms:modified>
</cp:coreProperties>
</file>