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e9617b6a8b540/Documentos/Medina DATA/Varios/"/>
    </mc:Choice>
  </mc:AlternateContent>
  <xr:revisionPtr revIDLastSave="3" documentId="13_ncr:1_{602A02E1-98E5-4C14-828E-07BC52C33A15}" xr6:coauthVersionLast="47" xr6:coauthVersionMax="47" xr10:uidLastSave="{20B89B2B-0A63-4758-921F-3B11559CCF05}"/>
  <bookViews>
    <workbookView xWindow="20370" yWindow="-120" windowWidth="29040" windowHeight="15720" xr2:uid="{83D689B8-97DB-4F61-B8B5-07EBD479DA8A}"/>
  </bookViews>
  <sheets>
    <sheet name="Diagrama de Gantt" sheetId="1" r:id="rId1"/>
  </sheets>
  <definedNames>
    <definedName name="_xlnm.Print_Area" localSheetId="0">'Diagrama de Gantt'!$B$2:$R$37</definedName>
    <definedName name="Finfase" localSheetId="0">'Diagrama de Gantt'!$H1</definedName>
    <definedName name="Infase" localSheetId="0">'Diagrama de Gantt'!$G1</definedName>
    <definedName name="inicioproy">'Diagrama de Gantt'!$D$10</definedName>
    <definedName name="mostrarsem">'Diagrama de Gantt'!$E$8</definedName>
    <definedName name="Progreso" localSheetId="0">'Diagrama de Gantt'!$F1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0" i="1" l="1"/>
  <c r="AE17" i="1" l="1"/>
  <c r="AE15" i="1"/>
  <c r="AE1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D28" i="1"/>
  <c r="AD50" i="1"/>
  <c r="AG50" i="1" s="1"/>
  <c r="AH50" i="1" s="1"/>
  <c r="AD49" i="1"/>
  <c r="AG49" i="1" s="1"/>
  <c r="AD14" i="1"/>
  <c r="AD15" i="1"/>
  <c r="AG15" i="1" s="1"/>
  <c r="AH15" i="1" s="1"/>
  <c r="AD16" i="1"/>
  <c r="AF16" i="1" s="1"/>
  <c r="AD17" i="1"/>
  <c r="AF17" i="1" s="1"/>
  <c r="AD18" i="1"/>
  <c r="AF18" i="1" s="1"/>
  <c r="AD19" i="1"/>
  <c r="AG19" i="1" s="1"/>
  <c r="AH19" i="1" s="1"/>
  <c r="AD20" i="1"/>
  <c r="AG20" i="1" s="1"/>
  <c r="AH20" i="1" s="1"/>
  <c r="AD21" i="1"/>
  <c r="AF21" i="1" s="1"/>
  <c r="AD22" i="1"/>
  <c r="AF22" i="1" s="1"/>
  <c r="AD23" i="1"/>
  <c r="AF23" i="1" s="1"/>
  <c r="AD24" i="1"/>
  <c r="AD25" i="1"/>
  <c r="AD26" i="1"/>
  <c r="AD27" i="1"/>
  <c r="AD29" i="1"/>
  <c r="AD30" i="1"/>
  <c r="AD31" i="1"/>
  <c r="AG31" i="1" s="1"/>
  <c r="AD32" i="1"/>
  <c r="AD33" i="1"/>
  <c r="AD34" i="1"/>
  <c r="AD35" i="1"/>
  <c r="AD36" i="1"/>
  <c r="AD37" i="1"/>
  <c r="AG37" i="1" s="1"/>
  <c r="AD38" i="1"/>
  <c r="AD39" i="1"/>
  <c r="AD40" i="1"/>
  <c r="AD41" i="1"/>
  <c r="AD42" i="1"/>
  <c r="AD43" i="1"/>
  <c r="AD44" i="1"/>
  <c r="AD45" i="1"/>
  <c r="AD46" i="1"/>
  <c r="AD47" i="1"/>
  <c r="AD48" i="1"/>
  <c r="AG16" i="1"/>
  <c r="AH16" i="1" s="1"/>
  <c r="AG17" i="1"/>
  <c r="AH17" i="1" s="1"/>
  <c r="AH49" i="1" l="1"/>
  <c r="AI49" i="1" s="1"/>
  <c r="AF32" i="1"/>
  <c r="F32" i="1"/>
  <c r="AF38" i="1"/>
  <c r="F38" i="1"/>
  <c r="AF30" i="1"/>
  <c r="F30" i="1"/>
  <c r="AG45" i="1"/>
  <c r="AH45" i="1" s="1"/>
  <c r="F45" i="1"/>
  <c r="AG29" i="1"/>
  <c r="AH29" i="1" s="1"/>
  <c r="F29" i="1"/>
  <c r="AG36" i="1"/>
  <c r="AH36" i="1" s="1"/>
  <c r="F36" i="1"/>
  <c r="AG28" i="1"/>
  <c r="AH28" i="1" s="1"/>
  <c r="F28" i="1"/>
  <c r="AG39" i="1"/>
  <c r="AH39" i="1" s="1"/>
  <c r="F39" i="1"/>
  <c r="AF35" i="1"/>
  <c r="F35" i="1"/>
  <c r="AG44" i="1"/>
  <c r="AH44" i="1" s="1"/>
  <c r="F44" i="1"/>
  <c r="AF27" i="1"/>
  <c r="F27" i="1"/>
  <c r="AF42" i="1"/>
  <c r="F42" i="1"/>
  <c r="AF34" i="1"/>
  <c r="F34" i="1"/>
  <c r="AG25" i="1"/>
  <c r="AH25" i="1" s="1"/>
  <c r="F25" i="1"/>
  <c r="AF48" i="1"/>
  <c r="F48" i="1"/>
  <c r="AG47" i="1"/>
  <c r="AH47" i="1" s="1"/>
  <c r="F47" i="1"/>
  <c r="AF26" i="1"/>
  <c r="F26" i="1"/>
  <c r="AG41" i="1"/>
  <c r="AH41" i="1" s="1"/>
  <c r="F41" i="1"/>
  <c r="AG33" i="1"/>
  <c r="AH33" i="1" s="1"/>
  <c r="F33" i="1"/>
  <c r="AF40" i="1"/>
  <c r="F40" i="1"/>
  <c r="AF46" i="1"/>
  <c r="F46" i="1"/>
  <c r="AG24" i="1"/>
  <c r="AG40" i="1"/>
  <c r="AH40" i="1" s="1"/>
  <c r="F15" i="1"/>
  <c r="F17" i="1"/>
  <c r="F23" i="1"/>
  <c r="F16" i="1"/>
  <c r="AF43" i="1"/>
  <c r="AF49" i="1"/>
  <c r="F18" i="1"/>
  <c r="F22" i="1"/>
  <c r="F19" i="1"/>
  <c r="F20" i="1"/>
  <c r="F21" i="1"/>
  <c r="AG23" i="1"/>
  <c r="AH23" i="1" s="1"/>
  <c r="AF39" i="1"/>
  <c r="AF25" i="1"/>
  <c r="AG30" i="1"/>
  <c r="AH30" i="1" s="1"/>
  <c r="AG42" i="1"/>
  <c r="AH42" i="1" s="1"/>
  <c r="AG26" i="1"/>
  <c r="AH26" i="1" s="1"/>
  <c r="AF31" i="1"/>
  <c r="AG46" i="1"/>
  <c r="AH46" i="1" s="1"/>
  <c r="AG32" i="1"/>
  <c r="AH32" i="1" s="1"/>
  <c r="AF47" i="1"/>
  <c r="AG21" i="1"/>
  <c r="AH21" i="1" s="1"/>
  <c r="AG34" i="1"/>
  <c r="AH34" i="1" s="1"/>
  <c r="AG48" i="1"/>
  <c r="AH48" i="1" s="1"/>
  <c r="AG22" i="1"/>
  <c r="AH22" i="1" s="1"/>
  <c r="AG38" i="1"/>
  <c r="AH38" i="1" s="1"/>
  <c r="AG27" i="1"/>
  <c r="AH27" i="1" s="1"/>
  <c r="AG35" i="1"/>
  <c r="AH35" i="1" s="1"/>
  <c r="AG43" i="1"/>
  <c r="AF24" i="1"/>
  <c r="AF28" i="1"/>
  <c r="AF36" i="1"/>
  <c r="AF44" i="1"/>
  <c r="AF19" i="1"/>
  <c r="AF29" i="1"/>
  <c r="AF33" i="1"/>
  <c r="AF37" i="1"/>
  <c r="AF41" i="1"/>
  <c r="AF45" i="1"/>
  <c r="AF20" i="1"/>
  <c r="AF50" i="1"/>
  <c r="AF15" i="1"/>
  <c r="AI50" i="1"/>
  <c r="AG18" i="1"/>
  <c r="AH18" i="1" s="1"/>
  <c r="AG14" i="1"/>
  <c r="AH43" i="1" l="1"/>
  <c r="AI43" i="1" s="1"/>
  <c r="F43" i="1" s="1"/>
  <c r="AH37" i="1"/>
  <c r="AI37" i="1" s="1"/>
  <c r="F37" i="1" s="1"/>
  <c r="AH31" i="1"/>
  <c r="AI31" i="1" s="1"/>
  <c r="F31" i="1" s="1"/>
  <c r="AH24" i="1"/>
  <c r="AI24" i="1" s="1"/>
  <c r="F24" i="1" s="1"/>
  <c r="AH14" i="1"/>
  <c r="AI14" i="1" s="1"/>
  <c r="AI15" i="1" s="1"/>
  <c r="AI16" i="1" s="1"/>
  <c r="AI17" i="1" s="1"/>
  <c r="AI18" i="1" s="1"/>
  <c r="AI44" i="1" l="1"/>
  <c r="AI45" i="1" s="1"/>
  <c r="AI46" i="1" s="1"/>
  <c r="AI47" i="1" s="1"/>
  <c r="AI48" i="1" s="1"/>
  <c r="AI32" i="1"/>
  <c r="AI33" i="1" s="1"/>
  <c r="AI34" i="1" s="1"/>
  <c r="AI35" i="1" s="1"/>
  <c r="AI36" i="1" s="1"/>
  <c r="AI38" i="1"/>
  <c r="AI39" i="1" s="1"/>
  <c r="AI40" i="1" s="1"/>
  <c r="AI41" i="1" s="1"/>
  <c r="AI42" i="1" s="1"/>
  <c r="AI19" i="1"/>
  <c r="AI20" i="1" s="1"/>
  <c r="AI21" i="1" s="1"/>
  <c r="AI22" i="1" s="1"/>
  <c r="AI23" i="1" s="1"/>
  <c r="AI25" i="1"/>
  <c r="AI26" i="1" s="1"/>
  <c r="AI27" i="1" s="1"/>
  <c r="AI28" i="1" s="1"/>
  <c r="AI29" i="1" s="1"/>
  <c r="AI30" i="1" s="1"/>
  <c r="D11" i="1" l="1"/>
  <c r="D10" i="1"/>
  <c r="I12" i="1" s="1"/>
  <c r="I13" i="1" l="1"/>
  <c r="I11" i="1"/>
  <c r="J12" i="1"/>
  <c r="K12" i="1" l="1"/>
  <c r="J13" i="1"/>
  <c r="K13" i="1" l="1"/>
  <c r="L12" i="1"/>
  <c r="L13" i="1" l="1"/>
  <c r="M12" i="1"/>
  <c r="N12" i="1" l="1"/>
  <c r="M13" i="1"/>
  <c r="N13" i="1" l="1"/>
  <c r="O12" i="1"/>
  <c r="N11" i="1"/>
  <c r="O13" i="1" l="1"/>
  <c r="P12" i="1"/>
  <c r="P13" i="1" l="1"/>
  <c r="Q12" i="1"/>
  <c r="Q13" i="1" l="1"/>
  <c r="R12" i="1"/>
  <c r="S12" i="1" l="1"/>
  <c r="R13" i="1"/>
  <c r="S11" i="1" l="1"/>
  <c r="T12" i="1"/>
  <c r="S13" i="1"/>
  <c r="U12" i="1" l="1"/>
  <c r="T13" i="1"/>
  <c r="U13" i="1" l="1"/>
  <c r="V12" i="1"/>
  <c r="W12" i="1" l="1"/>
  <c r="V13" i="1"/>
  <c r="X12" i="1" l="1"/>
  <c r="W13" i="1"/>
  <c r="X13" i="1" l="1"/>
  <c r="Y12" i="1"/>
  <c r="X11" i="1"/>
  <c r="Z12" i="1" l="1"/>
  <c r="Y13" i="1"/>
  <c r="Z13" i="1" l="1"/>
  <c r="AA12" i="1"/>
  <c r="AB12" i="1" l="1"/>
  <c r="AB13" i="1" s="1"/>
  <c r="AA13" i="1"/>
  <c r="AE14" i="1"/>
  <c r="AF14" i="1" s="1"/>
  <c r="F14" i="1" s="1"/>
</calcChain>
</file>

<file path=xl/sharedStrings.xml><?xml version="1.0" encoding="utf-8"?>
<sst xmlns="http://schemas.openxmlformats.org/spreadsheetml/2006/main" count="55" uniqueCount="50">
  <si>
    <t>Fase</t>
  </si>
  <si>
    <t>Progreso</t>
  </si>
  <si>
    <t>Encargado</t>
  </si>
  <si>
    <t>Inicio</t>
  </si>
  <si>
    <t>Fin</t>
  </si>
  <si>
    <t>Inicio de Proyecto</t>
  </si>
  <si>
    <t>Semana Inicio</t>
  </si>
  <si>
    <t>Fin de Proyecto</t>
  </si>
  <si>
    <t>Nombre del Proyecto</t>
  </si>
  <si>
    <t>Tarea A</t>
  </si>
  <si>
    <t>Sub-Tarea B1</t>
  </si>
  <si>
    <t>Sub-Tarea B2</t>
  </si>
  <si>
    <t>Sub-Tarea B3</t>
  </si>
  <si>
    <t>Sub-Tarea B4</t>
  </si>
  <si>
    <t>Sub-Tarea B5</t>
  </si>
  <si>
    <t>Sub-Tarea C1</t>
  </si>
  <si>
    <t>Sub-Tarea A1</t>
  </si>
  <si>
    <t>Sub-Tarea A2</t>
  </si>
  <si>
    <t>Sub-Tarea A3</t>
  </si>
  <si>
    <t>Sub-Tarea A5</t>
  </si>
  <si>
    <t>Sub-Tarea C2</t>
  </si>
  <si>
    <t>Sub-Tarea C3</t>
  </si>
  <si>
    <t>Sub-Tarea C4</t>
  </si>
  <si>
    <t>Sub-Tarea C5</t>
  </si>
  <si>
    <t>Sub-Tarea D1</t>
  </si>
  <si>
    <t>Sub-Tarea D2</t>
  </si>
  <si>
    <t>Sub-Tarea D3</t>
  </si>
  <si>
    <t>Sub-Tarea D4</t>
  </si>
  <si>
    <t>Sub-Tarea D5</t>
  </si>
  <si>
    <t>Sub-Tarea E1</t>
  </si>
  <si>
    <t>Sub-Tarea E2</t>
  </si>
  <si>
    <t>Sub-Tarea E3</t>
  </si>
  <si>
    <t>Sub-Tarea E4</t>
  </si>
  <si>
    <t>Sub-Tarea E5</t>
  </si>
  <si>
    <t>Sub-Tarea A6</t>
  </si>
  <si>
    <t>Sub-Tarea A7</t>
  </si>
  <si>
    <t>Sub-Tarea A8</t>
  </si>
  <si>
    <t>Sub-Tarea A9</t>
  </si>
  <si>
    <t>Val Tarea</t>
  </si>
  <si>
    <t>Sub-Tarea A4</t>
  </si>
  <si>
    <t>Termino de Proyecto</t>
  </si>
  <si>
    <t>321</t>
  </si>
  <si>
    <t>654</t>
  </si>
  <si>
    <t>987</t>
  </si>
  <si>
    <t>357</t>
  </si>
  <si>
    <t>Sub-Tarea B6</t>
  </si>
  <si>
    <t>Ya se logró</t>
  </si>
  <si>
    <t>Formato creado por Medina DATA</t>
  </si>
  <si>
    <t xml:space="preserve">Lider del proyecto: </t>
  </si>
  <si>
    <t xml:space="preserve">Colaboradores: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</si>
</sst>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dd\,\ d\-mmm\-yyyy"/>
    <numFmt numFmtId="166" formatCode="dd\-mmm\-yy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4" tint="-0.499984740745262"/>
      <name val="DengXian"/>
      <charset val="134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 style="dotted">
        <color theme="0" tint="-0.14993743705557422"/>
      </right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5">
    <xf numFmtId="0" fontId="0" fillId="0" borderId="0" xfId="0"/>
    <xf numFmtId="0" fontId="0" fillId="0" borderId="5" xfId="0" applyBorder="1" applyAlignment="1" applyProtection="1">
      <alignment vertical="center"/>
      <protection locked="0"/>
    </xf>
    <xf numFmtId="9" fontId="0" fillId="0" borderId="5" xfId="0" applyNumberFormat="1" applyBorder="1" applyAlignment="1" applyProtection="1">
      <alignment vertical="center"/>
      <protection locked="0"/>
    </xf>
    <xf numFmtId="14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2" borderId="0" xfId="0" applyFont="1" applyFill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hidden="1"/>
    </xf>
    <xf numFmtId="0" fontId="7" fillId="0" borderId="0" xfId="0" applyFont="1" applyAlignment="1" applyProtection="1">
      <alignment horizontal="right"/>
      <protection hidden="1"/>
    </xf>
    <xf numFmtId="165" fontId="0" fillId="0" borderId="0" xfId="0" applyNumberFormat="1" applyProtection="1">
      <protection locked="0"/>
    </xf>
    <xf numFmtId="164" fontId="3" fillId="3" borderId="3" xfId="0" applyNumberFormat="1" applyFont="1" applyFill="1" applyBorder="1" applyAlignment="1" applyProtection="1">
      <alignment horizontal="center"/>
      <protection locked="0"/>
    </xf>
    <xf numFmtId="164" fontId="3" fillId="3" borderId="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10" xfId="0" applyBorder="1" applyProtection="1">
      <protection locked="0"/>
    </xf>
    <xf numFmtId="14" fontId="6" fillId="4" borderId="5" xfId="1" applyNumberFormat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right"/>
      <protection locked="0"/>
    </xf>
    <xf numFmtId="165" fontId="8" fillId="0" borderId="0" xfId="0" applyNumberFormat="1" applyFont="1" applyProtection="1"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66" fontId="0" fillId="3" borderId="1" xfId="0" applyNumberForma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alignment horizontal="left"/>
      <protection locked="0"/>
    </xf>
    <xf numFmtId="0" fontId="1" fillId="2" borderId="9" xfId="0" applyFont="1" applyFill="1" applyBorder="1" applyAlignment="1" applyProtection="1">
      <alignment horizontal="center"/>
      <protection locked="0"/>
    </xf>
  </cellXfs>
  <cellStyles count="2">
    <cellStyle name="40% - Énfasis1" xfId="1" builtinId="31"/>
    <cellStyle name="Normal" xfId="0" builtinId="0"/>
  </cellStyles>
  <dxfs count="19"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E$8" horiz="1" max="1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8</xdr:row>
          <xdr:rowOff>180975</xdr:rowOff>
        </xdr:from>
        <xdr:to>
          <xdr:col>28</xdr:col>
          <xdr:colOff>9525</xdr:colOff>
          <xdr:row>9</xdr:row>
          <xdr:rowOff>161925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22</xdr:col>
      <xdr:colOff>57150</xdr:colOff>
      <xdr:row>1</xdr:row>
      <xdr:rowOff>52674</xdr:rowOff>
    </xdr:from>
    <xdr:to>
      <xdr:col>25</xdr:col>
      <xdr:colOff>161925</xdr:colOff>
      <xdr:row>6</xdr:row>
      <xdr:rowOff>159258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243174"/>
          <a:ext cx="962025" cy="10590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B84CE-9875-4301-98B6-01A4A4449FF4}" name="Tabla1" displayName="Tabla1" ref="AD13:AI50" totalsRowShown="0" headerRowDxfId="18" dataDxfId="17">
  <autoFilter ref="AD13:AI50" xr:uid="{AC7B84CE-9875-4301-98B6-01A4A4449FF4}"/>
  <tableColumns count="6">
    <tableColumn id="1" xr3:uid="{3A548EE1-23BF-4056-9C9D-64A4847AF9CA}" name="Val Tarea" dataDxfId="16">
      <calculatedColumnFormula>IF(B14&lt;&gt;"",TRUE,FALSE)</calculatedColumnFormula>
    </tableColumn>
    <tableColumn id="2" xr3:uid="{4FAC0140-5FBA-4859-843C-1319E92A1842}" name="Progreso" dataDxfId="15">
      <calculatedColumnFormula>IF(E14&lt;&gt;0,TRUE,FALSE)</calculatedColumnFormula>
    </tableColumn>
    <tableColumn id="3" xr3:uid="{7F8E10AF-9717-48A6-B289-B90F0EBEB026}" name="321" dataDxfId="14">
      <calculatedColumnFormula>IF(AD14=TRUE,COUNTIF(AE14:AE23,TRUE),"")</calculatedColumnFormula>
    </tableColumn>
    <tableColumn id="4" xr3:uid="{BE9F65E5-D18C-463E-A827-46B83CC1636D}" name="654" dataDxfId="13">
      <calculatedColumnFormula>IF(AD14=TRUE,ROW(AD14),"")</calculatedColumnFormula>
    </tableColumn>
    <tableColumn id="5" xr3:uid="{22E9300F-6E86-4C6E-B0D5-324456778D0B}" name="987" dataDxfId="12"/>
    <tableColumn id="6" xr3:uid="{DE7E8F4B-4F8D-4472-8893-D9A348E4B1CB}" name="357" dataDxfId="11">
      <calculatedColumnFormula>IF(AH14="",AI13,(AH14-AG14)-1)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1138-54E0-410E-86AF-A84D94F64DD5}">
  <sheetPr codeName="Hoja1">
    <pageSetUpPr fitToPage="1"/>
  </sheetPr>
  <dimension ref="A1:AJ51"/>
  <sheetViews>
    <sheetView showGridLines="0" tabSelected="1" zoomScaleNormal="100" workbookViewId="0">
      <selection activeCell="F15" sqref="F15:F23"/>
    </sheetView>
  </sheetViews>
  <sheetFormatPr baseColWidth="10" defaultColWidth="0" defaultRowHeight="15" zeroHeight="1" x14ac:dyDescent="0.25"/>
  <cols>
    <col min="1" max="1" width="5.7109375" style="5" customWidth="1"/>
    <col min="2" max="2" width="5.42578125" style="5" customWidth="1"/>
    <col min="3" max="3" width="18.28515625" style="5" customWidth="1"/>
    <col min="4" max="4" width="18.42578125" style="5" bestFit="1" customWidth="1"/>
    <col min="5" max="5" width="10.42578125" style="5" bestFit="1" customWidth="1"/>
    <col min="6" max="6" width="8.85546875" style="5" bestFit="1" customWidth="1"/>
    <col min="7" max="8" width="11.42578125" style="5" customWidth="1"/>
    <col min="9" max="28" width="4.28515625" style="5" customWidth="1"/>
    <col min="29" max="29" width="5.7109375" style="5" customWidth="1"/>
    <col min="30" max="34" width="11.85546875" style="5" hidden="1" customWidth="1"/>
    <col min="35" max="35" width="11.42578125" style="5" hidden="1" customWidth="1"/>
    <col min="36" max="36" width="5.7109375" style="5" hidden="1" customWidth="1"/>
    <col min="37" max="16384" width="11.42578125" style="5" hidden="1"/>
  </cols>
  <sheetData>
    <row r="1" spans="2:35" x14ac:dyDescent="0.25"/>
    <row r="2" spans="2:35" x14ac:dyDescent="0.25">
      <c r="C2" s="6" t="s">
        <v>48</v>
      </c>
      <c r="D2" s="26"/>
      <c r="E2" s="27"/>
      <c r="U2" s="30"/>
      <c r="V2" s="30"/>
      <c r="W2" s="30"/>
      <c r="X2" s="30"/>
      <c r="Y2" s="30"/>
      <c r="Z2" s="30"/>
      <c r="AA2" s="30"/>
      <c r="AB2" s="30"/>
    </row>
    <row r="3" spans="2:35" x14ac:dyDescent="0.25">
      <c r="C3" s="6" t="s">
        <v>49</v>
      </c>
      <c r="D3" s="28"/>
      <c r="E3" s="28"/>
      <c r="U3" s="30"/>
      <c r="V3" s="30"/>
      <c r="W3" s="30"/>
      <c r="X3" s="30"/>
      <c r="Y3" s="30"/>
      <c r="Z3" s="30"/>
      <c r="AA3" s="30"/>
      <c r="AB3" s="30"/>
    </row>
    <row r="4" spans="2:35" x14ac:dyDescent="0.25">
      <c r="D4" s="28"/>
      <c r="E4" s="28"/>
      <c r="U4" s="30"/>
      <c r="V4" s="30"/>
      <c r="W4" s="30"/>
      <c r="X4" s="30"/>
      <c r="Y4" s="30"/>
      <c r="Z4" s="30"/>
      <c r="AA4" s="30"/>
      <c r="AB4" s="30"/>
    </row>
    <row r="5" spans="2:35" ht="15" customHeight="1" x14ac:dyDescent="0.25">
      <c r="D5" s="29"/>
      <c r="E5" s="29"/>
      <c r="I5" s="31" t="s">
        <v>8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0"/>
      <c r="V5" s="30"/>
      <c r="W5" s="30"/>
      <c r="X5" s="30"/>
      <c r="Y5" s="30"/>
      <c r="Z5" s="30"/>
      <c r="AA5" s="30"/>
      <c r="AB5" s="30"/>
    </row>
    <row r="6" spans="2:35" ht="15" customHeight="1" x14ac:dyDescent="0.25">
      <c r="D6" s="28"/>
      <c r="E6" s="28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0"/>
      <c r="V6" s="30"/>
      <c r="W6" s="30"/>
      <c r="X6" s="30"/>
      <c r="Y6" s="30"/>
      <c r="Z6" s="30"/>
      <c r="AA6" s="30"/>
      <c r="AB6" s="30"/>
    </row>
    <row r="7" spans="2:35" ht="15" customHeight="1" x14ac:dyDescent="0.25">
      <c r="D7" s="28"/>
      <c r="E7" s="28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0"/>
      <c r="V7" s="30"/>
      <c r="W7" s="30"/>
      <c r="X7" s="30"/>
      <c r="Y7" s="30"/>
      <c r="Z7" s="30"/>
      <c r="AA7" s="30"/>
      <c r="AB7" s="30"/>
    </row>
    <row r="8" spans="2:35" hidden="1" x14ac:dyDescent="0.25">
      <c r="D8" s="6" t="s">
        <v>6</v>
      </c>
      <c r="E8" s="5">
        <v>1</v>
      </c>
    </row>
    <row r="9" spans="2:35" x14ac:dyDescent="0.25"/>
    <row r="10" spans="2:35" x14ac:dyDescent="0.25">
      <c r="C10" s="21" t="s">
        <v>5</v>
      </c>
      <c r="D10" s="22">
        <f>MIN(G:G)</f>
        <v>44467</v>
      </c>
      <c r="F10" s="12"/>
    </row>
    <row r="11" spans="2:35" x14ac:dyDescent="0.25">
      <c r="C11" s="21" t="s">
        <v>7</v>
      </c>
      <c r="D11" s="22">
        <f>MAX(H:H)</f>
        <v>44487</v>
      </c>
      <c r="F11" s="12"/>
      <c r="I11" s="32">
        <f>I12</f>
        <v>44466</v>
      </c>
      <c r="J11" s="33"/>
      <c r="K11" s="33"/>
      <c r="L11" s="33"/>
      <c r="M11" s="33"/>
      <c r="N11" s="32">
        <f>N12</f>
        <v>44473</v>
      </c>
      <c r="O11" s="33"/>
      <c r="P11" s="33"/>
      <c r="Q11" s="33"/>
      <c r="R11" s="33"/>
      <c r="S11" s="32">
        <f>S12</f>
        <v>44480</v>
      </c>
      <c r="T11" s="33"/>
      <c r="U11" s="33"/>
      <c r="V11" s="33"/>
      <c r="W11" s="33"/>
      <c r="X11" s="32">
        <f>X12</f>
        <v>44487</v>
      </c>
      <c r="Y11" s="33"/>
      <c r="Z11" s="33"/>
      <c r="AA11" s="33"/>
      <c r="AB11" s="33"/>
    </row>
    <row r="12" spans="2:35" x14ac:dyDescent="0.25">
      <c r="I12" s="13">
        <f>D10-WEEKDAY(inicioproy,3)+(mostrarsem-1)*7</f>
        <v>44466</v>
      </c>
      <c r="J12" s="14">
        <f>I12+1</f>
        <v>44467</v>
      </c>
      <c r="K12" s="14">
        <f t="shared" ref="K12:R12" si="0">J12+1</f>
        <v>44468</v>
      </c>
      <c r="L12" s="14">
        <f t="shared" si="0"/>
        <v>44469</v>
      </c>
      <c r="M12" s="14">
        <f t="shared" si="0"/>
        <v>44470</v>
      </c>
      <c r="N12" s="13">
        <f>M12+3</f>
        <v>44473</v>
      </c>
      <c r="O12" s="14">
        <f t="shared" si="0"/>
        <v>44474</v>
      </c>
      <c r="P12" s="14">
        <f t="shared" si="0"/>
        <v>44475</v>
      </c>
      <c r="Q12" s="14">
        <f t="shared" si="0"/>
        <v>44476</v>
      </c>
      <c r="R12" s="14">
        <f t="shared" si="0"/>
        <v>44477</v>
      </c>
      <c r="S12" s="13">
        <f>R12+3</f>
        <v>44480</v>
      </c>
      <c r="T12" s="14">
        <f t="shared" ref="T12" si="1">S12+1</f>
        <v>44481</v>
      </c>
      <c r="U12" s="14">
        <f t="shared" ref="U12" si="2">T12+1</f>
        <v>44482</v>
      </c>
      <c r="V12" s="14">
        <f t="shared" ref="V12" si="3">U12+1</f>
        <v>44483</v>
      </c>
      <c r="W12" s="14">
        <f t="shared" ref="W12" si="4">V12+1</f>
        <v>44484</v>
      </c>
      <c r="X12" s="13">
        <f>W12+3</f>
        <v>44487</v>
      </c>
      <c r="Y12" s="14">
        <f t="shared" ref="Y12" si="5">X12+1</f>
        <v>44488</v>
      </c>
      <c r="Z12" s="14">
        <f t="shared" ref="Z12" si="6">Y12+1</f>
        <v>44489</v>
      </c>
      <c r="AA12" s="14">
        <f t="shared" ref="AA12" si="7">Z12+1</f>
        <v>44490</v>
      </c>
      <c r="AB12" s="14">
        <f t="shared" ref="AB12" si="8">AA12+1</f>
        <v>44491</v>
      </c>
    </row>
    <row r="13" spans="2:35" x14ac:dyDescent="0.25">
      <c r="B13" s="34" t="s">
        <v>0</v>
      </c>
      <c r="C13" s="34"/>
      <c r="D13" s="7" t="s">
        <v>2</v>
      </c>
      <c r="E13" s="7" t="s">
        <v>46</v>
      </c>
      <c r="F13" s="7" t="s">
        <v>1</v>
      </c>
      <c r="G13" s="7" t="s">
        <v>3</v>
      </c>
      <c r="H13" s="7" t="s">
        <v>4</v>
      </c>
      <c r="I13" s="15" t="str">
        <f>TEXT(I12,"ddd")</f>
        <v>lun</v>
      </c>
      <c r="J13" s="15" t="str">
        <f t="shared" ref="J13:M13" si="9">TEXT(J12,"ddd")</f>
        <v>mar</v>
      </c>
      <c r="K13" s="15" t="str">
        <f t="shared" si="9"/>
        <v>mié</v>
      </c>
      <c r="L13" s="15" t="str">
        <f t="shared" si="9"/>
        <v>jue</v>
      </c>
      <c r="M13" s="15" t="str">
        <f t="shared" si="9"/>
        <v>vie</v>
      </c>
      <c r="N13" s="15" t="str">
        <f>TEXT(N12,"ddd")</f>
        <v>lun</v>
      </c>
      <c r="O13" s="15" t="str">
        <f t="shared" ref="O13" si="10">TEXT(O12,"ddd")</f>
        <v>mar</v>
      </c>
      <c r="P13" s="15" t="str">
        <f t="shared" ref="P13" si="11">TEXT(P12,"ddd")</f>
        <v>mié</v>
      </c>
      <c r="Q13" s="15" t="str">
        <f t="shared" ref="Q13" si="12">TEXT(Q12,"ddd")</f>
        <v>jue</v>
      </c>
      <c r="R13" s="15" t="str">
        <f t="shared" ref="R13" si="13">TEXT(R12,"ddd")</f>
        <v>vie</v>
      </c>
      <c r="S13" s="15" t="str">
        <f>TEXT(S12,"ddd")</f>
        <v>lun</v>
      </c>
      <c r="T13" s="15" t="str">
        <f t="shared" ref="T13:W13" si="14">TEXT(T12,"ddd")</f>
        <v>mar</v>
      </c>
      <c r="U13" s="15" t="str">
        <f t="shared" si="14"/>
        <v>mié</v>
      </c>
      <c r="V13" s="15" t="str">
        <f t="shared" si="14"/>
        <v>jue</v>
      </c>
      <c r="W13" s="15" t="str">
        <f t="shared" si="14"/>
        <v>vie</v>
      </c>
      <c r="X13" s="15" t="str">
        <f>TEXT(X12,"ddd")</f>
        <v>lun</v>
      </c>
      <c r="Y13" s="15" t="str">
        <f t="shared" ref="Y13:AB13" si="15">TEXT(Y12,"ddd")</f>
        <v>mar</v>
      </c>
      <c r="Z13" s="15" t="str">
        <f t="shared" si="15"/>
        <v>mié</v>
      </c>
      <c r="AA13" s="15" t="str">
        <f t="shared" si="15"/>
        <v>jue</v>
      </c>
      <c r="AB13" s="15" t="str">
        <f t="shared" si="15"/>
        <v>vie</v>
      </c>
      <c r="AD13" s="5" t="s">
        <v>38</v>
      </c>
      <c r="AE13" s="5" t="s">
        <v>1</v>
      </c>
      <c r="AF13" s="5" t="s">
        <v>41</v>
      </c>
      <c r="AG13" s="5" t="s">
        <v>42</v>
      </c>
      <c r="AH13" s="5" t="s">
        <v>43</v>
      </c>
      <c r="AI13" s="5" t="s">
        <v>44</v>
      </c>
    </row>
    <row r="14" spans="2:35" ht="15" customHeight="1" x14ac:dyDescent="0.25">
      <c r="B14" s="23" t="s">
        <v>9</v>
      </c>
      <c r="C14" s="24"/>
      <c r="D14" s="24"/>
      <c r="E14" s="25"/>
      <c r="F14" s="2">
        <f>IF(AD14=TRUE,AF14/AI14,"")</f>
        <v>0</v>
      </c>
      <c r="G14" s="20">
        <v>44467</v>
      </c>
      <c r="H14" s="20">
        <v>44487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9"/>
      <c r="AD14" s="5" t="b">
        <f>IF(B14&lt;&gt;"",TRUE,FALSE)</f>
        <v>1</v>
      </c>
      <c r="AE14" s="5" t="b">
        <f t="shared" ref="AE14:AE50" si="16">IF(E14&lt;&gt;0,TRUE,FALSE)</f>
        <v>0</v>
      </c>
      <c r="AF14" s="5">
        <f t="shared" ref="AF14:AF23" si="17">IF(AD14=TRUE,COUNTIF(AE14:AE23,TRUE),"")</f>
        <v>0</v>
      </c>
      <c r="AG14" s="5">
        <f>IF(AD14=TRUE,ROW(AD14),"")</f>
        <v>14</v>
      </c>
      <c r="AH14" s="5">
        <f>IF(AG14&lt;&gt;"",MIN(AG15:$AG$51),"")</f>
        <v>24</v>
      </c>
      <c r="AI14" s="5">
        <f>IF(AH14="",AI13,(AH14-AG14)-1)</f>
        <v>9</v>
      </c>
    </row>
    <row r="15" spans="2:35" x14ac:dyDescent="0.25">
      <c r="B15" s="4"/>
      <c r="C15" s="4" t="s">
        <v>16</v>
      </c>
      <c r="D15" s="1"/>
      <c r="E15" s="8"/>
      <c r="F15" s="2" t="str">
        <f t="shared" ref="F15:F23" si="18">IF(AD15=TRUE,AF15/AI15,"")</f>
        <v/>
      </c>
      <c r="G15" s="3">
        <v>44467</v>
      </c>
      <c r="H15" s="3">
        <v>44470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9"/>
      <c r="AD15" s="5" t="b">
        <f t="shared" ref="AD15:AD48" si="19">IF(B15&lt;&gt;"",TRUE,FALSE)</f>
        <v>0</v>
      </c>
      <c r="AE15" s="5" t="b">
        <f t="shared" si="16"/>
        <v>0</v>
      </c>
      <c r="AF15" s="5" t="str">
        <f t="shared" si="17"/>
        <v/>
      </c>
      <c r="AG15" s="5" t="str">
        <f t="shared" ref="AG15:AG18" si="20">IF(AD15=TRUE,ROW(AD15),"")</f>
        <v/>
      </c>
      <c r="AH15" s="5" t="str">
        <f>IF(AG15&lt;&gt;"",MIN(AG16:$AG$51),"")</f>
        <v/>
      </c>
      <c r="AI15" s="5">
        <f t="shared" ref="AI15:AI18" si="21">IF(AH15="",AI14,(AH15-AG15)-1)</f>
        <v>9</v>
      </c>
    </row>
    <row r="16" spans="2:35" x14ac:dyDescent="0.25">
      <c r="B16" s="4"/>
      <c r="C16" s="4" t="s">
        <v>17</v>
      </c>
      <c r="D16" s="1"/>
      <c r="E16" s="8"/>
      <c r="F16" s="2" t="str">
        <f t="shared" si="18"/>
        <v/>
      </c>
      <c r="G16" s="18">
        <v>44470</v>
      </c>
      <c r="H16" s="3">
        <v>44473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9"/>
      <c r="AD16" s="5" t="b">
        <f t="shared" si="19"/>
        <v>0</v>
      </c>
      <c r="AE16" s="5" t="b">
        <f t="shared" si="16"/>
        <v>0</v>
      </c>
      <c r="AF16" s="5" t="str">
        <f t="shared" si="17"/>
        <v/>
      </c>
      <c r="AG16" s="5" t="str">
        <f t="shared" si="20"/>
        <v/>
      </c>
      <c r="AH16" s="5" t="str">
        <f>IF(AG16&lt;&gt;"",MIN(AG17:$AG$51),"")</f>
        <v/>
      </c>
      <c r="AI16" s="5">
        <f t="shared" si="21"/>
        <v>9</v>
      </c>
    </row>
    <row r="17" spans="2:35" x14ac:dyDescent="0.25">
      <c r="B17" s="4"/>
      <c r="C17" s="4" t="s">
        <v>18</v>
      </c>
      <c r="D17" s="1"/>
      <c r="E17" s="8"/>
      <c r="F17" s="2" t="str">
        <f t="shared" si="18"/>
        <v/>
      </c>
      <c r="G17" s="18">
        <v>44473</v>
      </c>
      <c r="H17" s="3">
        <v>44474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9"/>
      <c r="AD17" s="5" t="b">
        <f t="shared" si="19"/>
        <v>0</v>
      </c>
      <c r="AE17" s="5" t="b">
        <f t="shared" si="16"/>
        <v>0</v>
      </c>
      <c r="AF17" s="5" t="str">
        <f t="shared" si="17"/>
        <v/>
      </c>
      <c r="AG17" s="5" t="str">
        <f t="shared" si="20"/>
        <v/>
      </c>
      <c r="AH17" s="5" t="str">
        <f>IF(AG17&lt;&gt;"",MIN(AG18:$AG$51),"")</f>
        <v/>
      </c>
      <c r="AI17" s="5">
        <f t="shared" si="21"/>
        <v>9</v>
      </c>
    </row>
    <row r="18" spans="2:35" x14ac:dyDescent="0.25">
      <c r="B18" s="4"/>
      <c r="C18" s="4" t="s">
        <v>39</v>
      </c>
      <c r="D18" s="1"/>
      <c r="E18" s="8"/>
      <c r="F18" s="2" t="str">
        <f t="shared" si="18"/>
        <v/>
      </c>
      <c r="G18" s="18">
        <v>44475</v>
      </c>
      <c r="H18" s="3">
        <v>44476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9"/>
      <c r="AD18" s="5" t="b">
        <f t="shared" si="19"/>
        <v>0</v>
      </c>
      <c r="AE18" s="5" t="b">
        <f t="shared" si="16"/>
        <v>0</v>
      </c>
      <c r="AF18" s="5" t="str">
        <f t="shared" si="17"/>
        <v/>
      </c>
      <c r="AG18" s="5" t="str">
        <f t="shared" si="20"/>
        <v/>
      </c>
      <c r="AH18" s="5" t="str">
        <f>IF(AG18&lt;&gt;"",MIN(AG19:$AG$51),"")</f>
        <v/>
      </c>
      <c r="AI18" s="5">
        <f t="shared" si="21"/>
        <v>9</v>
      </c>
    </row>
    <row r="19" spans="2:35" x14ac:dyDescent="0.25">
      <c r="B19" s="4"/>
      <c r="C19" s="4" t="s">
        <v>19</v>
      </c>
      <c r="D19" s="1"/>
      <c r="E19" s="8"/>
      <c r="F19" s="2" t="str">
        <f t="shared" si="18"/>
        <v/>
      </c>
      <c r="G19" s="18">
        <v>44477</v>
      </c>
      <c r="H19" s="3">
        <v>44478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9"/>
      <c r="AD19" s="5" t="b">
        <f t="shared" si="19"/>
        <v>0</v>
      </c>
      <c r="AE19" s="5" t="b">
        <f t="shared" si="16"/>
        <v>0</v>
      </c>
      <c r="AF19" s="5" t="str">
        <f t="shared" si="17"/>
        <v/>
      </c>
      <c r="AG19" s="5" t="str">
        <f t="shared" ref="AG19:AG50" si="22">IF(AD19=TRUE,ROW(AD19),"")</f>
        <v/>
      </c>
      <c r="AH19" s="5" t="str">
        <f>IF(AG19&lt;&gt;"",MIN(AG20:$AG$51),"")</f>
        <v/>
      </c>
      <c r="AI19" s="5">
        <f>IF(AH19="",AI18,(AH19-AG19)-1)</f>
        <v>9</v>
      </c>
    </row>
    <row r="20" spans="2:35" x14ac:dyDescent="0.25">
      <c r="B20" s="4"/>
      <c r="C20" s="4" t="s">
        <v>34</v>
      </c>
      <c r="D20" s="1"/>
      <c r="E20" s="8"/>
      <c r="F20" s="2" t="str">
        <f t="shared" si="18"/>
        <v/>
      </c>
      <c r="G20" s="18">
        <v>44479</v>
      </c>
      <c r="H20" s="3">
        <v>44480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9"/>
      <c r="AD20" s="5" t="b">
        <f t="shared" si="19"/>
        <v>0</v>
      </c>
      <c r="AE20" s="5" t="b">
        <f t="shared" si="16"/>
        <v>0</v>
      </c>
      <c r="AF20" s="5" t="str">
        <f t="shared" si="17"/>
        <v/>
      </c>
      <c r="AG20" s="5" t="str">
        <f t="shared" si="22"/>
        <v/>
      </c>
      <c r="AH20" s="5" t="str">
        <f>IF(AG20&lt;&gt;"",MIN(AG21:$AG$51),"")</f>
        <v/>
      </c>
      <c r="AI20" s="5">
        <f t="shared" ref="AI20:AI50" si="23">IF(AH20="",AI19,(AH20-AG20)-1)</f>
        <v>9</v>
      </c>
    </row>
    <row r="21" spans="2:35" x14ac:dyDescent="0.25">
      <c r="B21" s="4"/>
      <c r="C21" s="4" t="s">
        <v>35</v>
      </c>
      <c r="D21" s="1"/>
      <c r="E21" s="8"/>
      <c r="F21" s="2" t="str">
        <f t="shared" si="18"/>
        <v/>
      </c>
      <c r="G21" s="18">
        <v>44481</v>
      </c>
      <c r="H21" s="3">
        <v>44482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9"/>
      <c r="AD21" s="5" t="b">
        <f t="shared" si="19"/>
        <v>0</v>
      </c>
      <c r="AE21" s="5" t="b">
        <f t="shared" si="16"/>
        <v>0</v>
      </c>
      <c r="AF21" s="5" t="str">
        <f t="shared" si="17"/>
        <v/>
      </c>
      <c r="AG21" s="5" t="str">
        <f t="shared" si="22"/>
        <v/>
      </c>
      <c r="AH21" s="5" t="str">
        <f>IF(AG21&lt;&gt;"",MIN(AG22:$AG$51),"")</f>
        <v/>
      </c>
      <c r="AI21" s="5">
        <f t="shared" si="23"/>
        <v>9</v>
      </c>
    </row>
    <row r="22" spans="2:35" x14ac:dyDescent="0.25">
      <c r="B22" s="4"/>
      <c r="C22" s="4" t="s">
        <v>36</v>
      </c>
      <c r="D22" s="1"/>
      <c r="E22" s="8"/>
      <c r="F22" s="2" t="str">
        <f t="shared" si="18"/>
        <v/>
      </c>
      <c r="G22" s="18">
        <v>44483</v>
      </c>
      <c r="H22" s="3">
        <v>44484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9"/>
      <c r="AD22" s="5" t="b">
        <f t="shared" si="19"/>
        <v>0</v>
      </c>
      <c r="AE22" s="5" t="b">
        <f t="shared" si="16"/>
        <v>0</v>
      </c>
      <c r="AF22" s="5" t="str">
        <f t="shared" si="17"/>
        <v/>
      </c>
      <c r="AG22" s="5" t="str">
        <f t="shared" si="22"/>
        <v/>
      </c>
      <c r="AH22" s="5" t="str">
        <f>IF(AG22&lt;&gt;"",MIN(AG23:$AG$51),"")</f>
        <v/>
      </c>
      <c r="AI22" s="5">
        <f t="shared" si="23"/>
        <v>9</v>
      </c>
    </row>
    <row r="23" spans="2:35" x14ac:dyDescent="0.25">
      <c r="B23" s="4"/>
      <c r="C23" s="4" t="s">
        <v>37</v>
      </c>
      <c r="D23" s="1"/>
      <c r="E23" s="8"/>
      <c r="F23" s="2" t="str">
        <f t="shared" si="18"/>
        <v/>
      </c>
      <c r="G23" s="18">
        <v>44485</v>
      </c>
      <c r="H23" s="3">
        <v>44486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9"/>
      <c r="AD23" s="5" t="b">
        <f t="shared" si="19"/>
        <v>0</v>
      </c>
      <c r="AE23" s="5" t="b">
        <f t="shared" si="16"/>
        <v>0</v>
      </c>
      <c r="AF23" s="5" t="str">
        <f t="shared" si="17"/>
        <v/>
      </c>
      <c r="AG23" s="5" t="str">
        <f t="shared" si="22"/>
        <v/>
      </c>
      <c r="AH23" s="5" t="str">
        <f>IF(AG23&lt;&gt;"",MIN(AG24:$AG$51),"")</f>
        <v/>
      </c>
      <c r="AI23" s="5">
        <f t="shared" si="23"/>
        <v>9</v>
      </c>
    </row>
    <row r="24" spans="2:35" ht="15" customHeight="1" x14ac:dyDescent="0.25">
      <c r="B24" s="23" t="s">
        <v>9</v>
      </c>
      <c r="C24" s="24"/>
      <c r="D24" s="24"/>
      <c r="E24" s="25"/>
      <c r="F24" s="2">
        <f>IF(AD24=TRUE,AF24/AI24,"")</f>
        <v>0</v>
      </c>
      <c r="G24" s="20">
        <v>44467</v>
      </c>
      <c r="H24" s="20">
        <v>44487</v>
      </c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9"/>
      <c r="AD24" s="5" t="b">
        <f t="shared" si="19"/>
        <v>1</v>
      </c>
      <c r="AE24" s="5" t="b">
        <f t="shared" si="16"/>
        <v>0</v>
      </c>
      <c r="AF24" s="5">
        <f t="shared" ref="AF24:AF50" si="24">IF(AD24=TRUE,COUNTIF(AE24:AE33,TRUE),"")</f>
        <v>0</v>
      </c>
      <c r="AG24" s="5">
        <f t="shared" si="22"/>
        <v>24</v>
      </c>
      <c r="AH24" s="5">
        <f>IF(AG24&lt;&gt;"",MIN(AG25:$AG$51),"")</f>
        <v>31</v>
      </c>
      <c r="AI24" s="5">
        <f t="shared" si="23"/>
        <v>6</v>
      </c>
    </row>
    <row r="25" spans="2:35" x14ac:dyDescent="0.25">
      <c r="B25" s="4"/>
      <c r="C25" s="4" t="s">
        <v>10</v>
      </c>
      <c r="D25" s="1"/>
      <c r="E25" s="2"/>
      <c r="F25" s="2" t="str">
        <f t="shared" ref="F25:F30" si="25">IF(AD25=TRUE,AF25/AI25,"")</f>
        <v/>
      </c>
      <c r="G25" s="3">
        <v>44467</v>
      </c>
      <c r="H25" s="3">
        <v>44470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9"/>
      <c r="AD25" s="5" t="b">
        <f t="shared" si="19"/>
        <v>0</v>
      </c>
      <c r="AE25" s="5" t="b">
        <f t="shared" si="16"/>
        <v>0</v>
      </c>
      <c r="AF25" s="5" t="str">
        <f t="shared" si="24"/>
        <v/>
      </c>
      <c r="AG25" s="5" t="str">
        <f t="shared" si="22"/>
        <v/>
      </c>
      <c r="AH25" s="5" t="str">
        <f>IF(AG25&lt;&gt;"",MIN(AG26:$AG$51),"")</f>
        <v/>
      </c>
      <c r="AI25" s="5">
        <f t="shared" si="23"/>
        <v>6</v>
      </c>
    </row>
    <row r="26" spans="2:35" x14ac:dyDescent="0.25">
      <c r="B26" s="4"/>
      <c r="C26" s="4" t="s">
        <v>11</v>
      </c>
      <c r="D26" s="1"/>
      <c r="E26" s="2"/>
      <c r="F26" s="2" t="str">
        <f t="shared" si="25"/>
        <v/>
      </c>
      <c r="G26" s="18">
        <v>44470</v>
      </c>
      <c r="H26" s="3">
        <v>44473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9"/>
      <c r="AD26" s="5" t="b">
        <f t="shared" si="19"/>
        <v>0</v>
      </c>
      <c r="AE26" s="5" t="b">
        <f t="shared" si="16"/>
        <v>0</v>
      </c>
      <c r="AF26" s="5" t="str">
        <f t="shared" si="24"/>
        <v/>
      </c>
      <c r="AG26" s="5" t="str">
        <f t="shared" si="22"/>
        <v/>
      </c>
      <c r="AH26" s="5" t="str">
        <f>IF(AG26&lt;&gt;"",MIN(AG27:$AG$51),"")</f>
        <v/>
      </c>
      <c r="AI26" s="5">
        <f t="shared" si="23"/>
        <v>6</v>
      </c>
    </row>
    <row r="27" spans="2:35" x14ac:dyDescent="0.25">
      <c r="B27" s="4"/>
      <c r="C27" s="4" t="s">
        <v>12</v>
      </c>
      <c r="D27" s="1"/>
      <c r="E27" s="2"/>
      <c r="F27" s="2" t="str">
        <f t="shared" si="25"/>
        <v/>
      </c>
      <c r="G27" s="18">
        <v>44473</v>
      </c>
      <c r="H27" s="3">
        <v>44474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9"/>
      <c r="AD27" s="5" t="b">
        <f t="shared" si="19"/>
        <v>0</v>
      </c>
      <c r="AE27" s="5" t="b">
        <f t="shared" si="16"/>
        <v>0</v>
      </c>
      <c r="AF27" s="5" t="str">
        <f t="shared" si="24"/>
        <v/>
      </c>
      <c r="AG27" s="5" t="str">
        <f t="shared" si="22"/>
        <v/>
      </c>
      <c r="AH27" s="5" t="str">
        <f>IF(AG27&lt;&gt;"",MIN(AG28:$AG$51),"")</f>
        <v/>
      </c>
      <c r="AI27" s="5">
        <f t="shared" si="23"/>
        <v>6</v>
      </c>
    </row>
    <row r="28" spans="2:35" x14ac:dyDescent="0.25">
      <c r="B28" s="4"/>
      <c r="C28" s="4" t="s">
        <v>13</v>
      </c>
      <c r="D28" s="1"/>
      <c r="E28" s="2"/>
      <c r="F28" s="2" t="str">
        <f t="shared" si="25"/>
        <v/>
      </c>
      <c r="G28" s="18">
        <v>44475</v>
      </c>
      <c r="H28" s="3">
        <v>44476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9"/>
      <c r="AD28" s="5" t="b">
        <f>IF(B28&lt;&gt;"",TRUE,FALSE)</f>
        <v>0</v>
      </c>
      <c r="AE28" s="5" t="b">
        <f t="shared" si="16"/>
        <v>0</v>
      </c>
      <c r="AF28" s="5" t="str">
        <f t="shared" si="24"/>
        <v/>
      </c>
      <c r="AG28" s="5" t="str">
        <f t="shared" si="22"/>
        <v/>
      </c>
      <c r="AH28" s="5" t="str">
        <f>IF(AG28&lt;&gt;"",MIN(AG29:$AG$51),"")</f>
        <v/>
      </c>
      <c r="AI28" s="5">
        <f t="shared" si="23"/>
        <v>6</v>
      </c>
    </row>
    <row r="29" spans="2:35" x14ac:dyDescent="0.25">
      <c r="B29" s="4"/>
      <c r="C29" s="4" t="s">
        <v>14</v>
      </c>
      <c r="D29" s="1"/>
      <c r="E29" s="2"/>
      <c r="F29" s="2" t="str">
        <f t="shared" si="25"/>
        <v/>
      </c>
      <c r="G29" s="18">
        <v>44477</v>
      </c>
      <c r="H29" s="3">
        <v>44478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9"/>
      <c r="AD29" s="5" t="b">
        <f t="shared" si="19"/>
        <v>0</v>
      </c>
      <c r="AE29" s="5" t="b">
        <f t="shared" si="16"/>
        <v>0</v>
      </c>
      <c r="AF29" s="5" t="str">
        <f t="shared" si="24"/>
        <v/>
      </c>
      <c r="AG29" s="5" t="str">
        <f t="shared" si="22"/>
        <v/>
      </c>
      <c r="AH29" s="5" t="str">
        <f>IF(AG29&lt;&gt;"",MIN(AG30:$AG$51),"")</f>
        <v/>
      </c>
      <c r="AI29" s="5">
        <f t="shared" si="23"/>
        <v>6</v>
      </c>
    </row>
    <row r="30" spans="2:35" x14ac:dyDescent="0.25">
      <c r="B30" s="4"/>
      <c r="C30" s="4" t="s">
        <v>45</v>
      </c>
      <c r="D30" s="1"/>
      <c r="E30" s="2"/>
      <c r="F30" s="2" t="str">
        <f t="shared" si="25"/>
        <v/>
      </c>
      <c r="G30" s="18">
        <v>44479</v>
      </c>
      <c r="H30" s="3">
        <v>44480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9"/>
      <c r="AD30" s="5" t="b">
        <f t="shared" si="19"/>
        <v>0</v>
      </c>
      <c r="AE30" s="5" t="b">
        <f t="shared" si="16"/>
        <v>0</v>
      </c>
      <c r="AF30" s="5" t="str">
        <f t="shared" si="24"/>
        <v/>
      </c>
      <c r="AG30" s="5" t="str">
        <f t="shared" si="22"/>
        <v/>
      </c>
      <c r="AH30" s="5" t="str">
        <f>IF(AG30&lt;&gt;"",MIN(AG31:$AG$51),"")</f>
        <v/>
      </c>
      <c r="AI30" s="5">
        <f t="shared" si="23"/>
        <v>6</v>
      </c>
    </row>
    <row r="31" spans="2:35" ht="15" customHeight="1" x14ac:dyDescent="0.25">
      <c r="B31" s="23" t="s">
        <v>9</v>
      </c>
      <c r="C31" s="24"/>
      <c r="D31" s="24"/>
      <c r="E31" s="25"/>
      <c r="F31" s="2">
        <f>IF(AD31=TRUE,AF31/AI31,"")</f>
        <v>0</v>
      </c>
      <c r="G31" s="20">
        <v>44467</v>
      </c>
      <c r="H31" s="20">
        <v>44487</v>
      </c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9"/>
      <c r="AD31" s="5" t="b">
        <f t="shared" si="19"/>
        <v>1</v>
      </c>
      <c r="AE31" s="5" t="b">
        <f t="shared" si="16"/>
        <v>0</v>
      </c>
      <c r="AF31" s="5">
        <f t="shared" si="24"/>
        <v>0</v>
      </c>
      <c r="AG31" s="5">
        <f t="shared" si="22"/>
        <v>31</v>
      </c>
      <c r="AH31" s="5">
        <f>IF(AG31&lt;&gt;"",MIN(AG32:$AG$51),"")</f>
        <v>37</v>
      </c>
      <c r="AI31" s="5">
        <f t="shared" si="23"/>
        <v>5</v>
      </c>
    </row>
    <row r="32" spans="2:35" x14ac:dyDescent="0.25">
      <c r="B32" s="4"/>
      <c r="C32" s="4" t="s">
        <v>15</v>
      </c>
      <c r="D32" s="1"/>
      <c r="E32" s="2"/>
      <c r="F32" s="2" t="str">
        <f t="shared" ref="F32:F36" si="26">IF(AD32=TRUE,AF32/AI32,"")</f>
        <v/>
      </c>
      <c r="G32" s="3">
        <v>44467</v>
      </c>
      <c r="H32" s="3">
        <v>44470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9"/>
      <c r="AD32" s="5" t="b">
        <f t="shared" si="19"/>
        <v>0</v>
      </c>
      <c r="AE32" s="5" t="b">
        <f t="shared" si="16"/>
        <v>0</v>
      </c>
      <c r="AF32" s="5" t="str">
        <f t="shared" si="24"/>
        <v/>
      </c>
      <c r="AG32" s="5" t="str">
        <f t="shared" si="22"/>
        <v/>
      </c>
      <c r="AH32" s="5" t="str">
        <f>IF(AG32&lt;&gt;"",MIN(AG33:$AG$51),"")</f>
        <v/>
      </c>
      <c r="AI32" s="5">
        <f t="shared" si="23"/>
        <v>5</v>
      </c>
    </row>
    <row r="33" spans="2:35" x14ac:dyDescent="0.25">
      <c r="B33" s="4"/>
      <c r="C33" s="4" t="s">
        <v>20</v>
      </c>
      <c r="D33" s="1"/>
      <c r="E33" s="2"/>
      <c r="F33" s="2" t="str">
        <f t="shared" si="26"/>
        <v/>
      </c>
      <c r="G33" s="18">
        <v>44470</v>
      </c>
      <c r="H33" s="3">
        <v>44473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9"/>
      <c r="AD33" s="5" t="b">
        <f t="shared" si="19"/>
        <v>0</v>
      </c>
      <c r="AE33" s="5" t="b">
        <f t="shared" si="16"/>
        <v>0</v>
      </c>
      <c r="AF33" s="5" t="str">
        <f t="shared" si="24"/>
        <v/>
      </c>
      <c r="AG33" s="5" t="str">
        <f t="shared" si="22"/>
        <v/>
      </c>
      <c r="AH33" s="5" t="str">
        <f>IF(AG33&lt;&gt;"",MIN(AG34:$AG$51),"")</f>
        <v/>
      </c>
      <c r="AI33" s="5">
        <f t="shared" si="23"/>
        <v>5</v>
      </c>
    </row>
    <row r="34" spans="2:35" x14ac:dyDescent="0.25">
      <c r="B34" s="4"/>
      <c r="C34" s="4" t="s">
        <v>21</v>
      </c>
      <c r="D34" s="1"/>
      <c r="E34" s="2"/>
      <c r="F34" s="2" t="str">
        <f t="shared" si="26"/>
        <v/>
      </c>
      <c r="G34" s="18">
        <v>44473</v>
      </c>
      <c r="H34" s="3">
        <v>44474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9"/>
      <c r="AD34" s="5" t="b">
        <f t="shared" si="19"/>
        <v>0</v>
      </c>
      <c r="AE34" s="5" t="b">
        <f t="shared" si="16"/>
        <v>0</v>
      </c>
      <c r="AF34" s="5" t="str">
        <f t="shared" si="24"/>
        <v/>
      </c>
      <c r="AG34" s="5" t="str">
        <f t="shared" si="22"/>
        <v/>
      </c>
      <c r="AH34" s="5" t="str">
        <f>IF(AG34&lt;&gt;"",MIN(AG35:$AG$51),"")</f>
        <v/>
      </c>
      <c r="AI34" s="5">
        <f t="shared" si="23"/>
        <v>5</v>
      </c>
    </row>
    <row r="35" spans="2:35" x14ac:dyDescent="0.25">
      <c r="B35" s="4"/>
      <c r="C35" s="4" t="s">
        <v>22</v>
      </c>
      <c r="D35" s="1"/>
      <c r="E35" s="2"/>
      <c r="F35" s="2" t="str">
        <f t="shared" si="26"/>
        <v/>
      </c>
      <c r="G35" s="18">
        <v>44475</v>
      </c>
      <c r="H35" s="3">
        <v>44476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9"/>
      <c r="AD35" s="5" t="b">
        <f t="shared" si="19"/>
        <v>0</v>
      </c>
      <c r="AE35" s="5" t="b">
        <f t="shared" si="16"/>
        <v>0</v>
      </c>
      <c r="AF35" s="5" t="str">
        <f t="shared" si="24"/>
        <v/>
      </c>
      <c r="AG35" s="5" t="str">
        <f t="shared" si="22"/>
        <v/>
      </c>
      <c r="AH35" s="5" t="str">
        <f>IF(AG35&lt;&gt;"",MIN(AG36:$AG$51),"")</f>
        <v/>
      </c>
      <c r="AI35" s="5">
        <f t="shared" si="23"/>
        <v>5</v>
      </c>
    </row>
    <row r="36" spans="2:35" x14ac:dyDescent="0.25">
      <c r="B36" s="4"/>
      <c r="C36" s="4" t="s">
        <v>23</v>
      </c>
      <c r="D36" s="1"/>
      <c r="E36" s="2"/>
      <c r="F36" s="2" t="str">
        <f t="shared" si="26"/>
        <v/>
      </c>
      <c r="G36" s="18">
        <v>44477</v>
      </c>
      <c r="H36" s="3">
        <v>44478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9"/>
      <c r="AD36" s="5" t="b">
        <f t="shared" si="19"/>
        <v>0</v>
      </c>
      <c r="AE36" s="5" t="b">
        <f t="shared" si="16"/>
        <v>0</v>
      </c>
      <c r="AF36" s="5" t="str">
        <f t="shared" si="24"/>
        <v/>
      </c>
      <c r="AG36" s="5" t="str">
        <f t="shared" si="22"/>
        <v/>
      </c>
      <c r="AH36" s="5" t="str">
        <f>IF(AG36&lt;&gt;"",MIN(AG37:$AG$51),"")</f>
        <v/>
      </c>
      <c r="AI36" s="5">
        <f t="shared" si="23"/>
        <v>5</v>
      </c>
    </row>
    <row r="37" spans="2:35" ht="15" customHeight="1" x14ac:dyDescent="0.25">
      <c r="B37" s="23" t="s">
        <v>9</v>
      </c>
      <c r="C37" s="24"/>
      <c r="D37" s="24"/>
      <c r="E37" s="25"/>
      <c r="F37" s="2">
        <f>IF(AD37=TRUE,AF37/AI37,"")</f>
        <v>0</v>
      </c>
      <c r="G37" s="20">
        <v>44467</v>
      </c>
      <c r="H37" s="20">
        <v>44487</v>
      </c>
      <c r="I37" s="16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9"/>
      <c r="AD37" s="5" t="b">
        <f t="shared" si="19"/>
        <v>1</v>
      </c>
      <c r="AE37" s="5" t="b">
        <f t="shared" si="16"/>
        <v>0</v>
      </c>
      <c r="AF37" s="5">
        <f t="shared" si="24"/>
        <v>0</v>
      </c>
      <c r="AG37" s="5">
        <f t="shared" si="22"/>
        <v>37</v>
      </c>
      <c r="AH37" s="5">
        <f>IF(AG37&lt;&gt;"",MIN(AG38:$AG$51),"")</f>
        <v>43</v>
      </c>
      <c r="AI37" s="5">
        <f t="shared" si="23"/>
        <v>5</v>
      </c>
    </row>
    <row r="38" spans="2:35" x14ac:dyDescent="0.25">
      <c r="B38" s="4"/>
      <c r="C38" s="4" t="s">
        <v>24</v>
      </c>
      <c r="D38" s="1"/>
      <c r="E38" s="2"/>
      <c r="F38" s="2" t="str">
        <f t="shared" ref="F38:F42" si="27">IF(AD38=TRUE,AF38/AI38,"")</f>
        <v/>
      </c>
      <c r="G38" s="3">
        <v>44467</v>
      </c>
      <c r="H38" s="3">
        <v>44470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9"/>
      <c r="AD38" s="5" t="b">
        <f t="shared" si="19"/>
        <v>0</v>
      </c>
      <c r="AE38" s="5" t="b">
        <f t="shared" si="16"/>
        <v>0</v>
      </c>
      <c r="AF38" s="5" t="str">
        <f t="shared" si="24"/>
        <v/>
      </c>
      <c r="AG38" s="5" t="str">
        <f t="shared" si="22"/>
        <v/>
      </c>
      <c r="AH38" s="5" t="str">
        <f>IF(AG38&lt;&gt;"",MIN(AG39:$AG$51),"")</f>
        <v/>
      </c>
      <c r="AI38" s="5">
        <f t="shared" si="23"/>
        <v>5</v>
      </c>
    </row>
    <row r="39" spans="2:35" x14ac:dyDescent="0.25">
      <c r="B39" s="4"/>
      <c r="C39" s="4" t="s">
        <v>25</v>
      </c>
      <c r="D39" s="1"/>
      <c r="E39" s="2"/>
      <c r="F39" s="2" t="str">
        <f t="shared" si="27"/>
        <v/>
      </c>
      <c r="G39" s="18">
        <v>44470</v>
      </c>
      <c r="H39" s="3">
        <v>44473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9"/>
      <c r="AD39" s="5" t="b">
        <f t="shared" si="19"/>
        <v>0</v>
      </c>
      <c r="AE39" s="5" t="b">
        <f t="shared" si="16"/>
        <v>0</v>
      </c>
      <c r="AF39" s="5" t="str">
        <f t="shared" si="24"/>
        <v/>
      </c>
      <c r="AG39" s="5" t="str">
        <f t="shared" si="22"/>
        <v/>
      </c>
      <c r="AH39" s="5" t="str">
        <f>IF(AG39&lt;&gt;"",MIN(AG40:$AG$51),"")</f>
        <v/>
      </c>
      <c r="AI39" s="5">
        <f t="shared" si="23"/>
        <v>5</v>
      </c>
    </row>
    <row r="40" spans="2:35" x14ac:dyDescent="0.25">
      <c r="B40" s="4"/>
      <c r="C40" s="4" t="s">
        <v>26</v>
      </c>
      <c r="D40" s="1"/>
      <c r="E40" s="2"/>
      <c r="F40" s="2" t="str">
        <f t="shared" si="27"/>
        <v/>
      </c>
      <c r="G40" s="18">
        <v>44473</v>
      </c>
      <c r="H40" s="3">
        <v>44474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9"/>
      <c r="AD40" s="5" t="b">
        <f t="shared" si="19"/>
        <v>0</v>
      </c>
      <c r="AE40" s="5" t="b">
        <f t="shared" si="16"/>
        <v>0</v>
      </c>
      <c r="AF40" s="5" t="str">
        <f t="shared" si="24"/>
        <v/>
      </c>
      <c r="AG40" s="5" t="str">
        <f t="shared" si="22"/>
        <v/>
      </c>
      <c r="AH40" s="5" t="str">
        <f>IF(AG40&lt;&gt;"",MIN(AG41:$AG$51),"")</f>
        <v/>
      </c>
      <c r="AI40" s="5">
        <f t="shared" si="23"/>
        <v>5</v>
      </c>
    </row>
    <row r="41" spans="2:35" x14ac:dyDescent="0.25">
      <c r="B41" s="4"/>
      <c r="C41" s="4" t="s">
        <v>27</v>
      </c>
      <c r="D41" s="1"/>
      <c r="E41" s="2"/>
      <c r="F41" s="2" t="str">
        <f t="shared" si="27"/>
        <v/>
      </c>
      <c r="G41" s="18">
        <v>44475</v>
      </c>
      <c r="H41" s="3">
        <v>44476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9"/>
      <c r="AD41" s="5" t="b">
        <f t="shared" si="19"/>
        <v>0</v>
      </c>
      <c r="AE41" s="5" t="b">
        <f t="shared" si="16"/>
        <v>0</v>
      </c>
      <c r="AF41" s="5" t="str">
        <f t="shared" si="24"/>
        <v/>
      </c>
      <c r="AG41" s="5" t="str">
        <f t="shared" si="22"/>
        <v/>
      </c>
      <c r="AH41" s="5" t="str">
        <f>IF(AG41&lt;&gt;"",MIN(AG42:$AG$51),"")</f>
        <v/>
      </c>
      <c r="AI41" s="5">
        <f t="shared" si="23"/>
        <v>5</v>
      </c>
    </row>
    <row r="42" spans="2:35" x14ac:dyDescent="0.25">
      <c r="B42" s="4"/>
      <c r="C42" s="4" t="s">
        <v>28</v>
      </c>
      <c r="D42" s="1"/>
      <c r="E42" s="2"/>
      <c r="F42" s="2" t="str">
        <f t="shared" si="27"/>
        <v/>
      </c>
      <c r="G42" s="18">
        <v>44477</v>
      </c>
      <c r="H42" s="3">
        <v>44478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9"/>
      <c r="AD42" s="5" t="b">
        <f t="shared" si="19"/>
        <v>0</v>
      </c>
      <c r="AE42" s="5" t="b">
        <f t="shared" si="16"/>
        <v>0</v>
      </c>
      <c r="AF42" s="5" t="str">
        <f t="shared" si="24"/>
        <v/>
      </c>
      <c r="AG42" s="5" t="str">
        <f t="shared" si="22"/>
        <v/>
      </c>
      <c r="AH42" s="5" t="str">
        <f>IF(AG42&lt;&gt;"",MIN(AG43:$AG$51),"")</f>
        <v/>
      </c>
      <c r="AI42" s="5">
        <f t="shared" si="23"/>
        <v>5</v>
      </c>
    </row>
    <row r="43" spans="2:35" ht="15" customHeight="1" x14ac:dyDescent="0.25">
      <c r="B43" s="23" t="s">
        <v>9</v>
      </c>
      <c r="C43" s="24"/>
      <c r="D43" s="24"/>
      <c r="E43" s="25"/>
      <c r="F43" s="2">
        <f>IF(AD43=TRUE,AF43/AI43,"")</f>
        <v>0</v>
      </c>
      <c r="G43" s="20">
        <v>44467</v>
      </c>
      <c r="H43" s="20">
        <v>44487</v>
      </c>
      <c r="I43" s="16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9"/>
      <c r="AD43" s="5" t="b">
        <f t="shared" si="19"/>
        <v>1</v>
      </c>
      <c r="AE43" s="5" t="b">
        <f t="shared" si="16"/>
        <v>0</v>
      </c>
      <c r="AF43" s="5">
        <f t="shared" si="24"/>
        <v>0</v>
      </c>
      <c r="AG43" s="5">
        <f t="shared" si="22"/>
        <v>43</v>
      </c>
      <c r="AH43" s="5">
        <f>IF(AG43&lt;&gt;"",MIN(AG44:$AG$51),"")</f>
        <v>49</v>
      </c>
      <c r="AI43" s="5">
        <f t="shared" si="23"/>
        <v>5</v>
      </c>
    </row>
    <row r="44" spans="2:35" x14ac:dyDescent="0.25">
      <c r="B44" s="4"/>
      <c r="C44" s="4" t="s">
        <v>29</v>
      </c>
      <c r="D44" s="1"/>
      <c r="E44" s="2"/>
      <c r="F44" s="2" t="str">
        <f t="shared" ref="F44:F48" si="28">IF(AD44=TRUE,AF44/AI44,"")</f>
        <v/>
      </c>
      <c r="G44" s="3">
        <v>44467</v>
      </c>
      <c r="H44" s="3">
        <v>44470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9"/>
      <c r="AD44" s="5" t="b">
        <f t="shared" si="19"/>
        <v>0</v>
      </c>
      <c r="AE44" s="5" t="b">
        <f t="shared" si="16"/>
        <v>0</v>
      </c>
      <c r="AF44" s="5" t="str">
        <f t="shared" si="24"/>
        <v/>
      </c>
      <c r="AG44" s="5" t="str">
        <f t="shared" si="22"/>
        <v/>
      </c>
      <c r="AH44" s="5" t="str">
        <f>IF(AG44&lt;&gt;"",MIN(AG45:$AG$51),"")</f>
        <v/>
      </c>
      <c r="AI44" s="5">
        <f t="shared" si="23"/>
        <v>5</v>
      </c>
    </row>
    <row r="45" spans="2:35" x14ac:dyDescent="0.25">
      <c r="B45" s="4"/>
      <c r="C45" s="4" t="s">
        <v>30</v>
      </c>
      <c r="D45" s="1"/>
      <c r="E45" s="2"/>
      <c r="F45" s="2" t="str">
        <f t="shared" si="28"/>
        <v/>
      </c>
      <c r="G45" s="18">
        <v>44470</v>
      </c>
      <c r="H45" s="3">
        <v>44473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9"/>
      <c r="AD45" s="5" t="b">
        <f t="shared" si="19"/>
        <v>0</v>
      </c>
      <c r="AE45" s="5" t="b">
        <f t="shared" si="16"/>
        <v>0</v>
      </c>
      <c r="AF45" s="5" t="str">
        <f t="shared" si="24"/>
        <v/>
      </c>
      <c r="AG45" s="5" t="str">
        <f t="shared" si="22"/>
        <v/>
      </c>
      <c r="AH45" s="5" t="str">
        <f>IF(AG45&lt;&gt;"",MIN(AG46:$AG$51),"")</f>
        <v/>
      </c>
      <c r="AI45" s="5">
        <f t="shared" si="23"/>
        <v>5</v>
      </c>
    </row>
    <row r="46" spans="2:35" x14ac:dyDescent="0.25">
      <c r="B46" s="4"/>
      <c r="C46" s="4" t="s">
        <v>31</v>
      </c>
      <c r="D46" s="1"/>
      <c r="E46" s="2"/>
      <c r="F46" s="2" t="str">
        <f t="shared" si="28"/>
        <v/>
      </c>
      <c r="G46" s="18">
        <v>44473</v>
      </c>
      <c r="H46" s="3">
        <v>44474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9"/>
      <c r="AD46" s="5" t="b">
        <f t="shared" si="19"/>
        <v>0</v>
      </c>
      <c r="AE46" s="5" t="b">
        <f t="shared" si="16"/>
        <v>0</v>
      </c>
      <c r="AF46" s="5" t="str">
        <f t="shared" si="24"/>
        <v/>
      </c>
      <c r="AG46" s="5" t="str">
        <f t="shared" si="22"/>
        <v/>
      </c>
      <c r="AH46" s="5" t="str">
        <f>IF(AG46&lt;&gt;"",MIN(AG47:$AG$51),"")</f>
        <v/>
      </c>
      <c r="AI46" s="5">
        <f t="shared" si="23"/>
        <v>5</v>
      </c>
    </row>
    <row r="47" spans="2:35" x14ac:dyDescent="0.25">
      <c r="B47" s="4"/>
      <c r="C47" s="4" t="s">
        <v>32</v>
      </c>
      <c r="D47" s="1"/>
      <c r="E47" s="2"/>
      <c r="F47" s="2" t="str">
        <f t="shared" si="28"/>
        <v/>
      </c>
      <c r="G47" s="18">
        <v>44475</v>
      </c>
      <c r="H47" s="3">
        <v>44476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9"/>
      <c r="AD47" s="5" t="b">
        <f t="shared" si="19"/>
        <v>0</v>
      </c>
      <c r="AE47" s="5" t="b">
        <f t="shared" si="16"/>
        <v>0</v>
      </c>
      <c r="AF47" s="5" t="str">
        <f t="shared" si="24"/>
        <v/>
      </c>
      <c r="AG47" s="5" t="str">
        <f t="shared" si="22"/>
        <v/>
      </c>
      <c r="AH47" s="5" t="str">
        <f>IF(AG47&lt;&gt;"",MIN(AG48:$AG$51),"")</f>
        <v/>
      </c>
      <c r="AI47" s="5">
        <f t="shared" si="23"/>
        <v>5</v>
      </c>
    </row>
    <row r="48" spans="2:35" x14ac:dyDescent="0.25">
      <c r="B48" s="4"/>
      <c r="C48" s="4" t="s">
        <v>33</v>
      </c>
      <c r="D48" s="1"/>
      <c r="E48" s="2"/>
      <c r="F48" s="2" t="str">
        <f t="shared" si="28"/>
        <v/>
      </c>
      <c r="G48" s="18">
        <v>44477</v>
      </c>
      <c r="H48" s="3">
        <v>44478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9"/>
      <c r="AD48" s="5" t="b">
        <f t="shared" si="19"/>
        <v>0</v>
      </c>
      <c r="AE48" s="5" t="b">
        <f t="shared" si="16"/>
        <v>0</v>
      </c>
      <c r="AF48" s="5" t="str">
        <f t="shared" si="24"/>
        <v/>
      </c>
      <c r="AG48" s="5" t="str">
        <f t="shared" si="22"/>
        <v/>
      </c>
      <c r="AH48" s="5" t="str">
        <f>IF(AG48&lt;&gt;"",MIN(AG49:$AG$51),"")</f>
        <v/>
      </c>
      <c r="AI48" s="5">
        <f t="shared" si="23"/>
        <v>5</v>
      </c>
    </row>
    <row r="49" spans="2:35" x14ac:dyDescent="0.25">
      <c r="B49" s="5" t="s">
        <v>40</v>
      </c>
      <c r="AB49" s="11" t="s">
        <v>47</v>
      </c>
      <c r="AD49" s="5" t="b">
        <f t="shared" ref="AD49" si="29">IF(B49&lt;&gt;"",TRUE,FALSE)</f>
        <v>1</v>
      </c>
      <c r="AE49" s="5" t="b">
        <f t="shared" si="16"/>
        <v>0</v>
      </c>
      <c r="AF49" s="5">
        <f t="shared" si="24"/>
        <v>0</v>
      </c>
      <c r="AG49" s="5">
        <f t="shared" si="22"/>
        <v>49</v>
      </c>
      <c r="AH49" s="5">
        <f>IF(AG49&lt;&gt;"",MIN(AG50:$AG$51),"")</f>
        <v>0</v>
      </c>
      <c r="AI49" s="5">
        <f t="shared" si="23"/>
        <v>-50</v>
      </c>
    </row>
    <row r="50" spans="2:35" x14ac:dyDescent="0.25">
      <c r="E50" s="2"/>
      <c r="F50" s="9"/>
      <c r="AB50" s="10" t="str">
        <f ca="1">"Fecha de revisión:     "&amp;TEXT(TODAY(),"dddd, ")&amp;TEXT(TODAY(),"dd")&amp;" de "&amp;TEXT(TODAY(),"mmmm")&amp;" de "&amp;TEXT(TODAY(),"aaaa")</f>
        <v>Fecha de revisión:     sábado, 29 de julio de 2023</v>
      </c>
      <c r="AD50" s="5" t="b">
        <f>IF(B50&lt;&gt;"",TRUE,FALSE)</f>
        <v>0</v>
      </c>
      <c r="AE50" s="5" t="b">
        <f t="shared" si="16"/>
        <v>0</v>
      </c>
      <c r="AF50" s="5" t="str">
        <f t="shared" si="24"/>
        <v/>
      </c>
      <c r="AG50" s="5" t="str">
        <f t="shared" si="22"/>
        <v/>
      </c>
      <c r="AH50" s="5" t="str">
        <f>IF(AG50&lt;&gt;"",MIN(AG51:$AG$51),"")</f>
        <v/>
      </c>
      <c r="AI50" s="5">
        <f t="shared" si="23"/>
        <v>-50</v>
      </c>
    </row>
    <row r="51" spans="2:35" x14ac:dyDescent="0.25"/>
  </sheetData>
  <sheetProtection algorithmName="SHA-512" hashValue="Ptt3pAooKntfJYOoQ4mRJ5i3xx01DF1+Qw62AS29/yQ9EmKqVSiVk+IsJSy8l8FylPDO6Ray1qGeRCWqnuwFdA==" saltValue="9ZHV0xzY2uraNoojFDUZVA==" spinCount="100000" sheet="1" formatCells="0" formatColumns="0" formatRows="0" insertColumns="0" insertRows="0" insertHyperlinks="0" deleteColumns="0" deleteRows="0" sort="0" autoFilter="0" pivotTables="0"/>
  <mergeCells count="18">
    <mergeCell ref="U2:AB7"/>
    <mergeCell ref="I5:T7"/>
    <mergeCell ref="B14:E14"/>
    <mergeCell ref="B24:E24"/>
    <mergeCell ref="S11:W11"/>
    <mergeCell ref="X11:AB11"/>
    <mergeCell ref="B13:C13"/>
    <mergeCell ref="I11:M11"/>
    <mergeCell ref="N11:R11"/>
    <mergeCell ref="B31:E31"/>
    <mergeCell ref="B37:E37"/>
    <mergeCell ref="B43:E43"/>
    <mergeCell ref="D2:E2"/>
    <mergeCell ref="D3:E3"/>
    <mergeCell ref="D4:E4"/>
    <mergeCell ref="D5:E5"/>
    <mergeCell ref="D6:E6"/>
    <mergeCell ref="D7:E7"/>
  </mergeCells>
  <phoneticPr fontId="2" type="noConversion"/>
  <conditionalFormatting sqref="I14:AB48">
    <cfRule type="expression" dxfId="10" priority="2">
      <formula>AND(I$12&gt;=$G14,I$12&lt;=$H14)</formula>
    </cfRule>
  </conditionalFormatting>
  <conditionalFormatting sqref="I15:AB23">
    <cfRule type="expression" dxfId="9" priority="24">
      <formula>AND(I$12&gt;=$G15,I$12&lt;=$H15,$AE15=TRUE)</formula>
    </cfRule>
  </conditionalFormatting>
  <conditionalFormatting sqref="I24:AB24">
    <cfRule type="expression" dxfId="8" priority="12">
      <formula>AND(I$12&gt;=Infase,I$12&lt;=Infase+(Progreso*(Finfase-Infase+1))-1)*1</formula>
    </cfRule>
  </conditionalFormatting>
  <conditionalFormatting sqref="I25:AB30">
    <cfRule type="expression" dxfId="7" priority="1">
      <formula>AND(I$12&gt;=$G25,I$12&lt;=$H25,$AE25=TRUE)</formula>
    </cfRule>
  </conditionalFormatting>
  <conditionalFormatting sqref="I31:AB31">
    <cfRule type="expression" dxfId="6" priority="9">
      <formula>AND(I$12&gt;=Infase,I$12&lt;=Infase+(Progreso*(Finfase-Infase+1))-1)*1</formula>
    </cfRule>
  </conditionalFormatting>
  <conditionalFormatting sqref="I32:AB36">
    <cfRule type="expression" dxfId="5" priority="10">
      <formula>AND(I$12&gt;=$G32,I$12&lt;=$H32,$AE32=TRUE)</formula>
    </cfRule>
  </conditionalFormatting>
  <conditionalFormatting sqref="I37:AB37">
    <cfRule type="expression" dxfId="4" priority="6">
      <formula>AND(I$12&gt;=Infase,I$12&lt;=Infase+(Progreso*(Finfase-Infase+1))-1)*1</formula>
    </cfRule>
  </conditionalFormatting>
  <conditionalFormatting sqref="I38:AB42">
    <cfRule type="expression" dxfId="3" priority="7">
      <formula>AND(I$12&gt;=$G38,I$12&lt;=$H38,$AE38=TRUE)</formula>
    </cfRule>
  </conditionalFormatting>
  <conditionalFormatting sqref="I43:AB43">
    <cfRule type="expression" dxfId="2" priority="3">
      <formula>AND(I$12&gt;=Infase,I$12&lt;=Infase+(Progreso*(Finfase-Infase+1))-1)*1</formula>
    </cfRule>
  </conditionalFormatting>
  <conditionalFormatting sqref="I44:AB48">
    <cfRule type="expression" dxfId="1" priority="4">
      <formula>AND(I$12&gt;=$G44,I$12&lt;=$H44,$AE44=TRUE)</formula>
    </cfRule>
  </conditionalFormatting>
  <conditionalFormatting sqref="I14:AC14">
    <cfRule type="expression" dxfId="0" priority="15">
      <formula>AND(I$12&gt;=Infase,I$12&lt;=Infase+(Progreso*(Finfase-Infase+1))-1)*1</formula>
    </cfRule>
  </conditionalFormatting>
  <pageMargins left="0.25" right="0.25" top="0.75" bottom="0.75" header="0.3" footer="0.3"/>
  <pageSetup orientation="landscape" horizontalDpi="1200" verticalDpi="1200" r:id="rId1"/>
  <ignoredErrors>
    <ignoredError sqref="N12:X12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9525</xdr:colOff>
                    <xdr:row>8</xdr:row>
                    <xdr:rowOff>180975</xdr:rowOff>
                  </from>
                  <to>
                    <xdr:col>28</xdr:col>
                    <xdr:colOff>9525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Diagrama de Gantt</vt:lpstr>
      <vt:lpstr>'Diagrama de Gantt'!Área_de_impresión</vt:lpstr>
      <vt:lpstr>'Diagrama de Gantt'!Finfase</vt:lpstr>
      <vt:lpstr>'Diagrama de Gantt'!Infase</vt:lpstr>
      <vt:lpstr>inicioproy</vt:lpstr>
      <vt:lpstr>mostrarsem</vt:lpstr>
      <vt:lpstr>'Diagrama de Gantt'!Progreso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Medina Rosas</dc:creator>
  <cp:lastModifiedBy>Antonio Medina Rosas</cp:lastModifiedBy>
  <cp:lastPrinted>2021-10-05T01:39:46Z</cp:lastPrinted>
  <dcterms:created xsi:type="dcterms:W3CDTF">2021-10-04T15:45:03Z</dcterms:created>
  <dcterms:modified xsi:type="dcterms:W3CDTF">2023-07-29T16:28:50Z</dcterms:modified>
</cp:coreProperties>
</file>