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1965" windowWidth="15810" windowHeight="5445"/>
  </bookViews>
  <sheets>
    <sheet name="N172ME Calc" sheetId="2" r:id="rId1"/>
    <sheet name="N172ME Blank" sheetId="20" r:id="rId2"/>
  </sheets>
  <definedNames>
    <definedName name="_xlnm.Print_Area" localSheetId="0">'N172ME Calc'!$A$1:$I$49</definedName>
  </definedNames>
  <calcPr calcId="145621"/>
</workbook>
</file>

<file path=xl/calcChain.xml><?xml version="1.0" encoding="utf-8"?>
<calcChain xmlns="http://schemas.openxmlformats.org/spreadsheetml/2006/main">
  <c r="E21" i="20" l="1"/>
  <c r="E20" i="20"/>
  <c r="E19" i="20"/>
  <c r="E18" i="20"/>
  <c r="E17" i="20"/>
  <c r="E16" i="20"/>
  <c r="C16" i="20"/>
  <c r="F16" i="20" s="1"/>
  <c r="F22" i="20" s="1"/>
  <c r="F11" i="20"/>
  <c r="C11" i="20"/>
  <c r="E11" i="20" s="1"/>
  <c r="F5" i="20"/>
  <c r="E22" i="20" l="1"/>
  <c r="C22" i="20"/>
  <c r="E17" i="2" l="1"/>
  <c r="E18" i="2"/>
  <c r="E19" i="2"/>
  <c r="F19" i="2" s="1"/>
  <c r="E20" i="2"/>
  <c r="E21" i="2"/>
  <c r="E16" i="2"/>
  <c r="F16" i="2" s="1"/>
  <c r="C16" i="2"/>
  <c r="C19" i="2"/>
  <c r="C8" i="2"/>
  <c r="F8" i="2" s="1"/>
  <c r="C21" i="2"/>
  <c r="F21" i="2" s="1"/>
  <c r="C20" i="2"/>
  <c r="F20" i="2" s="1"/>
  <c r="D18" i="2"/>
  <c r="C18" i="2"/>
  <c r="C17" i="2"/>
  <c r="F10" i="2"/>
  <c r="F9" i="2"/>
  <c r="F7" i="2"/>
  <c r="F6" i="2"/>
  <c r="F5" i="2"/>
  <c r="D17" i="2"/>
  <c r="C11" i="2" l="1"/>
  <c r="F18" i="2"/>
  <c r="F17" i="2"/>
  <c r="C22" i="2"/>
  <c r="F11" i="2" l="1"/>
  <c r="E11" i="2" s="1"/>
  <c r="F22" i="2"/>
  <c r="E22" i="2" s="1"/>
</calcChain>
</file>

<file path=xl/comments1.xml><?xml version="1.0" encoding="utf-8"?>
<comments xmlns="http://schemas.openxmlformats.org/spreadsheetml/2006/main">
  <authors>
    <author>Michael J. Vanderweide</author>
  </authors>
  <commentList>
    <comment ref="C5" authorId="0">
      <text>
        <r>
          <rPr>
            <sz val="9"/>
            <color indexed="81"/>
            <rFont val="Tahoma"/>
            <family val="2"/>
          </rPr>
          <t>as of 2-7-02</t>
        </r>
      </text>
    </comment>
    <comment ref="B8" authorId="0">
      <text>
        <r>
          <rPr>
            <sz val="9"/>
            <color indexed="81"/>
            <rFont val="Tahoma"/>
            <family val="2"/>
          </rPr>
          <t>Enter usable gallons here.  Full tanks are 38 gallons.</t>
        </r>
      </text>
    </comment>
  </commentList>
</comments>
</file>

<file path=xl/comments2.xml><?xml version="1.0" encoding="utf-8"?>
<comments xmlns="http://schemas.openxmlformats.org/spreadsheetml/2006/main">
  <authors>
    <author>Michael J. Vanderweide</author>
  </authors>
  <commentList>
    <comment ref="C5" authorId="0">
      <text>
        <r>
          <rPr>
            <sz val="9"/>
            <color indexed="81"/>
            <rFont val="Tahoma"/>
            <family val="2"/>
          </rPr>
          <t>as of 2-7-02</t>
        </r>
      </text>
    </comment>
    <comment ref="B8" authorId="0">
      <text>
        <r>
          <rPr>
            <sz val="9"/>
            <color indexed="81"/>
            <rFont val="Tahoma"/>
            <family val="2"/>
          </rPr>
          <t>Enter usable gallons here.  Full tanks are 38 gallons.</t>
        </r>
      </text>
    </comment>
  </commentList>
</comments>
</file>

<file path=xl/sharedStrings.xml><?xml version="1.0" encoding="utf-8"?>
<sst xmlns="http://schemas.openxmlformats.org/spreadsheetml/2006/main" count="58" uniqueCount="19">
  <si>
    <t>Take off weight and balance:</t>
  </si>
  <si>
    <t>Weight</t>
  </si>
  <si>
    <t>Arm aft of datum</t>
  </si>
  <si>
    <t>Basic Empty Weight</t>
  </si>
  <si>
    <t>Pilot and front passenger</t>
  </si>
  <si>
    <t>Passenger (rear seats)</t>
  </si>
  <si>
    <t>Total Loaded Airplane</t>
  </si>
  <si>
    <t>Moment (in-lb)</t>
  </si>
  <si>
    <t>Landing Weight and Balance</t>
  </si>
  <si>
    <t>Description</t>
  </si>
  <si>
    <t>Baggage Compartment 1</t>
  </si>
  <si>
    <t>Baggage Compartment 2</t>
  </si>
  <si>
    <t>N172ME - Cessna 1974 172M</t>
  </si>
  <si>
    <t>*Fuel weight 6lbs/gal</t>
  </si>
  <si>
    <t>Fill out yellow cells only</t>
  </si>
  <si>
    <t>Usable Fuel  (worst=0)   gal:</t>
  </si>
  <si>
    <t>For educational purposes only, pilots must verify in POH</t>
  </si>
  <si>
    <t>Total Loaded Airplane (max 2300)</t>
  </si>
  <si>
    <t>Usable Fuel (max=38)*    gal: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</si>
</sst>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2" fillId="0" borderId="2" xfId="0" applyFont="1" applyBorder="1"/>
    <xf numFmtId="0" fontId="0" fillId="2" borderId="2" xfId="0" applyFill="1" applyBorder="1"/>
    <xf numFmtId="2" fontId="0" fillId="0" borderId="0" xfId="0" applyNumberFormat="1" applyFill="1" applyBorder="1"/>
    <xf numFmtId="0" fontId="2" fillId="0" borderId="0" xfId="0" applyFont="1"/>
    <xf numFmtId="0" fontId="0" fillId="0" borderId="0" xfId="0" applyBorder="1"/>
    <xf numFmtId="0" fontId="0" fillId="0" borderId="0" xfId="0" applyFill="1"/>
    <xf numFmtId="2" fontId="0" fillId="3" borderId="2" xfId="0" applyNumberFormat="1" applyFill="1" applyBorder="1"/>
    <xf numFmtId="0" fontId="1" fillId="2" borderId="2" xfId="0" applyFont="1" applyFill="1" applyBorder="1" applyAlignment="1"/>
    <xf numFmtId="0" fontId="2" fillId="2" borderId="2" xfId="0" applyFont="1" applyFill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C172M - Not an official chart!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Normal</c:v>
          </c:tx>
          <c:marker>
            <c:symbol val="none"/>
          </c:marker>
          <c:xVal>
            <c:numRef>
              <c:f>'N172ME Calc'!$C$51:$C$55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38.5</c:v>
                </c:pt>
                <c:pt idx="3">
                  <c:v>47.3</c:v>
                </c:pt>
                <c:pt idx="4">
                  <c:v>47.3</c:v>
                </c:pt>
              </c:numCache>
            </c:numRef>
          </c:xVal>
          <c:yVal>
            <c:numRef>
              <c:f>'N172ME Calc'!$E$51:$E$55</c:f>
              <c:numCache>
                <c:formatCode>General</c:formatCode>
                <c:ptCount val="5"/>
                <c:pt idx="0">
                  <c:v>1500</c:v>
                </c:pt>
                <c:pt idx="1">
                  <c:v>1950</c:v>
                </c:pt>
                <c:pt idx="2">
                  <c:v>2300</c:v>
                </c:pt>
                <c:pt idx="3">
                  <c:v>2300</c:v>
                </c:pt>
                <c:pt idx="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Utility</c:v>
          </c:tx>
          <c:marker>
            <c:symbol val="none"/>
          </c:marker>
          <c:xVal>
            <c:numRef>
              <c:f>'N172ME Calc'!$G$51:$G$53</c:f>
              <c:numCache>
                <c:formatCode>General</c:formatCode>
                <c:ptCount val="3"/>
                <c:pt idx="0">
                  <c:v>35.5</c:v>
                </c:pt>
                <c:pt idx="1">
                  <c:v>40.5</c:v>
                </c:pt>
                <c:pt idx="2">
                  <c:v>40.5</c:v>
                </c:pt>
              </c:numCache>
            </c:numRef>
          </c:xVal>
          <c:yVal>
            <c:numRef>
              <c:f>'N172ME Calc'!$H$51:$H$53</c:f>
              <c:numCache>
                <c:formatCode>General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1500</c:v>
                </c:pt>
              </c:numCache>
            </c:numRef>
          </c:yVal>
          <c:smooth val="0"/>
        </c:ser>
        <c:ser>
          <c:idx val="2"/>
          <c:order val="2"/>
          <c:tx>
            <c:v>Takeoff</c:v>
          </c:tx>
          <c:xVal>
            <c:numRef>
              <c:f>'N172ME Calc'!$E$11</c:f>
              <c:numCache>
                <c:formatCode>0.00</c:formatCode>
                <c:ptCount val="1"/>
                <c:pt idx="0">
                  <c:v>40.24836573074154</c:v>
                </c:pt>
              </c:numCache>
            </c:numRef>
          </c:xVal>
          <c:yVal>
            <c:numRef>
              <c:f>'N172ME Calc'!$C$11</c:f>
              <c:numCache>
                <c:formatCode>General</c:formatCode>
                <c:ptCount val="1"/>
                <c:pt idx="0">
                  <c:v>1666.8</c:v>
                </c:pt>
              </c:numCache>
            </c:numRef>
          </c:yVal>
          <c:smooth val="0"/>
        </c:ser>
        <c:ser>
          <c:idx val="3"/>
          <c:order val="3"/>
          <c:tx>
            <c:v>Landing</c:v>
          </c:tx>
          <c:marker>
            <c:symbol val="circle"/>
            <c:size val="7"/>
          </c:marker>
          <c:xVal>
            <c:numRef>
              <c:f>'N172ME Calc'!$E$22</c:f>
              <c:numCache>
                <c:formatCode>0.00</c:formatCode>
                <c:ptCount val="1"/>
                <c:pt idx="0">
                  <c:v>39.020000000000003</c:v>
                </c:pt>
              </c:numCache>
            </c:numRef>
          </c:xVal>
          <c:yVal>
            <c:numRef>
              <c:f>'N172ME Calc'!$C$22</c:f>
              <c:numCache>
                <c:formatCode>General</c:formatCode>
                <c:ptCount val="1"/>
                <c:pt idx="0">
                  <c:v>1438.8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95872"/>
        <c:axId val="72931200"/>
      </c:scatterChart>
      <c:valAx>
        <c:axId val="72895872"/>
        <c:scaling>
          <c:orientation val="minMax"/>
          <c:max val="48"/>
          <c:min val="3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  <a:r>
                  <a:rPr lang="en-US" baseline="0"/>
                  <a:t> Aft of Datum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931200"/>
        <c:crosses val="autoZero"/>
        <c:crossBetween val="midCat"/>
        <c:majorUnit val="1"/>
        <c:minorUnit val="0.2"/>
      </c:valAx>
      <c:valAx>
        <c:axId val="72931200"/>
        <c:scaling>
          <c:orientation val="minMax"/>
          <c:max val="2400"/>
          <c:min val="15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in Pounds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895872"/>
        <c:crosses val="autoZero"/>
        <c:crossBetween val="midCat"/>
        <c:majorUnit val="100"/>
        <c:minorUnit val="20"/>
      </c:valAx>
    </c:plotArea>
    <c:legend>
      <c:legendPos val="r"/>
      <c:layout>
        <c:manualLayout>
          <c:xMode val="edge"/>
          <c:yMode val="edge"/>
          <c:x val="0.77970824235205893"/>
          <c:y val="0.63334769474570396"/>
          <c:w val="0.13839828844923796"/>
          <c:h val="0.2274580300103996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C172M - Not an official chart!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Normal</c:v>
          </c:tx>
          <c:marker>
            <c:symbol val="none"/>
          </c:marker>
          <c:xVal>
            <c:numRef>
              <c:f>'N172ME Blank'!$C$46:$C$50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38.5</c:v>
                </c:pt>
                <c:pt idx="3">
                  <c:v>47.3</c:v>
                </c:pt>
                <c:pt idx="4">
                  <c:v>47.3</c:v>
                </c:pt>
              </c:numCache>
            </c:numRef>
          </c:xVal>
          <c:yVal>
            <c:numRef>
              <c:f>'N172ME Blank'!$E$46:$E$50</c:f>
              <c:numCache>
                <c:formatCode>General</c:formatCode>
                <c:ptCount val="5"/>
                <c:pt idx="0">
                  <c:v>1500</c:v>
                </c:pt>
                <c:pt idx="1">
                  <c:v>1950</c:v>
                </c:pt>
                <c:pt idx="2">
                  <c:v>2300</c:v>
                </c:pt>
                <c:pt idx="3">
                  <c:v>2300</c:v>
                </c:pt>
                <c:pt idx="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Utility</c:v>
          </c:tx>
          <c:marker>
            <c:symbol val="none"/>
          </c:marker>
          <c:xVal>
            <c:numRef>
              <c:f>'N172ME Blank'!$G$46:$G$48</c:f>
              <c:numCache>
                <c:formatCode>General</c:formatCode>
                <c:ptCount val="3"/>
                <c:pt idx="0">
                  <c:v>35.5</c:v>
                </c:pt>
                <c:pt idx="1">
                  <c:v>40.5</c:v>
                </c:pt>
                <c:pt idx="2">
                  <c:v>40.5</c:v>
                </c:pt>
              </c:numCache>
            </c:numRef>
          </c:xVal>
          <c:yVal>
            <c:numRef>
              <c:f>'N172ME Blank'!$H$46:$H$48</c:f>
              <c:numCache>
                <c:formatCode>General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1500</c:v>
                </c:pt>
              </c:numCache>
            </c:numRef>
          </c:yVal>
          <c:smooth val="0"/>
        </c:ser>
        <c:ser>
          <c:idx val="2"/>
          <c:order val="2"/>
          <c:tx>
            <c:v>Takeoff</c:v>
          </c:tx>
          <c:xVal>
            <c:numRef>
              <c:f>'N172ME Blank'!$E$11</c:f>
              <c:numCache>
                <c:formatCode>0.00</c:formatCode>
                <c:ptCount val="1"/>
                <c:pt idx="0">
                  <c:v>39.020000000000003</c:v>
                </c:pt>
              </c:numCache>
            </c:numRef>
          </c:xVal>
          <c:yVal>
            <c:numRef>
              <c:f>'N172ME Blank'!$C$11</c:f>
              <c:numCache>
                <c:formatCode>General</c:formatCode>
                <c:ptCount val="1"/>
                <c:pt idx="0">
                  <c:v>1438.8</c:v>
                </c:pt>
              </c:numCache>
            </c:numRef>
          </c:yVal>
          <c:smooth val="0"/>
        </c:ser>
        <c:ser>
          <c:idx val="3"/>
          <c:order val="3"/>
          <c:tx>
            <c:v>Landing</c:v>
          </c:tx>
          <c:marker>
            <c:symbol val="circle"/>
            <c:size val="7"/>
          </c:marker>
          <c:xVal>
            <c:numRef>
              <c:f>'N172ME Blank'!$E$22</c:f>
              <c:numCache>
                <c:formatCode>0.00</c:formatCode>
                <c:ptCount val="1"/>
                <c:pt idx="0">
                  <c:v>39.020000000000003</c:v>
                </c:pt>
              </c:numCache>
            </c:numRef>
          </c:xVal>
          <c:yVal>
            <c:numRef>
              <c:f>'N172ME Blank'!$C$22</c:f>
              <c:numCache>
                <c:formatCode>General</c:formatCode>
                <c:ptCount val="1"/>
                <c:pt idx="0">
                  <c:v>1438.8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648"/>
        <c:axId val="73886336"/>
      </c:scatterChart>
      <c:valAx>
        <c:axId val="73883648"/>
        <c:scaling>
          <c:orientation val="minMax"/>
          <c:max val="48"/>
          <c:min val="3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  <a:r>
                  <a:rPr lang="en-US" baseline="0"/>
                  <a:t> Aft of Datum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886336"/>
        <c:crosses val="autoZero"/>
        <c:crossBetween val="midCat"/>
        <c:majorUnit val="1"/>
        <c:minorUnit val="0.2"/>
      </c:valAx>
      <c:valAx>
        <c:axId val="73886336"/>
        <c:scaling>
          <c:orientation val="minMax"/>
          <c:max val="2400"/>
          <c:min val="15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in Pounds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883648"/>
        <c:crosses val="autoZero"/>
        <c:crossBetween val="midCat"/>
        <c:majorUnit val="100"/>
        <c:min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114300</xdr:rowOff>
    </xdr:from>
    <xdr:to>
      <xdr:col>8</xdr:col>
      <xdr:colOff>533401</xdr:colOff>
      <xdr:row>47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13</xdr:row>
      <xdr:rowOff>38100</xdr:rowOff>
    </xdr:from>
    <xdr:to>
      <xdr:col>8</xdr:col>
      <xdr:colOff>390525</xdr:colOff>
      <xdr:row>18</xdr:row>
      <xdr:rowOff>66675</xdr:rowOff>
    </xdr:to>
    <xdr:sp macro="" textlink="">
      <xdr:nvSpPr>
        <xdr:cNvPr id="3" name="TextBox 2"/>
        <xdr:cNvSpPr txBox="1"/>
      </xdr:nvSpPr>
      <xdr:spPr>
        <a:xfrm>
          <a:off x="4105275" y="1981200"/>
          <a:ext cx="107632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by dividing total moment</a:t>
          </a:r>
          <a:r>
            <a:rPr lang="en-US" sz="1100" baseline="0"/>
            <a:t> by total weight</a:t>
          </a:r>
          <a:endParaRPr lang="en-US" sz="1100"/>
        </a:p>
      </xdr:txBody>
    </xdr:sp>
    <xdr:clientData/>
  </xdr:twoCellAnchor>
  <xdr:twoCellAnchor>
    <xdr:from>
      <xdr:col>4</xdr:col>
      <xdr:colOff>600075</xdr:colOff>
      <xdr:row>11</xdr:row>
      <xdr:rowOff>38100</xdr:rowOff>
    </xdr:from>
    <xdr:to>
      <xdr:col>6</xdr:col>
      <xdr:colOff>533400</xdr:colOff>
      <xdr:row>15</xdr:row>
      <xdr:rowOff>133350</xdr:rowOff>
    </xdr:to>
    <xdr:cxnSp macro="">
      <xdr:nvCxnSpPr>
        <xdr:cNvPr id="4" name="Straight Arrow Connector 3"/>
        <xdr:cNvCxnSpPr>
          <a:stCxn id="3" idx="1"/>
        </xdr:cNvCxnSpPr>
      </xdr:nvCxnSpPr>
      <xdr:spPr>
        <a:xfrm flipH="1" flipV="1">
          <a:off x="2952750" y="1819275"/>
          <a:ext cx="1152525" cy="74295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3</xdr:row>
      <xdr:rowOff>142875</xdr:rowOff>
    </xdr:from>
    <xdr:to>
      <xdr:col>8</xdr:col>
      <xdr:colOff>523875</xdr:colOff>
      <xdr:row>6</xdr:row>
      <xdr:rowOff>152400</xdr:rowOff>
    </xdr:to>
    <xdr:sp macro="" textlink="">
      <xdr:nvSpPr>
        <xdr:cNvPr id="5" name="TextBox 4"/>
        <xdr:cNvSpPr txBox="1"/>
      </xdr:nvSpPr>
      <xdr:spPr>
        <a:xfrm>
          <a:off x="4238625" y="466725"/>
          <a:ext cx="10763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Moment</a:t>
          </a:r>
          <a:r>
            <a:rPr lang="en-US" sz="1100" baseline="0"/>
            <a:t> = Weight X Arm</a:t>
          </a:r>
          <a:endParaRPr lang="en-US" sz="1100"/>
        </a:p>
      </xdr:txBody>
    </xdr:sp>
    <xdr:clientData/>
  </xdr:twoCellAnchor>
  <xdr:twoCellAnchor>
    <xdr:from>
      <xdr:col>5</xdr:col>
      <xdr:colOff>571500</xdr:colOff>
      <xdr:row>3</xdr:row>
      <xdr:rowOff>76200</xdr:rowOff>
    </xdr:from>
    <xdr:to>
      <xdr:col>7</xdr:col>
      <xdr:colOff>57150</xdr:colOff>
      <xdr:row>5</xdr:row>
      <xdr:rowOff>66675</xdr:rowOff>
    </xdr:to>
    <xdr:cxnSp macro="">
      <xdr:nvCxnSpPr>
        <xdr:cNvPr id="6" name="Straight Arrow Connector 5"/>
        <xdr:cNvCxnSpPr>
          <a:stCxn id="5" idx="1"/>
        </xdr:cNvCxnSpPr>
      </xdr:nvCxnSpPr>
      <xdr:spPr>
        <a:xfrm flipH="1" flipV="1">
          <a:off x="3533775" y="400050"/>
          <a:ext cx="704850" cy="314325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27</xdr:row>
      <xdr:rowOff>19049</xdr:rowOff>
    </xdr:from>
    <xdr:to>
      <xdr:col>8</xdr:col>
      <xdr:colOff>457200</xdr:colOff>
      <xdr:row>50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13</xdr:row>
      <xdr:rowOff>38100</xdr:rowOff>
    </xdr:from>
    <xdr:to>
      <xdr:col>8</xdr:col>
      <xdr:colOff>390525</xdr:colOff>
      <xdr:row>18</xdr:row>
      <xdr:rowOff>66675</xdr:rowOff>
    </xdr:to>
    <xdr:sp macro="" textlink="">
      <xdr:nvSpPr>
        <xdr:cNvPr id="3" name="TextBox 2"/>
        <xdr:cNvSpPr txBox="1"/>
      </xdr:nvSpPr>
      <xdr:spPr>
        <a:xfrm>
          <a:off x="4629150" y="2305050"/>
          <a:ext cx="107632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by dividing total moment</a:t>
          </a:r>
          <a:r>
            <a:rPr lang="en-US" sz="1100" baseline="0"/>
            <a:t> by total weight</a:t>
          </a:r>
          <a:endParaRPr lang="en-US" sz="1100"/>
        </a:p>
      </xdr:txBody>
    </xdr:sp>
    <xdr:clientData/>
  </xdr:twoCellAnchor>
  <xdr:twoCellAnchor>
    <xdr:from>
      <xdr:col>4</xdr:col>
      <xdr:colOff>600075</xdr:colOff>
      <xdr:row>11</xdr:row>
      <xdr:rowOff>38100</xdr:rowOff>
    </xdr:from>
    <xdr:to>
      <xdr:col>6</xdr:col>
      <xdr:colOff>533400</xdr:colOff>
      <xdr:row>15</xdr:row>
      <xdr:rowOff>133350</xdr:rowOff>
    </xdr:to>
    <xdr:cxnSp macro="">
      <xdr:nvCxnSpPr>
        <xdr:cNvPr id="4" name="Straight Arrow Connector 3"/>
        <xdr:cNvCxnSpPr>
          <a:stCxn id="3" idx="1"/>
        </xdr:cNvCxnSpPr>
      </xdr:nvCxnSpPr>
      <xdr:spPr>
        <a:xfrm flipH="1" flipV="1">
          <a:off x="3476625" y="1981200"/>
          <a:ext cx="1152525" cy="91440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3</xdr:row>
      <xdr:rowOff>142875</xdr:rowOff>
    </xdr:from>
    <xdr:to>
      <xdr:col>8</xdr:col>
      <xdr:colOff>523875</xdr:colOff>
      <xdr:row>6</xdr:row>
      <xdr:rowOff>152400</xdr:rowOff>
    </xdr:to>
    <xdr:sp macro="" textlink="">
      <xdr:nvSpPr>
        <xdr:cNvPr id="5" name="TextBox 4"/>
        <xdr:cNvSpPr txBox="1"/>
      </xdr:nvSpPr>
      <xdr:spPr>
        <a:xfrm>
          <a:off x="4762500" y="628650"/>
          <a:ext cx="107632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Moment</a:t>
          </a:r>
          <a:r>
            <a:rPr lang="en-US" sz="1100" baseline="0"/>
            <a:t> = Weight X Arm</a:t>
          </a:r>
          <a:endParaRPr lang="en-US" sz="1100"/>
        </a:p>
      </xdr:txBody>
    </xdr:sp>
    <xdr:clientData/>
  </xdr:twoCellAnchor>
  <xdr:twoCellAnchor>
    <xdr:from>
      <xdr:col>5</xdr:col>
      <xdr:colOff>571500</xdr:colOff>
      <xdr:row>3</xdr:row>
      <xdr:rowOff>76200</xdr:rowOff>
    </xdr:from>
    <xdr:to>
      <xdr:col>7</xdr:col>
      <xdr:colOff>57150</xdr:colOff>
      <xdr:row>5</xdr:row>
      <xdr:rowOff>66675</xdr:rowOff>
    </xdr:to>
    <xdr:cxnSp macro="">
      <xdr:nvCxnSpPr>
        <xdr:cNvPr id="6" name="Straight Arrow Connector 5"/>
        <xdr:cNvCxnSpPr>
          <a:stCxn id="5" idx="1"/>
        </xdr:cNvCxnSpPr>
      </xdr:nvCxnSpPr>
      <xdr:spPr>
        <a:xfrm flipH="1" flipV="1">
          <a:off x="4057650" y="561975"/>
          <a:ext cx="704850" cy="476250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E7" sqref="E7"/>
    </sheetView>
  </sheetViews>
  <sheetFormatPr defaultRowHeight="12.75" x14ac:dyDescent="0.2"/>
  <cols>
    <col min="1" max="1" width="24.85546875" customWidth="1"/>
    <col min="2" max="2" width="5.85546875" customWidth="1"/>
    <col min="3" max="3" width="6.7109375" customWidth="1"/>
    <col min="4" max="4" width="5.7109375" customWidth="1"/>
  </cols>
  <sheetData>
    <row r="1" spans="1:12" x14ac:dyDescent="0.2">
      <c r="A1" t="s">
        <v>16</v>
      </c>
    </row>
    <row r="2" spans="1:12" x14ac:dyDescent="0.2">
      <c r="A2" s="31" t="s">
        <v>12</v>
      </c>
      <c r="B2" s="31"/>
      <c r="C2" s="31"/>
      <c r="D2" s="31"/>
      <c r="E2" s="31"/>
      <c r="F2" s="31"/>
    </row>
    <row r="3" spans="1:12" x14ac:dyDescent="0.2">
      <c r="A3" s="14" t="s">
        <v>0</v>
      </c>
      <c r="B3" s="15"/>
      <c r="C3" s="18" t="s">
        <v>14</v>
      </c>
      <c r="D3" s="26"/>
      <c r="E3" s="26"/>
      <c r="F3" s="19"/>
    </row>
    <row r="4" spans="1:12" ht="25.5" customHeight="1" x14ac:dyDescent="0.2">
      <c r="A4" s="18" t="s">
        <v>9</v>
      </c>
      <c r="B4" s="19"/>
      <c r="C4" s="18" t="s">
        <v>1</v>
      </c>
      <c r="D4" s="19"/>
      <c r="E4" s="3" t="s">
        <v>2</v>
      </c>
      <c r="F4" s="3" t="s">
        <v>7</v>
      </c>
    </row>
    <row r="5" spans="1:12" x14ac:dyDescent="0.2">
      <c r="A5" s="20" t="s">
        <v>3</v>
      </c>
      <c r="B5" s="21"/>
      <c r="C5" s="22">
        <v>1438.8</v>
      </c>
      <c r="D5" s="23"/>
      <c r="E5" s="2">
        <v>39.020000000000003</v>
      </c>
      <c r="F5" s="2">
        <f>C5*E5</f>
        <v>56141.976000000002</v>
      </c>
    </row>
    <row r="6" spans="1:12" x14ac:dyDescent="0.2">
      <c r="A6" s="14" t="s">
        <v>4</v>
      </c>
      <c r="B6" s="15"/>
      <c r="C6" s="6"/>
      <c r="D6" s="6"/>
      <c r="E6" s="2">
        <v>37</v>
      </c>
      <c r="F6" s="2">
        <f>(C6+D6)*E6</f>
        <v>0</v>
      </c>
    </row>
    <row r="7" spans="1:12" x14ac:dyDescent="0.2">
      <c r="A7" s="14" t="s">
        <v>5</v>
      </c>
      <c r="B7" s="15"/>
      <c r="C7" s="6"/>
      <c r="D7" s="6"/>
      <c r="E7" s="2">
        <v>73</v>
      </c>
      <c r="F7" s="2">
        <f>(C7+D7)*E7</f>
        <v>0</v>
      </c>
      <c r="H7" s="10"/>
      <c r="I7" s="10"/>
    </row>
    <row r="8" spans="1:12" x14ac:dyDescent="0.2">
      <c r="A8" s="5" t="s">
        <v>18</v>
      </c>
      <c r="B8" s="12">
        <v>38</v>
      </c>
      <c r="C8" s="24">
        <f>B8*6</f>
        <v>228</v>
      </c>
      <c r="D8" s="25"/>
      <c r="E8" s="2">
        <v>48</v>
      </c>
      <c r="F8" s="2">
        <f>E8*C8</f>
        <v>10944</v>
      </c>
    </row>
    <row r="9" spans="1:12" x14ac:dyDescent="0.2">
      <c r="A9" s="14" t="s">
        <v>10</v>
      </c>
      <c r="B9" s="15"/>
      <c r="C9" s="29"/>
      <c r="D9" s="30"/>
      <c r="E9" s="2">
        <v>95</v>
      </c>
      <c r="F9" s="2">
        <f>E9*C9</f>
        <v>0</v>
      </c>
    </row>
    <row r="10" spans="1:12" x14ac:dyDescent="0.2">
      <c r="A10" s="14" t="s">
        <v>11</v>
      </c>
      <c r="B10" s="15"/>
      <c r="C10" s="29"/>
      <c r="D10" s="30"/>
      <c r="E10" s="2">
        <v>123</v>
      </c>
      <c r="F10" s="2">
        <f>E10*C10</f>
        <v>0</v>
      </c>
    </row>
    <row r="11" spans="1:12" x14ac:dyDescent="0.2">
      <c r="A11" s="14" t="s">
        <v>17</v>
      </c>
      <c r="B11" s="15"/>
      <c r="C11" s="18">
        <f>SUM(C5:D10)</f>
        <v>1666.8</v>
      </c>
      <c r="D11" s="19"/>
      <c r="E11" s="11">
        <f>(F11/C11)</f>
        <v>40.24836573074154</v>
      </c>
      <c r="F11" s="2">
        <f>SUM(F5:F9)</f>
        <v>67085.975999999995</v>
      </c>
    </row>
    <row r="12" spans="1:12" x14ac:dyDescent="0.2">
      <c r="A12" s="27" t="s">
        <v>13</v>
      </c>
      <c r="B12" s="28"/>
      <c r="C12" s="9"/>
      <c r="D12" s="9"/>
      <c r="E12" s="7"/>
      <c r="F12" s="9"/>
      <c r="L12" s="8"/>
    </row>
    <row r="14" spans="1:12" x14ac:dyDescent="0.2">
      <c r="A14" s="14" t="s">
        <v>8</v>
      </c>
      <c r="B14" s="15"/>
      <c r="C14" s="18" t="s">
        <v>14</v>
      </c>
      <c r="D14" s="26"/>
      <c r="E14" s="26"/>
      <c r="F14" s="19"/>
    </row>
    <row r="15" spans="1:12" ht="26.25" customHeight="1" x14ac:dyDescent="0.2">
      <c r="A15" s="14" t="s">
        <v>9</v>
      </c>
      <c r="B15" s="15"/>
      <c r="C15" s="18" t="s">
        <v>1</v>
      </c>
      <c r="D15" s="19"/>
      <c r="E15" s="3" t="s">
        <v>2</v>
      </c>
      <c r="F15" s="3" t="s">
        <v>7</v>
      </c>
    </row>
    <row r="16" spans="1:12" x14ac:dyDescent="0.2">
      <c r="A16" s="20" t="s">
        <v>3</v>
      </c>
      <c r="B16" s="21"/>
      <c r="C16" s="22">
        <f>C5</f>
        <v>1438.8</v>
      </c>
      <c r="D16" s="23"/>
      <c r="E16" s="2">
        <f t="shared" ref="E16:E21" si="0">E5</f>
        <v>39.020000000000003</v>
      </c>
      <c r="F16" s="2">
        <f>C16*E16</f>
        <v>56141.976000000002</v>
      </c>
    </row>
    <row r="17" spans="1:6" x14ac:dyDescent="0.2">
      <c r="A17" s="14" t="s">
        <v>4</v>
      </c>
      <c r="B17" s="15"/>
      <c r="C17" s="4">
        <f>C6</f>
        <v>0</v>
      </c>
      <c r="D17" s="4">
        <f>D6</f>
        <v>0</v>
      </c>
      <c r="E17" s="2">
        <f t="shared" si="0"/>
        <v>37</v>
      </c>
      <c r="F17" s="2">
        <f>(C17+D17)*E17</f>
        <v>0</v>
      </c>
    </row>
    <row r="18" spans="1:6" x14ac:dyDescent="0.2">
      <c r="A18" s="14" t="s">
        <v>5</v>
      </c>
      <c r="B18" s="15"/>
      <c r="C18" s="4">
        <f>C7</f>
        <v>0</v>
      </c>
      <c r="D18" s="4">
        <f>D7</f>
        <v>0</v>
      </c>
      <c r="E18" s="2">
        <f t="shared" si="0"/>
        <v>73</v>
      </c>
      <c r="F18" s="2">
        <f>(C18+D18)*E18</f>
        <v>0</v>
      </c>
    </row>
    <row r="19" spans="1:6" x14ac:dyDescent="0.2">
      <c r="A19" s="5" t="s">
        <v>15</v>
      </c>
      <c r="B19" s="13">
        <v>0</v>
      </c>
      <c r="C19" s="24">
        <f>B19*6</f>
        <v>0</v>
      </c>
      <c r="D19" s="25"/>
      <c r="E19" s="2">
        <f t="shared" si="0"/>
        <v>48</v>
      </c>
      <c r="F19" s="2">
        <f>E19*C19</f>
        <v>0</v>
      </c>
    </row>
    <row r="20" spans="1:6" x14ac:dyDescent="0.2">
      <c r="A20" s="14" t="s">
        <v>10</v>
      </c>
      <c r="B20" s="15"/>
      <c r="C20" s="16">
        <f>C9</f>
        <v>0</v>
      </c>
      <c r="D20" s="17"/>
      <c r="E20" s="2">
        <f t="shared" si="0"/>
        <v>95</v>
      </c>
      <c r="F20" s="2">
        <f>C20*E20</f>
        <v>0</v>
      </c>
    </row>
    <row r="21" spans="1:6" x14ac:dyDescent="0.2">
      <c r="A21" s="14" t="s">
        <v>11</v>
      </c>
      <c r="B21" s="15"/>
      <c r="C21" s="16">
        <f>C10</f>
        <v>0</v>
      </c>
      <c r="D21" s="17"/>
      <c r="E21" s="2">
        <f t="shared" si="0"/>
        <v>123</v>
      </c>
      <c r="F21" s="2">
        <f>C21*E21</f>
        <v>0</v>
      </c>
    </row>
    <row r="22" spans="1:6" x14ac:dyDescent="0.2">
      <c r="A22" s="14" t="s">
        <v>6</v>
      </c>
      <c r="B22" s="15"/>
      <c r="C22" s="18">
        <f>SUM(C16:D21)</f>
        <v>1438.8</v>
      </c>
      <c r="D22" s="19"/>
      <c r="E22" s="11">
        <f>F22/C22</f>
        <v>39.020000000000003</v>
      </c>
      <c r="F22" s="2">
        <f>SUM(F16:F21)</f>
        <v>56141.976000000002</v>
      </c>
    </row>
    <row r="23" spans="1:6" x14ac:dyDescent="0.2">
      <c r="E23" s="1"/>
    </row>
    <row r="51" spans="3:8" x14ac:dyDescent="0.2">
      <c r="C51">
        <v>35</v>
      </c>
      <c r="E51">
        <v>1500</v>
      </c>
      <c r="G51">
        <v>35.5</v>
      </c>
      <c r="H51">
        <v>2000</v>
      </c>
    </row>
    <row r="52" spans="3:8" x14ac:dyDescent="0.2">
      <c r="C52">
        <v>35</v>
      </c>
      <c r="E52">
        <v>1950</v>
      </c>
      <c r="G52">
        <v>40.5</v>
      </c>
      <c r="H52">
        <v>2000</v>
      </c>
    </row>
    <row r="53" spans="3:8" x14ac:dyDescent="0.2">
      <c r="C53">
        <v>38.5</v>
      </c>
      <c r="E53">
        <v>2300</v>
      </c>
      <c r="G53">
        <v>40.5</v>
      </c>
      <c r="H53">
        <v>1500</v>
      </c>
    </row>
    <row r="54" spans="3:8" x14ac:dyDescent="0.2">
      <c r="C54">
        <v>47.3</v>
      </c>
      <c r="E54">
        <v>2300</v>
      </c>
    </row>
    <row r="55" spans="3:8" x14ac:dyDescent="0.2">
      <c r="C55">
        <v>47.3</v>
      </c>
      <c r="E55">
        <v>0</v>
      </c>
    </row>
  </sheetData>
  <mergeCells count="32">
    <mergeCell ref="A2:F2"/>
    <mergeCell ref="C4:D4"/>
    <mergeCell ref="C5:D5"/>
    <mergeCell ref="A9:B9"/>
    <mergeCell ref="A10:B10"/>
    <mergeCell ref="C3:F3"/>
    <mergeCell ref="A4:B4"/>
    <mergeCell ref="A5:B5"/>
    <mergeCell ref="A6:B6"/>
    <mergeCell ref="A7:B7"/>
    <mergeCell ref="A3:B3"/>
    <mergeCell ref="A11:B11"/>
    <mergeCell ref="A12:B12"/>
    <mergeCell ref="C8:D8"/>
    <mergeCell ref="C9:D9"/>
    <mergeCell ref="C10:D10"/>
    <mergeCell ref="C11:D11"/>
    <mergeCell ref="A22:B22"/>
    <mergeCell ref="A14:B14"/>
    <mergeCell ref="A15:B15"/>
    <mergeCell ref="C20:D20"/>
    <mergeCell ref="C21:D21"/>
    <mergeCell ref="C22:D22"/>
    <mergeCell ref="A16:B16"/>
    <mergeCell ref="A17:B17"/>
    <mergeCell ref="C16:D16"/>
    <mergeCell ref="C19:D19"/>
    <mergeCell ref="C15:D15"/>
    <mergeCell ref="A18:B18"/>
    <mergeCell ref="A20:B20"/>
    <mergeCell ref="A21:B21"/>
    <mergeCell ref="C14:F14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"/>
  <sheetViews>
    <sheetView workbookViewId="0">
      <selection activeCell="G20" sqref="G20"/>
    </sheetView>
  </sheetViews>
  <sheetFormatPr defaultRowHeight="12.75" x14ac:dyDescent="0.2"/>
  <cols>
    <col min="1" max="1" width="24.85546875" customWidth="1"/>
    <col min="2" max="2" width="5.85546875" customWidth="1"/>
    <col min="3" max="3" width="6.7109375" customWidth="1"/>
    <col min="4" max="4" width="5.7109375" customWidth="1"/>
  </cols>
  <sheetData>
    <row r="1" spans="1:9" x14ac:dyDescent="0.2">
      <c r="A1" t="s">
        <v>16</v>
      </c>
    </row>
    <row r="2" spans="1:9" x14ac:dyDescent="0.2">
      <c r="A2" s="31" t="s">
        <v>12</v>
      </c>
      <c r="B2" s="31"/>
      <c r="C2" s="32"/>
      <c r="D2" s="32"/>
      <c r="E2" s="32"/>
      <c r="F2" s="32"/>
    </row>
    <row r="3" spans="1:9" x14ac:dyDescent="0.2">
      <c r="A3" s="14" t="s">
        <v>0</v>
      </c>
      <c r="B3" s="15"/>
      <c r="C3" s="18" t="s">
        <v>14</v>
      </c>
      <c r="D3" s="26"/>
      <c r="E3" s="26"/>
      <c r="F3" s="19"/>
    </row>
    <row r="4" spans="1:9" ht="25.5" customHeight="1" x14ac:dyDescent="0.2">
      <c r="A4" s="18" t="s">
        <v>9</v>
      </c>
      <c r="B4" s="19"/>
      <c r="C4" s="18" t="s">
        <v>1</v>
      </c>
      <c r="D4" s="19"/>
      <c r="E4" s="3" t="s">
        <v>2</v>
      </c>
      <c r="F4" s="3" t="s">
        <v>7</v>
      </c>
    </row>
    <row r="5" spans="1:9" x14ac:dyDescent="0.2">
      <c r="A5" s="20" t="s">
        <v>3</v>
      </c>
      <c r="B5" s="21"/>
      <c r="C5" s="22">
        <v>1438.8</v>
      </c>
      <c r="D5" s="23"/>
      <c r="E5" s="2">
        <v>39.020000000000003</v>
      </c>
      <c r="F5" s="2">
        <f>C5*E5</f>
        <v>56141.976000000002</v>
      </c>
    </row>
    <row r="6" spans="1:9" x14ac:dyDescent="0.2">
      <c r="A6" s="14" t="s">
        <v>4</v>
      </c>
      <c r="B6" s="15"/>
      <c r="C6" s="29"/>
      <c r="D6" s="30"/>
      <c r="E6" s="2">
        <v>37</v>
      </c>
      <c r="F6" s="2"/>
    </row>
    <row r="7" spans="1:9" x14ac:dyDescent="0.2">
      <c r="A7" s="14" t="s">
        <v>5</v>
      </c>
      <c r="B7" s="15"/>
      <c r="C7" s="29"/>
      <c r="D7" s="30"/>
      <c r="E7" s="2">
        <v>73</v>
      </c>
      <c r="F7" s="2"/>
      <c r="H7" s="10"/>
      <c r="I7" s="10"/>
    </row>
    <row r="8" spans="1:9" x14ac:dyDescent="0.2">
      <c r="A8" s="5" t="s">
        <v>18</v>
      </c>
      <c r="B8" s="12"/>
      <c r="C8" s="24"/>
      <c r="D8" s="25"/>
      <c r="E8" s="2">
        <v>48</v>
      </c>
      <c r="F8" s="2"/>
    </row>
    <row r="9" spans="1:9" x14ac:dyDescent="0.2">
      <c r="A9" s="14" t="s">
        <v>10</v>
      </c>
      <c r="B9" s="15"/>
      <c r="C9" s="29"/>
      <c r="D9" s="30"/>
      <c r="E9" s="2">
        <v>95</v>
      </c>
      <c r="F9" s="2"/>
    </row>
    <row r="10" spans="1:9" x14ac:dyDescent="0.2">
      <c r="A10" s="14" t="s">
        <v>11</v>
      </c>
      <c r="B10" s="15"/>
      <c r="C10" s="29"/>
      <c r="D10" s="30"/>
      <c r="E10" s="2">
        <v>123</v>
      </c>
      <c r="F10" s="2"/>
    </row>
    <row r="11" spans="1:9" x14ac:dyDescent="0.2">
      <c r="A11" s="14" t="s">
        <v>17</v>
      </c>
      <c r="B11" s="15"/>
      <c r="C11" s="18">
        <f>SUM(C5:D10)</f>
        <v>1438.8</v>
      </c>
      <c r="D11" s="19"/>
      <c r="E11" s="11">
        <f>(F11/C11)</f>
        <v>39.020000000000003</v>
      </c>
      <c r="F11" s="2">
        <f>SUM(F5:F9)</f>
        <v>56141.976000000002</v>
      </c>
    </row>
    <row r="12" spans="1:9" x14ac:dyDescent="0.2">
      <c r="A12" s="27" t="s">
        <v>13</v>
      </c>
      <c r="B12" s="28"/>
      <c r="C12" s="9"/>
      <c r="D12" s="9"/>
      <c r="E12" s="7"/>
      <c r="F12" s="9"/>
    </row>
    <row r="14" spans="1:9" x14ac:dyDescent="0.2">
      <c r="A14" s="14" t="s">
        <v>8</v>
      </c>
      <c r="B14" s="15"/>
      <c r="C14" s="18" t="s">
        <v>14</v>
      </c>
      <c r="D14" s="26"/>
      <c r="E14" s="26"/>
      <c r="F14" s="19"/>
    </row>
    <row r="15" spans="1:9" ht="26.25" customHeight="1" x14ac:dyDescent="0.2">
      <c r="A15" s="14" t="s">
        <v>9</v>
      </c>
      <c r="B15" s="15"/>
      <c r="C15" s="18" t="s">
        <v>1</v>
      </c>
      <c r="D15" s="19"/>
      <c r="E15" s="3" t="s">
        <v>2</v>
      </c>
      <c r="F15" s="3" t="s">
        <v>7</v>
      </c>
    </row>
    <row r="16" spans="1:9" x14ac:dyDescent="0.2">
      <c r="A16" s="20" t="s">
        <v>3</v>
      </c>
      <c r="B16" s="21"/>
      <c r="C16" s="22">
        <f>C5</f>
        <v>1438.8</v>
      </c>
      <c r="D16" s="23"/>
      <c r="E16" s="2">
        <f t="shared" ref="E16:E21" si="0">E5</f>
        <v>39.020000000000003</v>
      </c>
      <c r="F16" s="2">
        <f>C16*E16</f>
        <v>56141.976000000002</v>
      </c>
    </row>
    <row r="17" spans="1:6" x14ac:dyDescent="0.2">
      <c r="A17" s="14" t="s">
        <v>4</v>
      </c>
      <c r="B17" s="15"/>
      <c r="C17" s="16"/>
      <c r="D17" s="17"/>
      <c r="E17" s="2">
        <f t="shared" si="0"/>
        <v>37</v>
      </c>
      <c r="F17" s="2"/>
    </row>
    <row r="18" spans="1:6" x14ac:dyDescent="0.2">
      <c r="A18" s="14" t="s">
        <v>5</v>
      </c>
      <c r="B18" s="15"/>
      <c r="C18" s="16"/>
      <c r="D18" s="17"/>
      <c r="E18" s="2">
        <f t="shared" si="0"/>
        <v>73</v>
      </c>
      <c r="F18" s="2"/>
    </row>
    <row r="19" spans="1:6" x14ac:dyDescent="0.2">
      <c r="A19" s="5" t="s">
        <v>15</v>
      </c>
      <c r="B19" s="13"/>
      <c r="C19" s="24"/>
      <c r="D19" s="25"/>
      <c r="E19" s="2">
        <f t="shared" si="0"/>
        <v>48</v>
      </c>
      <c r="F19" s="2"/>
    </row>
    <row r="20" spans="1:6" x14ac:dyDescent="0.2">
      <c r="A20" s="14" t="s">
        <v>10</v>
      </c>
      <c r="B20" s="15"/>
      <c r="C20" s="16"/>
      <c r="D20" s="17"/>
      <c r="E20" s="2">
        <f t="shared" si="0"/>
        <v>95</v>
      </c>
      <c r="F20" s="2"/>
    </row>
    <row r="21" spans="1:6" x14ac:dyDescent="0.2">
      <c r="A21" s="14" t="s">
        <v>11</v>
      </c>
      <c r="B21" s="15"/>
      <c r="C21" s="16"/>
      <c r="D21" s="17"/>
      <c r="E21" s="2">
        <f t="shared" si="0"/>
        <v>123</v>
      </c>
      <c r="F21" s="2"/>
    </row>
    <row r="22" spans="1:6" x14ac:dyDescent="0.2">
      <c r="A22" s="14" t="s">
        <v>6</v>
      </c>
      <c r="B22" s="15"/>
      <c r="C22" s="18">
        <f>SUM(C16:D21)</f>
        <v>1438.8</v>
      </c>
      <c r="D22" s="19"/>
      <c r="E22" s="11">
        <f>F22/C22</f>
        <v>39.020000000000003</v>
      </c>
      <c r="F22" s="2">
        <f>SUM(F16:F21)</f>
        <v>56141.976000000002</v>
      </c>
    </row>
    <row r="23" spans="1:6" ht="16.5" customHeight="1" x14ac:dyDescent="0.2">
      <c r="E23" s="1"/>
    </row>
    <row r="46" spans="3:8" x14ac:dyDescent="0.2">
      <c r="C46">
        <v>35</v>
      </c>
      <c r="E46">
        <v>1500</v>
      </c>
      <c r="G46">
        <v>35.5</v>
      </c>
      <c r="H46">
        <v>2000</v>
      </c>
    </row>
    <row r="47" spans="3:8" x14ac:dyDescent="0.2">
      <c r="C47">
        <v>35</v>
      </c>
      <c r="E47">
        <v>1950</v>
      </c>
      <c r="G47">
        <v>40.5</v>
      </c>
      <c r="H47">
        <v>2000</v>
      </c>
    </row>
    <row r="48" spans="3:8" x14ac:dyDescent="0.2">
      <c r="C48">
        <v>38.5</v>
      </c>
      <c r="E48">
        <v>2300</v>
      </c>
      <c r="G48">
        <v>40.5</v>
      </c>
      <c r="H48">
        <v>1500</v>
      </c>
    </row>
    <row r="49" spans="3:5" x14ac:dyDescent="0.2">
      <c r="C49">
        <v>47.3</v>
      </c>
      <c r="E49">
        <v>2300</v>
      </c>
    </row>
    <row r="50" spans="3:5" x14ac:dyDescent="0.2">
      <c r="C50">
        <v>47.3</v>
      </c>
      <c r="E50">
        <v>0</v>
      </c>
    </row>
  </sheetData>
  <mergeCells count="36">
    <mergeCell ref="A5:B5"/>
    <mergeCell ref="C5:D5"/>
    <mergeCell ref="A2:F2"/>
    <mergeCell ref="A3:B3"/>
    <mergeCell ref="C3:F3"/>
    <mergeCell ref="A4:B4"/>
    <mergeCell ref="C4:D4"/>
    <mergeCell ref="A14:B14"/>
    <mergeCell ref="C14:F14"/>
    <mergeCell ref="A6:B6"/>
    <mergeCell ref="C6:D6"/>
    <mergeCell ref="A7:B7"/>
    <mergeCell ref="C7:D7"/>
    <mergeCell ref="C8:D8"/>
    <mergeCell ref="A9:B9"/>
    <mergeCell ref="C9:D9"/>
    <mergeCell ref="A10:B10"/>
    <mergeCell ref="C10:D10"/>
    <mergeCell ref="A11:B11"/>
    <mergeCell ref="C11:D11"/>
    <mergeCell ref="A12:B12"/>
    <mergeCell ref="A15:B15"/>
    <mergeCell ref="C15:D15"/>
    <mergeCell ref="A16:B16"/>
    <mergeCell ref="C16:D16"/>
    <mergeCell ref="A17:B17"/>
    <mergeCell ref="C17:D17"/>
    <mergeCell ref="A22:B22"/>
    <mergeCell ref="C22:D22"/>
    <mergeCell ref="A18:B18"/>
    <mergeCell ref="C18:D18"/>
    <mergeCell ref="C19:D19"/>
    <mergeCell ref="A20:B20"/>
    <mergeCell ref="C20:D20"/>
    <mergeCell ref="A21:B21"/>
    <mergeCell ref="C21:D21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N172ME Calc</vt:lpstr>
      <vt:lpstr>N172ME Blank</vt:lpstr>
      <vt:lpstr>'N172ME Calc'!Print_Area</vt:lpstr>
    </vt:vector>
  </TitlesOfParts>
  <Company>FINANCIAL STRATEGY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Vanderweide</dc:creator>
  <cp:lastModifiedBy>Michael J. Vanderweide</cp:lastModifiedBy>
  <cp:lastPrinted>2013-05-12T10:47:02Z</cp:lastPrinted>
  <dcterms:created xsi:type="dcterms:W3CDTF">2000-02-02T22:45:32Z</dcterms:created>
  <dcterms:modified xsi:type="dcterms:W3CDTF">2013-05-12T10:47:40Z</dcterms:modified>
</cp:coreProperties>
</file>