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DE4CA550-3B23-4B80-88F0-DB7740641619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C1" sheetId="1" r:id="rId1"/>
    <sheet name="DC2" sheetId="2" r:id="rId2"/>
    <sheet name="DC3" sheetId="3" r:id="rId3"/>
    <sheet name="Sup" sheetId="4" r:id="rId4"/>
    <sheet name="Selection" sheetId="5" r:id="rId5"/>
    <sheet name="DRP simul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7" i="7" l="1"/>
  <c r="E96" i="7"/>
  <c r="E94" i="7"/>
  <c r="F94" i="7"/>
  <c r="E95" i="7"/>
  <c r="F95" i="7"/>
  <c r="E53" i="7"/>
  <c r="E52" i="7"/>
  <c r="E50" i="7"/>
  <c r="F50" i="7"/>
  <c r="E51" i="7"/>
  <c r="F51" i="7"/>
  <c r="E10" i="7"/>
  <c r="E9" i="7"/>
  <c r="F8" i="7"/>
  <c r="E8" i="7"/>
  <c r="F7" i="7"/>
  <c r="E7" i="7"/>
  <c r="G101" i="7" l="1"/>
  <c r="J14" i="7"/>
  <c r="L14" i="7"/>
  <c r="I14" i="7"/>
  <c r="K14" i="7"/>
  <c r="F6" i="7" l="1"/>
  <c r="F5" i="7"/>
  <c r="E5" i="7"/>
  <c r="E6" i="7"/>
  <c r="E11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5" i="7"/>
  <c r="E54" i="7"/>
  <c r="F49" i="7"/>
  <c r="F48" i="7"/>
  <c r="E49" i="7"/>
  <c r="E48" i="7"/>
  <c r="G58" i="7"/>
  <c r="H58" i="7"/>
  <c r="I58" i="7"/>
  <c r="J58" i="7"/>
  <c r="K58" i="7"/>
  <c r="L58" i="7"/>
  <c r="M58" i="7"/>
  <c r="N58" i="7"/>
  <c r="O58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F58" i="7"/>
  <c r="F59" i="7"/>
  <c r="F60" i="7"/>
  <c r="G57" i="7"/>
  <c r="H57" i="7"/>
  <c r="I57" i="7"/>
  <c r="J57" i="7"/>
  <c r="K57" i="7"/>
  <c r="L57" i="7"/>
  <c r="M57" i="7"/>
  <c r="N57" i="7"/>
  <c r="O57" i="7"/>
  <c r="F57" i="7"/>
  <c r="G106" i="7"/>
  <c r="G62" i="7"/>
  <c r="F62" i="7"/>
  <c r="E63" i="7"/>
  <c r="G73" i="7"/>
  <c r="H73" i="7"/>
  <c r="I73" i="7"/>
  <c r="J73" i="7"/>
  <c r="K73" i="7"/>
  <c r="L73" i="7"/>
  <c r="M73" i="7"/>
  <c r="N73" i="7"/>
  <c r="O73" i="7"/>
  <c r="F73" i="7"/>
  <c r="G70" i="7"/>
  <c r="H70" i="7"/>
  <c r="I70" i="7"/>
  <c r="J70" i="7"/>
  <c r="K70" i="7"/>
  <c r="L70" i="7"/>
  <c r="M70" i="7"/>
  <c r="N70" i="7"/>
  <c r="O70" i="7"/>
  <c r="F70" i="7"/>
  <c r="G117" i="7"/>
  <c r="H117" i="7"/>
  <c r="I117" i="7"/>
  <c r="J117" i="7"/>
  <c r="K117" i="7"/>
  <c r="L117" i="7"/>
  <c r="M117" i="7"/>
  <c r="N117" i="7"/>
  <c r="O117" i="7"/>
  <c r="F117" i="7"/>
  <c r="G114" i="7"/>
  <c r="H114" i="7"/>
  <c r="I114" i="7"/>
  <c r="J114" i="7"/>
  <c r="K114" i="7"/>
  <c r="L114" i="7"/>
  <c r="M114" i="7"/>
  <c r="N114" i="7"/>
  <c r="O114" i="7"/>
  <c r="F114" i="7"/>
  <c r="F92" i="7"/>
  <c r="F93" i="7"/>
  <c r="E92" i="7"/>
  <c r="E93" i="7"/>
  <c r="E98" i="7"/>
  <c r="E99" i="7"/>
  <c r="H101" i="7"/>
  <c r="I101" i="7"/>
  <c r="J101" i="7"/>
  <c r="K101" i="7"/>
  <c r="L101" i="7"/>
  <c r="M101" i="7"/>
  <c r="N101" i="7"/>
  <c r="O101" i="7"/>
  <c r="G102" i="7"/>
  <c r="G120" i="7" s="1"/>
  <c r="H102" i="7"/>
  <c r="I102" i="7"/>
  <c r="J102" i="7"/>
  <c r="K102" i="7"/>
  <c r="L102" i="7"/>
  <c r="M102" i="7"/>
  <c r="N102" i="7"/>
  <c r="O102" i="7"/>
  <c r="G103" i="7"/>
  <c r="H103" i="7"/>
  <c r="I103" i="7"/>
  <c r="J103" i="7"/>
  <c r="K103" i="7"/>
  <c r="L103" i="7"/>
  <c r="M103" i="7"/>
  <c r="N103" i="7"/>
  <c r="O103" i="7"/>
  <c r="G104" i="7"/>
  <c r="H104" i="7"/>
  <c r="I104" i="7"/>
  <c r="J104" i="7"/>
  <c r="K104" i="7"/>
  <c r="L104" i="7"/>
  <c r="M104" i="7"/>
  <c r="N104" i="7"/>
  <c r="O104" i="7"/>
  <c r="F102" i="7"/>
  <c r="F103" i="7"/>
  <c r="F104" i="7"/>
  <c r="F101" i="7"/>
  <c r="F106" i="7"/>
  <c r="E107" i="7"/>
  <c r="E144" i="7"/>
  <c r="E137" i="7"/>
  <c r="E138" i="7"/>
  <c r="E139" i="7"/>
  <c r="E140" i="7"/>
  <c r="O147" i="7"/>
  <c r="AH121" i="7"/>
  <c r="AG121" i="7"/>
  <c r="AF121" i="7"/>
  <c r="AE121" i="7"/>
  <c r="Z121" i="7"/>
  <c r="Y121" i="7"/>
  <c r="X121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9" i="7"/>
  <c r="AG79" i="7"/>
  <c r="AF79" i="7"/>
  <c r="AE79" i="7"/>
  <c r="Z79" i="7"/>
  <c r="Y79" i="7"/>
  <c r="X79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AH76" i="7"/>
  <c r="AG76" i="7"/>
  <c r="AF76" i="7"/>
  <c r="AE76" i="7"/>
  <c r="Z76" i="7"/>
  <c r="Y76" i="7"/>
  <c r="X76" i="7"/>
  <c r="O76" i="7"/>
  <c r="O86" i="7" s="1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AH66" i="7"/>
  <c r="AG66" i="7"/>
  <c r="AF66" i="7"/>
  <c r="AE66" i="7"/>
  <c r="Z66" i="7"/>
  <c r="Y66" i="7"/>
  <c r="X66" i="7"/>
  <c r="O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4" i="7"/>
  <c r="AG54" i="7"/>
  <c r="AF54" i="7"/>
  <c r="AE54" i="7"/>
  <c r="Z54" i="7"/>
  <c r="Y54" i="7"/>
  <c r="X54" i="7"/>
  <c r="V54" i="7"/>
  <c r="AH52" i="7"/>
  <c r="AG52" i="7"/>
  <c r="AF52" i="7"/>
  <c r="AE52" i="7"/>
  <c r="Z52" i="7"/>
  <c r="Y52" i="7"/>
  <c r="X52" i="7"/>
  <c r="V52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AH36" i="7"/>
  <c r="AG36" i="7"/>
  <c r="AF36" i="7"/>
  <c r="AE36" i="7"/>
  <c r="Z36" i="7"/>
  <c r="Y36" i="7"/>
  <c r="X36" i="7"/>
  <c r="V36" i="7"/>
  <c r="O33" i="7"/>
  <c r="O43" i="7" s="1"/>
  <c r="N33" i="7"/>
  <c r="N43" i="7" s="1"/>
  <c r="O23" i="7"/>
  <c r="N23" i="7"/>
  <c r="K33" i="7" l="1"/>
  <c r="O71" i="7"/>
  <c r="M120" i="7"/>
  <c r="I120" i="7"/>
  <c r="N61" i="7"/>
  <c r="J61" i="7"/>
  <c r="F61" i="7"/>
  <c r="F64" i="7" s="1"/>
  <c r="F65" i="7" s="1"/>
  <c r="F63" i="7" s="1"/>
  <c r="K76" i="7"/>
  <c r="G76" i="7"/>
  <c r="K18" i="7"/>
  <c r="L120" i="7"/>
  <c r="F33" i="7"/>
  <c r="O120" i="7"/>
  <c r="K120" i="7"/>
  <c r="N76" i="7"/>
  <c r="J76" i="7"/>
  <c r="F76" i="7"/>
  <c r="L76" i="7"/>
  <c r="H76" i="7"/>
  <c r="M33" i="7"/>
  <c r="N24" i="7"/>
  <c r="O74" i="7"/>
  <c r="M61" i="7"/>
  <c r="O105" i="7"/>
  <c r="L105" i="7"/>
  <c r="J120" i="7"/>
  <c r="F105" i="7"/>
  <c r="F108" i="7" s="1"/>
  <c r="F109" i="7" s="1"/>
  <c r="F110" i="7" s="1"/>
  <c r="K105" i="7"/>
  <c r="N120" i="7"/>
  <c r="H120" i="7"/>
  <c r="H61" i="7"/>
  <c r="G61" i="7"/>
  <c r="O61" i="7"/>
  <c r="K61" i="7"/>
  <c r="I76" i="7"/>
  <c r="L61" i="7"/>
  <c r="I61" i="7"/>
  <c r="M76" i="7"/>
  <c r="O67" i="7"/>
  <c r="O31" i="7"/>
  <c r="O24" i="7"/>
  <c r="O18" i="7"/>
  <c r="G18" i="7"/>
  <c r="L33" i="7"/>
  <c r="M18" i="7"/>
  <c r="F18" i="7"/>
  <c r="F21" i="7" s="1"/>
  <c r="H18" i="7"/>
  <c r="G33" i="7"/>
  <c r="H105" i="7"/>
  <c r="L18" i="7"/>
  <c r="G105" i="7"/>
  <c r="I18" i="7"/>
  <c r="J18" i="7"/>
  <c r="N18" i="7"/>
  <c r="N31" i="7"/>
  <c r="O68" i="7"/>
  <c r="I105" i="7"/>
  <c r="M105" i="7"/>
  <c r="J105" i="7"/>
  <c r="N105" i="7"/>
  <c r="F120" i="7"/>
  <c r="N28" i="7"/>
  <c r="N25" i="7"/>
  <c r="O25" i="7"/>
  <c r="O28" i="7"/>
  <c r="O26" i="7" l="1"/>
  <c r="G64" i="7"/>
  <c r="G65" i="7" s="1"/>
  <c r="F66" i="7" s="1"/>
  <c r="F67" i="7" s="1"/>
  <c r="N26" i="7"/>
  <c r="N29" i="7" s="1"/>
  <c r="N32" i="7" s="1"/>
  <c r="F20" i="7"/>
  <c r="G20" i="7" s="1"/>
  <c r="H21" i="7" s="1"/>
  <c r="H22" i="7" s="1"/>
  <c r="F23" i="7" s="1"/>
  <c r="O69" i="7"/>
  <c r="O72" i="7" s="1"/>
  <c r="O75" i="7" s="1"/>
  <c r="F107" i="7"/>
  <c r="G108" i="7" s="1"/>
  <c r="G109" i="7" s="1"/>
  <c r="G110" i="7" s="1"/>
  <c r="F111" i="7"/>
  <c r="F118" i="7"/>
  <c r="F115" i="7"/>
  <c r="F112" i="7"/>
  <c r="F130" i="7"/>
  <c r="F71" i="7"/>
  <c r="O29" i="7"/>
  <c r="O32" i="7" s="1"/>
  <c r="F74" i="7" l="1"/>
  <c r="F68" i="7"/>
  <c r="G63" i="7"/>
  <c r="H64" i="7" s="1"/>
  <c r="H65" i="7" s="1"/>
  <c r="G66" i="7" s="1"/>
  <c r="G74" i="7" s="1"/>
  <c r="F86" i="7"/>
  <c r="G21" i="7"/>
  <c r="H20" i="7"/>
  <c r="I21" i="7" s="1"/>
  <c r="I22" i="7" s="1"/>
  <c r="G23" i="7" s="1"/>
  <c r="F69" i="7"/>
  <c r="F72" i="7" s="1"/>
  <c r="F75" i="7" s="1"/>
  <c r="F113" i="7"/>
  <c r="F116" i="7" s="1"/>
  <c r="F119" i="7" s="1"/>
  <c r="G107" i="7"/>
  <c r="H108" i="7" s="1"/>
  <c r="H109" i="7" s="1"/>
  <c r="H110" i="7" s="1"/>
  <c r="F31" i="7"/>
  <c r="F28" i="7"/>
  <c r="F25" i="7"/>
  <c r="F24" i="7"/>
  <c r="F43" i="7"/>
  <c r="G111" i="7"/>
  <c r="G118" i="7"/>
  <c r="G115" i="7"/>
  <c r="G112" i="7"/>
  <c r="G130" i="7"/>
  <c r="H63" i="7"/>
  <c r="F142" i="7"/>
  <c r="F145" i="7" s="1"/>
  <c r="G86" i="7" l="1"/>
  <c r="G68" i="7"/>
  <c r="G67" i="7"/>
  <c r="G71" i="7"/>
  <c r="F26" i="7"/>
  <c r="F29" i="7" s="1"/>
  <c r="F32" i="7" s="1"/>
  <c r="G113" i="7"/>
  <c r="G116" i="7" s="1"/>
  <c r="G119" i="7" s="1"/>
  <c r="G31" i="7"/>
  <c r="G28" i="7"/>
  <c r="G25" i="7"/>
  <c r="G24" i="7"/>
  <c r="G43" i="7"/>
  <c r="F148" i="7"/>
  <c r="F146" i="7"/>
  <c r="H107" i="7"/>
  <c r="G69" i="7"/>
  <c r="G142" i="7"/>
  <c r="I20" i="7"/>
  <c r="H118" i="7"/>
  <c r="H115" i="7"/>
  <c r="H112" i="7"/>
  <c r="H111" i="7"/>
  <c r="H130" i="7"/>
  <c r="I64" i="7"/>
  <c r="I65" i="7" s="1"/>
  <c r="H66" i="7" s="1"/>
  <c r="G72" i="7" l="1"/>
  <c r="G75" i="7" s="1"/>
  <c r="G26" i="7"/>
  <c r="G29" i="7" s="1"/>
  <c r="G32" i="7" s="1"/>
  <c r="F144" i="7"/>
  <c r="F149" i="7"/>
  <c r="F121" i="7"/>
  <c r="F77" i="7"/>
  <c r="F34" i="7"/>
  <c r="H74" i="7"/>
  <c r="H71" i="7"/>
  <c r="H68" i="7"/>
  <c r="H67" i="7"/>
  <c r="H86" i="7"/>
  <c r="H113" i="7"/>
  <c r="H116" i="7" s="1"/>
  <c r="H119" i="7" s="1"/>
  <c r="J21" i="7"/>
  <c r="J22" i="7" s="1"/>
  <c r="H23" i="7" s="1"/>
  <c r="I63" i="7"/>
  <c r="I108" i="7"/>
  <c r="I109" i="7" s="1"/>
  <c r="I110" i="7" s="1"/>
  <c r="I118" i="7" l="1"/>
  <c r="I115" i="7"/>
  <c r="I112" i="7"/>
  <c r="I111" i="7"/>
  <c r="I130" i="7"/>
  <c r="J64" i="7"/>
  <c r="J65" i="7" s="1"/>
  <c r="I66" i="7" s="1"/>
  <c r="J20" i="7"/>
  <c r="H69" i="7"/>
  <c r="H72" i="7" s="1"/>
  <c r="H75" i="7" s="1"/>
  <c r="F83" i="7"/>
  <c r="F79" i="7"/>
  <c r="F78" i="7"/>
  <c r="F81" i="7"/>
  <c r="G145" i="7"/>
  <c r="H24" i="7"/>
  <c r="H25" i="7"/>
  <c r="H31" i="7"/>
  <c r="H28" i="7"/>
  <c r="H43" i="7"/>
  <c r="H142" i="7"/>
  <c r="F35" i="7"/>
  <c r="F40" i="7"/>
  <c r="F38" i="7"/>
  <c r="F36" i="7"/>
  <c r="F122" i="7"/>
  <c r="F127" i="7"/>
  <c r="F125" i="7"/>
  <c r="F123" i="7"/>
  <c r="I107" i="7"/>
  <c r="I113" i="7" l="1"/>
  <c r="I116" i="7" s="1"/>
  <c r="I119" i="7" s="1"/>
  <c r="F80" i="7"/>
  <c r="F82" i="7" s="1"/>
  <c r="F87" i="7" s="1"/>
  <c r="F124" i="7"/>
  <c r="F126" i="7" s="1"/>
  <c r="F131" i="7" s="1"/>
  <c r="F37" i="7"/>
  <c r="F39" i="7" s="1"/>
  <c r="F44" i="7" s="1"/>
  <c r="H26" i="7"/>
  <c r="H29" i="7" s="1"/>
  <c r="H32" i="7" s="1"/>
  <c r="J108" i="7"/>
  <c r="J109" i="7" s="1"/>
  <c r="J110" i="7" s="1"/>
  <c r="I71" i="7"/>
  <c r="I68" i="7"/>
  <c r="I74" i="7"/>
  <c r="I67" i="7"/>
  <c r="I86" i="7"/>
  <c r="K21" i="7"/>
  <c r="K22" i="7" s="1"/>
  <c r="I23" i="7" s="1"/>
  <c r="I142" i="7" s="1"/>
  <c r="G148" i="7"/>
  <c r="G146" i="7"/>
  <c r="J63" i="7"/>
  <c r="I69" i="7" l="1"/>
  <c r="I72" i="7" s="1"/>
  <c r="I75" i="7" s="1"/>
  <c r="F84" i="7"/>
  <c r="F88" i="7" s="1"/>
  <c r="J107" i="7"/>
  <c r="K108" i="7" s="1"/>
  <c r="K109" i="7" s="1"/>
  <c r="K110" i="7" s="1"/>
  <c r="F41" i="7"/>
  <c r="F45" i="7" s="1"/>
  <c r="K64" i="7"/>
  <c r="K65" i="7" s="1"/>
  <c r="J66" i="7" s="1"/>
  <c r="G149" i="7"/>
  <c r="F147" i="7"/>
  <c r="G144" i="7"/>
  <c r="I24" i="7"/>
  <c r="I31" i="7"/>
  <c r="I25" i="7"/>
  <c r="I28" i="7"/>
  <c r="I43" i="7"/>
  <c r="G121" i="7"/>
  <c r="G77" i="7"/>
  <c r="G34" i="7"/>
  <c r="K20" i="7"/>
  <c r="F128" i="7"/>
  <c r="J111" i="7"/>
  <c r="J118" i="7"/>
  <c r="J115" i="7"/>
  <c r="J112" i="7"/>
  <c r="J130" i="7"/>
  <c r="I26" i="7" l="1"/>
  <c r="I29" i="7" s="1"/>
  <c r="I32" i="7" s="1"/>
  <c r="F85" i="7"/>
  <c r="K107" i="7"/>
  <c r="L108" i="7" s="1"/>
  <c r="L109" i="7" s="1"/>
  <c r="L110" i="7" s="1"/>
  <c r="J113" i="7"/>
  <c r="J116" i="7" s="1"/>
  <c r="J119" i="7" s="1"/>
  <c r="F42" i="7"/>
  <c r="G83" i="7"/>
  <c r="G79" i="7"/>
  <c r="G78" i="7"/>
  <c r="G81" i="7"/>
  <c r="F132" i="7"/>
  <c r="F129" i="7"/>
  <c r="G127" i="7"/>
  <c r="G125" i="7"/>
  <c r="G123" i="7"/>
  <c r="G122" i="7"/>
  <c r="K63" i="7"/>
  <c r="L21" i="7"/>
  <c r="L22" i="7" s="1"/>
  <c r="J23" i="7" s="1"/>
  <c r="H145" i="7"/>
  <c r="J68" i="7"/>
  <c r="J67" i="7"/>
  <c r="J74" i="7"/>
  <c r="J71" i="7"/>
  <c r="J86" i="7"/>
  <c r="G35" i="7"/>
  <c r="G40" i="7"/>
  <c r="G38" i="7"/>
  <c r="G36" i="7"/>
  <c r="K111" i="7"/>
  <c r="K118" i="7"/>
  <c r="K115" i="7"/>
  <c r="K112" i="7"/>
  <c r="K130" i="7"/>
  <c r="J69" i="7" l="1"/>
  <c r="J72" i="7" s="1"/>
  <c r="J75" i="7" s="1"/>
  <c r="K113" i="7"/>
  <c r="K116" i="7" s="1"/>
  <c r="K119" i="7" s="1"/>
  <c r="G80" i="7"/>
  <c r="G82" i="7" s="1"/>
  <c r="J28" i="7"/>
  <c r="J31" i="7"/>
  <c r="J25" i="7"/>
  <c r="J24" i="7"/>
  <c r="J43" i="7"/>
  <c r="J142" i="7"/>
  <c r="L64" i="7"/>
  <c r="L65" i="7" s="1"/>
  <c r="K66" i="7" s="1"/>
  <c r="L107" i="7"/>
  <c r="H148" i="7"/>
  <c r="H146" i="7"/>
  <c r="L118" i="7"/>
  <c r="L115" i="7"/>
  <c r="L112" i="7"/>
  <c r="L111" i="7"/>
  <c r="L130" i="7"/>
  <c r="G37" i="7"/>
  <c r="G39" i="7" s="1"/>
  <c r="G41" i="7" s="1"/>
  <c r="L20" i="7"/>
  <c r="G124" i="7"/>
  <c r="G126" i="7" s="1"/>
  <c r="G131" i="7" s="1"/>
  <c r="J26" i="7" l="1"/>
  <c r="J29" i="7" s="1"/>
  <c r="J32" i="7" s="1"/>
  <c r="L63" i="7"/>
  <c r="G87" i="7"/>
  <c r="G84" i="7"/>
  <c r="G88" i="7" s="1"/>
  <c r="G44" i="7"/>
  <c r="M64" i="7"/>
  <c r="M65" i="7" s="1"/>
  <c r="L66" i="7" s="1"/>
  <c r="K67" i="7"/>
  <c r="K74" i="7"/>
  <c r="K71" i="7"/>
  <c r="K68" i="7"/>
  <c r="K86" i="7"/>
  <c r="M21" i="7"/>
  <c r="M22" i="7" s="1"/>
  <c r="K23" i="7" s="1"/>
  <c r="K142" i="7" s="1"/>
  <c r="L113" i="7"/>
  <c r="L116" i="7" s="1"/>
  <c r="L119" i="7" s="1"/>
  <c r="H149" i="7"/>
  <c r="G147" i="7"/>
  <c r="H144" i="7"/>
  <c r="M108" i="7"/>
  <c r="M109" i="7" s="1"/>
  <c r="M110" i="7" s="1"/>
  <c r="H121" i="7"/>
  <c r="H77" i="7"/>
  <c r="H34" i="7"/>
  <c r="G128" i="7"/>
  <c r="M20" i="7" l="1"/>
  <c r="N21" i="7" s="1"/>
  <c r="N22" i="7" s="1"/>
  <c r="L23" i="7" s="1"/>
  <c r="L142" i="7" s="1"/>
  <c r="M107" i="7"/>
  <c r="N108" i="7" s="1"/>
  <c r="N109" i="7" s="1"/>
  <c r="N110" i="7" s="1"/>
  <c r="G85" i="7"/>
  <c r="H40" i="7"/>
  <c r="H38" i="7"/>
  <c r="H36" i="7"/>
  <c r="H35" i="7"/>
  <c r="G45" i="7"/>
  <c r="G42" i="7"/>
  <c r="H78" i="7"/>
  <c r="H81" i="7"/>
  <c r="H79" i="7"/>
  <c r="H83" i="7"/>
  <c r="M118" i="7"/>
  <c r="M115" i="7"/>
  <c r="M112" i="7"/>
  <c r="M111" i="7"/>
  <c r="M130" i="7"/>
  <c r="H127" i="7"/>
  <c r="H125" i="7"/>
  <c r="H123" i="7"/>
  <c r="H122" i="7"/>
  <c r="I145" i="7"/>
  <c r="K69" i="7"/>
  <c r="K72" i="7" s="1"/>
  <c r="K75" i="7" s="1"/>
  <c r="L74" i="7"/>
  <c r="L71" i="7"/>
  <c r="L68" i="7"/>
  <c r="L67" i="7"/>
  <c r="L86" i="7"/>
  <c r="G132" i="7"/>
  <c r="G129" i="7"/>
  <c r="K31" i="7"/>
  <c r="K28" i="7"/>
  <c r="K25" i="7"/>
  <c r="K24" i="7"/>
  <c r="K43" i="7"/>
  <c r="M63" i="7"/>
  <c r="K26" i="7" l="1"/>
  <c r="K29" i="7" s="1"/>
  <c r="K32" i="7" s="1"/>
  <c r="L69" i="7"/>
  <c r="L72" i="7" s="1"/>
  <c r="L75" i="7" s="1"/>
  <c r="M113" i="7"/>
  <c r="M116" i="7" s="1"/>
  <c r="M119" i="7" s="1"/>
  <c r="N107" i="7"/>
  <c r="O108" i="7" s="1"/>
  <c r="O109" i="7" s="1"/>
  <c r="O110" i="7" s="1"/>
  <c r="H80" i="7"/>
  <c r="H82" i="7" s="1"/>
  <c r="H87" i="7" s="1"/>
  <c r="H37" i="7"/>
  <c r="H39" i="7" s="1"/>
  <c r="H44" i="7" s="1"/>
  <c r="N64" i="7"/>
  <c r="N65" i="7" s="1"/>
  <c r="M66" i="7" s="1"/>
  <c r="N20" i="7"/>
  <c r="H124" i="7"/>
  <c r="H126" i="7" s="1"/>
  <c r="N111" i="7"/>
  <c r="N115" i="7"/>
  <c r="N112" i="7"/>
  <c r="N118" i="7"/>
  <c r="N130" i="7"/>
  <c r="L24" i="7"/>
  <c r="L25" i="7"/>
  <c r="L31" i="7"/>
  <c r="L28" i="7"/>
  <c r="L43" i="7"/>
  <c r="I148" i="7"/>
  <c r="I146" i="7"/>
  <c r="H84" i="7" l="1"/>
  <c r="H85" i="7" s="1"/>
  <c r="N113" i="7"/>
  <c r="N116" i="7" s="1"/>
  <c r="N119" i="7" s="1"/>
  <c r="H131" i="7"/>
  <c r="H128" i="7"/>
  <c r="H41" i="7"/>
  <c r="O21" i="7"/>
  <c r="O22" i="7" s="1"/>
  <c r="M23" i="7" s="1"/>
  <c r="M142" i="7" s="1"/>
  <c r="O111" i="7"/>
  <c r="O142" i="7"/>
  <c r="O118" i="7"/>
  <c r="O115" i="7"/>
  <c r="O112" i="7"/>
  <c r="O130" i="7"/>
  <c r="H147" i="7"/>
  <c r="I149" i="7"/>
  <c r="I144" i="7"/>
  <c r="L26" i="7"/>
  <c r="L29" i="7" s="1"/>
  <c r="L32" i="7" s="1"/>
  <c r="N63" i="7"/>
  <c r="O107" i="7"/>
  <c r="I121" i="7"/>
  <c r="I77" i="7"/>
  <c r="I34" i="7"/>
  <c r="M71" i="7"/>
  <c r="M68" i="7"/>
  <c r="M74" i="7"/>
  <c r="M67" i="7"/>
  <c r="M86" i="7"/>
  <c r="O20" i="7" l="1"/>
  <c r="H88" i="7"/>
  <c r="M69" i="7"/>
  <c r="M72" i="7" s="1"/>
  <c r="M75" i="7" s="1"/>
  <c r="O113" i="7"/>
  <c r="O116" i="7" s="1"/>
  <c r="O119" i="7" s="1"/>
  <c r="I81" i="7"/>
  <c r="I83" i="7"/>
  <c r="I79" i="7"/>
  <c r="I78" i="7"/>
  <c r="H151" i="7"/>
  <c r="H132" i="7"/>
  <c r="H129" i="7"/>
  <c r="I122" i="7"/>
  <c r="I127" i="7"/>
  <c r="I125" i="7"/>
  <c r="I123" i="7"/>
  <c r="J145" i="7"/>
  <c r="I40" i="7"/>
  <c r="I38" i="7"/>
  <c r="I36" i="7"/>
  <c r="I35" i="7"/>
  <c r="O64" i="7"/>
  <c r="O65" i="7" s="1"/>
  <c r="N66" i="7" s="1"/>
  <c r="M24" i="7"/>
  <c r="M25" i="7"/>
  <c r="M28" i="7"/>
  <c r="M31" i="7"/>
  <c r="M43" i="7"/>
  <c r="H45" i="7"/>
  <c r="H42" i="7"/>
  <c r="I37" i="7" l="1"/>
  <c r="I39" i="7" s="1"/>
  <c r="I44" i="7" s="1"/>
  <c r="I124" i="7"/>
  <c r="I126" i="7" s="1"/>
  <c r="I80" i="7"/>
  <c r="I82" i="7" s="1"/>
  <c r="I87" i="7" s="1"/>
  <c r="J148" i="7"/>
  <c r="J146" i="7"/>
  <c r="O63" i="7"/>
  <c r="N86" i="7"/>
  <c r="N68" i="7"/>
  <c r="N67" i="7"/>
  <c r="N71" i="7"/>
  <c r="N74" i="7"/>
  <c r="N142" i="7"/>
  <c r="M26" i="7"/>
  <c r="M29" i="7" s="1"/>
  <c r="M32" i="7" s="1"/>
  <c r="N69" i="7" l="1"/>
  <c r="N72" i="7" s="1"/>
  <c r="N75" i="7" s="1"/>
  <c r="I131" i="7"/>
  <c r="I128" i="7"/>
  <c r="I132" i="7" s="1"/>
  <c r="I41" i="7"/>
  <c r="I45" i="7" s="1"/>
  <c r="J149" i="7"/>
  <c r="I147" i="7"/>
  <c r="J144" i="7"/>
  <c r="J121" i="7"/>
  <c r="J77" i="7"/>
  <c r="J34" i="7"/>
  <c r="I84" i="7"/>
  <c r="I129" i="7" l="1"/>
  <c r="I42" i="7"/>
  <c r="J122" i="7"/>
  <c r="J127" i="7"/>
  <c r="J125" i="7"/>
  <c r="J123" i="7"/>
  <c r="I88" i="7"/>
  <c r="I85" i="7"/>
  <c r="J35" i="7"/>
  <c r="J40" i="7"/>
  <c r="J38" i="7"/>
  <c r="J36" i="7"/>
  <c r="K145" i="7"/>
  <c r="J83" i="7"/>
  <c r="J79" i="7"/>
  <c r="J78" i="7"/>
  <c r="J81" i="7"/>
  <c r="J124" i="7" l="1"/>
  <c r="J126" i="7" s="1"/>
  <c r="J131" i="7" s="1"/>
  <c r="K146" i="7"/>
  <c r="K148" i="7"/>
  <c r="J80" i="7"/>
  <c r="J82" i="7" s="1"/>
  <c r="J37" i="7"/>
  <c r="J39" i="7" s="1"/>
  <c r="J128" i="7" l="1"/>
  <c r="J129" i="7" s="1"/>
  <c r="J87" i="7"/>
  <c r="J84" i="7"/>
  <c r="J44" i="7"/>
  <c r="J41" i="7"/>
  <c r="K121" i="7"/>
  <c r="K77" i="7"/>
  <c r="K34" i="7"/>
  <c r="K149" i="7"/>
  <c r="J147" i="7"/>
  <c r="K144" i="7"/>
  <c r="J132" i="7" l="1"/>
  <c r="J45" i="7"/>
  <c r="J42" i="7"/>
  <c r="K35" i="7"/>
  <c r="K40" i="7"/>
  <c r="K38" i="7"/>
  <c r="K36" i="7"/>
  <c r="K83" i="7"/>
  <c r="K79" i="7"/>
  <c r="K78" i="7"/>
  <c r="K81" i="7"/>
  <c r="J88" i="7"/>
  <c r="J85" i="7"/>
  <c r="L145" i="7"/>
  <c r="K127" i="7"/>
  <c r="K125" i="7"/>
  <c r="K123" i="7"/>
  <c r="K122" i="7"/>
  <c r="K80" i="7" l="1"/>
  <c r="K82" i="7" s="1"/>
  <c r="K87" i="7" s="1"/>
  <c r="K37" i="7"/>
  <c r="K39" i="7" s="1"/>
  <c r="K44" i="7" s="1"/>
  <c r="K124" i="7"/>
  <c r="K126" i="7" s="1"/>
  <c r="L148" i="7"/>
  <c r="L146" i="7"/>
  <c r="K131" i="7" l="1"/>
  <c r="K128" i="7"/>
  <c r="L121" i="7"/>
  <c r="L77" i="7"/>
  <c r="L34" i="7"/>
  <c r="K84" i="7"/>
  <c r="L149" i="7"/>
  <c r="K147" i="7"/>
  <c r="L144" i="7"/>
  <c r="K41" i="7"/>
  <c r="L78" i="7" l="1"/>
  <c r="L81" i="7"/>
  <c r="L79" i="7"/>
  <c r="L83" i="7"/>
  <c r="L127" i="7"/>
  <c r="L125" i="7"/>
  <c r="L123" i="7"/>
  <c r="L122" i="7"/>
  <c r="K45" i="7"/>
  <c r="K42" i="7"/>
  <c r="K88" i="7"/>
  <c r="K85" i="7"/>
  <c r="K132" i="7"/>
  <c r="K129" i="7"/>
  <c r="M145" i="7"/>
  <c r="L40" i="7"/>
  <c r="L38" i="7"/>
  <c r="L36" i="7"/>
  <c r="L35" i="7"/>
  <c r="L80" i="7" l="1"/>
  <c r="L82" i="7" s="1"/>
  <c r="L87" i="7" s="1"/>
  <c r="L124" i="7"/>
  <c r="L126" i="7" s="1"/>
  <c r="L131" i="7" s="1"/>
  <c r="L37" i="7"/>
  <c r="L39" i="7" s="1"/>
  <c r="L44" i="7" s="1"/>
  <c r="M148" i="7"/>
  <c r="M146" i="7"/>
  <c r="L84" i="7" l="1"/>
  <c r="L85" i="7" s="1"/>
  <c r="L147" i="7"/>
  <c r="M149" i="7"/>
  <c r="M144" i="7"/>
  <c r="L128" i="7"/>
  <c r="M121" i="7"/>
  <c r="M77" i="7"/>
  <c r="M34" i="7"/>
  <c r="L41" i="7"/>
  <c r="L88" i="7" l="1"/>
  <c r="M40" i="7"/>
  <c r="M38" i="7"/>
  <c r="M36" i="7"/>
  <c r="M35" i="7"/>
  <c r="N145" i="7"/>
  <c r="M81" i="7"/>
  <c r="M83" i="7"/>
  <c r="M78" i="7"/>
  <c r="M79" i="7"/>
  <c r="L132" i="7"/>
  <c r="L129" i="7"/>
  <c r="L45" i="7"/>
  <c r="L42" i="7"/>
  <c r="M122" i="7"/>
  <c r="M125" i="7"/>
  <c r="M123" i="7"/>
  <c r="M127" i="7"/>
  <c r="M80" i="7" l="1"/>
  <c r="M82" i="7" s="1"/>
  <c r="M37" i="7"/>
  <c r="M39" i="7" s="1"/>
  <c r="M44" i="7" s="1"/>
  <c r="N148" i="7"/>
  <c r="N146" i="7"/>
  <c r="M124" i="7"/>
  <c r="M126" i="7" s="1"/>
  <c r="M87" i="7" l="1"/>
  <c r="M84" i="7"/>
  <c r="M131" i="7"/>
  <c r="M128" i="7"/>
  <c r="N149" i="7"/>
  <c r="M147" i="7"/>
  <c r="N144" i="7"/>
  <c r="M41" i="7"/>
  <c r="N121" i="7"/>
  <c r="N77" i="7"/>
  <c r="N34" i="7"/>
  <c r="M88" i="7" l="1"/>
  <c r="M85" i="7"/>
  <c r="N83" i="7"/>
  <c r="N79" i="7"/>
  <c r="N78" i="7"/>
  <c r="N81" i="7"/>
  <c r="N122" i="7"/>
  <c r="N127" i="7"/>
  <c r="N125" i="7"/>
  <c r="N123" i="7"/>
  <c r="M45" i="7"/>
  <c r="M42" i="7"/>
  <c r="M132" i="7"/>
  <c r="M129" i="7"/>
  <c r="N35" i="7"/>
  <c r="N38" i="7"/>
  <c r="N36" i="7"/>
  <c r="N40" i="7"/>
  <c r="O145" i="7"/>
  <c r="N124" i="7" l="1"/>
  <c r="N126" i="7" s="1"/>
  <c r="N131" i="7" s="1"/>
  <c r="N37" i="7"/>
  <c r="N39" i="7" s="1"/>
  <c r="N44" i="7" s="1"/>
  <c r="N80" i="7"/>
  <c r="N82" i="7" s="1"/>
  <c r="O146" i="7"/>
  <c r="O148" i="7"/>
  <c r="N128" i="7" l="1"/>
  <c r="N132" i="7" s="1"/>
  <c r="N87" i="7"/>
  <c r="N84" i="7"/>
  <c r="O149" i="7"/>
  <c r="N147" i="7"/>
  <c r="O144" i="7"/>
  <c r="O121" i="7"/>
  <c r="O77" i="7"/>
  <c r="O34" i="7"/>
  <c r="N41" i="7"/>
  <c r="N129" i="7" l="1"/>
  <c r="O83" i="7"/>
  <c r="O79" i="7"/>
  <c r="O78" i="7"/>
  <c r="O81" i="7"/>
  <c r="O127" i="7"/>
  <c r="O125" i="7"/>
  <c r="O123" i="7"/>
  <c r="O122" i="7"/>
  <c r="N88" i="7"/>
  <c r="N85" i="7"/>
  <c r="O35" i="7"/>
  <c r="O40" i="7"/>
  <c r="O38" i="7"/>
  <c r="O36" i="7"/>
  <c r="N45" i="7"/>
  <c r="N42" i="7"/>
  <c r="O124" i="7" l="1"/>
  <c r="O126" i="7" s="1"/>
  <c r="O80" i="7"/>
  <c r="O82" i="7" s="1"/>
  <c r="O37" i="7"/>
  <c r="O39" i="7" s="1"/>
  <c r="O44" i="7" l="1"/>
  <c r="O41" i="7"/>
  <c r="O45" i="7" s="1"/>
  <c r="O87" i="7"/>
  <c r="O84" i="7"/>
  <c r="O131" i="7"/>
  <c r="O128" i="7"/>
  <c r="O42" i="7" l="1"/>
  <c r="O88" i="7"/>
  <c r="O85" i="7"/>
  <c r="O132" i="7"/>
  <c r="O129" i="7"/>
</calcChain>
</file>

<file path=xl/sharedStrings.xml><?xml version="1.0" encoding="utf-8"?>
<sst xmlns="http://schemas.openxmlformats.org/spreadsheetml/2006/main" count="433" uniqueCount="132">
  <si>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</si>
  <si>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</si>
  <si>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</si>
  <si>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</si>
  <si>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</si>
  <si>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</si>
  <si>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</si>
  <si>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</si>
  <si>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</si>
  <si>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</si>
  <si>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</si>
  <si>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</si>
  <si>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</si>
  <si>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</si>
  <si>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</si>
  <si>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</si>
  <si>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</si>
  <si>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</si>
  <si>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</si>
  <si>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</si>
  <si>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Lead Time (weeks)</t>
  </si>
  <si>
    <t>Lot Size (MT)</t>
  </si>
  <si>
    <t>Safety Stock (MT)</t>
  </si>
  <si>
    <t>Price</t>
  </si>
  <si>
    <t>Max Daily Production</t>
  </si>
  <si>
    <t>Method</t>
  </si>
  <si>
    <t>Move</t>
  </si>
  <si>
    <t>&lt;-- Pick 'Move' or 'Cut'</t>
  </si>
  <si>
    <t>Cut</t>
  </si>
  <si>
    <t>&lt;--</t>
  </si>
  <si>
    <t>Production lead time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</si>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</sst>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75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140</xdr:row>
      <xdr:rowOff>92765</xdr:rowOff>
    </xdr:from>
    <xdr:to>
      <xdr:col>3</xdr:col>
      <xdr:colOff>33130</xdr:colOff>
      <xdr:row>142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40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75</xdr:row>
      <xdr:rowOff>91440</xdr:rowOff>
    </xdr:from>
    <xdr:to>
      <xdr:col>2</xdr:col>
      <xdr:colOff>1539240</xdr:colOff>
      <xdr:row>83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64</xdr:row>
      <xdr:rowOff>92473</xdr:rowOff>
    </xdr:from>
    <xdr:to>
      <xdr:col>15</xdr:col>
      <xdr:colOff>768860</xdr:colOff>
      <xdr:row>66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45</xdr:row>
      <xdr:rowOff>76200</xdr:rowOff>
    </xdr:from>
    <xdr:to>
      <xdr:col>8</xdr:col>
      <xdr:colOff>206828</xdr:colOff>
      <xdr:row>46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66</xdr:row>
      <xdr:rowOff>68130</xdr:rowOff>
    </xdr:from>
    <xdr:to>
      <xdr:col>2</xdr:col>
      <xdr:colOff>1514140</xdr:colOff>
      <xdr:row>74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61</xdr:row>
      <xdr:rowOff>30480</xdr:rowOff>
    </xdr:from>
    <xdr:to>
      <xdr:col>2</xdr:col>
      <xdr:colOff>1485900</xdr:colOff>
      <xdr:row>65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110</xdr:row>
      <xdr:rowOff>68130</xdr:rowOff>
    </xdr:from>
    <xdr:to>
      <xdr:col>2</xdr:col>
      <xdr:colOff>1514140</xdr:colOff>
      <xdr:row>118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119</xdr:row>
      <xdr:rowOff>91440</xdr:rowOff>
    </xdr:from>
    <xdr:to>
      <xdr:col>2</xdr:col>
      <xdr:colOff>1539240</xdr:colOff>
      <xdr:row>127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108</xdr:row>
      <xdr:rowOff>133350</xdr:rowOff>
    </xdr:from>
    <xdr:to>
      <xdr:col>15</xdr:col>
      <xdr:colOff>666750</xdr:colOff>
      <xdr:row>110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E22" sqref="E22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123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5">
        <v>20</v>
      </c>
      <c r="D3" s="26">
        <v>600</v>
      </c>
      <c r="F3" s="264" t="s">
        <v>29</v>
      </c>
      <c r="G3" s="265" t="s">
        <v>119</v>
      </c>
      <c r="H3" s="264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350</v>
      </c>
      <c r="F4" s="264" t="s">
        <v>29</v>
      </c>
      <c r="G4" s="265" t="s">
        <v>119</v>
      </c>
      <c r="H4" s="264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5">
        <v>20</v>
      </c>
      <c r="D5" s="26">
        <v>500</v>
      </c>
      <c r="F5" s="262" t="s">
        <v>29</v>
      </c>
      <c r="G5" s="263" t="s">
        <v>120</v>
      </c>
      <c r="H5" s="262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280</v>
      </c>
      <c r="F6" s="262" t="s">
        <v>29</v>
      </c>
      <c r="G6" s="263" t="s">
        <v>120</v>
      </c>
      <c r="H6" s="262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2</v>
      </c>
      <c r="E7" s="4"/>
      <c r="F7" s="264" t="s">
        <v>29</v>
      </c>
      <c r="G7" s="265" t="s">
        <v>119</v>
      </c>
      <c r="H7" s="264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2" t="s">
        <v>29</v>
      </c>
      <c r="G8" s="263" t="s">
        <v>120</v>
      </c>
      <c r="H8" s="262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8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50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/>
      <c r="K13" s="11"/>
      <c r="L13" s="13">
        <v>10</v>
      </c>
    </row>
    <row r="14" spans="1:13" x14ac:dyDescent="0.3">
      <c r="B14" s="14" t="s">
        <v>11</v>
      </c>
      <c r="C14" s="231">
        <v>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31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33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workbookViewId="0">
      <selection activeCell="C9" sqref="C9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130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500</v>
      </c>
      <c r="F3" s="264" t="s">
        <v>29</v>
      </c>
      <c r="G3" s="265" t="s">
        <v>119</v>
      </c>
      <c r="H3" s="264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280</v>
      </c>
      <c r="F4" s="264" t="s">
        <v>29</v>
      </c>
      <c r="G4" s="265" t="s">
        <v>119</v>
      </c>
      <c r="H4" s="264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480</v>
      </c>
      <c r="F5" s="262" t="s">
        <v>29</v>
      </c>
      <c r="G5" s="263" t="s">
        <v>120</v>
      </c>
      <c r="H5" s="262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2" t="s">
        <v>29</v>
      </c>
      <c r="G6" s="263" t="s">
        <v>120</v>
      </c>
      <c r="H6" s="262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1</v>
      </c>
      <c r="E7" s="4"/>
      <c r="F7" s="264" t="s">
        <v>29</v>
      </c>
      <c r="G7" s="265" t="s">
        <v>119</v>
      </c>
      <c r="H7" s="264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2" t="s">
        <v>29</v>
      </c>
      <c r="G8" s="263" t="s">
        <v>120</v>
      </c>
      <c r="H8" s="262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30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2">
        <v>20</v>
      </c>
      <c r="G13" s="11">
        <v>20</v>
      </c>
      <c r="H13" s="11">
        <v>15</v>
      </c>
      <c r="I13" s="11"/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1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/>
      <c r="F15" s="28">
        <v>60</v>
      </c>
      <c r="G15" s="28">
        <v>80</v>
      </c>
      <c r="H15" s="28"/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32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Normal="100" workbookViewId="0">
      <selection activeCell="D14" sqref="D14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131</v>
      </c>
    </row>
    <row r="2" spans="1:13" ht="15" thickBot="1" x14ac:dyDescent="0.35">
      <c r="B2" s="241" t="s">
        <v>16</v>
      </c>
      <c r="C2" s="234" t="s">
        <v>19</v>
      </c>
      <c r="D2" s="27" t="s">
        <v>23</v>
      </c>
    </row>
    <row r="3" spans="1:13" x14ac:dyDescent="0.3">
      <c r="B3" s="242" t="s">
        <v>124</v>
      </c>
      <c r="C3" s="236">
        <v>20</v>
      </c>
      <c r="D3" s="3">
        <v>200</v>
      </c>
      <c r="F3" s="264" t="s">
        <v>29</v>
      </c>
      <c r="G3" s="265" t="s">
        <v>119</v>
      </c>
      <c r="H3" s="264" t="s">
        <v>121</v>
      </c>
      <c r="I3" s="4"/>
      <c r="J3" s="4"/>
      <c r="K3" s="4"/>
      <c r="L3" s="4"/>
      <c r="M3" s="4"/>
    </row>
    <row r="4" spans="1:13" x14ac:dyDescent="0.3">
      <c r="B4" s="243" t="s">
        <v>125</v>
      </c>
      <c r="C4" s="236">
        <v>10</v>
      </c>
      <c r="D4" s="3">
        <v>120</v>
      </c>
      <c r="F4" s="264" t="s">
        <v>29</v>
      </c>
      <c r="G4" s="265" t="s">
        <v>119</v>
      </c>
      <c r="H4" s="264" t="s">
        <v>121</v>
      </c>
      <c r="I4" s="4"/>
      <c r="J4" s="4"/>
      <c r="K4" s="4"/>
      <c r="L4" s="4"/>
      <c r="M4" s="4"/>
    </row>
    <row r="5" spans="1:13" x14ac:dyDescent="0.3">
      <c r="B5" s="242" t="s">
        <v>126</v>
      </c>
      <c r="C5" s="236">
        <v>20</v>
      </c>
      <c r="D5" s="3">
        <v>400</v>
      </c>
      <c r="F5" s="262" t="s">
        <v>29</v>
      </c>
      <c r="G5" s="263" t="s">
        <v>120</v>
      </c>
      <c r="H5" s="262" t="s">
        <v>122</v>
      </c>
      <c r="I5" s="4"/>
      <c r="J5" s="4"/>
      <c r="K5" s="4"/>
      <c r="L5" s="4"/>
      <c r="M5" s="4"/>
    </row>
    <row r="6" spans="1:13" x14ac:dyDescent="0.3">
      <c r="B6" s="243" t="s">
        <v>127</v>
      </c>
      <c r="C6" s="236">
        <v>10</v>
      </c>
      <c r="D6" s="3">
        <v>250</v>
      </c>
      <c r="F6" s="262" t="s">
        <v>29</v>
      </c>
      <c r="G6" s="263" t="s">
        <v>120</v>
      </c>
      <c r="H6" s="262" t="s">
        <v>122</v>
      </c>
      <c r="I6" s="4"/>
      <c r="J6" s="4"/>
      <c r="K6" s="4"/>
      <c r="L6" s="4"/>
      <c r="M6" s="4"/>
    </row>
    <row r="7" spans="1:13" x14ac:dyDescent="0.3">
      <c r="B7" s="243" t="s">
        <v>128</v>
      </c>
      <c r="C7" s="237">
        <v>0</v>
      </c>
      <c r="E7" s="4"/>
      <c r="F7" s="264" t="s">
        <v>29</v>
      </c>
      <c r="G7" s="265" t="s">
        <v>119</v>
      </c>
      <c r="H7" s="264" t="s">
        <v>121</v>
      </c>
      <c r="I7" s="4"/>
      <c r="J7" s="4"/>
      <c r="K7" s="4"/>
      <c r="L7" s="4"/>
      <c r="M7" s="4"/>
    </row>
    <row r="8" spans="1:13" x14ac:dyDescent="0.3">
      <c r="B8" s="243" t="s">
        <v>129</v>
      </c>
      <c r="C8" s="237">
        <v>1</v>
      </c>
      <c r="E8" s="4"/>
      <c r="F8" s="262" t="s">
        <v>29</v>
      </c>
      <c r="G8" s="263" t="s">
        <v>120</v>
      </c>
      <c r="H8" s="262" t="s">
        <v>122</v>
      </c>
      <c r="I8" s="4"/>
      <c r="J8" s="4"/>
      <c r="K8" s="4"/>
      <c r="L8" s="4"/>
      <c r="M8" s="4"/>
    </row>
    <row r="9" spans="1:13" x14ac:dyDescent="0.3">
      <c r="B9" s="243" t="s">
        <v>21</v>
      </c>
      <c r="C9" s="239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22</v>
      </c>
      <c r="C10" s="239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20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9"/>
      <c r="D13" s="217">
        <v>120</v>
      </c>
      <c r="E13" s="217">
        <v>15</v>
      </c>
      <c r="F13" s="217">
        <v>20</v>
      </c>
      <c r="G13" s="217">
        <v>10</v>
      </c>
      <c r="H13" s="217"/>
      <c r="I13" s="217"/>
      <c r="J13" s="217">
        <v>15</v>
      </c>
      <c r="K13" s="217"/>
      <c r="L13" s="37">
        <v>0</v>
      </c>
    </row>
    <row r="14" spans="1:13" x14ac:dyDescent="0.3">
      <c r="B14" s="14" t="s">
        <v>11</v>
      </c>
      <c r="C14" s="69">
        <v>10</v>
      </c>
      <c r="D14" s="217"/>
      <c r="E14" s="217"/>
      <c r="F14" s="217"/>
      <c r="G14" s="217"/>
      <c r="H14" s="217"/>
      <c r="I14" s="217"/>
      <c r="J14" s="217"/>
      <c r="K14" s="217"/>
      <c r="L14" s="37"/>
    </row>
    <row r="15" spans="1:13" x14ac:dyDescent="0.3">
      <c r="B15" s="16" t="s">
        <v>12</v>
      </c>
      <c r="C15" s="69"/>
      <c r="D15" s="217"/>
      <c r="E15" s="217">
        <v>40</v>
      </c>
      <c r="F15" s="217">
        <v>30</v>
      </c>
      <c r="G15" s="217">
        <v>40</v>
      </c>
      <c r="H15" s="217">
        <v>20</v>
      </c>
      <c r="I15" s="217">
        <v>30</v>
      </c>
      <c r="J15" s="217"/>
      <c r="K15" s="217">
        <v>30</v>
      </c>
      <c r="L15" s="37">
        <v>20</v>
      </c>
    </row>
    <row r="16" spans="1:13" ht="15" thickBot="1" x14ac:dyDescent="0.35">
      <c r="B16" s="29" t="s">
        <v>13</v>
      </c>
      <c r="C16" s="69"/>
      <c r="D16" s="217">
        <v>20</v>
      </c>
      <c r="E16" s="217"/>
      <c r="F16" s="217"/>
      <c r="G16" s="217"/>
      <c r="H16" s="217"/>
      <c r="I16" s="217"/>
      <c r="J16" s="217"/>
      <c r="K16" s="217"/>
      <c r="L16" s="37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0"/>
  <sheetViews>
    <sheetView zoomScale="130" zoomScaleNormal="130" workbookViewId="0">
      <selection activeCell="C16" sqref="C16"/>
    </sheetView>
  </sheetViews>
  <sheetFormatPr defaultRowHeight="14.4" x14ac:dyDescent="0.3"/>
  <cols>
    <col min="2" max="2" width="29.5546875" bestFit="1" customWidth="1"/>
    <col min="3" max="3" width="8.21875" customWidth="1"/>
  </cols>
  <sheetData>
    <row r="2" spans="2:13" ht="15" thickBot="1" x14ac:dyDescent="0.35"/>
    <row r="3" spans="2:13" ht="15" thickBot="1" x14ac:dyDescent="0.35">
      <c r="B3" s="42" t="s">
        <v>16</v>
      </c>
      <c r="C3" s="43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24</v>
      </c>
      <c r="C4" s="44">
        <v>200</v>
      </c>
      <c r="E4" s="4"/>
      <c r="F4" s="4"/>
      <c r="G4" s="4"/>
      <c r="H4" s="4"/>
      <c r="I4" s="4"/>
      <c r="J4" s="4"/>
      <c r="K4" s="4"/>
      <c r="L4" s="4"/>
    </row>
    <row r="5" spans="2:13" x14ac:dyDescent="0.3">
      <c r="B5" s="39" t="s">
        <v>20</v>
      </c>
      <c r="C5" s="40">
        <v>1</v>
      </c>
      <c r="D5" s="4"/>
      <c r="E5" s="4" t="s">
        <v>29</v>
      </c>
      <c r="F5" s="49" t="s">
        <v>30</v>
      </c>
      <c r="G5" s="4"/>
      <c r="H5" s="4"/>
      <c r="I5" s="4"/>
      <c r="J5" s="4"/>
      <c r="K5" s="4"/>
      <c r="L5" s="4"/>
    </row>
    <row r="6" spans="2:13" x14ac:dyDescent="0.3">
      <c r="B6" s="39" t="s">
        <v>21</v>
      </c>
      <c r="C6" s="45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39" t="s">
        <v>22</v>
      </c>
      <c r="C7" s="45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46" t="s">
        <v>15</v>
      </c>
      <c r="C8" s="47">
        <v>50</v>
      </c>
      <c r="E8" s="4" t="s">
        <v>29</v>
      </c>
      <c r="F8" s="49" t="s">
        <v>31</v>
      </c>
    </row>
    <row r="9" spans="2:13" ht="15" thickBot="1" x14ac:dyDescent="0.35">
      <c r="B9" s="48" t="s">
        <v>25</v>
      </c>
      <c r="C9" s="41" t="s">
        <v>28</v>
      </c>
      <c r="E9" t="s">
        <v>27</v>
      </c>
      <c r="H9" t="s">
        <v>32</v>
      </c>
    </row>
    <row r="10" spans="2:13" x14ac:dyDescent="0.3">
      <c r="H10" t="s">
        <v>33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158"/>
  <sheetViews>
    <sheetView tabSelected="1" topLeftCell="C16" zoomScaleNormal="100" workbookViewId="0">
      <selection activeCell="L34" sqref="L34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50"/>
      <c r="B2" s="50"/>
      <c r="D2" s="51" t="s">
        <v>34</v>
      </c>
    </row>
    <row r="3" spans="1:16" x14ac:dyDescent="0.3">
      <c r="A3" s="50"/>
      <c r="B3" s="50"/>
      <c r="D3" s="51"/>
      <c r="J3" s="50" t="s">
        <v>35</v>
      </c>
    </row>
    <row r="4" spans="1:16" x14ac:dyDescent="0.3">
      <c r="C4" s="52" t="s">
        <v>36</v>
      </c>
      <c r="D4" s="53" t="s">
        <v>37</v>
      </c>
      <c r="J4" s="50" t="s">
        <v>38</v>
      </c>
    </row>
    <row r="5" spans="1:16" x14ac:dyDescent="0.3">
      <c r="D5" s="1" t="s">
        <v>124</v>
      </c>
      <c r="E5" s="238">
        <f>'DC1'!C3</f>
        <v>20</v>
      </c>
      <c r="F5" s="258">
        <f>'DC1'!D3</f>
        <v>600</v>
      </c>
      <c r="G5"/>
      <c r="P5" s="4"/>
    </row>
    <row r="6" spans="1:16" ht="14.4" customHeight="1" x14ac:dyDescent="0.3">
      <c r="D6" s="1" t="s">
        <v>125</v>
      </c>
      <c r="E6" s="238">
        <f>'DC1'!C4</f>
        <v>10</v>
      </c>
      <c r="F6" s="258">
        <f>'DC1'!D4</f>
        <v>350</v>
      </c>
      <c r="G6"/>
      <c r="P6" s="4"/>
    </row>
    <row r="7" spans="1:16" ht="14.4" customHeight="1" x14ac:dyDescent="0.3">
      <c r="D7" s="268" t="s">
        <v>126</v>
      </c>
      <c r="E7" s="269">
        <f>'DC1'!C5</f>
        <v>20</v>
      </c>
      <c r="F7" s="270">
        <f>'DC1'!D5</f>
        <v>500</v>
      </c>
      <c r="G7"/>
      <c r="O7" s="266"/>
      <c r="P7" s="4"/>
    </row>
    <row r="8" spans="1:16" ht="14.4" customHeight="1" x14ac:dyDescent="0.3">
      <c r="D8" s="268" t="s">
        <v>127</v>
      </c>
      <c r="E8" s="269">
        <f>'DC1'!C6</f>
        <v>10</v>
      </c>
      <c r="F8" s="270">
        <f>'DC1'!D6</f>
        <v>280</v>
      </c>
      <c r="G8"/>
      <c r="O8" s="266"/>
      <c r="P8" s="4"/>
    </row>
    <row r="9" spans="1:16" ht="14.4" customHeight="1" x14ac:dyDescent="0.3">
      <c r="D9" s="1" t="s">
        <v>128</v>
      </c>
      <c r="E9" s="238">
        <f>'DC1'!C7</f>
        <v>2</v>
      </c>
      <c r="F9" t="s">
        <v>39</v>
      </c>
      <c r="O9" s="260">
        <v>1</v>
      </c>
    </row>
    <row r="10" spans="1:16" ht="14.4" customHeight="1" x14ac:dyDescent="0.3">
      <c r="D10" s="268" t="s">
        <v>129</v>
      </c>
      <c r="E10" s="269">
        <f>'DC1'!C8</f>
        <v>1</v>
      </c>
      <c r="F10" t="s">
        <v>39</v>
      </c>
      <c r="O10" s="260"/>
    </row>
    <row r="11" spans="1:16" ht="14.4" customHeight="1" x14ac:dyDescent="0.3">
      <c r="D11" s="1" t="s">
        <v>92</v>
      </c>
      <c r="E11" s="6">
        <f>'DC1'!C9</f>
        <v>20</v>
      </c>
      <c r="F11" t="s">
        <v>40</v>
      </c>
      <c r="H11" s="267"/>
      <c r="K11" s="54" t="s">
        <v>41</v>
      </c>
      <c r="O11" s="260"/>
    </row>
    <row r="12" spans="1:16" ht="15" customHeight="1" thickBot="1" x14ac:dyDescent="0.35">
      <c r="D12" s="1" t="s">
        <v>42</v>
      </c>
      <c r="E12" s="7">
        <f>'DC1'!C10</f>
        <v>30</v>
      </c>
      <c r="F12" t="s">
        <v>40</v>
      </c>
      <c r="O12" s="261"/>
    </row>
    <row r="13" spans="1:16" ht="15" thickBot="1" x14ac:dyDescent="0.35">
      <c r="E13" s="253" t="s">
        <v>43</v>
      </c>
      <c r="F13" s="254" t="s">
        <v>0</v>
      </c>
      <c r="G13" s="254" t="s">
        <v>1</v>
      </c>
      <c r="H13" s="254" t="s">
        <v>2</v>
      </c>
      <c r="I13" s="254" t="s">
        <v>3</v>
      </c>
      <c r="J13" s="254" t="s">
        <v>4</v>
      </c>
      <c r="K13" s="254" t="s">
        <v>5</v>
      </c>
      <c r="L13" s="254" t="s">
        <v>6</v>
      </c>
      <c r="M13" s="254" t="s">
        <v>7</v>
      </c>
      <c r="N13" s="254" t="s">
        <v>8</v>
      </c>
      <c r="O13" s="255" t="s">
        <v>9</v>
      </c>
      <c r="P13" s="56" t="s">
        <v>44</v>
      </c>
    </row>
    <row r="14" spans="1:16" x14ac:dyDescent="0.3">
      <c r="D14" s="10" t="s">
        <v>10</v>
      </c>
      <c r="E14" s="57"/>
      <c r="F14" s="256">
        <f>'DC1'!C13</f>
        <v>0</v>
      </c>
      <c r="G14" s="256">
        <f>'DC1'!D13</f>
        <v>0</v>
      </c>
      <c r="H14" s="256">
        <f>'DC1'!E13</f>
        <v>0</v>
      </c>
      <c r="I14" s="256">
        <f>'DC1'!F13</f>
        <v>30</v>
      </c>
      <c r="J14" s="259">
        <f>'DC1'!G13</f>
        <v>40</v>
      </c>
      <c r="K14" s="256">
        <f>'DC1'!H13</f>
        <v>15</v>
      </c>
      <c r="L14" s="256">
        <f>'DC1'!I13</f>
        <v>150</v>
      </c>
      <c r="M14" s="256">
        <f>'DC1'!J13</f>
        <v>0</v>
      </c>
      <c r="N14" s="256">
        <f>'DC1'!K13</f>
        <v>0</v>
      </c>
      <c r="O14" s="257">
        <f>'DC1'!L13</f>
        <v>10</v>
      </c>
      <c r="P14" s="58" t="s">
        <v>45</v>
      </c>
    </row>
    <row r="15" spans="1:16" x14ac:dyDescent="0.3">
      <c r="C15" s="50" t="s">
        <v>46</v>
      </c>
      <c r="D15" s="14" t="s">
        <v>11</v>
      </c>
      <c r="E15" s="251"/>
      <c r="F15" s="250">
        <f>'DC1'!C14</f>
        <v>40</v>
      </c>
      <c r="G15" s="250">
        <f>'DC1'!D14</f>
        <v>30</v>
      </c>
      <c r="H15" s="250">
        <f>'DC1'!E14</f>
        <v>0</v>
      </c>
      <c r="I15" s="250">
        <f>'DC1'!F14</f>
        <v>0</v>
      </c>
      <c r="J15" s="250">
        <f>'DC1'!G14</f>
        <v>0</v>
      </c>
      <c r="K15" s="250">
        <f>'DC1'!H14</f>
        <v>0</v>
      </c>
      <c r="L15" s="250">
        <f>'DC1'!I14</f>
        <v>0</v>
      </c>
      <c r="M15" s="250">
        <f>'DC1'!J14</f>
        <v>0</v>
      </c>
      <c r="N15" s="250">
        <f>'DC1'!K14</f>
        <v>0</v>
      </c>
      <c r="O15" s="252">
        <f>'DC1'!L14</f>
        <v>0</v>
      </c>
    </row>
    <row r="16" spans="1:16" x14ac:dyDescent="0.3">
      <c r="D16" s="16" t="s">
        <v>12</v>
      </c>
      <c r="E16" s="60"/>
      <c r="F16" s="250">
        <f>'DC1'!C15</f>
        <v>0</v>
      </c>
      <c r="G16" s="250">
        <f>'DC1'!D15</f>
        <v>0</v>
      </c>
      <c r="H16" s="250">
        <f>'DC1'!E15</f>
        <v>20</v>
      </c>
      <c r="I16" s="250">
        <f>'DC1'!F15</f>
        <v>50</v>
      </c>
      <c r="J16" s="250">
        <f>'DC1'!G15</f>
        <v>60</v>
      </c>
      <c r="K16" s="250">
        <f>'DC1'!H15</f>
        <v>0</v>
      </c>
      <c r="L16" s="250">
        <f>'DC1'!I15</f>
        <v>40</v>
      </c>
      <c r="M16" s="250">
        <f>'DC1'!J15</f>
        <v>0</v>
      </c>
      <c r="N16" s="250">
        <f>'DC1'!K15</f>
        <v>40</v>
      </c>
      <c r="O16" s="252">
        <f>'DC1'!L15</f>
        <v>0</v>
      </c>
    </row>
    <row r="17" spans="3:30" x14ac:dyDescent="0.3">
      <c r="C17" s="50" t="s">
        <v>46</v>
      </c>
      <c r="D17" s="17" t="s">
        <v>13</v>
      </c>
      <c r="E17" s="60"/>
      <c r="F17" s="250">
        <f>'DC1'!C16</f>
        <v>50</v>
      </c>
      <c r="G17" s="250">
        <f>'DC1'!D16</f>
        <v>40</v>
      </c>
      <c r="H17" s="250">
        <f>'DC1'!E16</f>
        <v>0</v>
      </c>
      <c r="I17" s="250">
        <f>'DC1'!F16</f>
        <v>0</v>
      </c>
      <c r="J17" s="250">
        <f>'DC1'!G16</f>
        <v>0</v>
      </c>
      <c r="K17" s="250">
        <f>'DC1'!H16</f>
        <v>0</v>
      </c>
      <c r="L17" s="250">
        <f>'DC1'!I16</f>
        <v>0</v>
      </c>
      <c r="M17" s="250">
        <f>'DC1'!J16</f>
        <v>0</v>
      </c>
      <c r="N17" s="250">
        <f>'DC1'!K16</f>
        <v>0</v>
      </c>
      <c r="O17" s="252">
        <f>'DC1'!L16</f>
        <v>0</v>
      </c>
    </row>
    <row r="18" spans="3:30" ht="15" thickBot="1" x14ac:dyDescent="0.35">
      <c r="D18" s="61" t="s">
        <v>47</v>
      </c>
      <c r="E18" s="62"/>
      <c r="F18" s="63">
        <f>SUM(F14:F17)</f>
        <v>90</v>
      </c>
      <c r="G18" s="63">
        <f t="shared" ref="G18:O18" si="0">SUM(G14:G17)</f>
        <v>70</v>
      </c>
      <c r="H18" s="63">
        <f t="shared" si="0"/>
        <v>20</v>
      </c>
      <c r="I18" s="63">
        <f t="shared" si="0"/>
        <v>80</v>
      </c>
      <c r="J18" s="63">
        <f t="shared" si="0"/>
        <v>100</v>
      </c>
      <c r="K18" s="63">
        <f t="shared" si="0"/>
        <v>15</v>
      </c>
      <c r="L18" s="63">
        <f t="shared" si="0"/>
        <v>190</v>
      </c>
      <c r="M18" s="63">
        <f t="shared" si="0"/>
        <v>0</v>
      </c>
      <c r="N18" s="63">
        <f t="shared" si="0"/>
        <v>40</v>
      </c>
      <c r="O18" s="64">
        <f t="shared" si="0"/>
        <v>10</v>
      </c>
    </row>
    <row r="19" spans="3:30" x14ac:dyDescent="0.3">
      <c r="D19" s="65" t="s">
        <v>14</v>
      </c>
      <c r="E19" s="246"/>
      <c r="F19" s="247">
        <f>'DC1'!C17</f>
        <v>80</v>
      </c>
      <c r="G19" s="247">
        <f>'DC1'!D17</f>
        <v>80</v>
      </c>
      <c r="H19" s="248"/>
      <c r="I19" s="248"/>
      <c r="J19" s="248"/>
      <c r="K19" s="248"/>
      <c r="L19" s="248"/>
      <c r="M19" s="248"/>
      <c r="N19" s="248"/>
      <c r="O19" s="249"/>
      <c r="P19" s="50" t="s">
        <v>48</v>
      </c>
    </row>
    <row r="20" spans="3:30" x14ac:dyDescent="0.3">
      <c r="D20" s="68" t="s">
        <v>49</v>
      </c>
      <c r="E20" s="69">
        <f>'DC1'!C11</f>
        <v>50</v>
      </c>
      <c r="F20" s="70">
        <f>E20+F19+F22-F18</f>
        <v>40</v>
      </c>
      <c r="G20" s="70">
        <f t="shared" ref="G20:O20" si="1">F20+G19+G22-G18</f>
        <v>50</v>
      </c>
      <c r="H20" s="70">
        <f t="shared" si="1"/>
        <v>30</v>
      </c>
      <c r="I20" s="70">
        <f t="shared" si="1"/>
        <v>30</v>
      </c>
      <c r="J20" s="70">
        <f t="shared" si="1"/>
        <v>30</v>
      </c>
      <c r="K20" s="70">
        <f t="shared" si="1"/>
        <v>35</v>
      </c>
      <c r="L20" s="70">
        <f t="shared" si="1"/>
        <v>45</v>
      </c>
      <c r="M20" s="70">
        <f t="shared" si="1"/>
        <v>45</v>
      </c>
      <c r="N20" s="70">
        <f t="shared" si="1"/>
        <v>45</v>
      </c>
      <c r="O20" s="71">
        <f t="shared" si="1"/>
        <v>35</v>
      </c>
      <c r="Q20" s="72" t="s">
        <v>50</v>
      </c>
    </row>
    <row r="21" spans="3:30" x14ac:dyDescent="0.3">
      <c r="C21" s="50" t="s">
        <v>51</v>
      </c>
      <c r="D21" s="68" t="s">
        <v>52</v>
      </c>
      <c r="E21" s="73"/>
      <c r="F21" s="70">
        <f t="shared" ref="F21:G21" si="2">IF(E20-F18&lt;=$E$12, F18-E20+$E$12,0)</f>
        <v>70</v>
      </c>
      <c r="G21" s="70">
        <f t="shared" si="2"/>
        <v>60</v>
      </c>
      <c r="H21" s="70">
        <f>IF(G20-H18&lt;=$E$12, H18-G20+$E$12,0)</f>
        <v>0</v>
      </c>
      <c r="I21" s="70">
        <f t="shared" ref="I21:O21" si="3">IF(H20-I18&lt;=$E$12, I18-H20+$E$12,0)</f>
        <v>80</v>
      </c>
      <c r="J21" s="70">
        <f t="shared" si="3"/>
        <v>100</v>
      </c>
      <c r="K21" s="70">
        <f t="shared" si="3"/>
        <v>15</v>
      </c>
      <c r="L21" s="70">
        <f t="shared" si="3"/>
        <v>185</v>
      </c>
      <c r="M21" s="70">
        <f t="shared" si="3"/>
        <v>0</v>
      </c>
      <c r="N21" s="70">
        <f t="shared" si="3"/>
        <v>25</v>
      </c>
      <c r="O21" s="71">
        <f t="shared" si="3"/>
        <v>0</v>
      </c>
      <c r="Q21" s="72" t="s">
        <v>53</v>
      </c>
    </row>
    <row r="22" spans="3:30" x14ac:dyDescent="0.3">
      <c r="D22" s="74" t="s">
        <v>54</v>
      </c>
      <c r="E22" s="73"/>
      <c r="F22" s="70"/>
      <c r="G22" s="70"/>
      <c r="H22" s="70">
        <f xml:space="preserve"> CEILING(H21/$E$11,1)*$E$11</f>
        <v>0</v>
      </c>
      <c r="I22" s="70">
        <f t="shared" ref="I22:O22" si="4" xml:space="preserve"> CEILING(I21/$E$11,1)*$E$11</f>
        <v>80</v>
      </c>
      <c r="J22" s="70">
        <f t="shared" si="4"/>
        <v>100</v>
      </c>
      <c r="K22" s="70">
        <f t="shared" si="4"/>
        <v>20</v>
      </c>
      <c r="L22" s="70">
        <f t="shared" si="4"/>
        <v>200</v>
      </c>
      <c r="M22" s="70">
        <f t="shared" si="4"/>
        <v>0</v>
      </c>
      <c r="N22" s="70">
        <f t="shared" si="4"/>
        <v>40</v>
      </c>
      <c r="O22" s="71">
        <f t="shared" si="4"/>
        <v>0</v>
      </c>
    </row>
    <row r="23" spans="3:30" ht="15" thickBot="1" x14ac:dyDescent="0.35">
      <c r="D23" s="75" t="s">
        <v>55</v>
      </c>
      <c r="E23" s="76"/>
      <c r="F23" s="77">
        <f>H22</f>
        <v>0</v>
      </c>
      <c r="G23" s="77">
        <f t="shared" ref="G23:O23" si="5">I22</f>
        <v>80</v>
      </c>
      <c r="H23" s="77">
        <f t="shared" si="5"/>
        <v>100</v>
      </c>
      <c r="I23" s="77">
        <f t="shared" si="5"/>
        <v>20</v>
      </c>
      <c r="J23" s="77">
        <f t="shared" si="5"/>
        <v>200</v>
      </c>
      <c r="K23" s="77">
        <f t="shared" si="5"/>
        <v>0</v>
      </c>
      <c r="L23" s="77">
        <f t="shared" si="5"/>
        <v>40</v>
      </c>
      <c r="M23" s="77">
        <f t="shared" si="5"/>
        <v>0</v>
      </c>
      <c r="N23" s="77">
        <f t="shared" si="5"/>
        <v>0</v>
      </c>
      <c r="O23" s="78">
        <f t="shared" si="5"/>
        <v>0</v>
      </c>
    </row>
    <row r="24" spans="3:30" x14ac:dyDescent="0.3">
      <c r="D24" s="79" t="s">
        <v>56</v>
      </c>
      <c r="E24" s="80"/>
      <c r="F24" s="81">
        <f>QUOTIENT(MOD(F23+$E$6-1,$E$5),$E$6)</f>
        <v>0</v>
      </c>
      <c r="G24" s="81">
        <f t="shared" ref="G24:O24" si="6">QUOTIENT(MOD(G23+$E$6-1,$E$5),$E$6)</f>
        <v>0</v>
      </c>
      <c r="H24" s="81">
        <f t="shared" si="6"/>
        <v>0</v>
      </c>
      <c r="I24" s="81">
        <f t="shared" si="6"/>
        <v>0</v>
      </c>
      <c r="J24" s="81">
        <f t="shared" si="6"/>
        <v>0</v>
      </c>
      <c r="K24" s="81">
        <f t="shared" si="6"/>
        <v>0</v>
      </c>
      <c r="L24" s="81">
        <f t="shared" si="6"/>
        <v>0</v>
      </c>
      <c r="M24" s="81">
        <f t="shared" si="6"/>
        <v>0</v>
      </c>
      <c r="N24" s="81">
        <f t="shared" si="6"/>
        <v>0</v>
      </c>
      <c r="O24" s="82">
        <f t="shared" si="6"/>
        <v>0</v>
      </c>
    </row>
    <row r="25" spans="3:30" x14ac:dyDescent="0.3">
      <c r="C25" s="50"/>
      <c r="D25" s="83" t="s">
        <v>57</v>
      </c>
      <c r="E25" s="84"/>
      <c r="F25" s="85">
        <f>QUOTIENT(F23+$E$6-1,$E$5)</f>
        <v>0</v>
      </c>
      <c r="G25" s="85">
        <f t="shared" ref="G25:O25" si="7">QUOTIENT(G23+$E$6-1,$E$5)</f>
        <v>4</v>
      </c>
      <c r="H25" s="85">
        <f t="shared" si="7"/>
        <v>5</v>
      </c>
      <c r="I25" s="85">
        <f t="shared" si="7"/>
        <v>1</v>
      </c>
      <c r="J25" s="85">
        <f t="shared" si="7"/>
        <v>10</v>
      </c>
      <c r="K25" s="85">
        <f t="shared" si="7"/>
        <v>0</v>
      </c>
      <c r="L25" s="85">
        <f t="shared" si="7"/>
        <v>2</v>
      </c>
      <c r="M25" s="85">
        <f t="shared" si="7"/>
        <v>0</v>
      </c>
      <c r="N25" s="85">
        <f t="shared" si="7"/>
        <v>0</v>
      </c>
      <c r="O25" s="86">
        <f t="shared" si="7"/>
        <v>0</v>
      </c>
    </row>
    <row r="26" spans="3:30" ht="15" thickBot="1" x14ac:dyDescent="0.35">
      <c r="D26" s="87" t="s">
        <v>58</v>
      </c>
      <c r="E26" s="88"/>
      <c r="F26" s="89">
        <f t="shared" ref="F26:O26" si="8">F25*$F$5+F24*$F$6</f>
        <v>0</v>
      </c>
      <c r="G26" s="89">
        <f t="shared" si="8"/>
        <v>2400</v>
      </c>
      <c r="H26" s="89">
        <f t="shared" si="8"/>
        <v>3000</v>
      </c>
      <c r="I26" s="89">
        <f t="shared" si="8"/>
        <v>600</v>
      </c>
      <c r="J26" s="89">
        <f t="shared" si="8"/>
        <v>6000</v>
      </c>
      <c r="K26" s="89">
        <f t="shared" si="8"/>
        <v>0</v>
      </c>
      <c r="L26" s="89">
        <f t="shared" si="8"/>
        <v>1200</v>
      </c>
      <c r="M26" s="89">
        <f t="shared" si="8"/>
        <v>0</v>
      </c>
      <c r="N26" s="89">
        <f t="shared" si="8"/>
        <v>0</v>
      </c>
      <c r="O26" s="90">
        <f t="shared" si="8"/>
        <v>0</v>
      </c>
    </row>
    <row r="27" spans="3:30" x14ac:dyDescent="0.3">
      <c r="D27" s="91" t="s">
        <v>17</v>
      </c>
      <c r="E27" s="92"/>
      <c r="F27" s="93">
        <f>'DC1'!C18</f>
        <v>210</v>
      </c>
      <c r="G27" s="93">
        <f>'DC1'!D18</f>
        <v>211</v>
      </c>
      <c r="H27" s="93">
        <f>'DC1'!E18</f>
        <v>213</v>
      </c>
      <c r="I27" s="93">
        <f>'DC1'!F18</f>
        <v>215</v>
      </c>
      <c r="J27" s="93">
        <f>'DC1'!G18</f>
        <v>215</v>
      </c>
      <c r="K27" s="93">
        <f>'DC1'!H18</f>
        <v>216</v>
      </c>
      <c r="L27" s="93">
        <f>'DC1'!I18</f>
        <v>214</v>
      </c>
      <c r="M27" s="93">
        <f>'DC1'!J18</f>
        <v>212</v>
      </c>
      <c r="N27" s="93">
        <f>'DC1'!K18</f>
        <v>210</v>
      </c>
      <c r="O27" s="94">
        <f>'DC1'!L18</f>
        <v>209</v>
      </c>
    </row>
    <row r="28" spans="3:30" x14ac:dyDescent="0.3">
      <c r="C28" s="50" t="s">
        <v>59</v>
      </c>
      <c r="D28" s="95" t="s">
        <v>60</v>
      </c>
      <c r="E28" s="96"/>
      <c r="F28" s="97">
        <f t="shared" ref="F28:O28" si="9">F27*F23</f>
        <v>0</v>
      </c>
      <c r="G28" s="98">
        <f>G27*G23</f>
        <v>16880</v>
      </c>
      <c r="H28" s="98">
        <f t="shared" si="9"/>
        <v>21300</v>
      </c>
      <c r="I28" s="98">
        <f t="shared" si="9"/>
        <v>4300</v>
      </c>
      <c r="J28" s="98">
        <f t="shared" si="9"/>
        <v>43000</v>
      </c>
      <c r="K28" s="98">
        <f t="shared" si="9"/>
        <v>0</v>
      </c>
      <c r="L28" s="98">
        <f t="shared" si="9"/>
        <v>8560</v>
      </c>
      <c r="M28" s="98">
        <f t="shared" si="9"/>
        <v>0</v>
      </c>
      <c r="N28" s="98">
        <f t="shared" si="9"/>
        <v>0</v>
      </c>
      <c r="O28" s="99">
        <f t="shared" si="9"/>
        <v>0</v>
      </c>
      <c r="P28" s="50" t="s">
        <v>61</v>
      </c>
      <c r="AD28">
        <v>10</v>
      </c>
    </row>
    <row r="29" spans="3:30" ht="15" thickBot="1" x14ac:dyDescent="0.35">
      <c r="D29" s="100" t="s">
        <v>62</v>
      </c>
      <c r="E29" s="101"/>
      <c r="F29" s="102">
        <f t="shared" ref="F29:O29" si="10">F26+F28</f>
        <v>0</v>
      </c>
      <c r="G29" s="102">
        <f t="shared" si="10"/>
        <v>19280</v>
      </c>
      <c r="H29" s="102">
        <f t="shared" si="10"/>
        <v>24300</v>
      </c>
      <c r="I29" s="102">
        <f t="shared" si="10"/>
        <v>4900</v>
      </c>
      <c r="J29" s="102">
        <f t="shared" si="10"/>
        <v>49000</v>
      </c>
      <c r="K29" s="102">
        <f t="shared" si="10"/>
        <v>0</v>
      </c>
      <c r="L29" s="102">
        <f t="shared" si="10"/>
        <v>9760</v>
      </c>
      <c r="M29" s="102">
        <f t="shared" si="10"/>
        <v>0</v>
      </c>
      <c r="N29" s="102">
        <f t="shared" si="10"/>
        <v>0</v>
      </c>
      <c r="O29" s="103">
        <f t="shared" si="10"/>
        <v>0</v>
      </c>
      <c r="P29" s="50" t="s">
        <v>63</v>
      </c>
      <c r="AD29">
        <v>20</v>
      </c>
    </row>
    <row r="30" spans="3:30" x14ac:dyDescent="0.3">
      <c r="D30" s="91" t="s">
        <v>18</v>
      </c>
      <c r="E30" s="104"/>
      <c r="F30" s="93">
        <f>'DC1'!C19</f>
        <v>410</v>
      </c>
      <c r="G30" s="93">
        <f>'DC1'!D19</f>
        <v>413</v>
      </c>
      <c r="H30" s="93">
        <f>'DC1'!E19</f>
        <v>410</v>
      </c>
      <c r="I30" s="93">
        <f>'DC1'!F19</f>
        <v>415</v>
      </c>
      <c r="J30" s="93">
        <f>'DC1'!G19</f>
        <v>418</v>
      </c>
      <c r="K30" s="93">
        <f>'DC1'!H19</f>
        <v>430</v>
      </c>
      <c r="L30" s="93">
        <f>'DC1'!I19</f>
        <v>423</v>
      </c>
      <c r="M30" s="93">
        <f>'DC1'!J19</f>
        <v>419</v>
      </c>
      <c r="N30" s="93">
        <f>'DC1'!K19</f>
        <v>417</v>
      </c>
      <c r="O30" s="94">
        <f>'DC1'!L19</f>
        <v>422</v>
      </c>
    </row>
    <row r="31" spans="3:30" x14ac:dyDescent="0.3">
      <c r="D31" s="95" t="s">
        <v>64</v>
      </c>
      <c r="E31" s="105"/>
      <c r="F31" s="106">
        <f>F30*F23</f>
        <v>0</v>
      </c>
      <c r="G31" s="106">
        <f t="shared" ref="G31:O31" si="11">G30*G23</f>
        <v>33040</v>
      </c>
      <c r="H31" s="106">
        <f t="shared" si="11"/>
        <v>41000</v>
      </c>
      <c r="I31" s="106">
        <f t="shared" si="11"/>
        <v>8300</v>
      </c>
      <c r="J31" s="106">
        <f t="shared" si="11"/>
        <v>83600</v>
      </c>
      <c r="K31" s="106">
        <f t="shared" si="11"/>
        <v>0</v>
      </c>
      <c r="L31" s="106">
        <f t="shared" si="11"/>
        <v>16920</v>
      </c>
      <c r="M31" s="106">
        <f t="shared" si="11"/>
        <v>0</v>
      </c>
      <c r="N31" s="106">
        <f t="shared" si="11"/>
        <v>0</v>
      </c>
      <c r="O31" s="107">
        <f t="shared" si="11"/>
        <v>0</v>
      </c>
      <c r="P31" s="50" t="s">
        <v>65</v>
      </c>
    </row>
    <row r="32" spans="3:30" ht="13.8" customHeight="1" thickBot="1" x14ac:dyDescent="0.35">
      <c r="D32" s="108" t="s">
        <v>66</v>
      </c>
      <c r="E32" s="109"/>
      <c r="F32" s="110">
        <f>F31-F29</f>
        <v>0</v>
      </c>
      <c r="G32" s="110">
        <f t="shared" ref="G32:O32" si="12">G31-G29</f>
        <v>13760</v>
      </c>
      <c r="H32" s="110">
        <f t="shared" si="12"/>
        <v>16700</v>
      </c>
      <c r="I32" s="110">
        <f t="shared" si="12"/>
        <v>3400</v>
      </c>
      <c r="J32" s="110">
        <f t="shared" si="12"/>
        <v>34600</v>
      </c>
      <c r="K32" s="110">
        <f t="shared" si="12"/>
        <v>0</v>
      </c>
      <c r="L32" s="110">
        <f t="shared" si="12"/>
        <v>7160</v>
      </c>
      <c r="M32" s="110">
        <f t="shared" si="12"/>
        <v>0</v>
      </c>
      <c r="N32" s="110">
        <f t="shared" si="12"/>
        <v>0</v>
      </c>
      <c r="O32" s="111">
        <f t="shared" si="12"/>
        <v>0</v>
      </c>
      <c r="P32" s="50" t="s">
        <v>67</v>
      </c>
    </row>
    <row r="33" spans="3:34" ht="13.8" customHeight="1" thickBot="1" x14ac:dyDescent="0.35">
      <c r="D33" s="79" t="s">
        <v>68</v>
      </c>
      <c r="E33" s="112"/>
      <c r="F33" s="81">
        <f>SUM(H14:H15)</f>
        <v>0</v>
      </c>
      <c r="G33" s="81">
        <f>SUM(I14:I15)</f>
        <v>30</v>
      </c>
      <c r="H33" s="81">
        <f t="shared" ref="H33:O33" si="13">SUM(J14:J15)</f>
        <v>40</v>
      </c>
      <c r="I33" s="81">
        <f t="shared" si="13"/>
        <v>15</v>
      </c>
      <c r="J33" s="81">
        <f t="shared" si="13"/>
        <v>150</v>
      </c>
      <c r="K33" s="81">
        <f t="shared" si="13"/>
        <v>0</v>
      </c>
      <c r="L33" s="81">
        <f t="shared" si="13"/>
        <v>0</v>
      </c>
      <c r="M33" s="81">
        <f t="shared" si="13"/>
        <v>10</v>
      </c>
      <c r="N33" s="81">
        <f t="shared" si="13"/>
        <v>0</v>
      </c>
      <c r="O33" s="82">
        <f t="shared" si="13"/>
        <v>0</v>
      </c>
      <c r="P33" s="50" t="s">
        <v>69</v>
      </c>
      <c r="AC33" s="113" t="s">
        <v>70</v>
      </c>
      <c r="AD33" s="114"/>
      <c r="AF33" s="115" t="s">
        <v>71</v>
      </c>
      <c r="AH33" s="115" t="s">
        <v>71</v>
      </c>
    </row>
    <row r="34" spans="3:34" ht="13.8" customHeight="1" thickBot="1" x14ac:dyDescent="0.35">
      <c r="D34" s="116" t="s">
        <v>72</v>
      </c>
      <c r="E34" s="112"/>
      <c r="F34" s="81">
        <f>MIN(F148,F33)</f>
        <v>0</v>
      </c>
      <c r="G34" s="81">
        <f>MIN(G148,G33)</f>
        <v>0</v>
      </c>
      <c r="H34" s="81">
        <f>MIN(H148,H33)</f>
        <v>40</v>
      </c>
      <c r="I34" s="81">
        <f>MIN(I148,I33)</f>
        <v>0</v>
      </c>
      <c r="J34" s="81">
        <f>MIN(J148,J33)</f>
        <v>30</v>
      </c>
      <c r="K34" s="81">
        <f>MIN(K148,K33)</f>
        <v>0</v>
      </c>
      <c r="L34" s="81">
        <f>MIN(L148,L33)</f>
        <v>0</v>
      </c>
      <c r="M34" s="81">
        <f>MIN(M148,M33)</f>
        <v>0</v>
      </c>
      <c r="N34" s="81">
        <f>MIN(N148,N33)</f>
        <v>0</v>
      </c>
      <c r="O34" s="82">
        <f>MIN(O148,O33)</f>
        <v>0</v>
      </c>
      <c r="P34" s="50"/>
      <c r="AC34" s="117"/>
      <c r="AD34" s="118"/>
      <c r="AF34" s="115"/>
      <c r="AH34" s="115"/>
    </row>
    <row r="35" spans="3:34" x14ac:dyDescent="0.3">
      <c r="D35" s="119" t="s">
        <v>73</v>
      </c>
      <c r="E35" s="84"/>
      <c r="F35" s="85">
        <f>QUOTIENT(MOD(F34+$E$6-1,$E$5),$E$6)</f>
        <v>0</v>
      </c>
      <c r="G35" s="85">
        <f t="shared" ref="G35:O35" si="14">QUOTIENT(MOD(G34+$E$6-1,$E$5),$E$6)</f>
        <v>0</v>
      </c>
      <c r="H35" s="85">
        <f t="shared" si="14"/>
        <v>0</v>
      </c>
      <c r="I35" s="85">
        <f t="shared" si="14"/>
        <v>0</v>
      </c>
      <c r="J35" s="85">
        <f t="shared" si="14"/>
        <v>1</v>
      </c>
      <c r="K35" s="85">
        <f t="shared" si="14"/>
        <v>0</v>
      </c>
      <c r="L35" s="85">
        <f t="shared" si="14"/>
        <v>0</v>
      </c>
      <c r="M35" s="85">
        <f t="shared" si="14"/>
        <v>0</v>
      </c>
      <c r="N35" s="85">
        <f t="shared" si="14"/>
        <v>0</v>
      </c>
      <c r="O35" s="86">
        <f t="shared" si="14"/>
        <v>0</v>
      </c>
      <c r="P35" s="58" t="s">
        <v>74</v>
      </c>
      <c r="AA35" s="120" t="s">
        <v>75</v>
      </c>
      <c r="AB35" s="120" t="s">
        <v>76</v>
      </c>
      <c r="AC35" s="121" t="s">
        <v>77</v>
      </c>
      <c r="AD35" s="122" t="s">
        <v>76</v>
      </c>
      <c r="AE35" s="118" t="s">
        <v>77</v>
      </c>
      <c r="AF35" s="123" t="s">
        <v>77</v>
      </c>
      <c r="AG35" s="118" t="s">
        <v>76</v>
      </c>
      <c r="AH35" s="124" t="s">
        <v>76</v>
      </c>
    </row>
    <row r="36" spans="3:34" x14ac:dyDescent="0.3">
      <c r="D36" s="125" t="s">
        <v>78</v>
      </c>
      <c r="E36" s="84"/>
      <c r="F36" s="85">
        <f>QUOTIENT(F34+$E$6-1,$E$5)</f>
        <v>0</v>
      </c>
      <c r="G36" s="85">
        <f t="shared" ref="G36:O36" si="15">QUOTIENT(G34+$E$6-1,$E$5)</f>
        <v>0</v>
      </c>
      <c r="H36" s="85">
        <f t="shared" si="15"/>
        <v>2</v>
      </c>
      <c r="I36" s="85">
        <f t="shared" si="15"/>
        <v>0</v>
      </c>
      <c r="J36" s="85">
        <f t="shared" si="15"/>
        <v>1</v>
      </c>
      <c r="K36" s="85">
        <f t="shared" si="15"/>
        <v>0</v>
      </c>
      <c r="L36" s="85">
        <f t="shared" si="15"/>
        <v>0</v>
      </c>
      <c r="M36" s="85">
        <f t="shared" si="15"/>
        <v>0</v>
      </c>
      <c r="N36" s="85">
        <f t="shared" si="15"/>
        <v>0</v>
      </c>
      <c r="O36" s="86">
        <f t="shared" si="15"/>
        <v>0</v>
      </c>
      <c r="P36" s="58"/>
      <c r="V36">
        <f>MOD(W36,$AD$28)</f>
        <v>0</v>
      </c>
      <c r="W36">
        <v>0</v>
      </c>
      <c r="X36">
        <f>CEILING(W36,20)</f>
        <v>0</v>
      </c>
      <c r="Y36">
        <f>FLOOR(W36,20)</f>
        <v>0</v>
      </c>
      <c r="Z36">
        <f>MOD(W36,20)</f>
        <v>0</v>
      </c>
      <c r="AA36" s="120">
        <v>0</v>
      </c>
      <c r="AB36" s="120">
        <v>0</v>
      </c>
      <c r="AC36" s="126">
        <v>0</v>
      </c>
      <c r="AD36" s="127">
        <v>0</v>
      </c>
      <c r="AE36">
        <f>QUOTIENT(MOD(W36,$AD$29),$AD$28)</f>
        <v>0</v>
      </c>
      <c r="AF36" s="128">
        <f>QUOTIENT(MOD(W36+$AD$28-1,$AD$29),$AD$28)</f>
        <v>0</v>
      </c>
      <c r="AG36">
        <f>QUOTIENT(W36,$AD$29)</f>
        <v>0</v>
      </c>
      <c r="AH36" s="129">
        <f>QUOTIENT(W36+$AD$28-1,$AD$29)</f>
        <v>0</v>
      </c>
    </row>
    <row r="37" spans="3:34" ht="15" thickBot="1" x14ac:dyDescent="0.35">
      <c r="D37" s="130" t="s">
        <v>79</v>
      </c>
      <c r="E37" s="131"/>
      <c r="F37" s="132">
        <f>F36*$F$5+F35*$F$6</f>
        <v>0</v>
      </c>
      <c r="G37" s="132">
        <f t="shared" ref="G37:O37" si="16">G36*$F$5+G35*$F$6</f>
        <v>0</v>
      </c>
      <c r="H37" s="132">
        <f t="shared" si="16"/>
        <v>1200</v>
      </c>
      <c r="I37" s="132">
        <f t="shared" si="16"/>
        <v>0</v>
      </c>
      <c r="J37" s="132">
        <f t="shared" si="16"/>
        <v>950</v>
      </c>
      <c r="K37" s="132">
        <f t="shared" si="16"/>
        <v>0</v>
      </c>
      <c r="L37" s="132">
        <f t="shared" si="16"/>
        <v>0</v>
      </c>
      <c r="M37" s="132">
        <f t="shared" si="16"/>
        <v>0</v>
      </c>
      <c r="N37" s="132">
        <f t="shared" si="16"/>
        <v>0</v>
      </c>
      <c r="O37" s="133">
        <f t="shared" si="16"/>
        <v>0</v>
      </c>
      <c r="P37" s="134"/>
      <c r="V37">
        <f t="shared" ref="V37:V65" si="17">MOD(W37,$AD$28)</f>
        <v>1</v>
      </c>
      <c r="W37">
        <v>1</v>
      </c>
      <c r="X37">
        <f t="shared" ref="X37:X81" si="18">CEILING(W37,20)</f>
        <v>20</v>
      </c>
      <c r="Y37">
        <f t="shared" ref="Y37:Y81" si="19">FLOOR(W37,20)</f>
        <v>0</v>
      </c>
      <c r="Z37">
        <f t="shared" ref="Z37:Z81" si="20">MOD(W37,20)</f>
        <v>1</v>
      </c>
      <c r="AA37" s="120">
        <v>1</v>
      </c>
      <c r="AB37" s="120">
        <v>0</v>
      </c>
      <c r="AC37" s="126">
        <v>1</v>
      </c>
      <c r="AD37" s="127">
        <v>0</v>
      </c>
      <c r="AE37">
        <f t="shared" ref="AE37:AE81" si="21">QUOTIENT(MOD(W37,$AD$29),$AD$28)</f>
        <v>0</v>
      </c>
      <c r="AF37" s="128">
        <f t="shared" ref="AF37:AF81" si="22">QUOTIENT(MOD(W37+$AD$28-1,$AD$29),$AD$28)</f>
        <v>1</v>
      </c>
      <c r="AG37">
        <f t="shared" ref="AG37:AG81" si="23">QUOTIENT(W37,$AD$29)</f>
        <v>0</v>
      </c>
      <c r="AH37" s="129">
        <f t="shared" ref="AH37:AH81" si="24">QUOTIENT(W37+$AD$28-1,$AD$29)</f>
        <v>0</v>
      </c>
    </row>
    <row r="38" spans="3:34" x14ac:dyDescent="0.3">
      <c r="C38" s="50" t="s">
        <v>80</v>
      </c>
      <c r="D38" s="135" t="s">
        <v>81</v>
      </c>
      <c r="E38" s="96"/>
      <c r="F38" s="97">
        <f>F34*F27</f>
        <v>0</v>
      </c>
      <c r="G38" s="97">
        <f t="shared" ref="G38:O38" si="25">G34*G27</f>
        <v>0</v>
      </c>
      <c r="H38" s="97">
        <f t="shared" si="25"/>
        <v>8520</v>
      </c>
      <c r="I38" s="97">
        <f t="shared" si="25"/>
        <v>0</v>
      </c>
      <c r="J38" s="97">
        <f t="shared" si="25"/>
        <v>6450</v>
      </c>
      <c r="K38" s="97">
        <f t="shared" si="25"/>
        <v>0</v>
      </c>
      <c r="L38" s="97">
        <f t="shared" si="25"/>
        <v>0</v>
      </c>
      <c r="M38" s="97">
        <f t="shared" si="25"/>
        <v>0</v>
      </c>
      <c r="N38" s="97">
        <f t="shared" si="25"/>
        <v>0</v>
      </c>
      <c r="O38" s="136">
        <f t="shared" si="25"/>
        <v>0</v>
      </c>
      <c r="P38" s="134"/>
      <c r="V38">
        <f t="shared" si="17"/>
        <v>2</v>
      </c>
      <c r="W38">
        <v>2</v>
      </c>
      <c r="X38">
        <f t="shared" si="18"/>
        <v>20</v>
      </c>
      <c r="Y38">
        <f t="shared" si="19"/>
        <v>0</v>
      </c>
      <c r="Z38">
        <f t="shared" si="20"/>
        <v>2</v>
      </c>
      <c r="AA38" s="120">
        <v>1</v>
      </c>
      <c r="AB38" s="120">
        <v>0</v>
      </c>
      <c r="AC38" s="126">
        <v>1</v>
      </c>
      <c r="AD38" s="127">
        <v>0</v>
      </c>
      <c r="AE38">
        <f t="shared" si="21"/>
        <v>0</v>
      </c>
      <c r="AF38" s="128">
        <f t="shared" si="22"/>
        <v>1</v>
      </c>
      <c r="AG38">
        <f t="shared" si="23"/>
        <v>0</v>
      </c>
      <c r="AH38" s="129">
        <f t="shared" si="24"/>
        <v>0</v>
      </c>
    </row>
    <row r="39" spans="3:34" ht="15" thickBot="1" x14ac:dyDescent="0.35">
      <c r="C39" s="50"/>
      <c r="D39" s="137" t="s">
        <v>82</v>
      </c>
      <c r="E39" s="138"/>
      <c r="F39" s="110">
        <f>F38+F37</f>
        <v>0</v>
      </c>
      <c r="G39" s="110">
        <f t="shared" ref="G39:O39" si="26">G38+G37</f>
        <v>0</v>
      </c>
      <c r="H39" s="110">
        <f t="shared" si="26"/>
        <v>9720</v>
      </c>
      <c r="I39" s="110">
        <f t="shared" si="26"/>
        <v>0</v>
      </c>
      <c r="J39" s="110">
        <f t="shared" si="26"/>
        <v>7400</v>
      </c>
      <c r="K39" s="110">
        <f t="shared" si="26"/>
        <v>0</v>
      </c>
      <c r="L39" s="110">
        <f t="shared" si="26"/>
        <v>0</v>
      </c>
      <c r="M39" s="110">
        <f t="shared" si="26"/>
        <v>0</v>
      </c>
      <c r="N39" s="110">
        <f t="shared" si="26"/>
        <v>0</v>
      </c>
      <c r="O39" s="111">
        <f t="shared" si="26"/>
        <v>0</v>
      </c>
      <c r="P39" s="58"/>
      <c r="V39">
        <f t="shared" si="17"/>
        <v>3</v>
      </c>
      <c r="W39">
        <v>3</v>
      </c>
      <c r="X39">
        <f t="shared" si="18"/>
        <v>20</v>
      </c>
      <c r="Y39">
        <f t="shared" si="19"/>
        <v>0</v>
      </c>
      <c r="Z39">
        <f t="shared" si="20"/>
        <v>3</v>
      </c>
      <c r="AA39" s="120">
        <v>1</v>
      </c>
      <c r="AB39" s="120">
        <v>0</v>
      </c>
      <c r="AC39" s="126">
        <v>1</v>
      </c>
      <c r="AD39" s="127">
        <v>0</v>
      </c>
      <c r="AE39">
        <f t="shared" si="21"/>
        <v>0</v>
      </c>
      <c r="AF39" s="128">
        <f t="shared" si="22"/>
        <v>1</v>
      </c>
      <c r="AG39">
        <f t="shared" si="23"/>
        <v>0</v>
      </c>
      <c r="AH39" s="129">
        <f t="shared" si="24"/>
        <v>0</v>
      </c>
    </row>
    <row r="40" spans="3:34" x14ac:dyDescent="0.3">
      <c r="D40" s="139" t="s">
        <v>83</v>
      </c>
      <c r="E40" s="92"/>
      <c r="F40" s="140">
        <f>F34*F30</f>
        <v>0</v>
      </c>
      <c r="G40" s="140">
        <f t="shared" ref="G40:O40" si="27">G34*G30</f>
        <v>0</v>
      </c>
      <c r="H40" s="140">
        <f t="shared" si="27"/>
        <v>16400</v>
      </c>
      <c r="I40" s="140">
        <f t="shared" si="27"/>
        <v>0</v>
      </c>
      <c r="J40" s="140">
        <f t="shared" si="27"/>
        <v>12540</v>
      </c>
      <c r="K40" s="140">
        <f t="shared" si="27"/>
        <v>0</v>
      </c>
      <c r="L40" s="140">
        <f t="shared" si="27"/>
        <v>0</v>
      </c>
      <c r="M40" s="140">
        <f t="shared" si="27"/>
        <v>0</v>
      </c>
      <c r="N40" s="140">
        <f t="shared" si="27"/>
        <v>0</v>
      </c>
      <c r="O40" s="141">
        <f t="shared" si="27"/>
        <v>0</v>
      </c>
      <c r="P40" s="58"/>
      <c r="V40">
        <f t="shared" si="17"/>
        <v>4</v>
      </c>
      <c r="W40">
        <v>4</v>
      </c>
      <c r="X40">
        <f t="shared" si="18"/>
        <v>20</v>
      </c>
      <c r="Y40">
        <f t="shared" si="19"/>
        <v>0</v>
      </c>
      <c r="Z40">
        <f t="shared" si="20"/>
        <v>4</v>
      </c>
      <c r="AA40" s="120">
        <v>1</v>
      </c>
      <c r="AB40" s="120">
        <v>0</v>
      </c>
      <c r="AC40" s="126">
        <v>1</v>
      </c>
      <c r="AD40" s="127">
        <v>0</v>
      </c>
      <c r="AE40">
        <f t="shared" si="21"/>
        <v>0</v>
      </c>
      <c r="AF40" s="128">
        <f t="shared" si="22"/>
        <v>1</v>
      </c>
      <c r="AG40">
        <f t="shared" si="23"/>
        <v>0</v>
      </c>
      <c r="AH40" s="129">
        <f t="shared" si="24"/>
        <v>0</v>
      </c>
    </row>
    <row r="41" spans="3:34" ht="15" thickBot="1" x14ac:dyDescent="0.35">
      <c r="D41" s="137" t="s">
        <v>84</v>
      </c>
      <c r="E41" s="142"/>
      <c r="F41" s="143">
        <f>F40-F39</f>
        <v>0</v>
      </c>
      <c r="G41" s="143">
        <f>G40-G39</f>
        <v>0</v>
      </c>
      <c r="H41" s="144">
        <f t="shared" ref="H41:O41" si="28">H40-H39</f>
        <v>6680</v>
      </c>
      <c r="I41" s="143">
        <f t="shared" si="28"/>
        <v>0</v>
      </c>
      <c r="J41" s="143">
        <f t="shared" si="28"/>
        <v>5140</v>
      </c>
      <c r="K41" s="143">
        <f t="shared" si="28"/>
        <v>0</v>
      </c>
      <c r="L41" s="143">
        <f t="shared" si="28"/>
        <v>0</v>
      </c>
      <c r="M41" s="143">
        <f t="shared" si="28"/>
        <v>0</v>
      </c>
      <c r="N41" s="143">
        <f t="shared" si="28"/>
        <v>0</v>
      </c>
      <c r="O41" s="145">
        <f t="shared" si="28"/>
        <v>0</v>
      </c>
      <c r="P41" s="50" t="s">
        <v>67</v>
      </c>
      <c r="V41">
        <f t="shared" si="17"/>
        <v>5</v>
      </c>
      <c r="W41">
        <v>5</v>
      </c>
      <c r="X41">
        <f t="shared" si="18"/>
        <v>20</v>
      </c>
      <c r="Y41">
        <f t="shared" si="19"/>
        <v>0</v>
      </c>
      <c r="Z41">
        <f t="shared" si="20"/>
        <v>5</v>
      </c>
      <c r="AA41" s="120">
        <v>1</v>
      </c>
      <c r="AB41" s="120">
        <v>0</v>
      </c>
      <c r="AC41" s="126">
        <v>1</v>
      </c>
      <c r="AD41" s="127">
        <v>0</v>
      </c>
      <c r="AE41">
        <f t="shared" si="21"/>
        <v>0</v>
      </c>
      <c r="AF41" s="128">
        <f t="shared" si="22"/>
        <v>1</v>
      </c>
      <c r="AG41">
        <f t="shared" si="23"/>
        <v>0</v>
      </c>
      <c r="AH41" s="129">
        <f t="shared" si="24"/>
        <v>0</v>
      </c>
    </row>
    <row r="42" spans="3:34" ht="15" thickBot="1" x14ac:dyDescent="0.35">
      <c r="D42" s="146" t="s">
        <v>85</v>
      </c>
      <c r="E42" s="147"/>
      <c r="F42" s="148">
        <f>F32-F41</f>
        <v>0</v>
      </c>
      <c r="G42" s="148">
        <f>G32-G41</f>
        <v>13760</v>
      </c>
      <c r="H42" s="148">
        <f t="shared" ref="H42:O42" si="29">H32-H41</f>
        <v>10020</v>
      </c>
      <c r="I42" s="148">
        <f t="shared" si="29"/>
        <v>3400</v>
      </c>
      <c r="J42" s="148">
        <f t="shared" si="29"/>
        <v>29460</v>
      </c>
      <c r="K42" s="148">
        <f t="shared" si="29"/>
        <v>0</v>
      </c>
      <c r="L42" s="148">
        <f t="shared" si="29"/>
        <v>7160</v>
      </c>
      <c r="M42" s="148">
        <f t="shared" si="29"/>
        <v>0</v>
      </c>
      <c r="N42" s="148">
        <f t="shared" si="29"/>
        <v>0</v>
      </c>
      <c r="O42" s="149">
        <f t="shared" si="29"/>
        <v>0</v>
      </c>
      <c r="V42">
        <f t="shared" si="17"/>
        <v>6</v>
      </c>
      <c r="W42">
        <v>6</v>
      </c>
      <c r="X42">
        <f t="shared" si="18"/>
        <v>20</v>
      </c>
      <c r="Y42">
        <f t="shared" si="19"/>
        <v>0</v>
      </c>
      <c r="Z42">
        <f t="shared" si="20"/>
        <v>6</v>
      </c>
      <c r="AA42" s="120">
        <v>2</v>
      </c>
      <c r="AB42" s="120">
        <v>0</v>
      </c>
      <c r="AC42" s="126">
        <v>1</v>
      </c>
      <c r="AD42" s="127">
        <v>0</v>
      </c>
      <c r="AE42">
        <f t="shared" si="21"/>
        <v>0</v>
      </c>
      <c r="AF42" s="128">
        <f t="shared" si="22"/>
        <v>1</v>
      </c>
      <c r="AG42">
        <f t="shared" si="23"/>
        <v>0</v>
      </c>
      <c r="AH42" s="129">
        <f t="shared" si="24"/>
        <v>0</v>
      </c>
    </row>
    <row r="43" spans="3:34" x14ac:dyDescent="0.3">
      <c r="D43" s="150" t="s">
        <v>86</v>
      </c>
      <c r="E43" s="151"/>
      <c r="F43" s="152" t="e">
        <f>F33/F23</f>
        <v>#DIV/0!</v>
      </c>
      <c r="G43" s="152">
        <f t="shared" ref="G43:O43" si="30">G33/G23</f>
        <v>0.375</v>
      </c>
      <c r="H43" s="152">
        <f t="shared" si="30"/>
        <v>0.4</v>
      </c>
      <c r="I43" s="152">
        <f t="shared" si="30"/>
        <v>0.75</v>
      </c>
      <c r="J43" s="152">
        <f t="shared" si="30"/>
        <v>0.75</v>
      </c>
      <c r="K43" s="152" t="e">
        <f t="shared" si="30"/>
        <v>#DIV/0!</v>
      </c>
      <c r="L43" s="152">
        <f t="shared" si="30"/>
        <v>0</v>
      </c>
      <c r="M43" s="152" t="e">
        <f t="shared" si="30"/>
        <v>#DIV/0!</v>
      </c>
      <c r="N43" s="152" t="e">
        <f t="shared" si="30"/>
        <v>#DIV/0!</v>
      </c>
      <c r="O43" s="152" t="e">
        <f t="shared" si="30"/>
        <v>#DIV/0!</v>
      </c>
      <c r="V43">
        <f t="shared" si="17"/>
        <v>7</v>
      </c>
      <c r="W43">
        <v>7</v>
      </c>
      <c r="X43">
        <f t="shared" si="18"/>
        <v>20</v>
      </c>
      <c r="Y43">
        <f t="shared" si="19"/>
        <v>0</v>
      </c>
      <c r="Z43">
        <f t="shared" si="20"/>
        <v>7</v>
      </c>
      <c r="AA43" s="120">
        <v>2</v>
      </c>
      <c r="AB43" s="120">
        <v>0</v>
      </c>
      <c r="AC43" s="126">
        <v>1</v>
      </c>
      <c r="AD43" s="127">
        <v>0</v>
      </c>
      <c r="AE43">
        <f t="shared" si="21"/>
        <v>0</v>
      </c>
      <c r="AF43" s="128">
        <f t="shared" si="22"/>
        <v>1</v>
      </c>
      <c r="AG43">
        <f t="shared" si="23"/>
        <v>0</v>
      </c>
      <c r="AH43" s="129">
        <f t="shared" si="24"/>
        <v>0</v>
      </c>
    </row>
    <row r="44" spans="3:34" x14ac:dyDescent="0.3">
      <c r="D44" s="150" t="s">
        <v>87</v>
      </c>
      <c r="E44" s="151"/>
      <c r="F44" s="152" t="e">
        <f>F39/F29</f>
        <v>#DIV/0!</v>
      </c>
      <c r="G44" s="152">
        <f t="shared" ref="G44:O44" si="31">G39/G29</f>
        <v>0</v>
      </c>
      <c r="H44" s="152">
        <f t="shared" si="31"/>
        <v>0.4</v>
      </c>
      <c r="I44" s="152">
        <f t="shared" si="31"/>
        <v>0</v>
      </c>
      <c r="J44" s="152">
        <f t="shared" si="31"/>
        <v>0.15102040816326531</v>
      </c>
      <c r="K44" s="152" t="e">
        <f t="shared" si="31"/>
        <v>#DIV/0!</v>
      </c>
      <c r="L44" s="152">
        <f t="shared" si="31"/>
        <v>0</v>
      </c>
      <c r="M44" s="152" t="e">
        <f t="shared" si="31"/>
        <v>#DIV/0!</v>
      </c>
      <c r="N44" s="152" t="e">
        <f t="shared" si="31"/>
        <v>#DIV/0!</v>
      </c>
      <c r="O44" s="152" t="e">
        <f t="shared" si="31"/>
        <v>#DIV/0!</v>
      </c>
      <c r="V44">
        <f t="shared" si="17"/>
        <v>8</v>
      </c>
      <c r="W44">
        <v>8</v>
      </c>
      <c r="X44">
        <f t="shared" si="18"/>
        <v>20</v>
      </c>
      <c r="Y44">
        <f t="shared" si="19"/>
        <v>0</v>
      </c>
      <c r="Z44">
        <f t="shared" si="20"/>
        <v>8</v>
      </c>
      <c r="AA44" s="120">
        <v>2</v>
      </c>
      <c r="AB44" s="120">
        <v>0</v>
      </c>
      <c r="AC44" s="126">
        <v>1</v>
      </c>
      <c r="AD44" s="127">
        <v>0</v>
      </c>
      <c r="AE44">
        <f t="shared" si="21"/>
        <v>0</v>
      </c>
      <c r="AF44" s="128">
        <f t="shared" si="22"/>
        <v>1</v>
      </c>
      <c r="AG44">
        <f t="shared" si="23"/>
        <v>0</v>
      </c>
      <c r="AH44" s="129">
        <f t="shared" si="24"/>
        <v>0</v>
      </c>
    </row>
    <row r="45" spans="3:34" x14ac:dyDescent="0.3">
      <c r="D45" s="150" t="s">
        <v>88</v>
      </c>
      <c r="E45" s="153"/>
      <c r="F45" s="152" t="e">
        <f>F41/F32</f>
        <v>#DIV/0!</v>
      </c>
      <c r="G45" s="152">
        <f t="shared" ref="G45:O45" si="32">G41/G32</f>
        <v>0</v>
      </c>
      <c r="H45" s="152">
        <f t="shared" si="32"/>
        <v>0.4</v>
      </c>
      <c r="I45" s="152">
        <f t="shared" si="32"/>
        <v>0</v>
      </c>
      <c r="J45" s="152">
        <f t="shared" si="32"/>
        <v>0.1485549132947977</v>
      </c>
      <c r="K45" s="152" t="e">
        <f t="shared" si="32"/>
        <v>#DIV/0!</v>
      </c>
      <c r="L45" s="152">
        <f t="shared" si="32"/>
        <v>0</v>
      </c>
      <c r="M45" s="152" t="e">
        <f t="shared" si="32"/>
        <v>#DIV/0!</v>
      </c>
      <c r="N45" s="152" t="e">
        <f t="shared" si="32"/>
        <v>#DIV/0!</v>
      </c>
      <c r="O45" s="152" t="e">
        <f t="shared" si="32"/>
        <v>#DIV/0!</v>
      </c>
      <c r="V45">
        <f t="shared" si="17"/>
        <v>9</v>
      </c>
      <c r="W45">
        <v>9</v>
      </c>
      <c r="X45">
        <f t="shared" si="18"/>
        <v>20</v>
      </c>
      <c r="Y45">
        <f t="shared" si="19"/>
        <v>0</v>
      </c>
      <c r="Z45">
        <f t="shared" si="20"/>
        <v>9</v>
      </c>
      <c r="AA45" s="120">
        <v>2</v>
      </c>
      <c r="AB45" s="120">
        <v>0</v>
      </c>
      <c r="AC45" s="126">
        <v>1</v>
      </c>
      <c r="AD45" s="127">
        <v>0</v>
      </c>
      <c r="AE45">
        <f t="shared" si="21"/>
        <v>0</v>
      </c>
      <c r="AF45" s="128">
        <f t="shared" si="22"/>
        <v>1</v>
      </c>
      <c r="AG45">
        <f t="shared" si="23"/>
        <v>0</v>
      </c>
      <c r="AH45" s="129">
        <f t="shared" si="24"/>
        <v>0</v>
      </c>
    </row>
    <row r="46" spans="3:34" x14ac:dyDescent="0.3">
      <c r="E46" s="4"/>
      <c r="V46">
        <f t="shared" si="17"/>
        <v>0</v>
      </c>
      <c r="W46">
        <v>10</v>
      </c>
      <c r="X46">
        <f t="shared" si="18"/>
        <v>20</v>
      </c>
      <c r="Y46">
        <f t="shared" si="19"/>
        <v>0</v>
      </c>
      <c r="Z46">
        <f t="shared" si="20"/>
        <v>10</v>
      </c>
      <c r="AA46" s="120">
        <v>2</v>
      </c>
      <c r="AB46" s="120">
        <v>0</v>
      </c>
      <c r="AC46" s="126">
        <v>1</v>
      </c>
      <c r="AD46" s="127">
        <v>0</v>
      </c>
      <c r="AE46">
        <f t="shared" si="21"/>
        <v>1</v>
      </c>
      <c r="AF46" s="128">
        <f t="shared" si="22"/>
        <v>1</v>
      </c>
      <c r="AG46">
        <f t="shared" si="23"/>
        <v>0</v>
      </c>
      <c r="AH46" s="129">
        <f t="shared" si="24"/>
        <v>0</v>
      </c>
    </row>
    <row r="47" spans="3:34" x14ac:dyDescent="0.3">
      <c r="C47" s="52" t="s">
        <v>89</v>
      </c>
      <c r="D47" s="53" t="s">
        <v>90</v>
      </c>
      <c r="E47" s="4"/>
      <c r="V47">
        <f t="shared" si="17"/>
        <v>1</v>
      </c>
      <c r="W47">
        <v>11</v>
      </c>
      <c r="X47">
        <f t="shared" si="18"/>
        <v>20</v>
      </c>
      <c r="Y47">
        <f t="shared" si="19"/>
        <v>0</v>
      </c>
      <c r="Z47">
        <f t="shared" si="20"/>
        <v>11</v>
      </c>
      <c r="AA47" s="120">
        <v>3</v>
      </c>
      <c r="AB47" s="120">
        <v>0</v>
      </c>
      <c r="AC47" s="126">
        <v>0</v>
      </c>
      <c r="AD47" s="127">
        <v>1</v>
      </c>
      <c r="AE47">
        <f t="shared" si="21"/>
        <v>1</v>
      </c>
      <c r="AF47" s="128">
        <f t="shared" si="22"/>
        <v>0</v>
      </c>
      <c r="AG47">
        <f t="shared" si="23"/>
        <v>0</v>
      </c>
      <c r="AH47" s="129">
        <f t="shared" si="24"/>
        <v>1</v>
      </c>
    </row>
    <row r="48" spans="3:34" x14ac:dyDescent="0.3">
      <c r="D48" s="1" t="s">
        <v>124</v>
      </c>
      <c r="E48" s="2">
        <f>'DC2'!C3</f>
        <v>20</v>
      </c>
      <c r="F48" s="258">
        <f>'DC2'!D3</f>
        <v>500</v>
      </c>
      <c r="G48"/>
      <c r="I48" s="72" t="s">
        <v>91</v>
      </c>
      <c r="P48" s="4"/>
      <c r="V48">
        <f t="shared" si="17"/>
        <v>2</v>
      </c>
      <c r="W48">
        <v>12</v>
      </c>
      <c r="X48">
        <f t="shared" si="18"/>
        <v>20</v>
      </c>
      <c r="Y48">
        <f t="shared" si="19"/>
        <v>0</v>
      </c>
      <c r="Z48">
        <f t="shared" si="20"/>
        <v>12</v>
      </c>
      <c r="AA48" s="120">
        <v>3</v>
      </c>
      <c r="AB48" s="120">
        <v>0</v>
      </c>
      <c r="AC48" s="126">
        <v>0</v>
      </c>
      <c r="AD48" s="127">
        <v>1</v>
      </c>
      <c r="AE48">
        <f t="shared" si="21"/>
        <v>1</v>
      </c>
      <c r="AF48" s="128">
        <f t="shared" si="22"/>
        <v>0</v>
      </c>
      <c r="AG48">
        <f t="shared" si="23"/>
        <v>0</v>
      </c>
      <c r="AH48" s="129">
        <f t="shared" si="24"/>
        <v>1</v>
      </c>
    </row>
    <row r="49" spans="3:34" ht="14.4" customHeight="1" x14ac:dyDescent="0.3">
      <c r="D49" s="1" t="s">
        <v>125</v>
      </c>
      <c r="E49" s="2">
        <f>'DC2'!C4</f>
        <v>10</v>
      </c>
      <c r="F49" s="258">
        <f>'DC2'!D4</f>
        <v>280</v>
      </c>
      <c r="G49"/>
      <c r="O49" s="266"/>
      <c r="P49" s="4"/>
      <c r="V49">
        <f>MOD(W49,$AD$28)</f>
        <v>3</v>
      </c>
      <c r="W49">
        <v>13</v>
      </c>
      <c r="X49">
        <f t="shared" si="18"/>
        <v>20</v>
      </c>
      <c r="Y49">
        <f t="shared" si="19"/>
        <v>0</v>
      </c>
      <c r="Z49">
        <f t="shared" si="20"/>
        <v>13</v>
      </c>
      <c r="AA49" s="120">
        <v>3</v>
      </c>
      <c r="AB49" s="120">
        <v>0</v>
      </c>
      <c r="AC49" s="126">
        <v>0</v>
      </c>
      <c r="AD49" s="127">
        <v>1</v>
      </c>
      <c r="AE49">
        <f t="shared" si="21"/>
        <v>1</v>
      </c>
      <c r="AF49" s="128">
        <f t="shared" si="22"/>
        <v>0</v>
      </c>
      <c r="AG49">
        <f t="shared" si="23"/>
        <v>0</v>
      </c>
      <c r="AH49" s="129">
        <f t="shared" si="24"/>
        <v>1</v>
      </c>
    </row>
    <row r="50" spans="3:34" ht="14.4" customHeight="1" x14ac:dyDescent="0.3">
      <c r="D50" s="268" t="s">
        <v>126</v>
      </c>
      <c r="E50" s="271">
        <f>'DC2'!C5</f>
        <v>20</v>
      </c>
      <c r="F50" s="272">
        <f>'DC2'!D5</f>
        <v>480</v>
      </c>
      <c r="G50"/>
      <c r="O50" s="266"/>
      <c r="P50" s="4"/>
      <c r="AA50" s="120"/>
      <c r="AB50" s="120"/>
      <c r="AC50" s="126"/>
      <c r="AD50" s="127"/>
      <c r="AF50" s="128"/>
      <c r="AH50" s="129"/>
    </row>
    <row r="51" spans="3:34" ht="14.4" customHeight="1" x14ac:dyDescent="0.3">
      <c r="D51" s="268" t="s">
        <v>127</v>
      </c>
      <c r="E51" s="271">
        <f>'DC2'!C6</f>
        <v>10</v>
      </c>
      <c r="F51" s="272">
        <f>'DC2'!D6</f>
        <v>250</v>
      </c>
      <c r="G51"/>
      <c r="O51" s="266"/>
      <c r="P51" s="4"/>
      <c r="AA51" s="120"/>
      <c r="AB51" s="120"/>
      <c r="AC51" s="126"/>
      <c r="AD51" s="127"/>
      <c r="AF51" s="128"/>
      <c r="AH51" s="129"/>
    </row>
    <row r="52" spans="3:34" ht="14.4" customHeight="1" x14ac:dyDescent="0.3">
      <c r="D52" s="1" t="s">
        <v>128</v>
      </c>
      <c r="E52" s="5">
        <f>'DC2'!C7</f>
        <v>1</v>
      </c>
      <c r="F52" t="s">
        <v>39</v>
      </c>
      <c r="O52" s="260">
        <v>2</v>
      </c>
      <c r="V52">
        <f t="shared" si="17"/>
        <v>4</v>
      </c>
      <c r="W52">
        <v>14</v>
      </c>
      <c r="X52">
        <f t="shared" si="18"/>
        <v>20</v>
      </c>
      <c r="Y52">
        <f t="shared" si="19"/>
        <v>0</v>
      </c>
      <c r="Z52">
        <f t="shared" si="20"/>
        <v>14</v>
      </c>
      <c r="AA52" s="120">
        <v>3</v>
      </c>
      <c r="AB52" s="120">
        <v>0</v>
      </c>
      <c r="AC52" s="126">
        <v>0</v>
      </c>
      <c r="AD52" s="127">
        <v>1</v>
      </c>
      <c r="AE52">
        <f t="shared" si="21"/>
        <v>1</v>
      </c>
      <c r="AF52" s="128">
        <f t="shared" si="22"/>
        <v>0</v>
      </c>
      <c r="AG52">
        <f t="shared" si="23"/>
        <v>0</v>
      </c>
      <c r="AH52" s="129">
        <f t="shared" si="24"/>
        <v>1</v>
      </c>
    </row>
    <row r="53" spans="3:34" ht="14.4" customHeight="1" x14ac:dyDescent="0.3">
      <c r="D53" s="268" t="s">
        <v>129</v>
      </c>
      <c r="E53" s="273">
        <f>'DC2'!C8</f>
        <v>1</v>
      </c>
      <c r="F53" t="s">
        <v>39</v>
      </c>
      <c r="O53" s="260"/>
      <c r="AA53" s="120"/>
      <c r="AB53" s="120"/>
      <c r="AC53" s="126"/>
      <c r="AD53" s="127"/>
      <c r="AF53" s="128"/>
      <c r="AH53" s="129"/>
    </row>
    <row r="54" spans="3:34" ht="14.4" customHeight="1" x14ac:dyDescent="0.3">
      <c r="D54" s="1" t="s">
        <v>92</v>
      </c>
      <c r="E54" s="7">
        <f>'DC2'!C9</f>
        <v>20</v>
      </c>
      <c r="F54" t="s">
        <v>40</v>
      </c>
      <c r="K54" s="54" t="s">
        <v>41</v>
      </c>
      <c r="O54" s="260"/>
      <c r="V54">
        <f t="shared" si="17"/>
        <v>5</v>
      </c>
      <c r="W54">
        <v>15</v>
      </c>
      <c r="X54">
        <f t="shared" si="18"/>
        <v>20</v>
      </c>
      <c r="Y54">
        <f t="shared" si="19"/>
        <v>0</v>
      </c>
      <c r="Z54">
        <f t="shared" si="20"/>
        <v>15</v>
      </c>
      <c r="AA54" s="120">
        <v>3</v>
      </c>
      <c r="AB54" s="120">
        <v>0</v>
      </c>
      <c r="AC54" s="126">
        <v>0</v>
      </c>
      <c r="AD54" s="127">
        <v>1</v>
      </c>
      <c r="AE54">
        <f t="shared" si="21"/>
        <v>1</v>
      </c>
      <c r="AF54" s="128">
        <f t="shared" si="22"/>
        <v>0</v>
      </c>
      <c r="AG54">
        <f t="shared" si="23"/>
        <v>0</v>
      </c>
      <c r="AH54" s="129">
        <f t="shared" si="24"/>
        <v>1</v>
      </c>
    </row>
    <row r="55" spans="3:34" ht="15" customHeight="1" thickBot="1" x14ac:dyDescent="0.35">
      <c r="D55" s="1" t="s">
        <v>42</v>
      </c>
      <c r="E55" s="7">
        <f>'DC2'!C10</f>
        <v>20</v>
      </c>
      <c r="F55" t="s">
        <v>40</v>
      </c>
      <c r="O55" s="261"/>
      <c r="V55">
        <f>MOD(W55,$AD$28)</f>
        <v>6</v>
      </c>
      <c r="W55">
        <v>16</v>
      </c>
      <c r="X55">
        <f t="shared" si="18"/>
        <v>20</v>
      </c>
      <c r="Y55">
        <f t="shared" si="19"/>
        <v>0</v>
      </c>
      <c r="Z55">
        <f t="shared" si="20"/>
        <v>16</v>
      </c>
      <c r="AA55" s="120">
        <v>0</v>
      </c>
      <c r="AB55" s="120">
        <v>1</v>
      </c>
      <c r="AC55" s="126">
        <v>0</v>
      </c>
      <c r="AD55" s="127">
        <v>1</v>
      </c>
      <c r="AE55">
        <f t="shared" si="21"/>
        <v>1</v>
      </c>
      <c r="AF55" s="128">
        <f t="shared" si="22"/>
        <v>0</v>
      </c>
      <c r="AG55">
        <f t="shared" si="23"/>
        <v>0</v>
      </c>
      <c r="AH55" s="129">
        <f t="shared" si="24"/>
        <v>1</v>
      </c>
    </row>
    <row r="56" spans="3:34" ht="15" thickBot="1" x14ac:dyDescent="0.35">
      <c r="C56" s="154"/>
      <c r="E56" s="253" t="s">
        <v>43</v>
      </c>
      <c r="F56" s="254" t="s">
        <v>0</v>
      </c>
      <c r="G56" s="254" t="s">
        <v>1</v>
      </c>
      <c r="H56" s="254" t="s">
        <v>2</v>
      </c>
      <c r="I56" s="254" t="s">
        <v>3</v>
      </c>
      <c r="J56" s="254" t="s">
        <v>4</v>
      </c>
      <c r="K56" s="254" t="s">
        <v>5</v>
      </c>
      <c r="L56" s="254" t="s">
        <v>6</v>
      </c>
      <c r="M56" s="254" t="s">
        <v>7</v>
      </c>
      <c r="N56" s="254" t="s">
        <v>8</v>
      </c>
      <c r="O56" s="255" t="s">
        <v>9</v>
      </c>
      <c r="V56">
        <f t="shared" si="17"/>
        <v>7</v>
      </c>
      <c r="W56">
        <v>17</v>
      </c>
      <c r="X56">
        <f t="shared" si="18"/>
        <v>20</v>
      </c>
      <c r="Y56">
        <f t="shared" si="19"/>
        <v>0</v>
      </c>
      <c r="Z56">
        <f t="shared" si="20"/>
        <v>17</v>
      </c>
      <c r="AA56" s="120">
        <v>0</v>
      </c>
      <c r="AB56" s="120">
        <v>1</v>
      </c>
      <c r="AC56" s="126">
        <v>0</v>
      </c>
      <c r="AD56" s="127">
        <v>1</v>
      </c>
      <c r="AE56">
        <f t="shared" si="21"/>
        <v>1</v>
      </c>
      <c r="AF56" s="128">
        <f t="shared" si="22"/>
        <v>0</v>
      </c>
      <c r="AG56">
        <f t="shared" si="23"/>
        <v>0</v>
      </c>
      <c r="AH56" s="129">
        <f t="shared" si="24"/>
        <v>1</v>
      </c>
    </row>
    <row r="57" spans="3:34" x14ac:dyDescent="0.3">
      <c r="D57" s="10" t="s">
        <v>10</v>
      </c>
      <c r="E57" s="57"/>
      <c r="F57" s="256">
        <f>'DC2'!C13</f>
        <v>0</v>
      </c>
      <c r="G57" s="256">
        <f>'DC2'!D13</f>
        <v>0</v>
      </c>
      <c r="H57" s="256">
        <f>'DC2'!E13</f>
        <v>0</v>
      </c>
      <c r="I57" s="259">
        <f>'DC2'!F13</f>
        <v>20</v>
      </c>
      <c r="J57" s="256">
        <f>'DC2'!G13</f>
        <v>20</v>
      </c>
      <c r="K57" s="256">
        <f>'DC2'!H13</f>
        <v>15</v>
      </c>
      <c r="L57" s="256">
        <f>'DC2'!I13</f>
        <v>0</v>
      </c>
      <c r="M57" s="256">
        <f>'DC2'!J13</f>
        <v>10</v>
      </c>
      <c r="N57" s="256">
        <f>'DC2'!K13</f>
        <v>0</v>
      </c>
      <c r="O57" s="257">
        <f>'DC2'!L13</f>
        <v>10</v>
      </c>
      <c r="V57">
        <f t="shared" si="17"/>
        <v>8</v>
      </c>
      <c r="W57">
        <v>18</v>
      </c>
      <c r="X57">
        <f t="shared" si="18"/>
        <v>20</v>
      </c>
      <c r="Y57">
        <f t="shared" si="19"/>
        <v>0</v>
      </c>
      <c r="Z57">
        <f t="shared" si="20"/>
        <v>18</v>
      </c>
      <c r="AA57" s="120">
        <v>0</v>
      </c>
      <c r="AB57" s="120">
        <v>1</v>
      </c>
      <c r="AC57" s="126">
        <v>0</v>
      </c>
      <c r="AD57" s="127">
        <v>1</v>
      </c>
      <c r="AE57">
        <f t="shared" si="21"/>
        <v>1</v>
      </c>
      <c r="AF57" s="128">
        <f t="shared" si="22"/>
        <v>0</v>
      </c>
      <c r="AG57">
        <f t="shared" si="23"/>
        <v>0</v>
      </c>
      <c r="AH57" s="129">
        <f t="shared" si="24"/>
        <v>1</v>
      </c>
    </row>
    <row r="58" spans="3:34" x14ac:dyDescent="0.3">
      <c r="D58" s="14" t="s">
        <v>11</v>
      </c>
      <c r="E58" s="251"/>
      <c r="F58" s="250">
        <f>'DC2'!C14</f>
        <v>0</v>
      </c>
      <c r="G58" s="250">
        <f>'DC2'!D14</f>
        <v>10</v>
      </c>
      <c r="H58" s="250">
        <f>'DC2'!E14</f>
        <v>0</v>
      </c>
      <c r="I58" s="250">
        <f>'DC2'!F14</f>
        <v>0</v>
      </c>
      <c r="J58" s="250">
        <f>'DC2'!G14</f>
        <v>0</v>
      </c>
      <c r="K58" s="250">
        <f>'DC2'!H14</f>
        <v>0</v>
      </c>
      <c r="L58" s="250">
        <f>'DC2'!I14</f>
        <v>0</v>
      </c>
      <c r="M58" s="250">
        <f>'DC2'!J14</f>
        <v>0</v>
      </c>
      <c r="N58" s="250">
        <f>'DC2'!K14</f>
        <v>0</v>
      </c>
      <c r="O58" s="252">
        <f>'DC2'!L14</f>
        <v>0</v>
      </c>
      <c r="V58">
        <f t="shared" si="17"/>
        <v>9</v>
      </c>
      <c r="W58">
        <v>19</v>
      </c>
      <c r="X58">
        <f t="shared" si="18"/>
        <v>20</v>
      </c>
      <c r="Y58">
        <f t="shared" si="19"/>
        <v>0</v>
      </c>
      <c r="Z58">
        <f t="shared" si="20"/>
        <v>19</v>
      </c>
      <c r="AA58" s="120">
        <v>0</v>
      </c>
      <c r="AB58" s="120">
        <v>1</v>
      </c>
      <c r="AC58" s="126">
        <v>0</v>
      </c>
      <c r="AD58" s="127">
        <v>1</v>
      </c>
      <c r="AE58">
        <f t="shared" si="21"/>
        <v>1</v>
      </c>
      <c r="AF58" s="128">
        <f t="shared" si="22"/>
        <v>0</v>
      </c>
      <c r="AG58">
        <f t="shared" si="23"/>
        <v>0</v>
      </c>
      <c r="AH58" s="129">
        <f t="shared" si="24"/>
        <v>1</v>
      </c>
    </row>
    <row r="59" spans="3:34" x14ac:dyDescent="0.3">
      <c r="D59" s="16" t="s">
        <v>12</v>
      </c>
      <c r="E59" s="60"/>
      <c r="F59" s="250">
        <f>'DC2'!C15</f>
        <v>0</v>
      </c>
      <c r="G59" s="250">
        <f>'DC2'!D15</f>
        <v>0</v>
      </c>
      <c r="H59" s="250">
        <f>'DC2'!E15</f>
        <v>0</v>
      </c>
      <c r="I59" s="250">
        <f>'DC2'!F15</f>
        <v>60</v>
      </c>
      <c r="J59" s="250">
        <f>'DC2'!G15</f>
        <v>80</v>
      </c>
      <c r="K59" s="250">
        <f>'DC2'!H15</f>
        <v>0</v>
      </c>
      <c r="L59" s="250">
        <f>'DC2'!I15</f>
        <v>40</v>
      </c>
      <c r="M59" s="250">
        <f>'DC2'!J15</f>
        <v>0</v>
      </c>
      <c r="N59" s="250">
        <f>'DC2'!K15</f>
        <v>50</v>
      </c>
      <c r="O59" s="252">
        <f>'DC2'!L15</f>
        <v>0</v>
      </c>
      <c r="V59">
        <f t="shared" si="17"/>
        <v>0</v>
      </c>
      <c r="W59">
        <v>20</v>
      </c>
      <c r="X59">
        <f t="shared" si="18"/>
        <v>20</v>
      </c>
      <c r="Y59">
        <f t="shared" si="19"/>
        <v>20</v>
      </c>
      <c r="Z59">
        <f t="shared" si="20"/>
        <v>0</v>
      </c>
      <c r="AA59" s="120">
        <v>0</v>
      </c>
      <c r="AB59" s="120">
        <v>1</v>
      </c>
      <c r="AC59" s="126">
        <v>0</v>
      </c>
      <c r="AD59" s="127">
        <v>1</v>
      </c>
      <c r="AE59">
        <f t="shared" si="21"/>
        <v>0</v>
      </c>
      <c r="AF59" s="128">
        <f t="shared" si="22"/>
        <v>0</v>
      </c>
      <c r="AG59">
        <f t="shared" si="23"/>
        <v>1</v>
      </c>
      <c r="AH59" s="129">
        <f t="shared" si="24"/>
        <v>1</v>
      </c>
    </row>
    <row r="60" spans="3:34" x14ac:dyDescent="0.3">
      <c r="D60" s="17" t="s">
        <v>13</v>
      </c>
      <c r="E60" s="60"/>
      <c r="F60" s="250">
        <f>'DC2'!C16</f>
        <v>0</v>
      </c>
      <c r="G60" s="250">
        <f>'DC2'!D16</f>
        <v>40</v>
      </c>
      <c r="H60" s="250">
        <f>'DC2'!E16</f>
        <v>0</v>
      </c>
      <c r="I60" s="250">
        <f>'DC2'!F16</f>
        <v>0</v>
      </c>
      <c r="J60" s="250">
        <f>'DC2'!G16</f>
        <v>0</v>
      </c>
      <c r="K60" s="250">
        <f>'DC2'!H16</f>
        <v>0</v>
      </c>
      <c r="L60" s="250">
        <f>'DC2'!I16</f>
        <v>0</v>
      </c>
      <c r="M60" s="250">
        <f>'DC2'!J16</f>
        <v>0</v>
      </c>
      <c r="N60" s="250">
        <f>'DC2'!K16</f>
        <v>0</v>
      </c>
      <c r="O60" s="252">
        <f>'DC2'!L16</f>
        <v>0</v>
      </c>
      <c r="V60">
        <f t="shared" si="17"/>
        <v>1</v>
      </c>
      <c r="W60">
        <v>21</v>
      </c>
      <c r="X60">
        <f t="shared" si="18"/>
        <v>40</v>
      </c>
      <c r="Y60">
        <f t="shared" si="19"/>
        <v>20</v>
      </c>
      <c r="Z60">
        <f t="shared" si="20"/>
        <v>1</v>
      </c>
      <c r="AA60" s="120">
        <v>1</v>
      </c>
      <c r="AB60" s="120">
        <v>1</v>
      </c>
      <c r="AC60" s="126">
        <v>1</v>
      </c>
      <c r="AD60" s="127">
        <v>1</v>
      </c>
      <c r="AE60">
        <f t="shared" si="21"/>
        <v>0</v>
      </c>
      <c r="AF60" s="128">
        <f t="shared" si="22"/>
        <v>1</v>
      </c>
      <c r="AG60">
        <f t="shared" si="23"/>
        <v>1</v>
      </c>
      <c r="AH60" s="129">
        <f t="shared" si="24"/>
        <v>1</v>
      </c>
    </row>
    <row r="61" spans="3:34" ht="15" thickBot="1" x14ac:dyDescent="0.35">
      <c r="D61" s="61" t="s">
        <v>47</v>
      </c>
      <c r="E61" s="62"/>
      <c r="F61" s="63">
        <f>SUM(F57:F60)</f>
        <v>0</v>
      </c>
      <c r="G61" s="63">
        <f t="shared" ref="G61:N61" si="33">SUM(G57:G60)</f>
        <v>50</v>
      </c>
      <c r="H61" s="63">
        <f t="shared" si="33"/>
        <v>0</v>
      </c>
      <c r="I61" s="63">
        <f t="shared" si="33"/>
        <v>80</v>
      </c>
      <c r="J61" s="63">
        <f t="shared" si="33"/>
        <v>100</v>
      </c>
      <c r="K61" s="63">
        <f t="shared" si="33"/>
        <v>15</v>
      </c>
      <c r="L61" s="63">
        <f t="shared" si="33"/>
        <v>40</v>
      </c>
      <c r="M61" s="63">
        <f t="shared" si="33"/>
        <v>10</v>
      </c>
      <c r="N61" s="63">
        <f t="shared" si="33"/>
        <v>50</v>
      </c>
      <c r="O61" s="64">
        <f>SUM(O57:O60)</f>
        <v>10</v>
      </c>
      <c r="V61">
        <f t="shared" si="17"/>
        <v>2</v>
      </c>
      <c r="W61">
        <v>22</v>
      </c>
      <c r="X61">
        <f t="shared" si="18"/>
        <v>40</v>
      </c>
      <c r="Y61">
        <f t="shared" si="19"/>
        <v>20</v>
      </c>
      <c r="Z61">
        <f t="shared" si="20"/>
        <v>2</v>
      </c>
      <c r="AA61" s="120">
        <v>1</v>
      </c>
      <c r="AB61" s="120">
        <v>1</v>
      </c>
      <c r="AC61" s="126">
        <v>1</v>
      </c>
      <c r="AD61" s="127">
        <v>1</v>
      </c>
      <c r="AE61">
        <f t="shared" si="21"/>
        <v>0</v>
      </c>
      <c r="AF61" s="128">
        <f t="shared" si="22"/>
        <v>1</v>
      </c>
      <c r="AG61">
        <f t="shared" si="23"/>
        <v>1</v>
      </c>
      <c r="AH61" s="129">
        <f t="shared" si="24"/>
        <v>1</v>
      </c>
    </row>
    <row r="62" spans="3:34" x14ac:dyDescent="0.3">
      <c r="D62" s="65" t="s">
        <v>14</v>
      </c>
      <c r="E62" s="246"/>
      <c r="F62" s="247">
        <f>'DC2'!C17</f>
        <v>20</v>
      </c>
      <c r="G62" s="247">
        <f>'DC2'!D17</f>
        <v>0</v>
      </c>
      <c r="H62" s="248"/>
      <c r="I62" s="248"/>
      <c r="J62" s="248"/>
      <c r="K62" s="248"/>
      <c r="L62" s="248"/>
      <c r="M62" s="248"/>
      <c r="N62" s="248"/>
      <c r="O62" s="249"/>
      <c r="V62">
        <f t="shared" si="17"/>
        <v>3</v>
      </c>
      <c r="W62">
        <v>23</v>
      </c>
      <c r="X62">
        <f t="shared" si="18"/>
        <v>40</v>
      </c>
      <c r="Y62">
        <f t="shared" si="19"/>
        <v>20</v>
      </c>
      <c r="Z62">
        <f t="shared" si="20"/>
        <v>3</v>
      </c>
      <c r="AA62" s="120">
        <v>1</v>
      </c>
      <c r="AB62" s="120">
        <v>1</v>
      </c>
      <c r="AC62" s="126">
        <v>1</v>
      </c>
      <c r="AD62" s="127">
        <v>1</v>
      </c>
      <c r="AE62">
        <f t="shared" si="21"/>
        <v>0</v>
      </c>
      <c r="AF62" s="128">
        <f t="shared" si="22"/>
        <v>1</v>
      </c>
      <c r="AG62">
        <f t="shared" si="23"/>
        <v>1</v>
      </c>
      <c r="AH62" s="129">
        <f t="shared" si="24"/>
        <v>1</v>
      </c>
    </row>
    <row r="63" spans="3:34" x14ac:dyDescent="0.3">
      <c r="D63" s="68" t="s">
        <v>49</v>
      </c>
      <c r="E63" s="69">
        <f>'DC2'!C11</f>
        <v>30</v>
      </c>
      <c r="F63" s="70">
        <f>E63+F62+F65-F61</f>
        <v>50</v>
      </c>
      <c r="G63" s="70">
        <f t="shared" ref="G63:O63" si="34">F63+G62+G65-G61</f>
        <v>20</v>
      </c>
      <c r="H63" s="70">
        <f t="shared" si="34"/>
        <v>20</v>
      </c>
      <c r="I63" s="70">
        <f t="shared" si="34"/>
        <v>20</v>
      </c>
      <c r="J63" s="70">
        <f t="shared" si="34"/>
        <v>20</v>
      </c>
      <c r="K63" s="70">
        <f t="shared" si="34"/>
        <v>25</v>
      </c>
      <c r="L63" s="70">
        <f t="shared" si="34"/>
        <v>25</v>
      </c>
      <c r="M63" s="70">
        <f t="shared" si="34"/>
        <v>35</v>
      </c>
      <c r="N63" s="70">
        <f t="shared" si="34"/>
        <v>25</v>
      </c>
      <c r="O63" s="71">
        <f t="shared" si="34"/>
        <v>35</v>
      </c>
      <c r="Q63" s="72" t="s">
        <v>50</v>
      </c>
      <c r="V63">
        <f t="shared" si="17"/>
        <v>4</v>
      </c>
      <c r="W63">
        <v>24</v>
      </c>
      <c r="X63">
        <f t="shared" si="18"/>
        <v>40</v>
      </c>
      <c r="Y63">
        <f t="shared" si="19"/>
        <v>20</v>
      </c>
      <c r="Z63">
        <f t="shared" si="20"/>
        <v>4</v>
      </c>
      <c r="AA63" s="120">
        <v>1</v>
      </c>
      <c r="AB63" s="120">
        <v>1</v>
      </c>
      <c r="AC63" s="126">
        <v>1</v>
      </c>
      <c r="AD63" s="127">
        <v>1</v>
      </c>
      <c r="AE63">
        <f t="shared" si="21"/>
        <v>0</v>
      </c>
      <c r="AF63" s="128">
        <f t="shared" si="22"/>
        <v>1</v>
      </c>
      <c r="AG63">
        <f t="shared" si="23"/>
        <v>1</v>
      </c>
      <c r="AH63" s="129">
        <f t="shared" si="24"/>
        <v>1</v>
      </c>
    </row>
    <row r="64" spans="3:34" x14ac:dyDescent="0.3">
      <c r="C64" s="50" t="s">
        <v>51</v>
      </c>
      <c r="D64" s="68" t="s">
        <v>52</v>
      </c>
      <c r="E64" s="73"/>
      <c r="F64" s="70">
        <f>IF(E63-F61&lt;=$E$55, F61-E63+$E$55,0)</f>
        <v>0</v>
      </c>
      <c r="G64" s="70">
        <f t="shared" ref="G64:O64" si="35">IF(F63-G61&lt;=$E$55, G61-F63+$E$55,0)</f>
        <v>20</v>
      </c>
      <c r="H64" s="70">
        <f t="shared" si="35"/>
        <v>0</v>
      </c>
      <c r="I64" s="70">
        <f t="shared" si="35"/>
        <v>80</v>
      </c>
      <c r="J64" s="70">
        <f t="shared" si="35"/>
        <v>100</v>
      </c>
      <c r="K64" s="70">
        <f t="shared" si="35"/>
        <v>15</v>
      </c>
      <c r="L64" s="70">
        <f t="shared" si="35"/>
        <v>35</v>
      </c>
      <c r="M64" s="70">
        <f t="shared" si="35"/>
        <v>5</v>
      </c>
      <c r="N64" s="70">
        <f t="shared" si="35"/>
        <v>35</v>
      </c>
      <c r="O64" s="71">
        <f t="shared" si="35"/>
        <v>5</v>
      </c>
      <c r="Q64" s="72" t="s">
        <v>53</v>
      </c>
      <c r="V64">
        <f t="shared" si="17"/>
        <v>5</v>
      </c>
      <c r="W64">
        <v>25</v>
      </c>
      <c r="X64">
        <f t="shared" si="18"/>
        <v>40</v>
      </c>
      <c r="Y64">
        <f t="shared" si="19"/>
        <v>20</v>
      </c>
      <c r="Z64">
        <f t="shared" si="20"/>
        <v>5</v>
      </c>
      <c r="AA64" s="120">
        <v>1</v>
      </c>
      <c r="AB64" s="120">
        <v>1</v>
      </c>
      <c r="AC64" s="126">
        <v>1</v>
      </c>
      <c r="AD64" s="127">
        <v>1</v>
      </c>
      <c r="AE64">
        <f t="shared" si="21"/>
        <v>0</v>
      </c>
      <c r="AF64" s="128">
        <f t="shared" si="22"/>
        <v>1</v>
      </c>
      <c r="AG64">
        <f t="shared" si="23"/>
        <v>1</v>
      </c>
      <c r="AH64" s="129">
        <f t="shared" si="24"/>
        <v>1</v>
      </c>
    </row>
    <row r="65" spans="3:34" x14ac:dyDescent="0.3">
      <c r="D65" s="74" t="s">
        <v>54</v>
      </c>
      <c r="E65" s="73"/>
      <c r="F65" s="70">
        <f xml:space="preserve"> CEILING(F64/$E$54,1)*$E$54</f>
        <v>0</v>
      </c>
      <c r="G65" s="70">
        <f t="shared" ref="G65:O65" si="36" xml:space="preserve"> CEILING(G64/$E$54,1)*$E$54</f>
        <v>20</v>
      </c>
      <c r="H65" s="70">
        <f t="shared" si="36"/>
        <v>0</v>
      </c>
      <c r="I65" s="70">
        <f t="shared" si="36"/>
        <v>80</v>
      </c>
      <c r="J65" s="70">
        <f t="shared" si="36"/>
        <v>100</v>
      </c>
      <c r="K65" s="70">
        <f t="shared" si="36"/>
        <v>20</v>
      </c>
      <c r="L65" s="70">
        <f t="shared" si="36"/>
        <v>40</v>
      </c>
      <c r="M65" s="70">
        <f t="shared" si="36"/>
        <v>20</v>
      </c>
      <c r="N65" s="70">
        <f t="shared" si="36"/>
        <v>40</v>
      </c>
      <c r="O65" s="71">
        <f t="shared" si="36"/>
        <v>20</v>
      </c>
      <c r="V65">
        <f t="shared" si="17"/>
        <v>6</v>
      </c>
      <c r="W65">
        <v>26</v>
      </c>
      <c r="X65">
        <f t="shared" si="18"/>
        <v>40</v>
      </c>
      <c r="Y65">
        <f t="shared" si="19"/>
        <v>20</v>
      </c>
      <c r="Z65">
        <f t="shared" si="20"/>
        <v>6</v>
      </c>
      <c r="AA65" s="120">
        <v>2</v>
      </c>
      <c r="AB65" s="120">
        <v>1</v>
      </c>
      <c r="AC65" s="126">
        <v>1</v>
      </c>
      <c r="AD65" s="127">
        <v>1</v>
      </c>
      <c r="AE65">
        <f t="shared" si="21"/>
        <v>0</v>
      </c>
      <c r="AF65" s="128">
        <f t="shared" si="22"/>
        <v>1</v>
      </c>
      <c r="AG65">
        <f t="shared" si="23"/>
        <v>1</v>
      </c>
      <c r="AH65" s="129">
        <f t="shared" si="24"/>
        <v>1</v>
      </c>
    </row>
    <row r="66" spans="3:34" ht="15" thickBot="1" x14ac:dyDescent="0.35">
      <c r="D66" s="75" t="s">
        <v>55</v>
      </c>
      <c r="E66" s="76"/>
      <c r="F66" s="77">
        <f>G65</f>
        <v>20</v>
      </c>
      <c r="G66" s="77">
        <f t="shared" ref="G66:O66" si="37">H65</f>
        <v>0</v>
      </c>
      <c r="H66" s="77">
        <f t="shared" si="37"/>
        <v>80</v>
      </c>
      <c r="I66" s="77">
        <f t="shared" si="37"/>
        <v>100</v>
      </c>
      <c r="J66" s="77">
        <f t="shared" si="37"/>
        <v>20</v>
      </c>
      <c r="K66" s="77">
        <f t="shared" si="37"/>
        <v>40</v>
      </c>
      <c r="L66" s="77">
        <f t="shared" si="37"/>
        <v>20</v>
      </c>
      <c r="M66" s="77">
        <f t="shared" si="37"/>
        <v>40</v>
      </c>
      <c r="N66" s="77">
        <f t="shared" si="37"/>
        <v>20</v>
      </c>
      <c r="O66" s="78">
        <f t="shared" si="37"/>
        <v>0</v>
      </c>
      <c r="W66">
        <v>27</v>
      </c>
      <c r="X66">
        <f t="shared" si="18"/>
        <v>40</v>
      </c>
      <c r="Y66">
        <f t="shared" si="19"/>
        <v>20</v>
      </c>
      <c r="Z66">
        <f t="shared" si="20"/>
        <v>7</v>
      </c>
      <c r="AA66" s="120">
        <v>2</v>
      </c>
      <c r="AB66" s="120">
        <v>1</v>
      </c>
      <c r="AC66" s="126">
        <v>1</v>
      </c>
      <c r="AD66" s="127">
        <v>1</v>
      </c>
      <c r="AE66">
        <f t="shared" si="21"/>
        <v>0</v>
      </c>
      <c r="AF66" s="128">
        <f t="shared" si="22"/>
        <v>1</v>
      </c>
      <c r="AG66">
        <f t="shared" si="23"/>
        <v>1</v>
      </c>
      <c r="AH66" s="129">
        <f t="shared" si="24"/>
        <v>1</v>
      </c>
    </row>
    <row r="67" spans="3:34" x14ac:dyDescent="0.3">
      <c r="D67" s="79" t="s">
        <v>56</v>
      </c>
      <c r="E67" s="80"/>
      <c r="F67" s="81">
        <f>QUOTIENT(MOD(F66+$E$49-1,$E$48),$E$49)</f>
        <v>0</v>
      </c>
      <c r="G67" s="81">
        <f t="shared" ref="G67:O67" si="38">QUOTIENT(MOD(G66+$E$49-1,$E$48),$E$49)</f>
        <v>0</v>
      </c>
      <c r="H67" s="81">
        <f t="shared" si="38"/>
        <v>0</v>
      </c>
      <c r="I67" s="81">
        <f t="shared" si="38"/>
        <v>0</v>
      </c>
      <c r="J67" s="81">
        <f t="shared" si="38"/>
        <v>0</v>
      </c>
      <c r="K67" s="81">
        <f t="shared" si="38"/>
        <v>0</v>
      </c>
      <c r="L67" s="81">
        <f t="shared" si="38"/>
        <v>0</v>
      </c>
      <c r="M67" s="81">
        <f t="shared" si="38"/>
        <v>0</v>
      </c>
      <c r="N67" s="81">
        <f t="shared" si="38"/>
        <v>0</v>
      </c>
      <c r="O67" s="82">
        <f t="shared" si="38"/>
        <v>0</v>
      </c>
      <c r="W67">
        <v>28</v>
      </c>
      <c r="X67">
        <f t="shared" si="18"/>
        <v>40</v>
      </c>
      <c r="Y67">
        <f t="shared" si="19"/>
        <v>20</v>
      </c>
      <c r="Z67">
        <f t="shared" si="20"/>
        <v>8</v>
      </c>
      <c r="AA67" s="120">
        <v>2</v>
      </c>
      <c r="AB67" s="120">
        <v>1</v>
      </c>
      <c r="AC67" s="126">
        <v>1</v>
      </c>
      <c r="AD67" s="127">
        <v>1</v>
      </c>
      <c r="AE67">
        <f t="shared" si="21"/>
        <v>0</v>
      </c>
      <c r="AF67" s="128">
        <f t="shared" si="22"/>
        <v>1</v>
      </c>
      <c r="AG67">
        <f t="shared" si="23"/>
        <v>1</v>
      </c>
      <c r="AH67" s="129">
        <f t="shared" si="24"/>
        <v>1</v>
      </c>
    </row>
    <row r="68" spans="3:34" x14ac:dyDescent="0.3">
      <c r="C68" s="50"/>
      <c r="D68" s="83" t="s">
        <v>57</v>
      </c>
      <c r="E68" s="155"/>
      <c r="F68" s="85">
        <f>QUOTIENT(F66+$E$49-1,$E$48)</f>
        <v>1</v>
      </c>
      <c r="G68" s="85">
        <f t="shared" ref="G68:O68" si="39">QUOTIENT(G66+$E$49-1,$E$48)</f>
        <v>0</v>
      </c>
      <c r="H68" s="85">
        <f t="shared" si="39"/>
        <v>4</v>
      </c>
      <c r="I68" s="85">
        <f t="shared" si="39"/>
        <v>5</v>
      </c>
      <c r="J68" s="85">
        <f t="shared" si="39"/>
        <v>1</v>
      </c>
      <c r="K68" s="85">
        <f t="shared" si="39"/>
        <v>2</v>
      </c>
      <c r="L68" s="85">
        <f t="shared" si="39"/>
        <v>1</v>
      </c>
      <c r="M68" s="85">
        <f t="shared" si="39"/>
        <v>2</v>
      </c>
      <c r="N68" s="85">
        <f t="shared" si="39"/>
        <v>1</v>
      </c>
      <c r="O68" s="86">
        <f t="shared" si="39"/>
        <v>0</v>
      </c>
      <c r="W68">
        <v>29</v>
      </c>
      <c r="X68">
        <f t="shared" si="18"/>
        <v>40</v>
      </c>
      <c r="Y68">
        <f t="shared" si="19"/>
        <v>20</v>
      </c>
      <c r="Z68">
        <f t="shared" si="20"/>
        <v>9</v>
      </c>
      <c r="AA68" s="120">
        <v>2</v>
      </c>
      <c r="AB68" s="120">
        <v>1</v>
      </c>
      <c r="AC68" s="126">
        <v>1</v>
      </c>
      <c r="AD68" s="127">
        <v>1</v>
      </c>
      <c r="AE68">
        <f t="shared" si="21"/>
        <v>0</v>
      </c>
      <c r="AF68" s="128">
        <f t="shared" si="22"/>
        <v>1</v>
      </c>
      <c r="AG68">
        <f t="shared" si="23"/>
        <v>1</v>
      </c>
      <c r="AH68" s="129">
        <f t="shared" si="24"/>
        <v>1</v>
      </c>
    </row>
    <row r="69" spans="3:34" ht="15" thickBot="1" x14ac:dyDescent="0.35">
      <c r="D69" s="87" t="s">
        <v>58</v>
      </c>
      <c r="E69" s="88"/>
      <c r="F69" s="89">
        <f>F68*$F$48+F67*$F$49</f>
        <v>500</v>
      </c>
      <c r="G69" s="89">
        <f t="shared" ref="G69:O69" si="40">G68*$F$48+G67*$F$49</f>
        <v>0</v>
      </c>
      <c r="H69" s="89">
        <f t="shared" si="40"/>
        <v>2000</v>
      </c>
      <c r="I69" s="89">
        <f t="shared" si="40"/>
        <v>2500</v>
      </c>
      <c r="J69" s="89">
        <f t="shared" si="40"/>
        <v>500</v>
      </c>
      <c r="K69" s="89">
        <f t="shared" si="40"/>
        <v>1000</v>
      </c>
      <c r="L69" s="89">
        <f t="shared" si="40"/>
        <v>500</v>
      </c>
      <c r="M69" s="89">
        <f t="shared" si="40"/>
        <v>1000</v>
      </c>
      <c r="N69" s="89">
        <f t="shared" si="40"/>
        <v>500</v>
      </c>
      <c r="O69" s="90">
        <f t="shared" si="40"/>
        <v>0</v>
      </c>
      <c r="W69">
        <v>30</v>
      </c>
      <c r="X69">
        <f t="shared" si="18"/>
        <v>40</v>
      </c>
      <c r="Y69">
        <f t="shared" si="19"/>
        <v>20</v>
      </c>
      <c r="Z69">
        <f t="shared" si="20"/>
        <v>10</v>
      </c>
      <c r="AA69" s="120">
        <v>2</v>
      </c>
      <c r="AB69" s="120">
        <v>1</v>
      </c>
      <c r="AC69" s="126">
        <v>1</v>
      </c>
      <c r="AD69" s="127">
        <v>1</v>
      </c>
      <c r="AE69">
        <f t="shared" si="21"/>
        <v>1</v>
      </c>
      <c r="AF69" s="128">
        <f t="shared" si="22"/>
        <v>1</v>
      </c>
      <c r="AG69">
        <f t="shared" si="23"/>
        <v>1</v>
      </c>
      <c r="AH69" s="129">
        <f t="shared" si="24"/>
        <v>1</v>
      </c>
    </row>
    <row r="70" spans="3:34" x14ac:dyDescent="0.3">
      <c r="D70" s="156" t="s">
        <v>17</v>
      </c>
      <c r="E70" s="92"/>
      <c r="F70" s="93">
        <f>'DC2'!C18</f>
        <v>210</v>
      </c>
      <c r="G70" s="93">
        <f>'DC2'!D18</f>
        <v>211</v>
      </c>
      <c r="H70" s="93">
        <f>'DC2'!E18</f>
        <v>213</v>
      </c>
      <c r="I70" s="93">
        <f>'DC2'!F18</f>
        <v>215</v>
      </c>
      <c r="J70" s="93">
        <f>'DC2'!G18</f>
        <v>215</v>
      </c>
      <c r="K70" s="93">
        <f>'DC2'!H18</f>
        <v>216</v>
      </c>
      <c r="L70" s="93">
        <f>'DC2'!I18</f>
        <v>214</v>
      </c>
      <c r="M70" s="93">
        <f>'DC2'!J18</f>
        <v>212</v>
      </c>
      <c r="N70" s="93">
        <f>'DC2'!K18</f>
        <v>210</v>
      </c>
      <c r="O70" s="94">
        <f>'DC2'!L18</f>
        <v>209</v>
      </c>
      <c r="W70">
        <v>31</v>
      </c>
      <c r="X70">
        <f t="shared" si="18"/>
        <v>40</v>
      </c>
      <c r="Y70">
        <f t="shared" si="19"/>
        <v>20</v>
      </c>
      <c r="Z70">
        <f t="shared" si="20"/>
        <v>11</v>
      </c>
      <c r="AA70" s="120">
        <v>3</v>
      </c>
      <c r="AB70" s="120">
        <v>1</v>
      </c>
      <c r="AC70" s="126">
        <v>0</v>
      </c>
      <c r="AD70" s="127">
        <v>2</v>
      </c>
      <c r="AE70">
        <f t="shared" si="21"/>
        <v>1</v>
      </c>
      <c r="AF70" s="128">
        <f t="shared" si="22"/>
        <v>0</v>
      </c>
      <c r="AG70">
        <f t="shared" si="23"/>
        <v>1</v>
      </c>
      <c r="AH70" s="129">
        <f t="shared" si="24"/>
        <v>2</v>
      </c>
    </row>
    <row r="71" spans="3:34" x14ac:dyDescent="0.3">
      <c r="C71" s="50" t="s">
        <v>59</v>
      </c>
      <c r="D71" s="157" t="s">
        <v>60</v>
      </c>
      <c r="E71" s="96"/>
      <c r="F71" s="97">
        <f t="shared" ref="F71:O71" si="41">F70*F66</f>
        <v>4200</v>
      </c>
      <c r="G71" s="97">
        <f t="shared" si="41"/>
        <v>0</v>
      </c>
      <c r="H71" s="97">
        <f t="shared" si="41"/>
        <v>17040</v>
      </c>
      <c r="I71" s="97">
        <f t="shared" si="41"/>
        <v>21500</v>
      </c>
      <c r="J71" s="97">
        <f t="shared" si="41"/>
        <v>4300</v>
      </c>
      <c r="K71" s="97">
        <f t="shared" si="41"/>
        <v>8640</v>
      </c>
      <c r="L71" s="97">
        <f t="shared" si="41"/>
        <v>4280</v>
      </c>
      <c r="M71" s="97">
        <f t="shared" si="41"/>
        <v>8480</v>
      </c>
      <c r="N71" s="97">
        <f t="shared" si="41"/>
        <v>4200</v>
      </c>
      <c r="O71" s="136">
        <f t="shared" si="41"/>
        <v>0</v>
      </c>
      <c r="P71" s="50" t="s">
        <v>61</v>
      </c>
      <c r="W71">
        <v>32</v>
      </c>
      <c r="X71">
        <f t="shared" si="18"/>
        <v>40</v>
      </c>
      <c r="Y71">
        <f t="shared" si="19"/>
        <v>20</v>
      </c>
      <c r="Z71">
        <f t="shared" si="20"/>
        <v>12</v>
      </c>
      <c r="AA71" s="120">
        <v>3</v>
      </c>
      <c r="AB71" s="120">
        <v>1</v>
      </c>
      <c r="AC71" s="126">
        <v>0</v>
      </c>
      <c r="AD71" s="127">
        <v>2</v>
      </c>
      <c r="AE71">
        <f t="shared" si="21"/>
        <v>1</v>
      </c>
      <c r="AF71" s="128">
        <f t="shared" si="22"/>
        <v>0</v>
      </c>
      <c r="AG71">
        <f t="shared" si="23"/>
        <v>1</v>
      </c>
      <c r="AH71" s="129">
        <f t="shared" si="24"/>
        <v>2</v>
      </c>
    </row>
    <row r="72" spans="3:34" ht="15" thickBot="1" x14ac:dyDescent="0.35">
      <c r="D72" s="158" t="s">
        <v>62</v>
      </c>
      <c r="E72" s="101"/>
      <c r="F72" s="102">
        <f t="shared" ref="F72:O72" si="42">F69+F71</f>
        <v>4700</v>
      </c>
      <c r="G72" s="102">
        <f t="shared" si="42"/>
        <v>0</v>
      </c>
      <c r="H72" s="102">
        <f t="shared" si="42"/>
        <v>19040</v>
      </c>
      <c r="I72" s="102">
        <f t="shared" si="42"/>
        <v>24000</v>
      </c>
      <c r="J72" s="102">
        <f t="shared" si="42"/>
        <v>4800</v>
      </c>
      <c r="K72" s="102">
        <f t="shared" si="42"/>
        <v>9640</v>
      </c>
      <c r="L72" s="102">
        <f t="shared" si="42"/>
        <v>4780</v>
      </c>
      <c r="M72" s="102">
        <f t="shared" si="42"/>
        <v>9480</v>
      </c>
      <c r="N72" s="102">
        <f t="shared" si="42"/>
        <v>4700</v>
      </c>
      <c r="O72" s="103">
        <f t="shared" si="42"/>
        <v>0</v>
      </c>
      <c r="P72" s="50" t="s">
        <v>63</v>
      </c>
      <c r="W72">
        <v>33</v>
      </c>
      <c r="X72">
        <f t="shared" si="18"/>
        <v>40</v>
      </c>
      <c r="Y72">
        <f t="shared" si="19"/>
        <v>20</v>
      </c>
      <c r="Z72">
        <f t="shared" si="20"/>
        <v>13</v>
      </c>
      <c r="AA72" s="120">
        <v>3</v>
      </c>
      <c r="AB72" s="120">
        <v>1</v>
      </c>
      <c r="AC72" s="126">
        <v>0</v>
      </c>
      <c r="AD72" s="127">
        <v>2</v>
      </c>
      <c r="AE72">
        <f t="shared" si="21"/>
        <v>1</v>
      </c>
      <c r="AF72" s="128">
        <f t="shared" si="22"/>
        <v>0</v>
      </c>
      <c r="AG72">
        <f t="shared" si="23"/>
        <v>1</v>
      </c>
      <c r="AH72" s="129">
        <f t="shared" si="24"/>
        <v>2</v>
      </c>
    </row>
    <row r="73" spans="3:34" x14ac:dyDescent="0.3">
      <c r="D73" s="91" t="s">
        <v>18</v>
      </c>
      <c r="E73" s="104"/>
      <c r="F73" s="93">
        <f>'DC2'!C19</f>
        <v>411</v>
      </c>
      <c r="G73" s="93">
        <f>'DC2'!D19</f>
        <v>414</v>
      </c>
      <c r="H73" s="93">
        <f>'DC2'!E19</f>
        <v>412</v>
      </c>
      <c r="I73" s="93">
        <f>'DC2'!F19</f>
        <v>413</v>
      </c>
      <c r="J73" s="93">
        <f>'DC2'!G19</f>
        <v>418</v>
      </c>
      <c r="K73" s="93">
        <f>'DC2'!H19</f>
        <v>428</v>
      </c>
      <c r="L73" s="93">
        <f>'DC2'!I19</f>
        <v>426</v>
      </c>
      <c r="M73" s="93">
        <f>'DC2'!J19</f>
        <v>419</v>
      </c>
      <c r="N73" s="93">
        <f>'DC2'!K19</f>
        <v>415</v>
      </c>
      <c r="O73" s="94">
        <f>'DC2'!L19</f>
        <v>421</v>
      </c>
      <c r="W73">
        <v>34</v>
      </c>
      <c r="X73">
        <f t="shared" si="18"/>
        <v>40</v>
      </c>
      <c r="Y73">
        <f t="shared" si="19"/>
        <v>20</v>
      </c>
      <c r="Z73">
        <f t="shared" si="20"/>
        <v>14</v>
      </c>
      <c r="AA73" s="120">
        <v>3</v>
      </c>
      <c r="AB73" s="120">
        <v>1</v>
      </c>
      <c r="AC73" s="126">
        <v>0</v>
      </c>
      <c r="AD73" s="127">
        <v>2</v>
      </c>
      <c r="AE73">
        <f t="shared" si="21"/>
        <v>1</v>
      </c>
      <c r="AF73" s="128">
        <f t="shared" si="22"/>
        <v>0</v>
      </c>
      <c r="AG73">
        <f t="shared" si="23"/>
        <v>1</v>
      </c>
      <c r="AH73" s="129">
        <f t="shared" si="24"/>
        <v>2</v>
      </c>
    </row>
    <row r="74" spans="3:34" x14ac:dyDescent="0.3">
      <c r="D74" s="95" t="s">
        <v>64</v>
      </c>
      <c r="E74" s="105"/>
      <c r="F74" s="106">
        <f>F73*F66</f>
        <v>8220</v>
      </c>
      <c r="G74" s="106">
        <f t="shared" ref="G74:O74" si="43">G73*G66</f>
        <v>0</v>
      </c>
      <c r="H74" s="106">
        <f t="shared" si="43"/>
        <v>32960</v>
      </c>
      <c r="I74" s="106">
        <f t="shared" si="43"/>
        <v>41300</v>
      </c>
      <c r="J74" s="106">
        <f t="shared" si="43"/>
        <v>8360</v>
      </c>
      <c r="K74" s="106">
        <f t="shared" si="43"/>
        <v>17120</v>
      </c>
      <c r="L74" s="106">
        <f t="shared" si="43"/>
        <v>8520</v>
      </c>
      <c r="M74" s="106">
        <f t="shared" si="43"/>
        <v>16760</v>
      </c>
      <c r="N74" s="106">
        <f t="shared" si="43"/>
        <v>8300</v>
      </c>
      <c r="O74" s="107">
        <f t="shared" si="43"/>
        <v>0</v>
      </c>
      <c r="P74" s="50" t="s">
        <v>65</v>
      </c>
      <c r="W74">
        <v>35</v>
      </c>
      <c r="X74">
        <f t="shared" si="18"/>
        <v>40</v>
      </c>
      <c r="Y74">
        <f t="shared" si="19"/>
        <v>20</v>
      </c>
      <c r="Z74">
        <f t="shared" si="20"/>
        <v>15</v>
      </c>
      <c r="AA74" s="120">
        <v>3</v>
      </c>
      <c r="AB74" s="120">
        <v>1</v>
      </c>
      <c r="AC74" s="126">
        <v>0</v>
      </c>
      <c r="AD74" s="127">
        <v>2</v>
      </c>
      <c r="AE74">
        <f t="shared" si="21"/>
        <v>1</v>
      </c>
      <c r="AF74" s="128">
        <f t="shared" si="22"/>
        <v>0</v>
      </c>
      <c r="AG74">
        <f t="shared" si="23"/>
        <v>1</v>
      </c>
      <c r="AH74" s="129">
        <f t="shared" si="24"/>
        <v>2</v>
      </c>
    </row>
    <row r="75" spans="3:34" ht="13.8" customHeight="1" thickBot="1" x14ac:dyDescent="0.35">
      <c r="D75" s="108" t="s">
        <v>66</v>
      </c>
      <c r="E75" s="109"/>
      <c r="F75" s="110">
        <f>F74-F72</f>
        <v>3520</v>
      </c>
      <c r="G75" s="110">
        <f t="shared" ref="G75:O75" si="44">G74-G72</f>
        <v>0</v>
      </c>
      <c r="H75" s="110">
        <f t="shared" si="44"/>
        <v>13920</v>
      </c>
      <c r="I75" s="110">
        <f t="shared" si="44"/>
        <v>17300</v>
      </c>
      <c r="J75" s="110">
        <f t="shared" si="44"/>
        <v>3560</v>
      </c>
      <c r="K75" s="110">
        <f t="shared" si="44"/>
        <v>7480</v>
      </c>
      <c r="L75" s="110">
        <f t="shared" si="44"/>
        <v>3740</v>
      </c>
      <c r="M75" s="110">
        <f t="shared" si="44"/>
        <v>7280</v>
      </c>
      <c r="N75" s="110">
        <f t="shared" si="44"/>
        <v>3600</v>
      </c>
      <c r="O75" s="111">
        <f t="shared" si="44"/>
        <v>0</v>
      </c>
      <c r="P75" s="50" t="s">
        <v>67</v>
      </c>
      <c r="W75">
        <v>36</v>
      </c>
      <c r="X75">
        <f t="shared" si="18"/>
        <v>40</v>
      </c>
      <c r="Y75">
        <f t="shared" si="19"/>
        <v>20</v>
      </c>
      <c r="Z75">
        <f t="shared" si="20"/>
        <v>16</v>
      </c>
      <c r="AA75" s="120">
        <v>0</v>
      </c>
      <c r="AB75" s="120">
        <v>2</v>
      </c>
      <c r="AC75" s="126">
        <v>0</v>
      </c>
      <c r="AD75" s="127">
        <v>2</v>
      </c>
      <c r="AE75">
        <f t="shared" si="21"/>
        <v>1</v>
      </c>
      <c r="AF75" s="128">
        <f t="shared" si="22"/>
        <v>0</v>
      </c>
      <c r="AG75">
        <f t="shared" si="23"/>
        <v>1</v>
      </c>
      <c r="AH75" s="129">
        <f t="shared" si="24"/>
        <v>2</v>
      </c>
    </row>
    <row r="76" spans="3:34" ht="13.8" customHeight="1" thickBot="1" x14ac:dyDescent="0.35">
      <c r="D76" s="159" t="s">
        <v>68</v>
      </c>
      <c r="E76" s="222"/>
      <c r="F76" s="223">
        <f>SUM(G57:G58)</f>
        <v>10</v>
      </c>
      <c r="G76" s="223">
        <f t="shared" ref="G76:O76" si="45">SUM(H57:H58)</f>
        <v>0</v>
      </c>
      <c r="H76" s="223">
        <f t="shared" si="45"/>
        <v>20</v>
      </c>
      <c r="I76" s="223">
        <f t="shared" si="45"/>
        <v>20</v>
      </c>
      <c r="J76" s="223">
        <f t="shared" si="45"/>
        <v>15</v>
      </c>
      <c r="K76" s="223">
        <f t="shared" si="45"/>
        <v>0</v>
      </c>
      <c r="L76" s="223">
        <f t="shared" si="45"/>
        <v>10</v>
      </c>
      <c r="M76" s="223">
        <f t="shared" si="45"/>
        <v>0</v>
      </c>
      <c r="N76" s="223">
        <f t="shared" si="45"/>
        <v>10</v>
      </c>
      <c r="O76" s="224">
        <f t="shared" si="45"/>
        <v>0</v>
      </c>
      <c r="P76" s="50" t="s">
        <v>69</v>
      </c>
      <c r="W76">
        <v>37</v>
      </c>
      <c r="X76">
        <f t="shared" si="18"/>
        <v>40</v>
      </c>
      <c r="Y76">
        <f t="shared" si="19"/>
        <v>20</v>
      </c>
      <c r="Z76">
        <f t="shared" si="20"/>
        <v>17</v>
      </c>
      <c r="AA76" s="120">
        <v>0</v>
      </c>
      <c r="AB76" s="120">
        <v>2</v>
      </c>
      <c r="AC76" s="126">
        <v>0</v>
      </c>
      <c r="AD76" s="127">
        <v>2</v>
      </c>
      <c r="AE76">
        <f t="shared" si="21"/>
        <v>1</v>
      </c>
      <c r="AF76" s="128">
        <f t="shared" si="22"/>
        <v>0</v>
      </c>
      <c r="AG76">
        <f t="shared" si="23"/>
        <v>1</v>
      </c>
      <c r="AH76" s="129">
        <f t="shared" si="24"/>
        <v>2</v>
      </c>
    </row>
    <row r="77" spans="3:34" ht="13.8" customHeight="1" x14ac:dyDescent="0.3">
      <c r="D77" s="116" t="s">
        <v>72</v>
      </c>
      <c r="E77" s="112"/>
      <c r="F77" s="81">
        <f>MIN(F148,F76)</f>
        <v>0</v>
      </c>
      <c r="G77" s="81">
        <f>MIN(G148,G76)</f>
        <v>0</v>
      </c>
      <c r="H77" s="81">
        <f>MIN(H148,H76)</f>
        <v>20</v>
      </c>
      <c r="I77" s="81">
        <f>MIN(I148,I76)</f>
        <v>0</v>
      </c>
      <c r="J77" s="81">
        <f>MIN(J148,J76)</f>
        <v>15</v>
      </c>
      <c r="K77" s="81">
        <f>MIN(K148,K76)</f>
        <v>0</v>
      </c>
      <c r="L77" s="81">
        <f>MIN(L148,L76)</f>
        <v>0</v>
      </c>
      <c r="M77" s="81">
        <f>MIN(M148,M76)</f>
        <v>0</v>
      </c>
      <c r="N77" s="81">
        <f>MIN(N148,N76)</f>
        <v>0</v>
      </c>
      <c r="O77" s="82">
        <f>MIN(O148,O76)</f>
        <v>0</v>
      </c>
      <c r="P77" s="50" t="s">
        <v>69</v>
      </c>
      <c r="W77">
        <v>38</v>
      </c>
      <c r="X77">
        <f t="shared" si="18"/>
        <v>40</v>
      </c>
      <c r="Y77">
        <f t="shared" si="19"/>
        <v>20</v>
      </c>
      <c r="Z77">
        <f t="shared" si="20"/>
        <v>18</v>
      </c>
      <c r="AA77" s="120">
        <v>0</v>
      </c>
      <c r="AB77" s="120">
        <v>2</v>
      </c>
      <c r="AC77" s="126">
        <v>0</v>
      </c>
      <c r="AD77" s="127">
        <v>2</v>
      </c>
      <c r="AE77">
        <f t="shared" si="21"/>
        <v>1</v>
      </c>
      <c r="AF77" s="128">
        <f t="shared" si="22"/>
        <v>0</v>
      </c>
      <c r="AG77">
        <f t="shared" si="23"/>
        <v>1</v>
      </c>
      <c r="AH77" s="129">
        <f t="shared" si="24"/>
        <v>2</v>
      </c>
    </row>
    <row r="78" spans="3:34" x14ac:dyDescent="0.3">
      <c r="D78" s="160" t="s">
        <v>73</v>
      </c>
      <c r="E78" s="161"/>
      <c r="F78" s="85">
        <f>QUOTIENT(MOD(F77+$E$49-1,$E$48),$E$49)</f>
        <v>0</v>
      </c>
      <c r="G78" s="85">
        <f t="shared" ref="G78:O78" si="46">QUOTIENT(MOD(G77+$E$49-1,$E$48),$E$49)</f>
        <v>0</v>
      </c>
      <c r="H78" s="85">
        <f t="shared" si="46"/>
        <v>0</v>
      </c>
      <c r="I78" s="85">
        <f t="shared" si="46"/>
        <v>0</v>
      </c>
      <c r="J78" s="85">
        <f t="shared" si="46"/>
        <v>0</v>
      </c>
      <c r="K78" s="85">
        <f t="shared" si="46"/>
        <v>0</v>
      </c>
      <c r="L78" s="85">
        <f t="shared" si="46"/>
        <v>0</v>
      </c>
      <c r="M78" s="85">
        <f t="shared" si="46"/>
        <v>0</v>
      </c>
      <c r="N78" s="85">
        <f t="shared" si="46"/>
        <v>0</v>
      </c>
      <c r="O78" s="86">
        <f t="shared" si="46"/>
        <v>0</v>
      </c>
      <c r="P78" s="58"/>
      <c r="W78">
        <v>39</v>
      </c>
      <c r="X78">
        <f t="shared" si="18"/>
        <v>40</v>
      </c>
      <c r="Y78">
        <f t="shared" si="19"/>
        <v>20</v>
      </c>
      <c r="Z78">
        <f t="shared" si="20"/>
        <v>19</v>
      </c>
      <c r="AA78" s="120">
        <v>0</v>
      </c>
      <c r="AB78" s="120">
        <v>2</v>
      </c>
      <c r="AC78" s="126">
        <v>0</v>
      </c>
      <c r="AD78" s="127">
        <v>2</v>
      </c>
      <c r="AE78">
        <f t="shared" si="21"/>
        <v>1</v>
      </c>
      <c r="AF78" s="128">
        <f t="shared" si="22"/>
        <v>0</v>
      </c>
      <c r="AG78">
        <f t="shared" si="23"/>
        <v>1</v>
      </c>
      <c r="AH78" s="129">
        <f t="shared" si="24"/>
        <v>2</v>
      </c>
    </row>
    <row r="79" spans="3:34" x14ac:dyDescent="0.3">
      <c r="D79" s="162" t="s">
        <v>78</v>
      </c>
      <c r="E79" s="84"/>
      <c r="F79" s="85">
        <f>QUOTIENT(F77+$E$49-1,$E$48)</f>
        <v>0</v>
      </c>
      <c r="G79" s="85">
        <f t="shared" ref="G79:O79" si="47">QUOTIENT(G77+$E$49-1,$E$48)</f>
        <v>0</v>
      </c>
      <c r="H79" s="85">
        <f t="shared" si="47"/>
        <v>1</v>
      </c>
      <c r="I79" s="85">
        <f t="shared" si="47"/>
        <v>0</v>
      </c>
      <c r="J79" s="85">
        <f t="shared" si="47"/>
        <v>1</v>
      </c>
      <c r="K79" s="85">
        <f t="shared" si="47"/>
        <v>0</v>
      </c>
      <c r="L79" s="85">
        <f t="shared" si="47"/>
        <v>0</v>
      </c>
      <c r="M79" s="85">
        <f t="shared" si="47"/>
        <v>0</v>
      </c>
      <c r="N79" s="85">
        <f t="shared" si="47"/>
        <v>0</v>
      </c>
      <c r="O79" s="86">
        <f t="shared" si="47"/>
        <v>0</v>
      </c>
      <c r="P79" s="58"/>
      <c r="W79">
        <v>40</v>
      </c>
      <c r="X79">
        <f t="shared" si="18"/>
        <v>40</v>
      </c>
      <c r="Y79">
        <f t="shared" si="19"/>
        <v>40</v>
      </c>
      <c r="Z79">
        <f t="shared" si="20"/>
        <v>0</v>
      </c>
      <c r="AA79" s="120">
        <v>0</v>
      </c>
      <c r="AB79" s="120">
        <v>2</v>
      </c>
      <c r="AC79" s="126">
        <v>0</v>
      </c>
      <c r="AD79" s="127">
        <v>2</v>
      </c>
      <c r="AE79">
        <f t="shared" si="21"/>
        <v>0</v>
      </c>
      <c r="AF79" s="128">
        <f t="shared" si="22"/>
        <v>0</v>
      </c>
      <c r="AG79">
        <f t="shared" si="23"/>
        <v>2</v>
      </c>
      <c r="AH79" s="129">
        <f t="shared" si="24"/>
        <v>2</v>
      </c>
    </row>
    <row r="80" spans="3:34" ht="15" thickBot="1" x14ac:dyDescent="0.35">
      <c r="D80" s="163" t="s">
        <v>79</v>
      </c>
      <c r="E80" s="131"/>
      <c r="F80" s="132">
        <f>F79*$F$48+F78*$F$49</f>
        <v>0</v>
      </c>
      <c r="G80" s="132">
        <f t="shared" ref="G80:O80" si="48">G79*$F$48+G78*$F$49</f>
        <v>0</v>
      </c>
      <c r="H80" s="132">
        <f t="shared" si="48"/>
        <v>500</v>
      </c>
      <c r="I80" s="132">
        <f t="shared" si="48"/>
        <v>0</v>
      </c>
      <c r="J80" s="132">
        <f t="shared" si="48"/>
        <v>500</v>
      </c>
      <c r="K80" s="132">
        <f t="shared" si="48"/>
        <v>0</v>
      </c>
      <c r="L80" s="132">
        <f t="shared" si="48"/>
        <v>0</v>
      </c>
      <c r="M80" s="132">
        <f t="shared" si="48"/>
        <v>0</v>
      </c>
      <c r="N80" s="132">
        <f t="shared" si="48"/>
        <v>0</v>
      </c>
      <c r="O80" s="133">
        <f t="shared" si="48"/>
        <v>0</v>
      </c>
      <c r="P80" s="134"/>
      <c r="W80">
        <v>41</v>
      </c>
      <c r="X80">
        <f t="shared" si="18"/>
        <v>60</v>
      </c>
      <c r="Y80">
        <f t="shared" si="19"/>
        <v>40</v>
      </c>
      <c r="Z80">
        <f t="shared" si="20"/>
        <v>1</v>
      </c>
      <c r="AA80" s="120">
        <v>1</v>
      </c>
      <c r="AB80" s="120">
        <v>2</v>
      </c>
      <c r="AC80" s="126">
        <v>1</v>
      </c>
      <c r="AD80" s="127">
        <v>2</v>
      </c>
      <c r="AE80">
        <f t="shared" si="21"/>
        <v>0</v>
      </c>
      <c r="AF80" s="128">
        <f t="shared" si="22"/>
        <v>1</v>
      </c>
      <c r="AG80">
        <f t="shared" si="23"/>
        <v>2</v>
      </c>
      <c r="AH80" s="129">
        <f t="shared" si="24"/>
        <v>2</v>
      </c>
    </row>
    <row r="81" spans="3:34" ht="15" thickBot="1" x14ac:dyDescent="0.35">
      <c r="C81" s="50" t="s">
        <v>80</v>
      </c>
      <c r="D81" s="135" t="s">
        <v>81</v>
      </c>
      <c r="E81" s="92"/>
      <c r="F81" s="140">
        <f>F77*F70</f>
        <v>0</v>
      </c>
      <c r="G81" s="140">
        <f t="shared" ref="G81:O81" si="49">G77*G70</f>
        <v>0</v>
      </c>
      <c r="H81" s="140">
        <f t="shared" si="49"/>
        <v>4260</v>
      </c>
      <c r="I81" s="140">
        <f t="shared" si="49"/>
        <v>0</v>
      </c>
      <c r="J81" s="140">
        <f t="shared" si="49"/>
        <v>3225</v>
      </c>
      <c r="K81" s="140">
        <f t="shared" si="49"/>
        <v>0</v>
      </c>
      <c r="L81" s="140">
        <f t="shared" si="49"/>
        <v>0</v>
      </c>
      <c r="M81" s="140">
        <f t="shared" si="49"/>
        <v>0</v>
      </c>
      <c r="N81" s="140">
        <f t="shared" si="49"/>
        <v>0</v>
      </c>
      <c r="O81" s="141">
        <f t="shared" si="49"/>
        <v>0</v>
      </c>
      <c r="P81" s="134"/>
      <c r="W81">
        <v>42</v>
      </c>
      <c r="X81">
        <f t="shared" si="18"/>
        <v>60</v>
      </c>
      <c r="Y81">
        <f t="shared" si="19"/>
        <v>40</v>
      </c>
      <c r="Z81">
        <f t="shared" si="20"/>
        <v>2</v>
      </c>
      <c r="AA81" s="120">
        <v>1</v>
      </c>
      <c r="AB81" s="120">
        <v>2</v>
      </c>
      <c r="AC81" s="164">
        <v>1</v>
      </c>
      <c r="AD81" s="165">
        <v>2</v>
      </c>
      <c r="AE81" s="166">
        <f t="shared" si="21"/>
        <v>0</v>
      </c>
      <c r="AF81" s="167">
        <f t="shared" si="22"/>
        <v>1</v>
      </c>
      <c r="AG81" s="166">
        <f t="shared" si="23"/>
        <v>2</v>
      </c>
      <c r="AH81" s="168">
        <f t="shared" si="24"/>
        <v>2</v>
      </c>
    </row>
    <row r="82" spans="3:34" ht="15" thickBot="1" x14ac:dyDescent="0.35">
      <c r="C82" s="50"/>
      <c r="D82" s="137" t="s">
        <v>82</v>
      </c>
      <c r="E82" s="138"/>
      <c r="F82" s="110">
        <f>F81+F80</f>
        <v>0</v>
      </c>
      <c r="G82" s="110">
        <f t="shared" ref="G82:O82" si="50">G81+G80</f>
        <v>0</v>
      </c>
      <c r="H82" s="110">
        <f t="shared" si="50"/>
        <v>4760</v>
      </c>
      <c r="I82" s="110">
        <f t="shared" si="50"/>
        <v>0</v>
      </c>
      <c r="J82" s="110">
        <f t="shared" si="50"/>
        <v>3725</v>
      </c>
      <c r="K82" s="110">
        <f t="shared" si="50"/>
        <v>0</v>
      </c>
      <c r="L82" s="110">
        <f t="shared" si="50"/>
        <v>0</v>
      </c>
      <c r="M82" s="110">
        <f t="shared" si="50"/>
        <v>0</v>
      </c>
      <c r="N82" s="110">
        <f t="shared" si="50"/>
        <v>0</v>
      </c>
      <c r="O82" s="111">
        <f t="shared" si="50"/>
        <v>0</v>
      </c>
      <c r="P82" s="58"/>
      <c r="AA82" s="169"/>
    </row>
    <row r="83" spans="3:34" x14ac:dyDescent="0.3">
      <c r="D83" s="139" t="s">
        <v>83</v>
      </c>
      <c r="E83" s="92"/>
      <c r="F83" s="140">
        <f>F77*F73</f>
        <v>0</v>
      </c>
      <c r="G83" s="140">
        <f t="shared" ref="G83:O83" si="51">G77*G73</f>
        <v>0</v>
      </c>
      <c r="H83" s="140">
        <f t="shared" si="51"/>
        <v>8240</v>
      </c>
      <c r="I83" s="140">
        <f t="shared" si="51"/>
        <v>0</v>
      </c>
      <c r="J83" s="140">
        <f t="shared" si="51"/>
        <v>6270</v>
      </c>
      <c r="K83" s="140">
        <f t="shared" si="51"/>
        <v>0</v>
      </c>
      <c r="L83" s="140">
        <f t="shared" si="51"/>
        <v>0</v>
      </c>
      <c r="M83" s="140">
        <f t="shared" si="51"/>
        <v>0</v>
      </c>
      <c r="N83" s="140">
        <f t="shared" si="51"/>
        <v>0</v>
      </c>
      <c r="O83" s="141">
        <f t="shared" si="51"/>
        <v>0</v>
      </c>
      <c r="P83" s="58"/>
      <c r="AA83" s="169"/>
    </row>
    <row r="84" spans="3:34" ht="15" thickBot="1" x14ac:dyDescent="0.35">
      <c r="D84" s="137" t="s">
        <v>93</v>
      </c>
      <c r="E84" s="142"/>
      <c r="F84" s="143">
        <f>F83-F82</f>
        <v>0</v>
      </c>
      <c r="G84" s="143">
        <f>G83-G82</f>
        <v>0</v>
      </c>
      <c r="H84" s="144">
        <f t="shared" ref="H84:O84" si="52">H83-H82</f>
        <v>3480</v>
      </c>
      <c r="I84" s="143">
        <f t="shared" si="52"/>
        <v>0</v>
      </c>
      <c r="J84" s="143">
        <f t="shared" si="52"/>
        <v>2545</v>
      </c>
      <c r="K84" s="143">
        <f t="shared" si="52"/>
        <v>0</v>
      </c>
      <c r="L84" s="143">
        <f t="shared" si="52"/>
        <v>0</v>
      </c>
      <c r="M84" s="143">
        <f t="shared" si="52"/>
        <v>0</v>
      </c>
      <c r="N84" s="143">
        <f t="shared" si="52"/>
        <v>0</v>
      </c>
      <c r="O84" s="145">
        <f t="shared" si="52"/>
        <v>0</v>
      </c>
      <c r="P84" s="50" t="s">
        <v>67</v>
      </c>
      <c r="AA84" s="169"/>
    </row>
    <row r="85" spans="3:34" ht="15" thickBot="1" x14ac:dyDescent="0.35">
      <c r="D85" s="146" t="s">
        <v>85</v>
      </c>
      <c r="E85" s="147"/>
      <c r="F85" s="148">
        <f>F75-F84</f>
        <v>3520</v>
      </c>
      <c r="G85" s="148">
        <f>G75-G84</f>
        <v>0</v>
      </c>
      <c r="H85" s="148">
        <f t="shared" ref="H85:O85" si="53">H75-H84</f>
        <v>10440</v>
      </c>
      <c r="I85" s="148">
        <f t="shared" si="53"/>
        <v>17300</v>
      </c>
      <c r="J85" s="148">
        <f t="shared" si="53"/>
        <v>1015</v>
      </c>
      <c r="K85" s="148">
        <f t="shared" si="53"/>
        <v>7480</v>
      </c>
      <c r="L85" s="148">
        <f t="shared" si="53"/>
        <v>3740</v>
      </c>
      <c r="M85" s="148">
        <f t="shared" si="53"/>
        <v>7280</v>
      </c>
      <c r="N85" s="148">
        <f t="shared" si="53"/>
        <v>3600</v>
      </c>
      <c r="O85" s="149">
        <f t="shared" si="53"/>
        <v>0</v>
      </c>
      <c r="AA85" s="169"/>
    </row>
    <row r="86" spans="3:34" x14ac:dyDescent="0.3">
      <c r="D86" s="150" t="s">
        <v>86</v>
      </c>
      <c r="E86" s="151"/>
      <c r="F86" s="152">
        <f t="shared" ref="F86:O86" si="54">F76/F66</f>
        <v>0.5</v>
      </c>
      <c r="G86" s="152" t="e">
        <f t="shared" si="54"/>
        <v>#DIV/0!</v>
      </c>
      <c r="H86" s="152">
        <f t="shared" si="54"/>
        <v>0.25</v>
      </c>
      <c r="I86" s="152">
        <f t="shared" si="54"/>
        <v>0.2</v>
      </c>
      <c r="J86" s="152">
        <f t="shared" si="54"/>
        <v>0.75</v>
      </c>
      <c r="K86" s="152">
        <f t="shared" si="54"/>
        <v>0</v>
      </c>
      <c r="L86" s="152">
        <f t="shared" si="54"/>
        <v>0.5</v>
      </c>
      <c r="M86" s="152">
        <f t="shared" si="54"/>
        <v>0</v>
      </c>
      <c r="N86" s="152">
        <f t="shared" si="54"/>
        <v>0.5</v>
      </c>
      <c r="O86" s="152" t="e">
        <f t="shared" si="54"/>
        <v>#DIV/0!</v>
      </c>
      <c r="AA86" s="169"/>
    </row>
    <row r="87" spans="3:34" x14ac:dyDescent="0.3">
      <c r="D87" s="150" t="s">
        <v>87</v>
      </c>
      <c r="E87" s="151"/>
      <c r="F87" s="152">
        <f t="shared" ref="F87:O87" si="55">F82/F72</f>
        <v>0</v>
      </c>
      <c r="G87" s="152" t="e">
        <f t="shared" si="55"/>
        <v>#DIV/0!</v>
      </c>
      <c r="H87" s="152">
        <f t="shared" si="55"/>
        <v>0.25</v>
      </c>
      <c r="I87" s="152">
        <f t="shared" si="55"/>
        <v>0</v>
      </c>
      <c r="J87" s="152">
        <f t="shared" si="55"/>
        <v>0.77604166666666663</v>
      </c>
      <c r="K87" s="152">
        <f t="shared" si="55"/>
        <v>0</v>
      </c>
      <c r="L87" s="152">
        <f t="shared" si="55"/>
        <v>0</v>
      </c>
      <c r="M87" s="152">
        <f t="shared" si="55"/>
        <v>0</v>
      </c>
      <c r="N87" s="152">
        <f t="shared" si="55"/>
        <v>0</v>
      </c>
      <c r="O87" s="152" t="e">
        <f t="shared" si="55"/>
        <v>#DIV/0!</v>
      </c>
      <c r="AA87" s="169"/>
    </row>
    <row r="88" spans="3:34" x14ac:dyDescent="0.3">
      <c r="D88" s="150" t="s">
        <v>88</v>
      </c>
      <c r="E88" s="153"/>
      <c r="F88" s="152">
        <f t="shared" ref="F88:O88" si="56">F84/F75</f>
        <v>0</v>
      </c>
      <c r="G88" s="152" t="e">
        <f t="shared" si="56"/>
        <v>#DIV/0!</v>
      </c>
      <c r="H88" s="152">
        <f t="shared" si="56"/>
        <v>0.25</v>
      </c>
      <c r="I88" s="152">
        <f t="shared" si="56"/>
        <v>0</v>
      </c>
      <c r="J88" s="152">
        <f t="shared" si="56"/>
        <v>0.7148876404494382</v>
      </c>
      <c r="K88" s="152">
        <f t="shared" si="56"/>
        <v>0</v>
      </c>
      <c r="L88" s="152">
        <f t="shared" si="56"/>
        <v>0</v>
      </c>
      <c r="M88" s="152">
        <f t="shared" si="56"/>
        <v>0</v>
      </c>
      <c r="N88" s="152">
        <f t="shared" si="56"/>
        <v>0</v>
      </c>
      <c r="O88" s="152" t="e">
        <f t="shared" si="56"/>
        <v>#DIV/0!</v>
      </c>
      <c r="AA88" s="169"/>
    </row>
    <row r="89" spans="3:34" x14ac:dyDescent="0.3">
      <c r="D89" s="170"/>
      <c r="E89" s="171"/>
      <c r="F89" s="172"/>
      <c r="G89" s="172"/>
      <c r="H89" s="172"/>
      <c r="I89" s="172"/>
      <c r="J89" s="172"/>
      <c r="K89" s="172"/>
      <c r="L89" s="172"/>
      <c r="M89" s="172"/>
      <c r="N89" s="172"/>
      <c r="O89" s="172"/>
      <c r="AA89" s="169"/>
    </row>
    <row r="90" spans="3:34" x14ac:dyDescent="0.3">
      <c r="E90" s="4"/>
      <c r="AA90" s="169"/>
    </row>
    <row r="91" spans="3:34" x14ac:dyDescent="0.3">
      <c r="C91" s="52" t="s">
        <v>94</v>
      </c>
      <c r="D91" s="53" t="s">
        <v>95</v>
      </c>
      <c r="E91" s="4"/>
      <c r="AA91" s="169"/>
    </row>
    <row r="92" spans="3:34" x14ac:dyDescent="0.3">
      <c r="D92" s="1" t="s">
        <v>124</v>
      </c>
      <c r="E92" s="2">
        <f>'DC3'!C3</f>
        <v>20</v>
      </c>
      <c r="F92" s="3">
        <f>'DC3'!D3</f>
        <v>200</v>
      </c>
      <c r="AA92" s="169"/>
    </row>
    <row r="93" spans="3:34" ht="14.4" customHeight="1" x14ac:dyDescent="0.3">
      <c r="D93" s="1" t="s">
        <v>125</v>
      </c>
      <c r="E93" s="2">
        <f>'DC3'!C4</f>
        <v>10</v>
      </c>
      <c r="F93" s="3">
        <f>'DC3'!D4</f>
        <v>120</v>
      </c>
      <c r="O93" s="266"/>
      <c r="AA93" s="169"/>
    </row>
    <row r="94" spans="3:34" ht="14.4" customHeight="1" x14ac:dyDescent="0.3">
      <c r="D94" s="268" t="s">
        <v>126</v>
      </c>
      <c r="E94" s="271">
        <f>'DC3'!C5</f>
        <v>20</v>
      </c>
      <c r="F94" s="274">
        <f>'DC3'!D5</f>
        <v>400</v>
      </c>
      <c r="O94" s="266"/>
      <c r="AA94" s="169"/>
    </row>
    <row r="95" spans="3:34" ht="14.4" customHeight="1" x14ac:dyDescent="0.3">
      <c r="D95" s="268" t="s">
        <v>127</v>
      </c>
      <c r="E95" s="271">
        <f>'DC3'!C6</f>
        <v>10</v>
      </c>
      <c r="F95" s="274">
        <f>'DC3'!D6</f>
        <v>250</v>
      </c>
      <c r="O95" s="266"/>
      <c r="AA95" s="169"/>
    </row>
    <row r="96" spans="3:34" ht="14.4" customHeight="1" x14ac:dyDescent="0.3">
      <c r="D96" s="1" t="s">
        <v>128</v>
      </c>
      <c r="E96" s="5">
        <f>'DC3'!C7</f>
        <v>0</v>
      </c>
      <c r="F96" t="s">
        <v>39</v>
      </c>
      <c r="O96" s="260">
        <v>3</v>
      </c>
      <c r="AA96" s="169"/>
    </row>
    <row r="97" spans="3:27" ht="14.4" customHeight="1" x14ac:dyDescent="0.3">
      <c r="D97" s="268" t="s">
        <v>129</v>
      </c>
      <c r="E97" s="273">
        <f>'DC3'!C8</f>
        <v>1</v>
      </c>
      <c r="F97" t="s">
        <v>39</v>
      </c>
      <c r="O97" s="260"/>
      <c r="AA97" s="169"/>
    </row>
    <row r="98" spans="3:27" ht="14.4" customHeight="1" x14ac:dyDescent="0.3">
      <c r="D98" s="1" t="s">
        <v>92</v>
      </c>
      <c r="E98" s="7">
        <f>'DC3'!C9</f>
        <v>10</v>
      </c>
      <c r="F98" t="s">
        <v>40</v>
      </c>
      <c r="K98" s="54" t="s">
        <v>41</v>
      </c>
      <c r="O98" s="260"/>
    </row>
    <row r="99" spans="3:27" ht="15" customHeight="1" thickBot="1" x14ac:dyDescent="0.35">
      <c r="D99" s="1" t="s">
        <v>42</v>
      </c>
      <c r="E99" s="7">
        <f>'DC3'!C10</f>
        <v>10</v>
      </c>
      <c r="F99" t="s">
        <v>40</v>
      </c>
      <c r="O99" s="261"/>
    </row>
    <row r="100" spans="3:27" ht="15" thickBot="1" x14ac:dyDescent="0.35">
      <c r="E100" s="55" t="s">
        <v>43</v>
      </c>
      <c r="F100" s="8" t="s">
        <v>0</v>
      </c>
      <c r="G100" s="8" t="s">
        <v>1</v>
      </c>
      <c r="H100" s="8" t="s">
        <v>2</v>
      </c>
      <c r="I100" s="8" t="s">
        <v>3</v>
      </c>
      <c r="J100" s="8" t="s">
        <v>4</v>
      </c>
      <c r="K100" s="8" t="s">
        <v>5</v>
      </c>
      <c r="L100" s="8" t="s">
        <v>6</v>
      </c>
      <c r="M100" s="8" t="s">
        <v>7</v>
      </c>
      <c r="N100" s="8" t="s">
        <v>8</v>
      </c>
      <c r="O100" s="9" t="s">
        <v>9</v>
      </c>
    </row>
    <row r="101" spans="3:27" x14ac:dyDescent="0.3">
      <c r="D101" s="10" t="s">
        <v>10</v>
      </c>
      <c r="E101" s="57"/>
      <c r="F101" s="67">
        <f>'DC3'!C13</f>
        <v>0</v>
      </c>
      <c r="G101" s="67">
        <f>'DC3'!D13</f>
        <v>120</v>
      </c>
      <c r="H101" s="12">
        <f>'DC3'!E13</f>
        <v>15</v>
      </c>
      <c r="I101" s="67">
        <f>'DC3'!F13</f>
        <v>20</v>
      </c>
      <c r="J101" s="67">
        <f>'DC3'!G13</f>
        <v>10</v>
      </c>
      <c r="K101" s="67">
        <f>'DC3'!H13</f>
        <v>0</v>
      </c>
      <c r="L101" s="67">
        <f>'DC3'!I13</f>
        <v>0</v>
      </c>
      <c r="M101" s="67">
        <f>'DC3'!J13</f>
        <v>15</v>
      </c>
      <c r="N101" s="67">
        <f>'DC3'!K13</f>
        <v>0</v>
      </c>
      <c r="O101" s="216">
        <f>'DC3'!L13</f>
        <v>0</v>
      </c>
    </row>
    <row r="102" spans="3:27" x14ac:dyDescent="0.3">
      <c r="D102" s="14" t="s">
        <v>11</v>
      </c>
      <c r="E102" s="59"/>
      <c r="F102" s="217">
        <f>'DC3'!C14</f>
        <v>10</v>
      </c>
      <c r="G102" s="217">
        <f>'DC3'!D14</f>
        <v>0</v>
      </c>
      <c r="H102" s="217">
        <f>'DC3'!E14</f>
        <v>0</v>
      </c>
      <c r="I102" s="217">
        <f>'DC3'!F14</f>
        <v>0</v>
      </c>
      <c r="J102" s="217">
        <f>'DC3'!G14</f>
        <v>0</v>
      </c>
      <c r="K102" s="217">
        <f>'DC3'!H14</f>
        <v>0</v>
      </c>
      <c r="L102" s="217">
        <f>'DC3'!I14</f>
        <v>0</v>
      </c>
      <c r="M102" s="217">
        <f>'DC3'!J14</f>
        <v>0</v>
      </c>
      <c r="N102" s="217">
        <f>'DC3'!K14</f>
        <v>0</v>
      </c>
      <c r="O102" s="37">
        <f>'DC3'!L14</f>
        <v>0</v>
      </c>
    </row>
    <row r="103" spans="3:27" x14ac:dyDescent="0.3">
      <c r="D103" s="16" t="s">
        <v>12</v>
      </c>
      <c r="E103" s="60"/>
      <c r="F103" s="217">
        <f>'DC3'!C15</f>
        <v>0</v>
      </c>
      <c r="G103" s="217">
        <f>'DC3'!D15</f>
        <v>0</v>
      </c>
      <c r="H103" s="217">
        <f>'DC3'!E15</f>
        <v>40</v>
      </c>
      <c r="I103" s="217">
        <f>'DC3'!F15</f>
        <v>30</v>
      </c>
      <c r="J103" s="217">
        <f>'DC3'!G15</f>
        <v>40</v>
      </c>
      <c r="K103" s="217">
        <f>'DC3'!H15</f>
        <v>20</v>
      </c>
      <c r="L103" s="217">
        <f>'DC3'!I15</f>
        <v>30</v>
      </c>
      <c r="M103" s="217">
        <f>'DC3'!J15</f>
        <v>0</v>
      </c>
      <c r="N103" s="217">
        <f>'DC3'!K15</f>
        <v>30</v>
      </c>
      <c r="O103" s="37">
        <f>'DC3'!L15</f>
        <v>20</v>
      </c>
    </row>
    <row r="104" spans="3:27" ht="15" thickBot="1" x14ac:dyDescent="0.35">
      <c r="D104" s="17" t="s">
        <v>13</v>
      </c>
      <c r="E104" s="218"/>
      <c r="F104" s="219">
        <f>'DC3'!C16</f>
        <v>0</v>
      </c>
      <c r="G104" s="219">
        <f>'DC3'!D16</f>
        <v>20</v>
      </c>
      <c r="H104" s="219">
        <f>'DC3'!E16</f>
        <v>0</v>
      </c>
      <c r="I104" s="219">
        <f>'DC3'!F16</f>
        <v>0</v>
      </c>
      <c r="J104" s="219">
        <f>'DC3'!G16</f>
        <v>0</v>
      </c>
      <c r="K104" s="219">
        <f>'DC3'!H16</f>
        <v>0</v>
      </c>
      <c r="L104" s="219">
        <f>'DC3'!I16</f>
        <v>0</v>
      </c>
      <c r="M104" s="219">
        <f>'DC3'!J16</f>
        <v>0</v>
      </c>
      <c r="N104" s="219">
        <f>'DC3'!K16</f>
        <v>0</v>
      </c>
      <c r="O104" s="220">
        <f>'DC3'!L16</f>
        <v>0</v>
      </c>
    </row>
    <row r="105" spans="3:27" ht="15" thickBot="1" x14ac:dyDescent="0.35">
      <c r="D105" s="221" t="s">
        <v>47</v>
      </c>
      <c r="E105" s="213"/>
      <c r="F105" s="214">
        <f>SUM(F101:F104)</f>
        <v>10</v>
      </c>
      <c r="G105" s="214">
        <f t="shared" ref="G105:O105" si="57">SUM(G101:G104)</f>
        <v>140</v>
      </c>
      <c r="H105" s="214">
        <f t="shared" si="57"/>
        <v>55</v>
      </c>
      <c r="I105" s="214">
        <f t="shared" si="57"/>
        <v>50</v>
      </c>
      <c r="J105" s="214">
        <f t="shared" si="57"/>
        <v>50</v>
      </c>
      <c r="K105" s="214">
        <f t="shared" si="57"/>
        <v>20</v>
      </c>
      <c r="L105" s="214">
        <f t="shared" si="57"/>
        <v>30</v>
      </c>
      <c r="M105" s="214">
        <f t="shared" si="57"/>
        <v>15</v>
      </c>
      <c r="N105" s="214">
        <f t="shared" si="57"/>
        <v>30</v>
      </c>
      <c r="O105" s="215">
        <f t="shared" si="57"/>
        <v>20</v>
      </c>
    </row>
    <row r="106" spans="3:27" x14ac:dyDescent="0.3">
      <c r="D106" s="173" t="s">
        <v>14</v>
      </c>
      <c r="E106" s="66"/>
      <c r="F106" s="67">
        <f>'DC3'!C17</f>
        <v>20</v>
      </c>
      <c r="G106" s="67">
        <f>'DC3'!D17</f>
        <v>0</v>
      </c>
      <c r="H106" s="174"/>
      <c r="I106" s="174"/>
      <c r="J106" s="174"/>
      <c r="K106" s="174"/>
      <c r="L106" s="174"/>
      <c r="M106" s="174"/>
      <c r="N106" s="174"/>
      <c r="O106" s="175"/>
    </row>
    <row r="107" spans="3:27" x14ac:dyDescent="0.3">
      <c r="D107" s="176" t="s">
        <v>49</v>
      </c>
      <c r="E107" s="69">
        <f>'DC3'!C11</f>
        <v>20</v>
      </c>
      <c r="F107" s="70">
        <f>E107+F106+F109-F105</f>
        <v>30</v>
      </c>
      <c r="G107" s="177">
        <f t="shared" ref="G107:O107" si="58">F107+G106+G109-G105</f>
        <v>10</v>
      </c>
      <c r="H107" s="177">
        <f t="shared" si="58"/>
        <v>15</v>
      </c>
      <c r="I107" s="177">
        <f t="shared" si="58"/>
        <v>15</v>
      </c>
      <c r="J107" s="177">
        <f t="shared" si="58"/>
        <v>15</v>
      </c>
      <c r="K107" s="177">
        <f t="shared" si="58"/>
        <v>15</v>
      </c>
      <c r="L107" s="177">
        <f t="shared" si="58"/>
        <v>15</v>
      </c>
      <c r="M107" s="177">
        <f t="shared" si="58"/>
        <v>10</v>
      </c>
      <c r="N107" s="177">
        <f t="shared" si="58"/>
        <v>10</v>
      </c>
      <c r="O107" s="178">
        <f t="shared" si="58"/>
        <v>10</v>
      </c>
      <c r="Q107" s="72" t="s">
        <v>50</v>
      </c>
    </row>
    <row r="108" spans="3:27" x14ac:dyDescent="0.3">
      <c r="D108" s="176" t="s">
        <v>52</v>
      </c>
      <c r="E108" s="179"/>
      <c r="F108" s="177">
        <f>IF(E107-F105&lt;=$E$99, F105-E107+$E$99,0)</f>
        <v>0</v>
      </c>
      <c r="G108" s="177">
        <f t="shared" ref="G108:O108" si="59">IF(F107-G105&lt;=$E$99, G105-F107+$E$99,0)</f>
        <v>120</v>
      </c>
      <c r="H108" s="177">
        <f t="shared" si="59"/>
        <v>55</v>
      </c>
      <c r="I108" s="177">
        <f t="shared" si="59"/>
        <v>45</v>
      </c>
      <c r="J108" s="177">
        <f t="shared" si="59"/>
        <v>45</v>
      </c>
      <c r="K108" s="177">
        <f t="shared" si="59"/>
        <v>15</v>
      </c>
      <c r="L108" s="177">
        <f t="shared" si="59"/>
        <v>25</v>
      </c>
      <c r="M108" s="177">
        <f t="shared" si="59"/>
        <v>10</v>
      </c>
      <c r="N108" s="177">
        <f t="shared" si="59"/>
        <v>30</v>
      </c>
      <c r="O108" s="178">
        <f t="shared" si="59"/>
        <v>20</v>
      </c>
      <c r="Q108" s="72" t="s">
        <v>53</v>
      </c>
    </row>
    <row r="109" spans="3:27" x14ac:dyDescent="0.3">
      <c r="D109" s="180" t="s">
        <v>54</v>
      </c>
      <c r="E109" s="179"/>
      <c r="F109" s="177">
        <f xml:space="preserve"> CEILING(F108/$E$98,1)*$E$98</f>
        <v>0</v>
      </c>
      <c r="G109" s="177">
        <f t="shared" ref="G109:O109" si="60" xml:space="preserve"> CEILING(G108/$E$98,1)*$E$98</f>
        <v>120</v>
      </c>
      <c r="H109" s="177">
        <f t="shared" si="60"/>
        <v>60</v>
      </c>
      <c r="I109" s="177">
        <f t="shared" si="60"/>
        <v>50</v>
      </c>
      <c r="J109" s="177">
        <f t="shared" si="60"/>
        <v>50</v>
      </c>
      <c r="K109" s="177">
        <f t="shared" si="60"/>
        <v>20</v>
      </c>
      <c r="L109" s="177">
        <f t="shared" si="60"/>
        <v>30</v>
      </c>
      <c r="M109" s="177">
        <f t="shared" si="60"/>
        <v>10</v>
      </c>
      <c r="N109" s="177">
        <f t="shared" si="60"/>
        <v>30</v>
      </c>
      <c r="O109" s="178">
        <f t="shared" si="60"/>
        <v>20</v>
      </c>
    </row>
    <row r="110" spans="3:27" ht="15" thickBot="1" x14ac:dyDescent="0.35">
      <c r="D110" s="181" t="s">
        <v>55</v>
      </c>
      <c r="E110" s="182"/>
      <c r="F110" s="183">
        <f t="shared" ref="F110:O110" si="61">F109</f>
        <v>0</v>
      </c>
      <c r="G110" s="183">
        <f t="shared" si="61"/>
        <v>120</v>
      </c>
      <c r="H110" s="183">
        <f t="shared" si="61"/>
        <v>60</v>
      </c>
      <c r="I110" s="183">
        <f t="shared" si="61"/>
        <v>50</v>
      </c>
      <c r="J110" s="183">
        <f t="shared" si="61"/>
        <v>50</v>
      </c>
      <c r="K110" s="183">
        <f t="shared" si="61"/>
        <v>20</v>
      </c>
      <c r="L110" s="183">
        <f t="shared" si="61"/>
        <v>30</v>
      </c>
      <c r="M110" s="183">
        <f t="shared" si="61"/>
        <v>10</v>
      </c>
      <c r="N110" s="183">
        <f t="shared" si="61"/>
        <v>30</v>
      </c>
      <c r="O110" s="184">
        <f t="shared" si="61"/>
        <v>20</v>
      </c>
    </row>
    <row r="111" spans="3:27" x14ac:dyDescent="0.3">
      <c r="D111" s="116" t="s">
        <v>56</v>
      </c>
      <c r="E111" s="80"/>
      <c r="F111" s="81">
        <f>QUOTIENT(MOD(F110+$E$93-1,$E$92),$E$93)</f>
        <v>0</v>
      </c>
      <c r="G111" s="81">
        <f t="shared" ref="G111:O111" si="62">QUOTIENT(MOD(G110+$E$93-1,$E$92),$E$93)</f>
        <v>0</v>
      </c>
      <c r="H111" s="81">
        <f>QUOTIENT(MOD(H110+$E$93-1,$E$92),$E$93)</f>
        <v>0</v>
      </c>
      <c r="I111" s="81">
        <f t="shared" si="62"/>
        <v>1</v>
      </c>
      <c r="J111" s="81">
        <f t="shared" si="62"/>
        <v>1</v>
      </c>
      <c r="K111" s="81">
        <f t="shared" si="62"/>
        <v>0</v>
      </c>
      <c r="L111" s="81">
        <f t="shared" si="62"/>
        <v>1</v>
      </c>
      <c r="M111" s="81">
        <f t="shared" si="62"/>
        <v>1</v>
      </c>
      <c r="N111" s="81">
        <f t="shared" si="62"/>
        <v>1</v>
      </c>
      <c r="O111" s="82">
        <f t="shared" si="62"/>
        <v>0</v>
      </c>
    </row>
    <row r="112" spans="3:27" x14ac:dyDescent="0.3">
      <c r="C112" s="50"/>
      <c r="D112" s="185" t="s">
        <v>57</v>
      </c>
      <c r="E112" s="155"/>
      <c r="F112" s="85">
        <f>QUOTIENT(F110+$E$93-1,$E$92)</f>
        <v>0</v>
      </c>
      <c r="G112" s="85">
        <f t="shared" ref="G112:O112" si="63">QUOTIENT(G110+$E$93-1,$E$92)</f>
        <v>6</v>
      </c>
      <c r="H112" s="85">
        <f t="shared" si="63"/>
        <v>3</v>
      </c>
      <c r="I112" s="85">
        <f t="shared" si="63"/>
        <v>2</v>
      </c>
      <c r="J112" s="85">
        <f t="shared" si="63"/>
        <v>2</v>
      </c>
      <c r="K112" s="85">
        <f t="shared" si="63"/>
        <v>1</v>
      </c>
      <c r="L112" s="85">
        <f t="shared" si="63"/>
        <v>1</v>
      </c>
      <c r="M112" s="85">
        <f t="shared" si="63"/>
        <v>0</v>
      </c>
      <c r="N112" s="85">
        <f t="shared" si="63"/>
        <v>1</v>
      </c>
      <c r="O112" s="86">
        <f t="shared" si="63"/>
        <v>1</v>
      </c>
    </row>
    <row r="113" spans="3:34" ht="15" thickBot="1" x14ac:dyDescent="0.35">
      <c r="D113" s="186" t="s">
        <v>58</v>
      </c>
      <c r="E113" s="88"/>
      <c r="F113" s="89">
        <f>F112*$F$92+F111*$F$93</f>
        <v>0</v>
      </c>
      <c r="G113" s="89">
        <f t="shared" ref="G113:O113" si="64">G112*$F$92+G111*$F$93</f>
        <v>1200</v>
      </c>
      <c r="H113" s="89">
        <f t="shared" si="64"/>
        <v>600</v>
      </c>
      <c r="I113" s="89">
        <f t="shared" si="64"/>
        <v>520</v>
      </c>
      <c r="J113" s="89">
        <f t="shared" si="64"/>
        <v>520</v>
      </c>
      <c r="K113" s="89">
        <f t="shared" si="64"/>
        <v>200</v>
      </c>
      <c r="L113" s="89">
        <f t="shared" si="64"/>
        <v>320</v>
      </c>
      <c r="M113" s="89">
        <f t="shared" si="64"/>
        <v>120</v>
      </c>
      <c r="N113" s="89">
        <f t="shared" si="64"/>
        <v>320</v>
      </c>
      <c r="O113" s="90">
        <f t="shared" si="64"/>
        <v>200</v>
      </c>
    </row>
    <row r="114" spans="3:34" x14ac:dyDescent="0.3">
      <c r="D114" s="91" t="s">
        <v>17</v>
      </c>
      <c r="E114" s="92"/>
      <c r="F114" s="93">
        <f>'DC3'!C18</f>
        <v>210</v>
      </c>
      <c r="G114" s="93">
        <f>'DC3'!D18</f>
        <v>211</v>
      </c>
      <c r="H114" s="93">
        <f>'DC3'!E18</f>
        <v>213</v>
      </c>
      <c r="I114" s="93">
        <f>'DC3'!F18</f>
        <v>215</v>
      </c>
      <c r="J114" s="93">
        <f>'DC3'!G18</f>
        <v>215</v>
      </c>
      <c r="K114" s="93">
        <f>'DC3'!H18</f>
        <v>216</v>
      </c>
      <c r="L114" s="93">
        <f>'DC3'!I18</f>
        <v>214</v>
      </c>
      <c r="M114" s="93">
        <f>'DC3'!J18</f>
        <v>212</v>
      </c>
      <c r="N114" s="93">
        <f>'DC3'!K18</f>
        <v>210</v>
      </c>
      <c r="O114" s="94">
        <f>'DC3'!L18</f>
        <v>209</v>
      </c>
    </row>
    <row r="115" spans="3:34" x14ac:dyDescent="0.3">
      <c r="C115" s="50" t="s">
        <v>59</v>
      </c>
      <c r="D115" s="95" t="s">
        <v>60</v>
      </c>
      <c r="E115" s="96"/>
      <c r="F115" s="97">
        <f>F114*F110</f>
        <v>0</v>
      </c>
      <c r="G115" s="97">
        <f t="shared" ref="G115:O115" si="65">G114*G110</f>
        <v>25320</v>
      </c>
      <c r="H115" s="97">
        <f t="shared" si="65"/>
        <v>12780</v>
      </c>
      <c r="I115" s="97">
        <f t="shared" si="65"/>
        <v>10750</v>
      </c>
      <c r="J115" s="97">
        <f t="shared" si="65"/>
        <v>10750</v>
      </c>
      <c r="K115" s="97">
        <f t="shared" si="65"/>
        <v>4320</v>
      </c>
      <c r="L115" s="97">
        <f t="shared" si="65"/>
        <v>6420</v>
      </c>
      <c r="M115" s="97">
        <f t="shared" si="65"/>
        <v>2120</v>
      </c>
      <c r="N115" s="97">
        <f t="shared" si="65"/>
        <v>6300</v>
      </c>
      <c r="O115" s="136">
        <f t="shared" si="65"/>
        <v>4180</v>
      </c>
      <c r="P115" s="50" t="s">
        <v>61</v>
      </c>
    </row>
    <row r="116" spans="3:34" ht="15" thickBot="1" x14ac:dyDescent="0.35">
      <c r="D116" s="100" t="s">
        <v>62</v>
      </c>
      <c r="E116" s="101"/>
      <c r="F116" s="102">
        <f t="shared" ref="F116:O116" si="66">F113+F115</f>
        <v>0</v>
      </c>
      <c r="G116" s="102">
        <f t="shared" si="66"/>
        <v>26520</v>
      </c>
      <c r="H116" s="102">
        <f t="shared" si="66"/>
        <v>13380</v>
      </c>
      <c r="I116" s="102">
        <f t="shared" si="66"/>
        <v>11270</v>
      </c>
      <c r="J116" s="102">
        <f t="shared" si="66"/>
        <v>11270</v>
      </c>
      <c r="K116" s="102">
        <f t="shared" si="66"/>
        <v>4520</v>
      </c>
      <c r="L116" s="102">
        <f t="shared" si="66"/>
        <v>6740</v>
      </c>
      <c r="M116" s="102">
        <f t="shared" si="66"/>
        <v>2240</v>
      </c>
      <c r="N116" s="102">
        <f t="shared" si="66"/>
        <v>6620</v>
      </c>
      <c r="O116" s="103">
        <f t="shared" si="66"/>
        <v>4380</v>
      </c>
      <c r="P116" s="50" t="s">
        <v>63</v>
      </c>
    </row>
    <row r="117" spans="3:34" x14ac:dyDescent="0.3">
      <c r="D117" s="91" t="s">
        <v>18</v>
      </c>
      <c r="E117" s="104"/>
      <c r="F117" s="93">
        <f>'DC3'!C19</f>
        <v>410</v>
      </c>
      <c r="G117" s="93">
        <f>'DC3'!D19</f>
        <v>413</v>
      </c>
      <c r="H117" s="93">
        <f>'DC3'!E19</f>
        <v>410</v>
      </c>
      <c r="I117" s="93">
        <f>'DC3'!F19</f>
        <v>415</v>
      </c>
      <c r="J117" s="93">
        <f>'DC3'!G19</f>
        <v>418</v>
      </c>
      <c r="K117" s="93">
        <f>'DC3'!H19</f>
        <v>430</v>
      </c>
      <c r="L117" s="93">
        <f>'DC3'!I19</f>
        <v>423</v>
      </c>
      <c r="M117" s="93">
        <f>'DC3'!J19</f>
        <v>419</v>
      </c>
      <c r="N117" s="93">
        <f>'DC3'!K19</f>
        <v>417</v>
      </c>
      <c r="O117" s="94">
        <f>'DC3'!L19</f>
        <v>422</v>
      </c>
    </row>
    <row r="118" spans="3:34" x14ac:dyDescent="0.3">
      <c r="D118" s="95" t="s">
        <v>64</v>
      </c>
      <c r="E118" s="105"/>
      <c r="F118" s="106">
        <f>F117*F110</f>
        <v>0</v>
      </c>
      <c r="G118" s="106">
        <f t="shared" ref="G118:O118" si="67">G117*G110</f>
        <v>49560</v>
      </c>
      <c r="H118" s="106">
        <f t="shared" si="67"/>
        <v>24600</v>
      </c>
      <c r="I118" s="106">
        <f t="shared" si="67"/>
        <v>20750</v>
      </c>
      <c r="J118" s="106">
        <f t="shared" si="67"/>
        <v>20900</v>
      </c>
      <c r="K118" s="106">
        <f t="shared" si="67"/>
        <v>8600</v>
      </c>
      <c r="L118" s="106">
        <f t="shared" si="67"/>
        <v>12690</v>
      </c>
      <c r="M118" s="106">
        <f t="shared" si="67"/>
        <v>4190</v>
      </c>
      <c r="N118" s="106">
        <f t="shared" si="67"/>
        <v>12510</v>
      </c>
      <c r="O118" s="107">
        <f t="shared" si="67"/>
        <v>8440</v>
      </c>
      <c r="P118" s="50" t="s">
        <v>65</v>
      </c>
    </row>
    <row r="119" spans="3:34" ht="13.8" customHeight="1" thickBot="1" x14ac:dyDescent="0.35">
      <c r="D119" s="108" t="s">
        <v>66</v>
      </c>
      <c r="E119" s="109"/>
      <c r="F119" s="110">
        <f>F118-F116</f>
        <v>0</v>
      </c>
      <c r="G119" s="110">
        <f t="shared" ref="G119:O119" si="68">G118-G116</f>
        <v>23040</v>
      </c>
      <c r="H119" s="110">
        <f t="shared" si="68"/>
        <v>11220</v>
      </c>
      <c r="I119" s="110">
        <f t="shared" si="68"/>
        <v>9480</v>
      </c>
      <c r="J119" s="110">
        <f t="shared" si="68"/>
        <v>9630</v>
      </c>
      <c r="K119" s="110">
        <f t="shared" si="68"/>
        <v>4080</v>
      </c>
      <c r="L119" s="110">
        <f t="shared" si="68"/>
        <v>5950</v>
      </c>
      <c r="M119" s="110">
        <f t="shared" si="68"/>
        <v>1950</v>
      </c>
      <c r="N119" s="110">
        <f t="shared" si="68"/>
        <v>5890</v>
      </c>
      <c r="O119" s="111">
        <f t="shared" si="68"/>
        <v>4060</v>
      </c>
      <c r="P119" s="50" t="s">
        <v>67</v>
      </c>
    </row>
    <row r="120" spans="3:34" ht="13.8" customHeight="1" thickBot="1" x14ac:dyDescent="0.35">
      <c r="D120" s="159" t="s">
        <v>68</v>
      </c>
      <c r="E120" s="222"/>
      <c r="F120" s="223">
        <f>SUM(F101:F102)</f>
        <v>10</v>
      </c>
      <c r="G120" s="223">
        <f t="shared" ref="G120:O120" si="69">SUM(G101:G102)</f>
        <v>120</v>
      </c>
      <c r="H120" s="223">
        <f t="shared" si="69"/>
        <v>15</v>
      </c>
      <c r="I120" s="223">
        <f t="shared" si="69"/>
        <v>20</v>
      </c>
      <c r="J120" s="223">
        <f t="shared" si="69"/>
        <v>10</v>
      </c>
      <c r="K120" s="223">
        <f t="shared" si="69"/>
        <v>0</v>
      </c>
      <c r="L120" s="223">
        <f t="shared" si="69"/>
        <v>0</v>
      </c>
      <c r="M120" s="223">
        <f t="shared" si="69"/>
        <v>15</v>
      </c>
      <c r="N120" s="223">
        <f t="shared" si="69"/>
        <v>0</v>
      </c>
      <c r="O120" s="224">
        <f t="shared" si="69"/>
        <v>0</v>
      </c>
      <c r="P120" s="50" t="s">
        <v>69</v>
      </c>
    </row>
    <row r="121" spans="3:34" ht="13.8" customHeight="1" x14ac:dyDescent="0.3">
      <c r="D121" s="116" t="s">
        <v>72</v>
      </c>
      <c r="E121" s="112"/>
      <c r="F121" s="81">
        <f t="shared" ref="F121:G121" si="70">MIN(F148,F120)</f>
        <v>0</v>
      </c>
      <c r="G121" s="81">
        <f t="shared" si="70"/>
        <v>0</v>
      </c>
      <c r="H121" s="81">
        <f>MIN(H148,H120)</f>
        <v>15</v>
      </c>
      <c r="I121" s="81">
        <f t="shared" ref="I121:O121" si="71">MIN(I148,I120)</f>
        <v>0</v>
      </c>
      <c r="J121" s="81">
        <f t="shared" si="71"/>
        <v>10</v>
      </c>
      <c r="K121" s="81">
        <f t="shared" si="71"/>
        <v>0</v>
      </c>
      <c r="L121" s="81">
        <f t="shared" si="71"/>
        <v>0</v>
      </c>
      <c r="M121" s="81">
        <f t="shared" si="71"/>
        <v>0</v>
      </c>
      <c r="N121" s="81">
        <f t="shared" si="71"/>
        <v>0</v>
      </c>
      <c r="O121" s="82">
        <f t="shared" si="71"/>
        <v>0</v>
      </c>
      <c r="P121" s="50" t="s">
        <v>69</v>
      </c>
      <c r="W121">
        <v>38</v>
      </c>
      <c r="X121">
        <f t="shared" ref="X121" si="72">CEILING(W121,20)</f>
        <v>40</v>
      </c>
      <c r="Y121">
        <f t="shared" ref="Y121" si="73">FLOOR(W121,20)</f>
        <v>20</v>
      </c>
      <c r="Z121">
        <f t="shared" ref="Z121" si="74">MOD(W121,20)</f>
        <v>18</v>
      </c>
      <c r="AA121" s="120">
        <v>0</v>
      </c>
      <c r="AB121" s="120">
        <v>2</v>
      </c>
      <c r="AC121" s="126">
        <v>0</v>
      </c>
      <c r="AD121" s="127">
        <v>2</v>
      </c>
      <c r="AE121">
        <f t="shared" ref="AE121" si="75">QUOTIENT(MOD(W121,$AD$29),$AD$28)</f>
        <v>1</v>
      </c>
      <c r="AF121" s="128">
        <f t="shared" ref="AF121" si="76">QUOTIENT(MOD(W121+$AD$28-1,$AD$29),$AD$28)</f>
        <v>0</v>
      </c>
      <c r="AG121">
        <f t="shared" ref="AG121" si="77">QUOTIENT(W121,$AD$29)</f>
        <v>1</v>
      </c>
      <c r="AH121" s="129">
        <f t="shared" ref="AH121" si="78">QUOTIENT(W121+$AD$28-1,$AD$29)</f>
        <v>2</v>
      </c>
    </row>
    <row r="122" spans="3:34" x14ac:dyDescent="0.3">
      <c r="D122" s="160" t="s">
        <v>73</v>
      </c>
      <c r="E122" s="161"/>
      <c r="F122" s="85">
        <f>QUOTIENT(MOD(F121+$E$93-1,$E$92),$E$93)</f>
        <v>0</v>
      </c>
      <c r="G122" s="85">
        <f t="shared" ref="G122:O122" si="79">QUOTIENT(MOD(G121+$E$93-1,$E$92),$E$93)</f>
        <v>0</v>
      </c>
      <c r="H122" s="85">
        <f t="shared" si="79"/>
        <v>0</v>
      </c>
      <c r="I122" s="85">
        <f t="shared" si="79"/>
        <v>0</v>
      </c>
      <c r="J122" s="85">
        <f t="shared" si="79"/>
        <v>1</v>
      </c>
      <c r="K122" s="85">
        <f t="shared" si="79"/>
        <v>0</v>
      </c>
      <c r="L122" s="85">
        <f t="shared" si="79"/>
        <v>0</v>
      </c>
      <c r="M122" s="85">
        <f t="shared" si="79"/>
        <v>0</v>
      </c>
      <c r="N122" s="85">
        <f t="shared" si="79"/>
        <v>0</v>
      </c>
      <c r="O122" s="86">
        <f t="shared" si="79"/>
        <v>0</v>
      </c>
      <c r="P122" s="58"/>
    </row>
    <row r="123" spans="3:34" x14ac:dyDescent="0.3">
      <c r="D123" s="162" t="s">
        <v>78</v>
      </c>
      <c r="E123" s="84"/>
      <c r="F123" s="85">
        <f>QUOTIENT(F121+$E$93-1,$E$92)</f>
        <v>0</v>
      </c>
      <c r="G123" s="85">
        <f t="shared" ref="G123:O123" si="80">QUOTIENT(G121+$E$93-1,$E$92)</f>
        <v>0</v>
      </c>
      <c r="H123" s="85">
        <f t="shared" si="80"/>
        <v>1</v>
      </c>
      <c r="I123" s="85">
        <f t="shared" si="80"/>
        <v>0</v>
      </c>
      <c r="J123" s="85">
        <f t="shared" si="80"/>
        <v>0</v>
      </c>
      <c r="K123" s="85">
        <f t="shared" si="80"/>
        <v>0</v>
      </c>
      <c r="L123" s="85">
        <f t="shared" si="80"/>
        <v>0</v>
      </c>
      <c r="M123" s="85">
        <f t="shared" si="80"/>
        <v>0</v>
      </c>
      <c r="N123" s="85">
        <f t="shared" si="80"/>
        <v>0</v>
      </c>
      <c r="O123" s="86">
        <f t="shared" si="80"/>
        <v>0</v>
      </c>
      <c r="P123" s="58"/>
    </row>
    <row r="124" spans="3:34" ht="15" thickBot="1" x14ac:dyDescent="0.35">
      <c r="D124" s="163" t="s">
        <v>79</v>
      </c>
      <c r="E124" s="131"/>
      <c r="F124" s="132">
        <f>F123*$F$92+F122*$F$93</f>
        <v>0</v>
      </c>
      <c r="G124" s="132">
        <f t="shared" ref="G124:O124" si="81">G123*$F$92+G122*$F$93</f>
        <v>0</v>
      </c>
      <c r="H124" s="132">
        <f t="shared" si="81"/>
        <v>200</v>
      </c>
      <c r="I124" s="132">
        <f t="shared" si="81"/>
        <v>0</v>
      </c>
      <c r="J124" s="132">
        <f t="shared" si="81"/>
        <v>120</v>
      </c>
      <c r="K124" s="132">
        <f t="shared" si="81"/>
        <v>0</v>
      </c>
      <c r="L124" s="132">
        <f t="shared" si="81"/>
        <v>0</v>
      </c>
      <c r="M124" s="132">
        <f t="shared" si="81"/>
        <v>0</v>
      </c>
      <c r="N124" s="132">
        <f t="shared" si="81"/>
        <v>0</v>
      </c>
      <c r="O124" s="133">
        <f t="shared" si="81"/>
        <v>0</v>
      </c>
      <c r="P124" s="134"/>
    </row>
    <row r="125" spans="3:34" x14ac:dyDescent="0.3">
      <c r="C125" s="50" t="s">
        <v>80</v>
      </c>
      <c r="D125" s="135" t="s">
        <v>81</v>
      </c>
      <c r="E125" s="92"/>
      <c r="F125" s="140">
        <f>F121*F114</f>
        <v>0</v>
      </c>
      <c r="G125" s="140">
        <f t="shared" ref="G125:O125" si="82">G121*G114</f>
        <v>0</v>
      </c>
      <c r="H125" s="140">
        <f t="shared" si="82"/>
        <v>3195</v>
      </c>
      <c r="I125" s="140">
        <f t="shared" si="82"/>
        <v>0</v>
      </c>
      <c r="J125" s="140">
        <f t="shared" si="82"/>
        <v>2150</v>
      </c>
      <c r="K125" s="140">
        <f t="shared" si="82"/>
        <v>0</v>
      </c>
      <c r="L125" s="140">
        <f t="shared" si="82"/>
        <v>0</v>
      </c>
      <c r="M125" s="140">
        <f t="shared" si="82"/>
        <v>0</v>
      </c>
      <c r="N125" s="140">
        <f t="shared" si="82"/>
        <v>0</v>
      </c>
      <c r="O125" s="141">
        <f t="shared" si="82"/>
        <v>0</v>
      </c>
      <c r="P125" s="134"/>
    </row>
    <row r="126" spans="3:34" ht="15" thickBot="1" x14ac:dyDescent="0.35">
      <c r="C126" s="50"/>
      <c r="D126" s="137" t="s">
        <v>82</v>
      </c>
      <c r="E126" s="138"/>
      <c r="F126" s="110">
        <f>F125+F124</f>
        <v>0</v>
      </c>
      <c r="G126" s="110">
        <f t="shared" ref="G126:O126" si="83">G125+G124</f>
        <v>0</v>
      </c>
      <c r="H126" s="110">
        <f t="shared" si="83"/>
        <v>3395</v>
      </c>
      <c r="I126" s="110">
        <f t="shared" si="83"/>
        <v>0</v>
      </c>
      <c r="J126" s="110">
        <f t="shared" si="83"/>
        <v>2270</v>
      </c>
      <c r="K126" s="110">
        <f t="shared" si="83"/>
        <v>0</v>
      </c>
      <c r="L126" s="110">
        <f t="shared" si="83"/>
        <v>0</v>
      </c>
      <c r="M126" s="110">
        <f t="shared" si="83"/>
        <v>0</v>
      </c>
      <c r="N126" s="110">
        <f t="shared" si="83"/>
        <v>0</v>
      </c>
      <c r="O126" s="111">
        <f t="shared" si="83"/>
        <v>0</v>
      </c>
      <c r="P126" s="58"/>
    </row>
    <row r="127" spans="3:34" x14ac:dyDescent="0.3">
      <c r="D127" s="139" t="s">
        <v>83</v>
      </c>
      <c r="E127" s="92"/>
      <c r="F127" s="140">
        <f>F121*F117</f>
        <v>0</v>
      </c>
      <c r="G127" s="140">
        <f t="shared" ref="G127:O127" si="84">G121*G117</f>
        <v>0</v>
      </c>
      <c r="H127" s="140">
        <f t="shared" si="84"/>
        <v>6150</v>
      </c>
      <c r="I127" s="140">
        <f t="shared" si="84"/>
        <v>0</v>
      </c>
      <c r="J127" s="140">
        <f t="shared" si="84"/>
        <v>4180</v>
      </c>
      <c r="K127" s="140">
        <f t="shared" si="84"/>
        <v>0</v>
      </c>
      <c r="L127" s="140">
        <f t="shared" si="84"/>
        <v>0</v>
      </c>
      <c r="M127" s="140">
        <f t="shared" si="84"/>
        <v>0</v>
      </c>
      <c r="N127" s="140">
        <f t="shared" si="84"/>
        <v>0</v>
      </c>
      <c r="O127" s="141">
        <f t="shared" si="84"/>
        <v>0</v>
      </c>
      <c r="P127" s="58"/>
    </row>
    <row r="128" spans="3:34" ht="15" thickBot="1" x14ac:dyDescent="0.35">
      <c r="D128" s="137" t="s">
        <v>84</v>
      </c>
      <c r="E128" s="142"/>
      <c r="F128" s="143">
        <f>F127-F126</f>
        <v>0</v>
      </c>
      <c r="G128" s="143">
        <f>G127-G126</f>
        <v>0</v>
      </c>
      <c r="H128" s="144">
        <f t="shared" ref="H128:O128" si="85">H127-H126</f>
        <v>2755</v>
      </c>
      <c r="I128" s="143">
        <f t="shared" si="85"/>
        <v>0</v>
      </c>
      <c r="J128" s="143">
        <f t="shared" si="85"/>
        <v>1910</v>
      </c>
      <c r="K128" s="143">
        <f t="shared" si="85"/>
        <v>0</v>
      </c>
      <c r="L128" s="143">
        <f t="shared" si="85"/>
        <v>0</v>
      </c>
      <c r="M128" s="143">
        <f t="shared" si="85"/>
        <v>0</v>
      </c>
      <c r="N128" s="143">
        <f t="shared" si="85"/>
        <v>0</v>
      </c>
      <c r="O128" s="145">
        <f t="shared" si="85"/>
        <v>0</v>
      </c>
      <c r="P128" s="50" t="s">
        <v>67</v>
      </c>
    </row>
    <row r="129" spans="3:27" ht="15" thickBot="1" x14ac:dyDescent="0.35">
      <c r="D129" s="146" t="s">
        <v>85</v>
      </c>
      <c r="E129" s="147"/>
      <c r="F129" s="148">
        <f>F119-F128</f>
        <v>0</v>
      </c>
      <c r="G129" s="148">
        <f>G119-G128</f>
        <v>23040</v>
      </c>
      <c r="H129" s="148">
        <f t="shared" ref="H129:O129" si="86">H119-H128</f>
        <v>8465</v>
      </c>
      <c r="I129" s="148">
        <f t="shared" si="86"/>
        <v>9480</v>
      </c>
      <c r="J129" s="148">
        <f t="shared" si="86"/>
        <v>7720</v>
      </c>
      <c r="K129" s="148">
        <f t="shared" si="86"/>
        <v>4080</v>
      </c>
      <c r="L129" s="148">
        <f t="shared" si="86"/>
        <v>5950</v>
      </c>
      <c r="M129" s="148">
        <f t="shared" si="86"/>
        <v>1950</v>
      </c>
      <c r="N129" s="148">
        <f t="shared" si="86"/>
        <v>5890</v>
      </c>
      <c r="O129" s="149">
        <f t="shared" si="86"/>
        <v>4060</v>
      </c>
      <c r="AA129" s="169"/>
    </row>
    <row r="130" spans="3:27" x14ac:dyDescent="0.3">
      <c r="D130" s="150" t="s">
        <v>86</v>
      </c>
      <c r="E130" s="151"/>
      <c r="F130" s="152" t="e">
        <f>F120/F110</f>
        <v>#DIV/0!</v>
      </c>
      <c r="G130" s="152">
        <f t="shared" ref="G130:O130" si="87">G120/G110</f>
        <v>1</v>
      </c>
      <c r="H130" s="152">
        <f t="shared" si="87"/>
        <v>0.25</v>
      </c>
      <c r="I130" s="152">
        <f t="shared" si="87"/>
        <v>0.4</v>
      </c>
      <c r="J130" s="152">
        <f t="shared" si="87"/>
        <v>0.2</v>
      </c>
      <c r="K130" s="152">
        <f t="shared" si="87"/>
        <v>0</v>
      </c>
      <c r="L130" s="152">
        <f t="shared" si="87"/>
        <v>0</v>
      </c>
      <c r="M130" s="152">
        <f t="shared" si="87"/>
        <v>1.5</v>
      </c>
      <c r="N130" s="152">
        <f t="shared" si="87"/>
        <v>0</v>
      </c>
      <c r="O130" s="152">
        <f t="shared" si="87"/>
        <v>0</v>
      </c>
      <c r="AA130" s="169"/>
    </row>
    <row r="131" spans="3:27" x14ac:dyDescent="0.3">
      <c r="D131" s="150" t="s">
        <v>87</v>
      </c>
      <c r="E131" s="151"/>
      <c r="F131" s="152" t="e">
        <f>F126/F116</f>
        <v>#DIV/0!</v>
      </c>
      <c r="G131" s="152">
        <f t="shared" ref="G131:O131" si="88">G126/G116</f>
        <v>0</v>
      </c>
      <c r="H131" s="152">
        <f t="shared" si="88"/>
        <v>0.2537369207772795</v>
      </c>
      <c r="I131" s="152">
        <f t="shared" si="88"/>
        <v>0</v>
      </c>
      <c r="J131" s="152">
        <f t="shared" si="88"/>
        <v>0.20141969831410825</v>
      </c>
      <c r="K131" s="152">
        <f t="shared" si="88"/>
        <v>0</v>
      </c>
      <c r="L131" s="152">
        <f t="shared" si="88"/>
        <v>0</v>
      </c>
      <c r="M131" s="152">
        <f t="shared" si="88"/>
        <v>0</v>
      </c>
      <c r="N131" s="152">
        <f t="shared" si="88"/>
        <v>0</v>
      </c>
      <c r="O131" s="152">
        <f t="shared" si="88"/>
        <v>0</v>
      </c>
      <c r="AA131" s="169"/>
    </row>
    <row r="132" spans="3:27" x14ac:dyDescent="0.3">
      <c r="D132" s="150" t="s">
        <v>88</v>
      </c>
      <c r="E132" s="153"/>
      <c r="F132" s="152" t="e">
        <f>F128/F119</f>
        <v>#DIV/0!</v>
      </c>
      <c r="G132" s="152">
        <f t="shared" ref="G132:O132" si="89">G128/G119</f>
        <v>0</v>
      </c>
      <c r="H132" s="152">
        <f>H128/H119</f>
        <v>0.24554367201426025</v>
      </c>
      <c r="I132" s="152">
        <f t="shared" si="89"/>
        <v>0</v>
      </c>
      <c r="J132" s="152">
        <f t="shared" si="89"/>
        <v>0.19833852544132918</v>
      </c>
      <c r="K132" s="152">
        <f t="shared" si="89"/>
        <v>0</v>
      </c>
      <c r="L132" s="152">
        <f t="shared" si="89"/>
        <v>0</v>
      </c>
      <c r="M132" s="152">
        <f t="shared" si="89"/>
        <v>0</v>
      </c>
      <c r="N132" s="152">
        <f t="shared" si="89"/>
        <v>0</v>
      </c>
      <c r="O132" s="152">
        <f t="shared" si="89"/>
        <v>0</v>
      </c>
    </row>
    <row r="133" spans="3:27" x14ac:dyDescent="0.3">
      <c r="D133" s="187"/>
      <c r="E133" s="171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</row>
    <row r="134" spans="3:27" x14ac:dyDescent="0.3">
      <c r="D134" s="187"/>
      <c r="E134" s="171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  <c r="P134" s="58"/>
    </row>
    <row r="136" spans="3:27" x14ac:dyDescent="0.3">
      <c r="C136" s="188" t="s">
        <v>96</v>
      </c>
      <c r="D136" s="189" t="s">
        <v>97</v>
      </c>
      <c r="E136" s="190"/>
      <c r="F136" s="188"/>
    </row>
    <row r="137" spans="3:27" x14ac:dyDescent="0.3">
      <c r="D137" s="1" t="s">
        <v>118</v>
      </c>
      <c r="E137" s="5">
        <f>Sup!C5</f>
        <v>1</v>
      </c>
      <c r="F137" t="s">
        <v>39</v>
      </c>
    </row>
    <row r="138" spans="3:27" x14ac:dyDescent="0.3">
      <c r="D138" s="1" t="s">
        <v>117</v>
      </c>
      <c r="E138" s="6">
        <f>Sup!C6</f>
        <v>50</v>
      </c>
      <c r="F138" t="s">
        <v>40</v>
      </c>
      <c r="K138" s="54" t="s">
        <v>41</v>
      </c>
    </row>
    <row r="139" spans="3:27" x14ac:dyDescent="0.3">
      <c r="D139" s="1" t="s">
        <v>42</v>
      </c>
      <c r="E139" s="6">
        <f>Sup!C7</f>
        <v>30</v>
      </c>
      <c r="F139" t="s">
        <v>40</v>
      </c>
    </row>
    <row r="140" spans="3:27" ht="15" thickBot="1" x14ac:dyDescent="0.35">
      <c r="D140" s="1" t="s">
        <v>24</v>
      </c>
      <c r="E140" s="7">
        <f>Sup!C4</f>
        <v>200</v>
      </c>
    </row>
    <row r="141" spans="3:27" ht="15" thickBot="1" x14ac:dyDescent="0.35">
      <c r="E141" s="55" t="s">
        <v>43</v>
      </c>
      <c r="F141" s="8" t="s">
        <v>0</v>
      </c>
      <c r="G141" s="8" t="s">
        <v>1</v>
      </c>
      <c r="H141" s="8" t="s">
        <v>98</v>
      </c>
      <c r="I141" s="8" t="s">
        <v>3</v>
      </c>
      <c r="J141" s="8" t="s">
        <v>4</v>
      </c>
      <c r="K141" s="8" t="s">
        <v>5</v>
      </c>
      <c r="L141" s="8" t="s">
        <v>6</v>
      </c>
      <c r="M141" s="8" t="s">
        <v>7</v>
      </c>
      <c r="N141" s="8" t="s">
        <v>8</v>
      </c>
      <c r="O141" s="9" t="s">
        <v>9</v>
      </c>
    </row>
    <row r="142" spans="3:27" x14ac:dyDescent="0.3">
      <c r="D142" s="191" t="s">
        <v>99</v>
      </c>
      <c r="E142" s="192"/>
      <c r="F142" s="193">
        <f>SUM(F110,F66,F23)</f>
        <v>20</v>
      </c>
      <c r="G142" s="193">
        <f>SUM(G110,G66,G23)</f>
        <v>200</v>
      </c>
      <c r="H142" s="193">
        <f>SUM(H110,H66,H23)</f>
        <v>240</v>
      </c>
      <c r="I142" s="193">
        <f>SUM(I110,I66,I23)</f>
        <v>170</v>
      </c>
      <c r="J142" s="193">
        <f>SUM(J110,J66,J23)</f>
        <v>270</v>
      </c>
      <c r="K142" s="193">
        <f>SUM(K110,K66,K23)</f>
        <v>60</v>
      </c>
      <c r="L142" s="193">
        <f>SUM(L110,L66,L23)</f>
        <v>90</v>
      </c>
      <c r="M142" s="193">
        <f>SUM(M110,M66,M23)</f>
        <v>50</v>
      </c>
      <c r="N142" s="193">
        <f>SUM(N110,N66,N23)</f>
        <v>50</v>
      </c>
      <c r="O142" s="194">
        <f>SUM(O110,O66,O23)</f>
        <v>20</v>
      </c>
    </row>
    <row r="143" spans="3:27" x14ac:dyDescent="0.3">
      <c r="D143" s="195" t="s">
        <v>100</v>
      </c>
      <c r="E143" s="196"/>
      <c r="F143" s="197"/>
      <c r="G143" s="197"/>
      <c r="H143" s="197"/>
      <c r="I143" s="197"/>
      <c r="J143" s="197"/>
      <c r="K143" s="197"/>
      <c r="L143" s="197"/>
      <c r="M143" s="197"/>
      <c r="N143" s="197"/>
      <c r="O143" s="198"/>
    </row>
    <row r="144" spans="3:27" x14ac:dyDescent="0.3">
      <c r="D144" s="176" t="s">
        <v>101</v>
      </c>
      <c r="E144" s="36">
        <f>Sup!C8</f>
        <v>50</v>
      </c>
      <c r="F144" s="70">
        <f t="shared" ref="F144:O144" si="90">E144+F146-F142</f>
        <v>30</v>
      </c>
      <c r="G144" s="70">
        <f t="shared" si="90"/>
        <v>30</v>
      </c>
      <c r="H144" s="70">
        <f t="shared" si="90"/>
        <v>40</v>
      </c>
      <c r="I144" s="70">
        <f t="shared" si="90"/>
        <v>70</v>
      </c>
      <c r="J144" s="70">
        <f t="shared" si="90"/>
        <v>50</v>
      </c>
      <c r="K144" s="70">
        <f t="shared" si="90"/>
        <v>40</v>
      </c>
      <c r="L144" s="70">
        <f t="shared" si="90"/>
        <v>50</v>
      </c>
      <c r="M144" s="70">
        <f t="shared" si="90"/>
        <v>50</v>
      </c>
      <c r="N144" s="70">
        <f t="shared" si="90"/>
        <v>50</v>
      </c>
      <c r="O144" s="71">
        <f t="shared" si="90"/>
        <v>30</v>
      </c>
    </row>
    <row r="145" spans="3:16" x14ac:dyDescent="0.3">
      <c r="D145" s="176" t="s">
        <v>102</v>
      </c>
      <c r="E145" s="73"/>
      <c r="F145" s="70">
        <f t="shared" ref="F145:O145" si="91">IF(E144-F142&lt;=$E$139, F142-E144+$E$139,0)</f>
        <v>0</v>
      </c>
      <c r="G145" s="70">
        <f t="shared" si="91"/>
        <v>200</v>
      </c>
      <c r="H145" s="70">
        <f t="shared" si="91"/>
        <v>240</v>
      </c>
      <c r="I145" s="70">
        <f t="shared" si="91"/>
        <v>160</v>
      </c>
      <c r="J145" s="70">
        <f t="shared" si="91"/>
        <v>230</v>
      </c>
      <c r="K145" s="70">
        <f t="shared" si="91"/>
        <v>40</v>
      </c>
      <c r="L145" s="70">
        <f t="shared" si="91"/>
        <v>80</v>
      </c>
      <c r="M145" s="70">
        <f t="shared" si="91"/>
        <v>30</v>
      </c>
      <c r="N145" s="70">
        <f t="shared" si="91"/>
        <v>30</v>
      </c>
      <c r="O145" s="71">
        <f t="shared" si="91"/>
        <v>0</v>
      </c>
    </row>
    <row r="146" spans="3:16" x14ac:dyDescent="0.3">
      <c r="D146" s="180" t="s">
        <v>103</v>
      </c>
      <c r="E146" s="73"/>
      <c r="F146" s="70">
        <f xml:space="preserve"> CEILING(F145/$E$138,1)*$E$138</f>
        <v>0</v>
      </c>
      <c r="G146" s="70">
        <f t="shared" ref="G146:O146" si="92" xml:space="preserve"> CEILING(G145/$E$138,1)*$E$138</f>
        <v>200</v>
      </c>
      <c r="H146" s="199">
        <f t="shared" si="92"/>
        <v>250</v>
      </c>
      <c r="I146" s="70">
        <f t="shared" si="92"/>
        <v>200</v>
      </c>
      <c r="J146" s="70">
        <f t="shared" si="92"/>
        <v>250</v>
      </c>
      <c r="K146" s="70">
        <f t="shared" si="92"/>
        <v>50</v>
      </c>
      <c r="L146" s="70">
        <f t="shared" si="92"/>
        <v>100</v>
      </c>
      <c r="M146" s="70">
        <f t="shared" si="92"/>
        <v>50</v>
      </c>
      <c r="N146" s="70">
        <f t="shared" si="92"/>
        <v>50</v>
      </c>
      <c r="O146" s="71">
        <f t="shared" si="92"/>
        <v>0</v>
      </c>
    </row>
    <row r="147" spans="3:16" ht="15" thickBot="1" x14ac:dyDescent="0.35">
      <c r="D147" s="200" t="s">
        <v>104</v>
      </c>
      <c r="E147" s="201"/>
      <c r="F147" s="202">
        <f>G146</f>
        <v>200</v>
      </c>
      <c r="G147" s="202">
        <f>H146</f>
        <v>250</v>
      </c>
      <c r="H147" s="202">
        <f t="shared" ref="H147:O147" si="93">I146</f>
        <v>200</v>
      </c>
      <c r="I147" s="202">
        <f t="shared" si="93"/>
        <v>250</v>
      </c>
      <c r="J147" s="202">
        <f t="shared" si="93"/>
        <v>50</v>
      </c>
      <c r="K147" s="202">
        <f t="shared" si="93"/>
        <v>100</v>
      </c>
      <c r="L147" s="202">
        <f t="shared" si="93"/>
        <v>50</v>
      </c>
      <c r="M147" s="202">
        <f t="shared" si="93"/>
        <v>50</v>
      </c>
      <c r="N147" s="202">
        <f t="shared" si="93"/>
        <v>0</v>
      </c>
      <c r="O147" s="203">
        <f t="shared" si="93"/>
        <v>0</v>
      </c>
      <c r="P147" s="134"/>
    </row>
    <row r="148" spans="3:16" ht="15" thickBot="1" x14ac:dyDescent="0.35">
      <c r="D148" s="204" t="s">
        <v>105</v>
      </c>
      <c r="E148" s="205"/>
      <c r="F148" s="206">
        <f>IF(F145&gt;$E$140,F145-$E$140,0)</f>
        <v>0</v>
      </c>
      <c r="G148" s="206">
        <f t="shared" ref="G148:O149" si="94">IF(G145&gt;$E$140,G145-$E$140,0)</f>
        <v>0</v>
      </c>
      <c r="H148" s="206">
        <f>IF(H145&gt;$E$140,H145-$E$140,0)</f>
        <v>40</v>
      </c>
      <c r="I148" s="206">
        <f t="shared" si="94"/>
        <v>0</v>
      </c>
      <c r="J148" s="206">
        <f t="shared" si="94"/>
        <v>30</v>
      </c>
      <c r="K148" s="206">
        <f t="shared" si="94"/>
        <v>0</v>
      </c>
      <c r="L148" s="206">
        <f t="shared" si="94"/>
        <v>0</v>
      </c>
      <c r="M148" s="206">
        <f t="shared" si="94"/>
        <v>0</v>
      </c>
      <c r="N148" s="206">
        <f t="shared" si="94"/>
        <v>0</v>
      </c>
      <c r="O148" s="207">
        <f t="shared" si="94"/>
        <v>0</v>
      </c>
      <c r="P148" s="134"/>
    </row>
    <row r="149" spans="3:16" ht="15" thickBot="1" x14ac:dyDescent="0.35">
      <c r="D149" s="204" t="s">
        <v>106</v>
      </c>
      <c r="E149" s="205"/>
      <c r="F149" s="206">
        <f>IF(F146&gt;$E$140,F146-$E$140,0)</f>
        <v>0</v>
      </c>
      <c r="G149" s="206">
        <f t="shared" si="94"/>
        <v>0</v>
      </c>
      <c r="H149" s="206">
        <f>IF(H146&gt;$E$140,H146-$E$140,0)</f>
        <v>50</v>
      </c>
      <c r="I149" s="206">
        <f t="shared" si="94"/>
        <v>0</v>
      </c>
      <c r="J149" s="206">
        <f t="shared" si="94"/>
        <v>50</v>
      </c>
      <c r="K149" s="206">
        <f t="shared" si="94"/>
        <v>0</v>
      </c>
      <c r="L149" s="206">
        <f t="shared" si="94"/>
        <v>0</v>
      </c>
      <c r="M149" s="206">
        <f t="shared" si="94"/>
        <v>0</v>
      </c>
      <c r="N149" s="206">
        <f t="shared" si="94"/>
        <v>0</v>
      </c>
      <c r="O149" s="207">
        <f t="shared" si="94"/>
        <v>0</v>
      </c>
      <c r="P149" s="134"/>
    </row>
    <row r="150" spans="3:16" x14ac:dyDescent="0.3">
      <c r="H150" s="208"/>
      <c r="I150" s="209"/>
    </row>
    <row r="151" spans="3:16" x14ac:dyDescent="0.3">
      <c r="H151" s="210">
        <f>MIN(H128,H84,H41)</f>
        <v>2755</v>
      </c>
      <c r="I151" s="209"/>
    </row>
    <row r="152" spans="3:16" x14ac:dyDescent="0.3">
      <c r="H152" s="208"/>
      <c r="I152" s="209"/>
    </row>
    <row r="153" spans="3:16" x14ac:dyDescent="0.3">
      <c r="C153" s="49" t="s">
        <v>107</v>
      </c>
      <c r="H153" s="211" t="s">
        <v>108</v>
      </c>
    </row>
    <row r="154" spans="3:16" x14ac:dyDescent="0.3">
      <c r="C154" t="s">
        <v>109</v>
      </c>
      <c r="H154" s="49" t="s">
        <v>110</v>
      </c>
    </row>
    <row r="155" spans="3:16" x14ac:dyDescent="0.3">
      <c r="C155" t="s">
        <v>111</v>
      </c>
    </row>
    <row r="156" spans="3:16" x14ac:dyDescent="0.3">
      <c r="C156" t="s">
        <v>112</v>
      </c>
    </row>
    <row r="157" spans="3:16" x14ac:dyDescent="0.3">
      <c r="C157" s="212" t="s">
        <v>113</v>
      </c>
      <c r="D157" s="49" t="s">
        <v>114</v>
      </c>
      <c r="H157" s="211" t="s">
        <v>115</v>
      </c>
    </row>
    <row r="158" spans="3:16" x14ac:dyDescent="0.3">
      <c r="H158" s="49" t="s">
        <v>116</v>
      </c>
    </row>
  </sheetData>
  <mergeCells count="3">
    <mergeCell ref="O9:O12"/>
    <mergeCell ref="O52:O55"/>
    <mergeCell ref="O96:O9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DC1</vt:lpstr>
      <vt:lpstr>DC2</vt:lpstr>
      <vt:lpstr>DC3</vt:lpstr>
      <vt:lpstr>Sup</vt:lpstr>
      <vt:lpstr>Selection</vt:lpstr>
      <vt:lpstr>DRP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2020-09-02T02:17:33Z</dcterms:modified>
</cp:coreProperties>
</file>