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A592E3F3-036D-48B3-9F89-145EC26842C0}" xr6:coauthVersionLast="47" xr6:coauthVersionMax="47" xr10:uidLastSave="{00000000-0000-0000-0000-000000000000}"/>
  <bookViews>
    <workbookView xWindow="-110" yWindow="-110" windowWidth="19420" windowHeight="10560" xr2:uid="{C47DE931-1861-4947-969E-A70ADD4EE529}"/>
  </bookViews>
  <sheets>
    <sheet name="Sheet1" sheetId="1" r:id="rId1"/>
  </sheets>
  <definedNames>
    <definedName name="solver_adj" localSheetId="0" hidden="1">Sheet1!$B$22:$B$23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Sheet1!$B$23</definedName>
    <definedName name="solver_lhs2" localSheetId="0" hidden="1">Sheet1!$B$23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Sheet1!$B$25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1" l="1"/>
  <c r="B32" i="1"/>
  <c r="M5" i="1"/>
  <c r="M4" i="1"/>
  <c r="M3" i="1"/>
  <c r="M2" i="1"/>
  <c r="J20" i="1"/>
  <c r="B10" i="1"/>
  <c r="B19" i="1" s="1"/>
  <c r="B15" i="1"/>
  <c r="B18" i="1"/>
  <c r="B17" i="1"/>
  <c r="J25" i="1"/>
  <c r="I25" i="1" s="1"/>
  <c r="J26" i="1"/>
  <c r="I26" i="1" s="1"/>
  <c r="J27" i="1"/>
  <c r="I27" i="1" s="1"/>
  <c r="J28" i="1"/>
  <c r="I28" i="1" s="1"/>
  <c r="J29" i="1"/>
  <c r="I29" i="1" s="1"/>
  <c r="J30" i="1"/>
  <c r="I30" i="1" s="1"/>
  <c r="J31" i="1"/>
  <c r="I31" i="1" s="1"/>
  <c r="J32" i="1"/>
  <c r="I32" i="1" s="1"/>
  <c r="J33" i="1"/>
  <c r="I33" i="1" s="1"/>
  <c r="J34" i="1"/>
  <c r="J35" i="1"/>
  <c r="I35" i="1" s="1"/>
  <c r="J36" i="1"/>
  <c r="I36" i="1" s="1"/>
  <c r="J37" i="1"/>
  <c r="I37" i="1" s="1"/>
  <c r="J38" i="1"/>
  <c r="I38" i="1" s="1"/>
  <c r="J39" i="1"/>
  <c r="I39" i="1" s="1"/>
  <c r="J40" i="1"/>
  <c r="I40" i="1" s="1"/>
  <c r="J41" i="1"/>
  <c r="J42" i="1"/>
  <c r="I42" i="1" s="1"/>
  <c r="J43" i="1"/>
  <c r="I43" i="1" s="1"/>
  <c r="J44" i="1"/>
  <c r="I44" i="1" s="1"/>
  <c r="J45" i="1"/>
  <c r="I45" i="1" s="1"/>
  <c r="J46" i="1"/>
  <c r="J47" i="1"/>
  <c r="I47" i="1" s="1"/>
  <c r="J48" i="1"/>
  <c r="I48" i="1" s="1"/>
  <c r="J49" i="1"/>
  <c r="I49" i="1" s="1"/>
  <c r="J50" i="1"/>
  <c r="I50" i="1" s="1"/>
  <c r="J51" i="1"/>
  <c r="I51" i="1" s="1"/>
  <c r="J52" i="1"/>
  <c r="I52" i="1" s="1"/>
  <c r="J53" i="1"/>
  <c r="I53" i="1" s="1"/>
  <c r="J54" i="1"/>
  <c r="I54" i="1" s="1"/>
  <c r="J55" i="1"/>
  <c r="I55" i="1" s="1"/>
  <c r="J56" i="1"/>
  <c r="I56" i="1" s="1"/>
  <c r="J57" i="1"/>
  <c r="I57" i="1" s="1"/>
  <c r="J58" i="1"/>
  <c r="I58" i="1" s="1"/>
  <c r="J59" i="1"/>
  <c r="I59" i="1" s="1"/>
  <c r="J60" i="1"/>
  <c r="I60" i="1" s="1"/>
  <c r="J61" i="1"/>
  <c r="I61" i="1" s="1"/>
  <c r="J62" i="1"/>
  <c r="I62" i="1" s="1"/>
  <c r="J63" i="1"/>
  <c r="I63" i="1" s="1"/>
  <c r="J64" i="1"/>
  <c r="I64" i="1" s="1"/>
  <c r="J65" i="1"/>
  <c r="J66" i="1"/>
  <c r="I66" i="1" s="1"/>
  <c r="J67" i="1"/>
  <c r="I67" i="1" s="1"/>
  <c r="J68" i="1"/>
  <c r="I68" i="1" s="1"/>
  <c r="J69" i="1"/>
  <c r="I69" i="1" s="1"/>
  <c r="J70" i="1"/>
  <c r="J71" i="1"/>
  <c r="I71" i="1" s="1"/>
  <c r="J72" i="1"/>
  <c r="I72" i="1" s="1"/>
  <c r="J73" i="1"/>
  <c r="I73" i="1" s="1"/>
  <c r="J74" i="1"/>
  <c r="I74" i="1" s="1"/>
  <c r="J75" i="1"/>
  <c r="I75" i="1" s="1"/>
  <c r="J76" i="1"/>
  <c r="I76" i="1" s="1"/>
  <c r="J77" i="1"/>
  <c r="I77" i="1" s="1"/>
  <c r="J78" i="1"/>
  <c r="I78" i="1" s="1"/>
  <c r="J79" i="1"/>
  <c r="I79" i="1" s="1"/>
  <c r="J80" i="1"/>
  <c r="J81" i="1"/>
  <c r="I81" i="1" s="1"/>
  <c r="J82" i="1"/>
  <c r="J83" i="1"/>
  <c r="I83" i="1" s="1"/>
  <c r="J84" i="1"/>
  <c r="I84" i="1" s="1"/>
  <c r="J85" i="1"/>
  <c r="I85" i="1" s="1"/>
  <c r="J86" i="1"/>
  <c r="I86" i="1" s="1"/>
  <c r="J87" i="1"/>
  <c r="I87" i="1" s="1"/>
  <c r="J88" i="1"/>
  <c r="I88" i="1" s="1"/>
  <c r="J89" i="1"/>
  <c r="J90" i="1"/>
  <c r="I90" i="1" s="1"/>
  <c r="J91" i="1"/>
  <c r="I91" i="1" s="1"/>
  <c r="J92" i="1"/>
  <c r="I92" i="1" s="1"/>
  <c r="J93" i="1"/>
  <c r="I93" i="1" s="1"/>
  <c r="J94" i="1"/>
  <c r="I94" i="1" s="1"/>
  <c r="J95" i="1"/>
  <c r="I95" i="1" s="1"/>
  <c r="J96" i="1"/>
  <c r="I96" i="1" s="1"/>
  <c r="J97" i="1"/>
  <c r="I97" i="1" s="1"/>
  <c r="J98" i="1"/>
  <c r="I98" i="1" s="1"/>
  <c r="J99" i="1"/>
  <c r="I99" i="1" s="1"/>
  <c r="J100" i="1"/>
  <c r="I100" i="1" s="1"/>
  <c r="J101" i="1"/>
  <c r="I101" i="1" s="1"/>
  <c r="J102" i="1"/>
  <c r="J103" i="1"/>
  <c r="I103" i="1" s="1"/>
  <c r="J104" i="1"/>
  <c r="I104" i="1" s="1"/>
  <c r="J105" i="1"/>
  <c r="I105" i="1" s="1"/>
  <c r="J106" i="1"/>
  <c r="J107" i="1"/>
  <c r="I107" i="1" s="1"/>
  <c r="J108" i="1"/>
  <c r="I108" i="1" s="1"/>
  <c r="J109" i="1"/>
  <c r="I109" i="1" s="1"/>
  <c r="J110" i="1"/>
  <c r="I110" i="1" s="1"/>
  <c r="J111" i="1"/>
  <c r="I111" i="1" s="1"/>
  <c r="J112" i="1"/>
  <c r="I112" i="1" s="1"/>
  <c r="J113" i="1"/>
  <c r="J114" i="1"/>
  <c r="I114" i="1" s="1"/>
  <c r="J115" i="1"/>
  <c r="I115" i="1" s="1"/>
  <c r="J116" i="1"/>
  <c r="J117" i="1"/>
  <c r="I117" i="1" s="1"/>
  <c r="J118" i="1"/>
  <c r="I118" i="1" s="1"/>
  <c r="J119" i="1"/>
  <c r="I119" i="1" s="1"/>
  <c r="J120" i="1"/>
  <c r="I120" i="1" s="1"/>
  <c r="J24" i="1"/>
  <c r="I24" i="1" s="1"/>
  <c r="J22" i="1"/>
  <c r="J23" i="1"/>
  <c r="I23" i="1" s="1"/>
  <c r="J21" i="1"/>
  <c r="I21" i="1" s="1"/>
  <c r="D19" i="1" l="1"/>
  <c r="I102" i="1"/>
  <c r="I80" i="1"/>
  <c r="I116" i="1"/>
  <c r="I89" i="1"/>
  <c r="I65" i="1"/>
  <c r="I41" i="1"/>
  <c r="I82" i="1"/>
  <c r="I34" i="1"/>
  <c r="I113" i="1"/>
  <c r="I106" i="1"/>
  <c r="I70" i="1"/>
  <c r="I46" i="1"/>
  <c r="I22" i="1"/>
  <c r="B13" i="1"/>
  <c r="B28" i="1" l="1"/>
  <c r="B29" i="1" s="1"/>
  <c r="C13" i="1"/>
  <c r="B20" i="1"/>
  <c r="B21" i="1"/>
  <c r="B14" i="1"/>
  <c r="L40" i="1" l="1"/>
  <c r="L50" i="1"/>
  <c r="L41" i="1"/>
  <c r="L55" i="1"/>
  <c r="L26" i="1"/>
  <c r="L70" i="1"/>
  <c r="L63" i="1"/>
  <c r="L106" i="1"/>
  <c r="L80" i="1"/>
  <c r="L45" i="1"/>
  <c r="L118" i="1"/>
  <c r="L65" i="1"/>
  <c r="L39" i="1"/>
  <c r="L66" i="1"/>
  <c r="L96" i="1"/>
  <c r="L73" i="1"/>
  <c r="L92" i="1"/>
  <c r="L64" i="1"/>
  <c r="L31" i="1"/>
  <c r="L42" i="1"/>
  <c r="L27" i="1"/>
  <c r="L85" i="1"/>
  <c r="L103" i="1"/>
  <c r="L71" i="1"/>
  <c r="L48" i="1"/>
  <c r="L38" i="1"/>
  <c r="L109" i="1"/>
  <c r="L113" i="1"/>
  <c r="L81" i="1"/>
  <c r="L93" i="1"/>
  <c r="L119" i="1"/>
  <c r="L120" i="1"/>
  <c r="L36" i="1"/>
  <c r="L34" i="1"/>
  <c r="L43" i="1"/>
  <c r="L82" i="1"/>
  <c r="B16" i="1"/>
  <c r="L20" i="1" s="1"/>
  <c r="L37" i="1"/>
  <c r="L110" i="1"/>
  <c r="L98" i="1"/>
  <c r="L60" i="1"/>
  <c r="L79" i="1"/>
  <c r="L83" i="1"/>
  <c r="L68" i="1"/>
  <c r="L101" i="1"/>
  <c r="L84" i="1"/>
  <c r="L75" i="1"/>
  <c r="L95" i="1"/>
  <c r="L59" i="1"/>
  <c r="L47" i="1"/>
  <c r="L77" i="1"/>
  <c r="L78" i="1"/>
  <c r="L104" i="1"/>
  <c r="L111" i="1"/>
  <c r="L44" i="1"/>
  <c r="L97" i="1"/>
  <c r="L52" i="1"/>
  <c r="L35" i="1"/>
  <c r="L28" i="1"/>
  <c r="L33" i="1"/>
  <c r="L86" i="1"/>
  <c r="L72" i="1"/>
  <c r="L30" i="1"/>
  <c r="L87" i="1"/>
  <c r="L62" i="1"/>
  <c r="L54" i="1"/>
  <c r="L115" i="1"/>
  <c r="L56" i="1"/>
  <c r="L99" i="1"/>
  <c r="L49" i="1"/>
  <c r="L91" i="1"/>
  <c r="L23" i="1"/>
  <c r="L29" i="1"/>
  <c r="L57" i="1"/>
  <c r="L61" i="1"/>
  <c r="L53" i="1"/>
  <c r="L105" i="1"/>
  <c r="L114" i="1"/>
  <c r="L108" i="1"/>
  <c r="L32" i="1"/>
  <c r="L58" i="1"/>
  <c r="L74" i="1"/>
  <c r="L90" i="1"/>
  <c r="L88" i="1"/>
  <c r="L117" i="1"/>
  <c r="L46" i="1"/>
  <c r="L21" i="1"/>
  <c r="L76" i="1"/>
  <c r="L22" i="1"/>
  <c r="L102" i="1"/>
  <c r="L100" i="1"/>
  <c r="L51" i="1"/>
  <c r="L24" i="1"/>
  <c r="L67" i="1"/>
  <c r="L25" i="1"/>
  <c r="L89" i="1"/>
  <c r="L112" i="1"/>
  <c r="L69" i="1"/>
  <c r="L94" i="1"/>
  <c r="L107" i="1"/>
  <c r="L116" i="1"/>
  <c r="I11" i="1"/>
  <c r="H11" i="1" s="1"/>
  <c r="I7" i="1"/>
  <c r="I16" i="1"/>
  <c r="H16" i="1" s="1"/>
  <c r="I13" i="1"/>
  <c r="H13" i="1" s="1"/>
  <c r="I10" i="1"/>
  <c r="H10" i="1" s="1"/>
  <c r="I12" i="1"/>
  <c r="H12" i="1" s="1"/>
  <c r="I17" i="1"/>
  <c r="H17" i="1" s="1"/>
  <c r="I9" i="1"/>
  <c r="H9" i="1" s="1"/>
  <c r="I14" i="1"/>
  <c r="H14" i="1" s="1"/>
  <c r="I8" i="1"/>
  <c r="H8" i="1" s="1"/>
  <c r="I15" i="1"/>
  <c r="H15" i="1" s="1"/>
  <c r="J7" i="1" l="1"/>
  <c r="M20" i="1"/>
  <c r="B25" i="1" s="1"/>
  <c r="H7" i="1" l="1"/>
</calcChain>
</file>

<file path=xl/sharedStrings.xml><?xml version="1.0" encoding="utf-8"?>
<sst xmlns="http://schemas.openxmlformats.org/spreadsheetml/2006/main" count="33" uniqueCount="30">
  <si>
    <t>n</t>
  </si>
  <si>
    <t>k</t>
  </si>
  <si>
    <t>x</t>
  </si>
  <si>
    <t>C</t>
  </si>
  <si>
    <t>Q</t>
  </si>
  <si>
    <t>R</t>
  </si>
  <si>
    <t>CDF Poisson</t>
  </si>
  <si>
    <t>rho</t>
  </si>
  <si>
    <t>Li bar</t>
  </si>
  <si>
    <t>LDi bar</t>
  </si>
  <si>
    <t>Ki</t>
  </si>
  <si>
    <t>z (si)</t>
  </si>
  <si>
    <t>wi</t>
  </si>
  <si>
    <t>Oi</t>
  </si>
  <si>
    <t>hi</t>
  </si>
  <si>
    <t>pi</t>
  </si>
  <si>
    <t>Di</t>
  </si>
  <si>
    <t>ai</t>
  </si>
  <si>
    <t>T (taui)</t>
  </si>
  <si>
    <t>ti</t>
  </si>
  <si>
    <t>Wbar</t>
  </si>
  <si>
    <t>V (Ldibar)</t>
  </si>
  <si>
    <t>B (fLDi(x))</t>
  </si>
  <si>
    <t>Ibar</t>
  </si>
  <si>
    <t>Pi</t>
  </si>
  <si>
    <t>Sbar=Si</t>
  </si>
  <si>
    <t>y in fLDi(x)</t>
  </si>
  <si>
    <t>L (betai)</t>
  </si>
  <si>
    <t>Qmin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</si>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</sst>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D7F00-34F1-439F-B4FE-0BF45CFCA420}">
  <dimension ref="A1:M122"/>
  <sheetViews>
    <sheetView tabSelected="1" topLeftCell="A111" zoomScaleNormal="100" workbookViewId="0">
      <selection activeCell="D34" sqref="D34"/>
    </sheetView>
  </sheetViews>
  <sheetFormatPr defaultRowHeight="14.5" x14ac:dyDescent="0.35"/>
  <cols>
    <col min="1" max="1" width="10.453125" bestFit="1" customWidth="1"/>
    <col min="2" max="2" width="22.81640625" bestFit="1" customWidth="1"/>
    <col min="7" max="7" width="9.1796875" style="2"/>
    <col min="8" max="8" width="11.81640625" style="2" bestFit="1" customWidth="1"/>
    <col min="9" max="9" width="9.1796875" style="2"/>
    <col min="12" max="12" width="15" bestFit="1" customWidth="1"/>
    <col min="13" max="13" width="13.1796875" bestFit="1" customWidth="1"/>
  </cols>
  <sheetData>
    <row r="1" spans="1:13" x14ac:dyDescent="0.35">
      <c r="A1" t="s">
        <v>0</v>
      </c>
      <c r="B1">
        <v>500</v>
      </c>
    </row>
    <row r="2" spans="1:13" x14ac:dyDescent="0.35">
      <c r="A2" t="s">
        <v>10</v>
      </c>
      <c r="B2">
        <v>100</v>
      </c>
      <c r="M2">
        <f>(0.00085/2)^2</f>
        <v>1.8062499999999999E-7</v>
      </c>
    </row>
    <row r="3" spans="1:13" x14ac:dyDescent="0.35">
      <c r="A3" t="s">
        <v>11</v>
      </c>
      <c r="B3">
        <v>8</v>
      </c>
      <c r="M3">
        <f>2*(0.00079-0.00085/2)</f>
        <v>7.3000000000000007E-4</v>
      </c>
    </row>
    <row r="4" spans="1:13" x14ac:dyDescent="0.35">
      <c r="A4" t="s">
        <v>12</v>
      </c>
      <c r="B4">
        <v>5</v>
      </c>
      <c r="M4">
        <f>M2/M3</f>
        <v>2.4743150684931501E-4</v>
      </c>
    </row>
    <row r="5" spans="1:13" x14ac:dyDescent="0.35">
      <c r="A5" t="s">
        <v>13</v>
      </c>
      <c r="B5">
        <v>50</v>
      </c>
      <c r="M5">
        <f>M4*365</f>
        <v>9.0312499999999976E-2</v>
      </c>
    </row>
    <row r="6" spans="1:13" x14ac:dyDescent="0.35">
      <c r="A6" t="s">
        <v>14</v>
      </c>
      <c r="B6">
        <v>10</v>
      </c>
      <c r="G6" s="2" t="s">
        <v>2</v>
      </c>
      <c r="H6" s="2" t="s">
        <v>6</v>
      </c>
      <c r="I6" s="2" t="s">
        <v>22</v>
      </c>
    </row>
    <row r="7" spans="1:13" x14ac:dyDescent="0.35">
      <c r="A7" t="s">
        <v>15</v>
      </c>
      <c r="B7">
        <v>100</v>
      </c>
      <c r="G7" s="2">
        <v>0</v>
      </c>
      <c r="H7" s="3">
        <f>_xlfn.POISSON.DIST(G7,I7,1)</f>
        <v>0.99996274536734775</v>
      </c>
      <c r="I7" s="3">
        <f>EXP((($B$19+$B$12)/$B$13))*(1-$B$21)*(($B$21)^G7)*(_xlfn.POISSON.DIST(G7,$B$20,1))</f>
        <v>3.7255326623350065E-5</v>
      </c>
      <c r="J7">
        <f>SUM(I7:I17)</f>
        <v>1.5542112863324754E-2</v>
      </c>
    </row>
    <row r="8" spans="1:13" x14ac:dyDescent="0.35">
      <c r="A8" t="s">
        <v>16</v>
      </c>
      <c r="B8">
        <v>1000</v>
      </c>
      <c r="G8" s="2">
        <v>1</v>
      </c>
      <c r="H8" s="3">
        <f t="shared" ref="H8:H17" si="0">_xlfn.POISSON.DIST(G8,I8,1)</f>
        <v>0.99999998189246264</v>
      </c>
      <c r="I8" s="3">
        <f t="shared" ref="I8:I17" si="1">EXP((($B$19+$B$12)/$B$13))*(1-$B$21)*(($B$21)^G8)*(_xlfn.POISSON.DIST(G8,$B$20,1))</f>
        <v>1.903146601448053E-4</v>
      </c>
    </row>
    <row r="9" spans="1:13" x14ac:dyDescent="0.35">
      <c r="A9" t="s">
        <v>1</v>
      </c>
      <c r="B9">
        <v>2</v>
      </c>
      <c r="G9" s="2">
        <v>2</v>
      </c>
      <c r="H9" s="3">
        <f t="shared" si="0"/>
        <v>0.9999999999785889</v>
      </c>
      <c r="I9" s="3">
        <f t="shared" si="1"/>
        <v>5.0464366664813019E-4</v>
      </c>
    </row>
    <row r="10" spans="1:13" x14ac:dyDescent="0.35">
      <c r="A10" t="s">
        <v>17</v>
      </c>
      <c r="B10">
        <f>1/500000</f>
        <v>1.9999999999999999E-6</v>
      </c>
      <c r="G10" s="2">
        <v>3</v>
      </c>
      <c r="H10" s="3">
        <f t="shared" si="0"/>
        <v>0.99999999999996825</v>
      </c>
      <c r="I10" s="3">
        <f t="shared" si="1"/>
        <v>9.3478946198593789E-4</v>
      </c>
    </row>
    <row r="11" spans="1:13" x14ac:dyDescent="0.35">
      <c r="A11" t="s">
        <v>18</v>
      </c>
      <c r="B11">
        <v>6.8493000000000004E-4</v>
      </c>
      <c r="G11" s="2">
        <v>4</v>
      </c>
      <c r="H11" s="3">
        <f t="shared" si="0"/>
        <v>1</v>
      </c>
      <c r="I11" s="3">
        <f t="shared" si="1"/>
        <v>1.3758896318007156E-3</v>
      </c>
    </row>
    <row r="12" spans="1:13" x14ac:dyDescent="0.35">
      <c r="A12" t="s">
        <v>19</v>
      </c>
      <c r="B12">
        <v>2.7397300000000001E-3</v>
      </c>
      <c r="G12" s="2">
        <v>5</v>
      </c>
      <c r="H12" s="3">
        <f t="shared" si="0"/>
        <v>1</v>
      </c>
      <c r="I12" s="3">
        <f t="shared" si="1"/>
        <v>1.7371521995293928E-3</v>
      </c>
    </row>
    <row r="13" spans="1:13" x14ac:dyDescent="0.35">
      <c r="A13" t="s">
        <v>20</v>
      </c>
      <c r="B13">
        <f>((B19^2)/(B9^2))/(2*(B17-(B19/B9)))</f>
        <v>0.43912361329441968</v>
      </c>
      <c r="C13">
        <f>B13*365</f>
        <v>160.28011885246318</v>
      </c>
      <c r="G13" s="2">
        <v>6</v>
      </c>
      <c r="H13" s="3">
        <f t="shared" si="0"/>
        <v>1</v>
      </c>
      <c r="I13" s="3">
        <f t="shared" si="1"/>
        <v>1.9828515852476298E-3</v>
      </c>
    </row>
    <row r="14" spans="1:13" x14ac:dyDescent="0.35">
      <c r="A14" t="s">
        <v>21</v>
      </c>
      <c r="B14">
        <f>(B13+B11+B10*B22+B12)*B8</f>
        <v>443.23427329441967</v>
      </c>
      <c r="G14" s="2">
        <v>7</v>
      </c>
      <c r="H14" s="3">
        <f t="shared" si="0"/>
        <v>1</v>
      </c>
      <c r="I14" s="3">
        <f t="shared" si="1"/>
        <v>2.1249479793872179E-3</v>
      </c>
    </row>
    <row r="15" spans="1:13" x14ac:dyDescent="0.35">
      <c r="A15" t="s">
        <v>2</v>
      </c>
      <c r="B15">
        <f>B23</f>
        <v>0</v>
      </c>
      <c r="G15" s="2">
        <v>8</v>
      </c>
      <c r="H15" s="3">
        <f t="shared" si="0"/>
        <v>1</v>
      </c>
      <c r="I15" s="3">
        <f t="shared" si="1"/>
        <v>2.1954485799787291E-3</v>
      </c>
    </row>
    <row r="16" spans="1:13" x14ac:dyDescent="0.35">
      <c r="A16" t="s">
        <v>22</v>
      </c>
      <c r="B16">
        <f>EXP(((B19+B12)/B13))*(1-B21)*((B21)^B15)*(_xlfn.POISSON.DIST(B15,B20,1))</f>
        <v>3.7255326623350065E-5</v>
      </c>
      <c r="G16" s="2">
        <v>9</v>
      </c>
      <c r="H16" s="3">
        <f t="shared" si="0"/>
        <v>1</v>
      </c>
      <c r="I16" s="3">
        <f t="shared" si="1"/>
        <v>2.2248659428974107E-3</v>
      </c>
    </row>
    <row r="17" spans="1:13" x14ac:dyDescent="0.35">
      <c r="A17" t="s">
        <v>23</v>
      </c>
      <c r="B17">
        <f>B22/(B1*B8)</f>
        <v>6.8599999999999998E-4</v>
      </c>
      <c r="G17" s="2">
        <v>10</v>
      </c>
      <c r="H17" s="3">
        <f t="shared" si="0"/>
        <v>1</v>
      </c>
      <c r="I17" s="3">
        <f t="shared" si="1"/>
        <v>2.233953829081434E-3</v>
      </c>
    </row>
    <row r="18" spans="1:13" x14ac:dyDescent="0.35">
      <c r="A18" t="s">
        <v>24</v>
      </c>
      <c r="B18">
        <f>1/B1</f>
        <v>2E-3</v>
      </c>
    </row>
    <row r="19" spans="1:13" x14ac:dyDescent="0.35">
      <c r="A19" t="s">
        <v>25</v>
      </c>
      <c r="B19">
        <f>B11+B10*B22</f>
        <v>1.37093E-3</v>
      </c>
      <c r="C19" t="s">
        <v>7</v>
      </c>
      <c r="D19">
        <f>(B19/B9)/B17</f>
        <v>0.99922011661807586</v>
      </c>
    </row>
    <row r="20" spans="1:13" x14ac:dyDescent="0.35">
      <c r="A20" t="s">
        <v>26</v>
      </c>
      <c r="B20">
        <f>((B8*B13+1)*(B19+B12))/B13</f>
        <v>4.1200210543262772</v>
      </c>
      <c r="I20" s="2" t="s">
        <v>2</v>
      </c>
      <c r="J20">
        <f>(($B$23+E22)-$B$23)</f>
        <v>0</v>
      </c>
      <c r="L20">
        <f>J20*$B$16</f>
        <v>0</v>
      </c>
      <c r="M20">
        <f>SUM(L21:L120)</f>
        <v>9.9400482938321151</v>
      </c>
    </row>
    <row r="21" spans="1:13" x14ac:dyDescent="0.35">
      <c r="A21" t="s">
        <v>27</v>
      </c>
      <c r="B21">
        <f>B8/(B8+(1/B13))</f>
        <v>0.99772791104636538</v>
      </c>
      <c r="I21" s="2">
        <f>J21+$B$23</f>
        <v>1</v>
      </c>
      <c r="J21">
        <f>(($B$23+E23)-$B$23)</f>
        <v>1</v>
      </c>
      <c r="L21" s="3">
        <f>J21*EXP((($B$19+$B$12)/$B$13))*(1-$B$21)*(($B$21)^I21)*(_xlfn.POISSON.DIST(I21,$B$20,1))</f>
        <v>1.903146601448053E-4</v>
      </c>
    </row>
    <row r="22" spans="1:13" x14ac:dyDescent="0.35">
      <c r="A22" t="s">
        <v>4</v>
      </c>
      <c r="B22">
        <v>343</v>
      </c>
      <c r="E22">
        <v>0</v>
      </c>
      <c r="I22" s="2">
        <f t="shared" ref="I22:I85" si="2">J22+$B$23</f>
        <v>2</v>
      </c>
      <c r="J22">
        <f>(($B$23+E24)-$B$23)</f>
        <v>2</v>
      </c>
      <c r="L22" s="3">
        <f t="shared" ref="L22:L85" si="3">J22*EXP((($B$19+$B$12)/$B$13))*(1-$B$21)*(($B$21)^I22)*(_xlfn.POISSON.DIST(I22,$B$20,1))</f>
        <v>1.0092873332962604E-3</v>
      </c>
    </row>
    <row r="23" spans="1:13" x14ac:dyDescent="0.35">
      <c r="A23" t="s">
        <v>5</v>
      </c>
      <c r="B23">
        <v>0</v>
      </c>
      <c r="E23">
        <v>1</v>
      </c>
      <c r="I23" s="2">
        <f t="shared" si="2"/>
        <v>3</v>
      </c>
      <c r="J23">
        <f>(($B$23+E25)-$B$23)</f>
        <v>3</v>
      </c>
      <c r="L23" s="3">
        <f t="shared" si="3"/>
        <v>2.8043683859578141E-3</v>
      </c>
    </row>
    <row r="24" spans="1:13" x14ac:dyDescent="0.35">
      <c r="E24">
        <v>2</v>
      </c>
      <c r="I24" s="2">
        <f t="shared" si="2"/>
        <v>4</v>
      </c>
      <c r="J24">
        <f>(($B$23+E26)-$B$23)</f>
        <v>4</v>
      </c>
      <c r="L24" s="3">
        <f t="shared" si="3"/>
        <v>5.5035585272028625E-3</v>
      </c>
    </row>
    <row r="25" spans="1:13" x14ac:dyDescent="0.35">
      <c r="A25" t="s">
        <v>3</v>
      </c>
      <c r="B25" s="1">
        <f>B1*((B2+B5)*(B8/B22) + B8*(B4*B13 + B3*B10*B22) + B6*((B22/2) + B23 -B14) + B7*((B8/B22)*M20))</f>
        <v>1409527.1906461832</v>
      </c>
      <c r="E25">
        <v>3</v>
      </c>
      <c r="I25" s="2">
        <f t="shared" si="2"/>
        <v>5</v>
      </c>
      <c r="J25">
        <f t="shared" ref="J25:J88" si="4">(($B$23+E27)-$B$23)</f>
        <v>5</v>
      </c>
      <c r="L25" s="3">
        <f t="shared" si="3"/>
        <v>8.6857609976469657E-3</v>
      </c>
    </row>
    <row r="26" spans="1:13" x14ac:dyDescent="0.35">
      <c r="E26">
        <v>4</v>
      </c>
      <c r="I26" s="2">
        <f t="shared" si="2"/>
        <v>6</v>
      </c>
      <c r="J26">
        <f t="shared" si="4"/>
        <v>6</v>
      </c>
      <c r="L26" s="3">
        <f t="shared" si="3"/>
        <v>1.1897109511485782E-2</v>
      </c>
    </row>
    <row r="27" spans="1:13" x14ac:dyDescent="0.35">
      <c r="E27">
        <v>5</v>
      </c>
      <c r="I27" s="2">
        <f t="shared" si="2"/>
        <v>7</v>
      </c>
      <c r="J27">
        <f t="shared" si="4"/>
        <v>7</v>
      </c>
      <c r="L27" s="3">
        <f t="shared" si="3"/>
        <v>1.4874635855710526E-2</v>
      </c>
    </row>
    <row r="28" spans="1:13" x14ac:dyDescent="0.35">
      <c r="A28" t="s">
        <v>8</v>
      </c>
      <c r="B28">
        <f>B13+B11+(B22*B10)+B12</f>
        <v>0.44323427329441967</v>
      </c>
      <c r="E28">
        <v>6</v>
      </c>
      <c r="I28" s="2">
        <f t="shared" si="2"/>
        <v>8</v>
      </c>
      <c r="J28">
        <f t="shared" si="4"/>
        <v>8</v>
      </c>
      <c r="L28" s="3">
        <f t="shared" si="3"/>
        <v>1.7563588639829833E-2</v>
      </c>
    </row>
    <row r="29" spans="1:13" x14ac:dyDescent="0.35">
      <c r="A29" t="s">
        <v>9</v>
      </c>
      <c r="B29">
        <f>B28*B8</f>
        <v>443.23427329441967</v>
      </c>
      <c r="E29">
        <v>7</v>
      </c>
      <c r="I29" s="2">
        <f t="shared" si="2"/>
        <v>9</v>
      </c>
      <c r="J29">
        <f t="shared" si="4"/>
        <v>9</v>
      </c>
      <c r="L29" s="3">
        <f t="shared" si="3"/>
        <v>2.0023793486076698E-2</v>
      </c>
    </row>
    <row r="30" spans="1:13" x14ac:dyDescent="0.35">
      <c r="E30">
        <v>8</v>
      </c>
      <c r="I30" s="2">
        <f t="shared" si="2"/>
        <v>10</v>
      </c>
      <c r="J30">
        <f t="shared" si="4"/>
        <v>10</v>
      </c>
      <c r="L30" s="3">
        <f t="shared" si="3"/>
        <v>2.2339538290814337E-2</v>
      </c>
    </row>
    <row r="31" spans="1:13" x14ac:dyDescent="0.35">
      <c r="A31" t="s">
        <v>28</v>
      </c>
      <c r="B31">
        <f>INT((B11*B32)/((1-B32)*B10))</f>
        <v>342</v>
      </c>
      <c r="E31">
        <v>9</v>
      </c>
      <c r="I31" s="2">
        <f t="shared" si="2"/>
        <v>11</v>
      </c>
      <c r="J31">
        <f t="shared" si="4"/>
        <v>11</v>
      </c>
      <c r="L31" s="3">
        <f t="shared" si="3"/>
        <v>2.4575795940075983E-2</v>
      </c>
    </row>
    <row r="32" spans="1:13" x14ac:dyDescent="0.35">
      <c r="A32" t="s">
        <v>29</v>
      </c>
      <c r="B32">
        <f>(B1*B8*B10)/B9</f>
        <v>0.5</v>
      </c>
      <c r="E32">
        <v>10</v>
      </c>
      <c r="I32" s="2">
        <f t="shared" si="2"/>
        <v>12</v>
      </c>
      <c r="J32">
        <f t="shared" si="4"/>
        <v>12</v>
      </c>
      <c r="L32" s="3">
        <f t="shared" si="3"/>
        <v>2.677077017327853E-2</v>
      </c>
    </row>
    <row r="33" spans="5:12" x14ac:dyDescent="0.35">
      <c r="E33">
        <v>11</v>
      </c>
      <c r="I33" s="2">
        <f t="shared" si="2"/>
        <v>13</v>
      </c>
      <c r="J33">
        <f t="shared" si="4"/>
        <v>13</v>
      </c>
      <c r="L33" s="3">
        <f t="shared" si="3"/>
        <v>2.8943215524329175E-2</v>
      </c>
    </row>
    <row r="34" spans="5:12" x14ac:dyDescent="0.35">
      <c r="E34">
        <v>12</v>
      </c>
      <c r="I34" s="2">
        <f t="shared" si="2"/>
        <v>14</v>
      </c>
      <c r="J34">
        <f t="shared" si="4"/>
        <v>14</v>
      </c>
      <c r="L34" s="3">
        <f t="shared" si="3"/>
        <v>3.1101149836369642E-2</v>
      </c>
    </row>
    <row r="35" spans="5:12" x14ac:dyDescent="0.35">
      <c r="E35">
        <v>13</v>
      </c>
      <c r="I35" s="2">
        <f t="shared" si="2"/>
        <v>15</v>
      </c>
      <c r="J35">
        <f t="shared" si="4"/>
        <v>15</v>
      </c>
      <c r="L35" s="3">
        <f t="shared" si="3"/>
        <v>3.324763945080144E-2</v>
      </c>
    </row>
    <row r="36" spans="5:12" x14ac:dyDescent="0.35">
      <c r="E36">
        <v>14</v>
      </c>
      <c r="I36" s="2">
        <f t="shared" si="2"/>
        <v>16</v>
      </c>
      <c r="J36">
        <f t="shared" si="4"/>
        <v>16</v>
      </c>
      <c r="L36" s="3">
        <f t="shared" si="3"/>
        <v>3.5383760400550079E-2</v>
      </c>
    </row>
    <row r="37" spans="5:12" x14ac:dyDescent="0.35">
      <c r="E37">
        <v>15</v>
      </c>
      <c r="I37" s="2">
        <f t="shared" si="2"/>
        <v>17</v>
      </c>
      <c r="J37">
        <f t="shared" si="4"/>
        <v>17</v>
      </c>
      <c r="L37" s="3">
        <f t="shared" si="3"/>
        <v>3.7509874331772934E-2</v>
      </c>
    </row>
    <row r="38" spans="5:12" x14ac:dyDescent="0.35">
      <c r="E38">
        <v>16</v>
      </c>
      <c r="I38" s="2">
        <f t="shared" si="2"/>
        <v>18</v>
      </c>
      <c r="J38">
        <f t="shared" si="4"/>
        <v>18</v>
      </c>
      <c r="L38" s="3">
        <f t="shared" si="3"/>
        <v>3.9626110239249085E-2</v>
      </c>
    </row>
    <row r="39" spans="5:12" x14ac:dyDescent="0.35">
      <c r="E39">
        <v>17</v>
      </c>
      <c r="I39" s="2">
        <f t="shared" si="2"/>
        <v>19</v>
      </c>
      <c r="J39">
        <f t="shared" si="4"/>
        <v>19</v>
      </c>
      <c r="L39" s="3">
        <f t="shared" si="3"/>
        <v>4.1732527555603555E-2</v>
      </c>
    </row>
    <row r="40" spans="5:12" x14ac:dyDescent="0.35">
      <c r="E40">
        <v>18</v>
      </c>
      <c r="I40" s="2">
        <f t="shared" si="2"/>
        <v>20</v>
      </c>
      <c r="J40">
        <f t="shared" si="4"/>
        <v>20</v>
      </c>
      <c r="L40" s="3">
        <f t="shared" si="3"/>
        <v>4.3829166413554006E-2</v>
      </c>
    </row>
    <row r="41" spans="5:12" x14ac:dyDescent="0.35">
      <c r="E41">
        <v>19</v>
      </c>
      <c r="I41" s="2">
        <f t="shared" si="2"/>
        <v>21</v>
      </c>
      <c r="J41">
        <f t="shared" si="4"/>
        <v>21</v>
      </c>
      <c r="L41" s="3">
        <f t="shared" si="3"/>
        <v>4.5916061900589285E-2</v>
      </c>
    </row>
    <row r="42" spans="5:12" x14ac:dyDescent="0.35">
      <c r="E42">
        <v>20</v>
      </c>
      <c r="I42" s="2">
        <f t="shared" si="2"/>
        <v>22</v>
      </c>
      <c r="J42">
        <f t="shared" si="4"/>
        <v>22</v>
      </c>
      <c r="L42" s="3">
        <f t="shared" si="3"/>
        <v>4.7993247809959692E-2</v>
      </c>
    </row>
    <row r="43" spans="5:12" x14ac:dyDescent="0.35">
      <c r="E43">
        <v>21</v>
      </c>
      <c r="I43" s="2">
        <f t="shared" si="2"/>
        <v>23</v>
      </c>
      <c r="J43">
        <f t="shared" si="4"/>
        <v>23</v>
      </c>
      <c r="L43" s="3">
        <f t="shared" si="3"/>
        <v>5.0060757562574401E-2</v>
      </c>
    </row>
    <row r="44" spans="5:12" x14ac:dyDescent="0.35">
      <c r="E44">
        <v>22</v>
      </c>
      <c r="I44" s="2">
        <f t="shared" si="2"/>
        <v>24</v>
      </c>
      <c r="J44">
        <f t="shared" si="4"/>
        <v>24</v>
      </c>
      <c r="L44" s="3">
        <f t="shared" si="3"/>
        <v>5.2118624419882652E-2</v>
      </c>
    </row>
    <row r="45" spans="5:12" x14ac:dyDescent="0.35">
      <c r="E45">
        <v>23</v>
      </c>
      <c r="I45" s="2">
        <f t="shared" si="2"/>
        <v>25</v>
      </c>
      <c r="J45">
        <f t="shared" si="4"/>
        <v>25</v>
      </c>
      <c r="L45" s="3">
        <f t="shared" si="3"/>
        <v>5.4166881530404165E-2</v>
      </c>
    </row>
    <row r="46" spans="5:12" x14ac:dyDescent="0.35">
      <c r="E46">
        <v>24</v>
      </c>
      <c r="I46" s="2">
        <f t="shared" si="2"/>
        <v>26</v>
      </c>
      <c r="J46">
        <f t="shared" si="4"/>
        <v>26</v>
      </c>
      <c r="L46" s="3">
        <f t="shared" si="3"/>
        <v>5.620556193953713E-2</v>
      </c>
    </row>
    <row r="47" spans="5:12" x14ac:dyDescent="0.35">
      <c r="E47">
        <v>25</v>
      </c>
      <c r="I47" s="2">
        <f t="shared" si="2"/>
        <v>27</v>
      </c>
      <c r="J47">
        <f t="shared" si="4"/>
        <v>27</v>
      </c>
      <c r="L47" s="3">
        <f t="shared" si="3"/>
        <v>5.8234698591706553E-2</v>
      </c>
    </row>
    <row r="48" spans="5:12" x14ac:dyDescent="0.35">
      <c r="E48">
        <v>26</v>
      </c>
      <c r="I48" s="2">
        <f t="shared" si="2"/>
        <v>28</v>
      </c>
      <c r="J48">
        <f t="shared" si="4"/>
        <v>28</v>
      </c>
      <c r="L48" s="3">
        <f t="shared" si="3"/>
        <v>6.0254324330997075E-2</v>
      </c>
    </row>
    <row r="49" spans="5:12" x14ac:dyDescent="0.35">
      <c r="E49">
        <v>27</v>
      </c>
      <c r="I49" s="2">
        <f t="shared" si="2"/>
        <v>29</v>
      </c>
      <c r="J49">
        <f t="shared" si="4"/>
        <v>29</v>
      </c>
      <c r="L49" s="3">
        <f t="shared" si="3"/>
        <v>6.2264471901500112E-2</v>
      </c>
    </row>
    <row r="50" spans="5:12" x14ac:dyDescent="0.35">
      <c r="E50">
        <v>28</v>
      </c>
      <c r="I50" s="2">
        <f t="shared" si="2"/>
        <v>30</v>
      </c>
      <c r="J50">
        <f t="shared" si="4"/>
        <v>30</v>
      </c>
      <c r="L50" s="3">
        <f t="shared" si="3"/>
        <v>6.4265173947609125E-2</v>
      </c>
    </row>
    <row r="51" spans="5:12" x14ac:dyDescent="0.35">
      <c r="E51">
        <v>29</v>
      </c>
      <c r="I51" s="2">
        <f t="shared" si="2"/>
        <v>31</v>
      </c>
      <c r="J51">
        <f t="shared" si="4"/>
        <v>31</v>
      </c>
      <c r="L51" s="3">
        <f t="shared" si="3"/>
        <v>6.625646301430535E-2</v>
      </c>
    </row>
    <row r="52" spans="5:12" x14ac:dyDescent="0.35">
      <c r="E52">
        <v>30</v>
      </c>
      <c r="I52" s="2">
        <f t="shared" si="2"/>
        <v>32</v>
      </c>
      <c r="J52">
        <f t="shared" si="4"/>
        <v>32</v>
      </c>
      <c r="L52" s="3">
        <f t="shared" si="3"/>
        <v>6.8238371547441182E-2</v>
      </c>
    </row>
    <row r="53" spans="5:12" x14ac:dyDescent="0.35">
      <c r="E53">
        <v>31</v>
      </c>
      <c r="I53" s="2">
        <f t="shared" si="2"/>
        <v>33</v>
      </c>
      <c r="J53">
        <f t="shared" si="4"/>
        <v>33</v>
      </c>
      <c r="L53" s="3">
        <f t="shared" si="3"/>
        <v>7.0210931894022804E-2</v>
      </c>
    </row>
    <row r="54" spans="5:12" x14ac:dyDescent="0.35">
      <c r="E54">
        <v>32</v>
      </c>
      <c r="I54" s="2">
        <f t="shared" si="2"/>
        <v>34</v>
      </c>
      <c r="J54">
        <f t="shared" si="4"/>
        <v>34</v>
      </c>
      <c r="L54" s="3">
        <f t="shared" si="3"/>
        <v>7.2174176302491747E-2</v>
      </c>
    </row>
    <row r="55" spans="5:12" x14ac:dyDescent="0.35">
      <c r="E55">
        <v>33</v>
      </c>
      <c r="I55" s="2">
        <f t="shared" si="2"/>
        <v>35</v>
      </c>
      <c r="J55">
        <f t="shared" si="4"/>
        <v>35</v>
      </c>
      <c r="L55" s="3">
        <f t="shared" si="3"/>
        <v>7.4128136923005919E-2</v>
      </c>
    </row>
    <row r="56" spans="5:12" x14ac:dyDescent="0.35">
      <c r="E56">
        <v>34</v>
      </c>
      <c r="I56" s="2">
        <f t="shared" si="2"/>
        <v>36</v>
      </c>
      <c r="J56">
        <f t="shared" si="4"/>
        <v>36</v>
      </c>
      <c r="L56" s="3">
        <f t="shared" si="3"/>
        <v>7.6072845807719641E-2</v>
      </c>
    </row>
    <row r="57" spans="5:12" x14ac:dyDescent="0.35">
      <c r="E57">
        <v>35</v>
      </c>
      <c r="I57" s="2">
        <f t="shared" si="2"/>
        <v>37</v>
      </c>
      <c r="J57">
        <f t="shared" si="4"/>
        <v>37</v>
      </c>
      <c r="L57" s="3">
        <f t="shared" si="3"/>
        <v>7.8008334911063043E-2</v>
      </c>
    </row>
    <row r="58" spans="5:12" x14ac:dyDescent="0.35">
      <c r="E58">
        <v>36</v>
      </c>
      <c r="I58" s="2">
        <f t="shared" si="2"/>
        <v>38</v>
      </c>
      <c r="J58">
        <f t="shared" si="4"/>
        <v>38</v>
      </c>
      <c r="L58" s="3">
        <f t="shared" si="3"/>
        <v>7.993463609002073E-2</v>
      </c>
    </row>
    <row r="59" spans="5:12" x14ac:dyDescent="0.35">
      <c r="E59">
        <v>37</v>
      </c>
      <c r="I59" s="2">
        <f t="shared" si="2"/>
        <v>39</v>
      </c>
      <c r="J59">
        <f t="shared" si="4"/>
        <v>39</v>
      </c>
      <c r="L59" s="3">
        <f t="shared" si="3"/>
        <v>8.1851781104409591E-2</v>
      </c>
    </row>
    <row r="60" spans="5:12" x14ac:dyDescent="0.35">
      <c r="E60">
        <v>38</v>
      </c>
      <c r="I60" s="2">
        <f t="shared" si="2"/>
        <v>40</v>
      </c>
      <c r="J60">
        <f t="shared" si="4"/>
        <v>40</v>
      </c>
      <c r="L60" s="3">
        <f t="shared" si="3"/>
        <v>8.3759801617155821E-2</v>
      </c>
    </row>
    <row r="61" spans="5:12" x14ac:dyDescent="0.35">
      <c r="E61">
        <v>39</v>
      </c>
      <c r="I61" s="2">
        <f t="shared" si="2"/>
        <v>41</v>
      </c>
      <c r="J61">
        <f t="shared" si="4"/>
        <v>41</v>
      </c>
      <c r="L61" s="3">
        <f t="shared" si="3"/>
        <v>8.5658729194571417E-2</v>
      </c>
    </row>
    <row r="62" spans="5:12" x14ac:dyDescent="0.35">
      <c r="E62">
        <v>40</v>
      </c>
      <c r="I62" s="2">
        <f t="shared" si="2"/>
        <v>42</v>
      </c>
      <c r="J62">
        <f t="shared" si="4"/>
        <v>42</v>
      </c>
      <c r="L62" s="3">
        <f t="shared" si="3"/>
        <v>8.7548595306629631E-2</v>
      </c>
    </row>
    <row r="63" spans="5:12" x14ac:dyDescent="0.35">
      <c r="E63">
        <v>41</v>
      </c>
      <c r="I63" s="2">
        <f t="shared" si="2"/>
        <v>43</v>
      </c>
      <c r="J63">
        <f t="shared" si="4"/>
        <v>43</v>
      </c>
      <c r="L63" s="3">
        <f t="shared" si="3"/>
        <v>8.9429431327239753E-2</v>
      </c>
    </row>
    <row r="64" spans="5:12" x14ac:dyDescent="0.35">
      <c r="E64">
        <v>42</v>
      </c>
      <c r="I64" s="2">
        <f t="shared" si="2"/>
        <v>44</v>
      </c>
      <c r="J64">
        <f t="shared" si="4"/>
        <v>44</v>
      </c>
      <c r="L64" s="3">
        <f t="shared" si="3"/>
        <v>9.1301268534521335E-2</v>
      </c>
    </row>
    <row r="65" spans="5:12" x14ac:dyDescent="0.35">
      <c r="E65">
        <v>43</v>
      </c>
      <c r="I65" s="2">
        <f t="shared" si="2"/>
        <v>45</v>
      </c>
      <c r="J65">
        <f t="shared" si="4"/>
        <v>45</v>
      </c>
      <c r="L65" s="3">
        <f t="shared" si="3"/>
        <v>9.3164138111077377E-2</v>
      </c>
    </row>
    <row r="66" spans="5:12" x14ac:dyDescent="0.35">
      <c r="E66">
        <v>44</v>
      </c>
      <c r="I66" s="2">
        <f t="shared" si="2"/>
        <v>46</v>
      </c>
      <c r="J66">
        <f t="shared" si="4"/>
        <v>46</v>
      </c>
      <c r="L66" s="3">
        <f t="shared" si="3"/>
        <v>9.5018071144266983E-2</v>
      </c>
    </row>
    <row r="67" spans="5:12" x14ac:dyDescent="0.35">
      <c r="E67">
        <v>45</v>
      </c>
      <c r="I67" s="2">
        <f t="shared" si="2"/>
        <v>47</v>
      </c>
      <c r="J67">
        <f t="shared" si="4"/>
        <v>47</v>
      </c>
      <c r="L67" s="3">
        <f t="shared" si="3"/>
        <v>9.6863098626477157E-2</v>
      </c>
    </row>
    <row r="68" spans="5:12" x14ac:dyDescent="0.35">
      <c r="E68">
        <v>46</v>
      </c>
      <c r="I68" s="2">
        <f t="shared" si="2"/>
        <v>48</v>
      </c>
      <c r="J68">
        <f t="shared" si="4"/>
        <v>48</v>
      </c>
      <c r="L68" s="3">
        <f t="shared" si="3"/>
        <v>9.8699251455393822E-2</v>
      </c>
    </row>
    <row r="69" spans="5:12" x14ac:dyDescent="0.35">
      <c r="E69">
        <v>47</v>
      </c>
      <c r="I69" s="2">
        <f t="shared" si="2"/>
        <v>49</v>
      </c>
      <c r="J69">
        <f t="shared" si="4"/>
        <v>49</v>
      </c>
      <c r="L69" s="3">
        <f t="shared" si="3"/>
        <v>0.10052656043427229</v>
      </c>
    </row>
    <row r="70" spans="5:12" x14ac:dyDescent="0.35">
      <c r="E70">
        <v>48</v>
      </c>
      <c r="I70" s="2">
        <f t="shared" si="2"/>
        <v>50</v>
      </c>
      <c r="J70">
        <f t="shared" si="4"/>
        <v>50</v>
      </c>
      <c r="L70" s="3">
        <f t="shared" si="3"/>
        <v>0.10234505627220684</v>
      </c>
    </row>
    <row r="71" spans="5:12" x14ac:dyDescent="0.35">
      <c r="E71">
        <v>49</v>
      </c>
      <c r="I71" s="2">
        <f t="shared" si="2"/>
        <v>51</v>
      </c>
      <c r="J71">
        <f t="shared" si="4"/>
        <v>51</v>
      </c>
      <c r="L71" s="3">
        <f t="shared" si="3"/>
        <v>0.10415476958439948</v>
      </c>
    </row>
    <row r="72" spans="5:12" x14ac:dyDescent="0.35">
      <c r="E72">
        <v>50</v>
      </c>
      <c r="I72" s="2">
        <f t="shared" si="2"/>
        <v>52</v>
      </c>
      <c r="J72">
        <f t="shared" si="4"/>
        <v>52</v>
      </c>
      <c r="L72" s="3">
        <f t="shared" si="3"/>
        <v>0.10595573089242816</v>
      </c>
    </row>
    <row r="73" spans="5:12" x14ac:dyDescent="0.35">
      <c r="E73">
        <v>51</v>
      </c>
      <c r="I73" s="2">
        <f t="shared" si="2"/>
        <v>53</v>
      </c>
      <c r="J73">
        <f t="shared" si="4"/>
        <v>53</v>
      </c>
      <c r="L73" s="3">
        <f t="shared" si="3"/>
        <v>0.10774797062451423</v>
      </c>
    </row>
    <row r="74" spans="5:12" x14ac:dyDescent="0.35">
      <c r="E74">
        <v>52</v>
      </c>
      <c r="I74" s="2">
        <f t="shared" si="2"/>
        <v>54</v>
      </c>
      <c r="J74">
        <f t="shared" si="4"/>
        <v>54</v>
      </c>
      <c r="L74" s="3">
        <f t="shared" si="3"/>
        <v>0.10953151911578891</v>
      </c>
    </row>
    <row r="75" spans="5:12" x14ac:dyDescent="0.35">
      <c r="E75">
        <v>53</v>
      </c>
      <c r="I75" s="2">
        <f t="shared" si="2"/>
        <v>55</v>
      </c>
      <c r="J75">
        <f t="shared" si="4"/>
        <v>55</v>
      </c>
      <c r="L75" s="3">
        <f t="shared" si="3"/>
        <v>0.11130640660855948</v>
      </c>
    </row>
    <row r="76" spans="5:12" x14ac:dyDescent="0.35">
      <c r="E76">
        <v>54</v>
      </c>
      <c r="I76" s="2">
        <f t="shared" si="2"/>
        <v>56</v>
      </c>
      <c r="J76">
        <f t="shared" si="4"/>
        <v>56</v>
      </c>
      <c r="L76" s="3">
        <f t="shared" si="3"/>
        <v>0.11307266325257424</v>
      </c>
    </row>
    <row r="77" spans="5:12" x14ac:dyDescent="0.35">
      <c r="E77">
        <v>55</v>
      </c>
      <c r="I77" s="2">
        <f t="shared" si="2"/>
        <v>57</v>
      </c>
      <c r="J77">
        <f t="shared" si="4"/>
        <v>57</v>
      </c>
      <c r="L77" s="3">
        <f t="shared" si="3"/>
        <v>0.11483031910528713</v>
      </c>
    </row>
    <row r="78" spans="5:12" x14ac:dyDescent="0.35">
      <c r="E78">
        <v>56</v>
      </c>
      <c r="I78" s="2">
        <f t="shared" si="2"/>
        <v>58</v>
      </c>
      <c r="J78">
        <f t="shared" si="4"/>
        <v>58</v>
      </c>
      <c r="L78" s="3">
        <f t="shared" si="3"/>
        <v>0.11657940413212159</v>
      </c>
    </row>
    <row r="79" spans="5:12" x14ac:dyDescent="0.35">
      <c r="E79">
        <v>57</v>
      </c>
      <c r="I79" s="2">
        <f t="shared" si="2"/>
        <v>59</v>
      </c>
      <c r="J79">
        <f t="shared" si="4"/>
        <v>59</v>
      </c>
      <c r="L79" s="3">
        <f t="shared" si="3"/>
        <v>0.11831994820673325</v>
      </c>
    </row>
    <row r="80" spans="5:12" x14ac:dyDescent="0.35">
      <c r="E80">
        <v>58</v>
      </c>
      <c r="I80" s="2">
        <f t="shared" si="2"/>
        <v>60</v>
      </c>
      <c r="J80">
        <f t="shared" si="4"/>
        <v>60</v>
      </c>
      <c r="L80" s="3">
        <f t="shared" si="3"/>
        <v>0.12005198111127265</v>
      </c>
    </row>
    <row r="81" spans="5:12" x14ac:dyDescent="0.35">
      <c r="E81">
        <v>59</v>
      </c>
      <c r="I81" s="2">
        <f t="shared" si="2"/>
        <v>61</v>
      </c>
      <c r="J81">
        <f t="shared" si="4"/>
        <v>61</v>
      </c>
      <c r="L81" s="3">
        <f t="shared" si="3"/>
        <v>0.12177553253664657</v>
      </c>
    </row>
    <row r="82" spans="5:12" x14ac:dyDescent="0.35">
      <c r="E82">
        <v>60</v>
      </c>
      <c r="I82" s="2">
        <f t="shared" si="2"/>
        <v>62</v>
      </c>
      <c r="J82">
        <f t="shared" si="4"/>
        <v>62</v>
      </c>
      <c r="L82" s="3">
        <f t="shared" si="3"/>
        <v>0.12349063208277901</v>
      </c>
    </row>
    <row r="83" spans="5:12" x14ac:dyDescent="0.35">
      <c r="E83">
        <v>61</v>
      </c>
      <c r="I83" s="2">
        <f t="shared" si="2"/>
        <v>63</v>
      </c>
      <c r="J83">
        <f t="shared" si="4"/>
        <v>63</v>
      </c>
      <c r="L83" s="3">
        <f t="shared" si="3"/>
        <v>0.12519730925887132</v>
      </c>
    </row>
    <row r="84" spans="5:12" x14ac:dyDescent="0.35">
      <c r="E84">
        <v>62</v>
      </c>
      <c r="I84" s="2">
        <f t="shared" si="2"/>
        <v>64</v>
      </c>
      <c r="J84">
        <f t="shared" si="4"/>
        <v>64</v>
      </c>
      <c r="L84" s="3">
        <f t="shared" si="3"/>
        <v>0.12689559348366167</v>
      </c>
    </row>
    <row r="85" spans="5:12" x14ac:dyDescent="0.35">
      <c r="E85">
        <v>63</v>
      </c>
      <c r="I85" s="2">
        <f t="shared" si="2"/>
        <v>65</v>
      </c>
      <c r="J85">
        <f t="shared" si="4"/>
        <v>65</v>
      </c>
      <c r="L85" s="3">
        <f t="shared" si="3"/>
        <v>0.12858551408568381</v>
      </c>
    </row>
    <row r="86" spans="5:12" x14ac:dyDescent="0.35">
      <c r="E86">
        <v>64</v>
      </c>
      <c r="I86" s="2">
        <f t="shared" ref="I86:I120" si="5">J86+$B$23</f>
        <v>66</v>
      </c>
      <c r="J86">
        <f t="shared" si="4"/>
        <v>66</v>
      </c>
      <c r="L86" s="3">
        <f t="shared" ref="L86:L120" si="6">J86*EXP((($B$19+$B$12)/$B$13))*(1-$B$21)*(($B$21)^I86)*(_xlfn.POISSON.DIST(I86,$B$20,1))</f>
        <v>0.13026710030352515</v>
      </c>
    </row>
    <row r="87" spans="5:12" x14ac:dyDescent="0.35">
      <c r="E87">
        <v>65</v>
      </c>
      <c r="I87" s="2">
        <f t="shared" si="5"/>
        <v>67</v>
      </c>
      <c r="J87">
        <f t="shared" si="4"/>
        <v>67</v>
      </c>
      <c r="L87" s="3">
        <f t="shared" si="6"/>
        <v>0.13194038128608382</v>
      </c>
    </row>
    <row r="88" spans="5:12" x14ac:dyDescent="0.35">
      <c r="E88">
        <v>66</v>
      </c>
      <c r="I88" s="2">
        <f t="shared" si="5"/>
        <v>68</v>
      </c>
      <c r="J88">
        <f t="shared" si="4"/>
        <v>68</v>
      </c>
      <c r="L88" s="3">
        <f t="shared" si="6"/>
        <v>0.13360538609282574</v>
      </c>
    </row>
    <row r="89" spans="5:12" x14ac:dyDescent="0.35">
      <c r="E89">
        <v>67</v>
      </c>
      <c r="I89" s="2">
        <f t="shared" si="5"/>
        <v>69</v>
      </c>
      <c r="J89">
        <f t="shared" ref="J89:J120" si="7">(($B$23+E91)-$B$23)</f>
        <v>69</v>
      </c>
      <c r="L89" s="3">
        <f t="shared" si="6"/>
        <v>0.13526214369404019</v>
      </c>
    </row>
    <row r="90" spans="5:12" x14ac:dyDescent="0.35">
      <c r="E90">
        <v>68</v>
      </c>
      <c r="I90" s="2">
        <f t="shared" si="5"/>
        <v>70</v>
      </c>
      <c r="J90">
        <f t="shared" si="7"/>
        <v>70</v>
      </c>
      <c r="L90" s="3">
        <f t="shared" si="6"/>
        <v>0.13691068297109507</v>
      </c>
    </row>
    <row r="91" spans="5:12" x14ac:dyDescent="0.35">
      <c r="E91">
        <v>69</v>
      </c>
      <c r="I91" s="2">
        <f t="shared" si="5"/>
        <v>71</v>
      </c>
      <c r="J91">
        <f t="shared" si="7"/>
        <v>71</v>
      </c>
      <c r="L91" s="3">
        <f t="shared" si="6"/>
        <v>0.13855103271669167</v>
      </c>
    </row>
    <row r="92" spans="5:12" x14ac:dyDescent="0.35">
      <c r="E92">
        <v>70</v>
      </c>
      <c r="I92" s="2">
        <f t="shared" si="5"/>
        <v>72</v>
      </c>
      <c r="J92">
        <f t="shared" si="7"/>
        <v>72</v>
      </c>
      <c r="L92" s="3">
        <f t="shared" si="6"/>
        <v>0.14018322163511801</v>
      </c>
    </row>
    <row r="93" spans="5:12" x14ac:dyDescent="0.35">
      <c r="E93">
        <v>71</v>
      </c>
      <c r="I93" s="2">
        <f t="shared" si="5"/>
        <v>73</v>
      </c>
      <c r="J93">
        <f t="shared" si="7"/>
        <v>73</v>
      </c>
      <c r="L93" s="3">
        <f t="shared" si="6"/>
        <v>0.14180727834250254</v>
      </c>
    </row>
    <row r="94" spans="5:12" x14ac:dyDescent="0.35">
      <c r="E94">
        <v>72</v>
      </c>
      <c r="I94" s="2">
        <f t="shared" si="5"/>
        <v>74</v>
      </c>
      <c r="J94">
        <f t="shared" si="7"/>
        <v>74</v>
      </c>
      <c r="L94" s="3">
        <f t="shared" si="6"/>
        <v>0.1434232313670662</v>
      </c>
    </row>
    <row r="95" spans="5:12" x14ac:dyDescent="0.35">
      <c r="E95">
        <v>73</v>
      </c>
      <c r="I95" s="2">
        <f t="shared" si="5"/>
        <v>75</v>
      </c>
      <c r="J95">
        <f t="shared" si="7"/>
        <v>75</v>
      </c>
      <c r="L95" s="3">
        <f t="shared" si="6"/>
        <v>0.14503110914937414</v>
      </c>
    </row>
    <row r="96" spans="5:12" x14ac:dyDescent="0.35">
      <c r="E96">
        <v>74</v>
      </c>
      <c r="I96" s="2">
        <f t="shared" si="5"/>
        <v>76</v>
      </c>
      <c r="J96">
        <f t="shared" si="7"/>
        <v>76</v>
      </c>
      <c r="L96" s="3">
        <f t="shared" si="6"/>
        <v>0.14663094004258703</v>
      </c>
    </row>
    <row r="97" spans="5:12" x14ac:dyDescent="0.35">
      <c r="E97">
        <v>75</v>
      </c>
      <c r="I97" s="2">
        <f t="shared" si="5"/>
        <v>77</v>
      </c>
      <c r="J97">
        <f t="shared" si="7"/>
        <v>77</v>
      </c>
      <c r="L97" s="3">
        <f t="shared" si="6"/>
        <v>0.14822275231271123</v>
      </c>
    </row>
    <row r="98" spans="5:12" x14ac:dyDescent="0.35">
      <c r="E98">
        <v>76</v>
      </c>
      <c r="I98" s="2">
        <f t="shared" si="5"/>
        <v>78</v>
      </c>
      <c r="J98">
        <f t="shared" si="7"/>
        <v>78</v>
      </c>
      <c r="L98" s="3">
        <f t="shared" si="6"/>
        <v>0.14980657413884838</v>
      </c>
    </row>
    <row r="99" spans="5:12" x14ac:dyDescent="0.35">
      <c r="E99">
        <v>77</v>
      </c>
      <c r="I99" s="2">
        <f t="shared" si="5"/>
        <v>79</v>
      </c>
      <c r="J99">
        <f t="shared" si="7"/>
        <v>79</v>
      </c>
      <c r="L99" s="3">
        <f t="shared" si="6"/>
        <v>0.15138243361344469</v>
      </c>
    </row>
    <row r="100" spans="5:12" x14ac:dyDescent="0.35">
      <c r="E100">
        <v>78</v>
      </c>
      <c r="I100" s="2">
        <f t="shared" si="5"/>
        <v>80</v>
      </c>
      <c r="J100">
        <f t="shared" si="7"/>
        <v>80</v>
      </c>
      <c r="L100" s="3">
        <f t="shared" si="6"/>
        <v>0.15295035874253901</v>
      </c>
    </row>
    <row r="101" spans="5:12" x14ac:dyDescent="0.35">
      <c r="E101">
        <v>79</v>
      </c>
      <c r="I101" s="2">
        <f t="shared" si="5"/>
        <v>81</v>
      </c>
      <c r="J101">
        <f t="shared" si="7"/>
        <v>81</v>
      </c>
      <c r="L101" s="3">
        <f t="shared" si="6"/>
        <v>0.15451037744601046</v>
      </c>
    </row>
    <row r="102" spans="5:12" x14ac:dyDescent="0.35">
      <c r="E102">
        <v>80</v>
      </c>
      <c r="I102" s="2">
        <f t="shared" si="5"/>
        <v>82</v>
      </c>
      <c r="J102">
        <f t="shared" si="7"/>
        <v>82</v>
      </c>
      <c r="L102" s="3">
        <f t="shared" si="6"/>
        <v>0.15606251755782546</v>
      </c>
    </row>
    <row r="103" spans="5:12" x14ac:dyDescent="0.35">
      <c r="E103">
        <v>81</v>
      </c>
      <c r="I103" s="2">
        <f t="shared" si="5"/>
        <v>83</v>
      </c>
      <c r="J103">
        <f t="shared" si="7"/>
        <v>83</v>
      </c>
      <c r="L103" s="3">
        <f t="shared" si="6"/>
        <v>0.15760680682628408</v>
      </c>
    </row>
    <row r="104" spans="5:12" x14ac:dyDescent="0.35">
      <c r="E104">
        <v>82</v>
      </c>
      <c r="I104" s="2">
        <f t="shared" si="5"/>
        <v>84</v>
      </c>
      <c r="J104">
        <f t="shared" si="7"/>
        <v>84</v>
      </c>
      <c r="L104" s="3">
        <f t="shared" si="6"/>
        <v>0.1591432729142653</v>
      </c>
    </row>
    <row r="105" spans="5:12" x14ac:dyDescent="0.35">
      <c r="E105">
        <v>83</v>
      </c>
      <c r="I105" s="2">
        <f t="shared" si="5"/>
        <v>85</v>
      </c>
      <c r="J105">
        <f t="shared" si="7"/>
        <v>85</v>
      </c>
      <c r="L105" s="3">
        <f t="shared" si="6"/>
        <v>0.16067194339947238</v>
      </c>
    </row>
    <row r="106" spans="5:12" x14ac:dyDescent="0.35">
      <c r="E106">
        <v>84</v>
      </c>
      <c r="I106" s="2">
        <f t="shared" si="5"/>
        <v>86</v>
      </c>
      <c r="J106">
        <f t="shared" si="7"/>
        <v>86</v>
      </c>
      <c r="L106" s="3">
        <f t="shared" si="6"/>
        <v>0.16219284577467682</v>
      </c>
    </row>
    <row r="107" spans="5:12" x14ac:dyDescent="0.35">
      <c r="E107">
        <v>85</v>
      </c>
      <c r="I107" s="2">
        <f t="shared" si="5"/>
        <v>87</v>
      </c>
      <c r="J107">
        <f t="shared" si="7"/>
        <v>87</v>
      </c>
      <c r="L107" s="3">
        <f t="shared" si="6"/>
        <v>0.1637060074479619</v>
      </c>
    </row>
    <row r="108" spans="5:12" x14ac:dyDescent="0.35">
      <c r="E108">
        <v>86</v>
      </c>
      <c r="I108" s="2">
        <f t="shared" si="5"/>
        <v>88</v>
      </c>
      <c r="J108">
        <f t="shared" si="7"/>
        <v>88</v>
      </c>
      <c r="L108" s="3">
        <f t="shared" si="6"/>
        <v>0.16521145574296583</v>
      </c>
    </row>
    <row r="109" spans="5:12" x14ac:dyDescent="0.35">
      <c r="E109">
        <v>87</v>
      </c>
      <c r="I109" s="2">
        <f t="shared" si="5"/>
        <v>89</v>
      </c>
      <c r="J109">
        <f t="shared" si="7"/>
        <v>89</v>
      </c>
      <c r="L109" s="3">
        <f t="shared" si="6"/>
        <v>0.16670921789912377</v>
      </c>
    </row>
    <row r="110" spans="5:12" x14ac:dyDescent="0.35">
      <c r="E110">
        <v>88</v>
      </c>
      <c r="I110" s="2">
        <f t="shared" si="5"/>
        <v>90</v>
      </c>
      <c r="J110">
        <f t="shared" si="7"/>
        <v>90</v>
      </c>
      <c r="L110" s="3">
        <f t="shared" si="6"/>
        <v>0.16819932107190957</v>
      </c>
    </row>
    <row r="111" spans="5:12" x14ac:dyDescent="0.35">
      <c r="E111">
        <v>89</v>
      </c>
      <c r="I111" s="2">
        <f t="shared" si="5"/>
        <v>91</v>
      </c>
      <c r="J111">
        <f t="shared" si="7"/>
        <v>91</v>
      </c>
      <c r="L111" s="3">
        <f t="shared" si="6"/>
        <v>0.16968179233307648</v>
      </c>
    </row>
    <row r="112" spans="5:12" x14ac:dyDescent="0.35">
      <c r="E112">
        <v>90</v>
      </c>
      <c r="I112" s="2">
        <f t="shared" si="5"/>
        <v>92</v>
      </c>
      <c r="J112">
        <f t="shared" si="7"/>
        <v>92</v>
      </c>
      <c r="L112" s="3">
        <f t="shared" si="6"/>
        <v>0.17115665867089766</v>
      </c>
    </row>
    <row r="113" spans="5:12" x14ac:dyDescent="0.35">
      <c r="E113">
        <v>91</v>
      </c>
      <c r="I113" s="2">
        <f t="shared" si="5"/>
        <v>93</v>
      </c>
      <c r="J113">
        <f t="shared" si="7"/>
        <v>93</v>
      </c>
      <c r="L113" s="3">
        <f t="shared" si="6"/>
        <v>0.17262394699040559</v>
      </c>
    </row>
    <row r="114" spans="5:12" x14ac:dyDescent="0.35">
      <c r="E114">
        <v>92</v>
      </c>
      <c r="I114" s="2">
        <f t="shared" si="5"/>
        <v>94</v>
      </c>
      <c r="J114">
        <f t="shared" si="7"/>
        <v>94</v>
      </c>
      <c r="L114" s="3">
        <f t="shared" si="6"/>
        <v>0.17408368411363112</v>
      </c>
    </row>
    <row r="115" spans="5:12" x14ac:dyDescent="0.35">
      <c r="E115">
        <v>93</v>
      </c>
      <c r="I115" s="2">
        <f t="shared" si="5"/>
        <v>95</v>
      </c>
      <c r="J115">
        <f t="shared" si="7"/>
        <v>95</v>
      </c>
      <c r="L115" s="3">
        <f t="shared" si="6"/>
        <v>0.1755358967798416</v>
      </c>
    </row>
    <row r="116" spans="5:12" x14ac:dyDescent="0.35">
      <c r="E116">
        <v>94</v>
      </c>
      <c r="I116" s="2">
        <f t="shared" si="5"/>
        <v>96</v>
      </c>
      <c r="J116">
        <f t="shared" si="7"/>
        <v>96</v>
      </c>
      <c r="L116" s="3">
        <f t="shared" si="6"/>
        <v>0.17698061164577866</v>
      </c>
    </row>
    <row r="117" spans="5:12" x14ac:dyDescent="0.35">
      <c r="E117">
        <v>95</v>
      </c>
      <c r="I117" s="2">
        <f t="shared" si="5"/>
        <v>97</v>
      </c>
      <c r="J117">
        <f t="shared" si="7"/>
        <v>97</v>
      </c>
      <c r="L117" s="3">
        <f t="shared" si="6"/>
        <v>0.17841785528589504</v>
      </c>
    </row>
    <row r="118" spans="5:12" x14ac:dyDescent="0.35">
      <c r="E118">
        <v>96</v>
      </c>
      <c r="I118" s="2">
        <f t="shared" si="5"/>
        <v>98</v>
      </c>
      <c r="J118">
        <f t="shared" si="7"/>
        <v>98</v>
      </c>
      <c r="L118" s="3">
        <f t="shared" si="6"/>
        <v>0.17984765419259113</v>
      </c>
    </row>
    <row r="119" spans="5:12" x14ac:dyDescent="0.35">
      <c r="E119">
        <v>97</v>
      </c>
      <c r="I119" s="2">
        <f t="shared" si="5"/>
        <v>99</v>
      </c>
      <c r="J119">
        <f t="shared" si="7"/>
        <v>99</v>
      </c>
      <c r="L119" s="3">
        <f t="shared" si="6"/>
        <v>0.18127003477645046</v>
      </c>
    </row>
    <row r="120" spans="5:12" x14ac:dyDescent="0.35">
      <c r="E120">
        <v>98</v>
      </c>
      <c r="I120" s="2">
        <f t="shared" si="5"/>
        <v>100</v>
      </c>
      <c r="J120">
        <f t="shared" si="7"/>
        <v>100</v>
      </c>
      <c r="L120" s="3">
        <f t="shared" si="6"/>
        <v>0.18268502336647466</v>
      </c>
    </row>
    <row r="121" spans="5:12" x14ac:dyDescent="0.35">
      <c r="E121">
        <v>99</v>
      </c>
    </row>
    <row r="122" spans="5:12" x14ac:dyDescent="0.35">
      <c r="E122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 Shukla</dc:creator>
  <cp:lastModifiedBy>Meet Shukla</cp:lastModifiedBy>
  <dcterms:created xsi:type="dcterms:W3CDTF">2021-07-30T20:04:56Z</dcterms:created>
  <dcterms:modified xsi:type="dcterms:W3CDTF">2021-08-06T20:34:43Z</dcterms:modified>
</cp:coreProperties>
</file>