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C:\Users\Yves\Dropbox\_WHO publishing\03-17 vaccine effectiveness guidance and calculator\"/>
    </mc:Choice>
  </mc:AlternateContent>
  <xr:revisionPtr revIDLastSave="0" documentId="8_{BFA83436-B604-4F25-8514-074141962D76}" xr6:coauthVersionLast="46" xr6:coauthVersionMax="46" xr10:uidLastSave="{00000000-0000-0000-0000-000000000000}"/>
  <bookViews>
    <workbookView xWindow="-96" yWindow="-96" windowWidth="23232" windowHeight="12696" xr2:uid="{0A91AF5C-FE66-4BFF-832B-2C5C47185AAC}"/>
  </bookViews>
  <sheets>
    <sheet name="Welcome" sheetId="4" r:id="rId1"/>
    <sheet name="Cohort" sheetId="2" r:id="rId2"/>
    <sheet name="Casecontrol-TND" sheetId="3" r:id="rId3"/>
    <sheet name="Sheet1" sheetId="1" state="hidden"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2" i="1" l="1"/>
  <c r="C2" i="1"/>
  <c r="B2" i="1"/>
  <c r="H9" i="1"/>
  <c r="E9" i="1"/>
  <c r="D9" i="1"/>
  <c r="I9" i="1" l="1"/>
  <c r="F9" i="1"/>
  <c r="C9" i="1"/>
  <c r="D2" i="1"/>
  <c r="E2" i="1" s="1"/>
  <c r="G2" i="1" s="1"/>
  <c r="H2" i="1" s="1"/>
  <c r="H11" i="2" s="1"/>
  <c r="G9" i="1" l="1"/>
  <c r="N9" i="1" s="1"/>
  <c r="F11" i="3" s="1"/>
  <c r="O9" i="1" l="1"/>
  <c r="F12" i="3" s="1"/>
  <c r="Q9" i="1"/>
  <c r="G11" i="3" s="1"/>
  <c r="T9" i="1"/>
  <c r="H11" i="3" s="1"/>
  <c r="K9" i="1"/>
  <c r="E11" i="3" s="1"/>
  <c r="U9" i="1" l="1"/>
  <c r="H12" i="3" s="1"/>
  <c r="R9" i="1"/>
  <c r="G12" i="3" s="1"/>
  <c r="L9" i="1"/>
  <c r="E12" i="3" s="1"/>
</calcChain>
</file>

<file path=xl/sharedStrings.xml><?xml version="1.0" encoding="utf-8"?>
<sst xmlns="http://schemas.openxmlformats.org/spreadsheetml/2006/main" count="76" uniqueCount="48">
  <si>
    <t>Cohort</t>
  </si>
  <si>
    <t>VE</t>
  </si>
  <si>
    <t>w</t>
  </si>
  <si>
    <t>exp(d)</t>
  </si>
  <si>
    <t>d</t>
  </si>
  <si>
    <t>ARU</t>
  </si>
  <si>
    <t>z/d</t>
  </si>
  <si>
    <t>N</t>
  </si>
  <si>
    <t>case control</t>
  </si>
  <si>
    <t>alpha</t>
  </si>
  <si>
    <t>z</t>
  </si>
  <si>
    <t>Cov_control</t>
  </si>
  <si>
    <t>A</t>
  </si>
  <si>
    <t>C</t>
  </si>
  <si>
    <t>N_case</t>
  </si>
  <si>
    <t>N_control</t>
  </si>
  <si>
    <t>N_Control</t>
  </si>
  <si>
    <t>predicted VE</t>
  </si>
  <si>
    <t>width of desired precision (e.g 0.2=+/- 10%)</t>
  </si>
  <si>
    <t>attack rate among the unvaccinated (e.g. 1%=0.01), could be based on current transmission in community, % of percents who are screened in hospital who are positive, but depends on study details)</t>
  </si>
  <si>
    <t>vaccine effectiveness (e.g. 90%=0.9), could be based on clinical trial results, or adjusted due to past experiences with efficacy vs VE (e.g. challenges with cold chain)</t>
  </si>
  <si>
    <t>cov_control</t>
  </si>
  <si>
    <t>Expected COVID-19 vaccination coverage among controls. (e.g. 30%=0.3)</t>
  </si>
  <si>
    <t>Formula from: O'Neill RT. On sample sizes to estimate the protective efficacy of a vaccine. Stat Med. 1988;7:1279-88. doi: 10.1002/sim.4780071208.</t>
  </si>
  <si>
    <t># of controls per case. Recommended range 1-4 controls per case</t>
  </si>
  <si>
    <t>estimated minimum sample size; should be inflated for planned stratification and post-enrollment exclusion/sensitivity analyses</t>
  </si>
  <si>
    <t>%</t>
  </si>
  <si>
    <t>Expected COVID-19 Vaccine Coverage among Controls</t>
  </si>
  <si>
    <t>Inputs: Fill In white cells</t>
  </si>
  <si>
    <t>Number of Cases</t>
  </si>
  <si>
    <t xml:space="preserve">1 case: 1 control </t>
  </si>
  <si>
    <t>1 case: 2 controls</t>
  </si>
  <si>
    <t>1 case: 3 controls</t>
  </si>
  <si>
    <t>1 case: 4 controls</t>
  </si>
  <si>
    <t>Number  of Controls</t>
  </si>
  <si>
    <t>Estimated minimum sample size</t>
  </si>
  <si>
    <r>
      <t xml:space="preserve">This sample size calculator helps to calculate the sample size for COVID-19 vaccine effectiveness studies, specifically unmatched case-control or test-negative design studies and cohort studies.  It is based on the formulas in O'Neill RT. On sample sizes to estimate the protective efficacy of a vaccine. </t>
    </r>
    <r>
      <rPr>
        <i/>
        <sz val="11"/>
        <color theme="1"/>
        <rFont val="Calibri"/>
        <family val="2"/>
        <scheme val="minor"/>
      </rPr>
      <t>Stat Med</t>
    </r>
    <r>
      <rPr>
        <sz val="11"/>
        <color theme="1"/>
        <rFont val="Calibri"/>
        <family val="2"/>
        <scheme val="minor"/>
      </rPr>
      <t>. 1988;7:1279-88. doi: 10.1002/sim.4780071208.  Please see</t>
    </r>
    <r>
      <rPr>
        <i/>
        <sz val="11"/>
        <color theme="1"/>
        <rFont val="Calibri"/>
        <family val="2"/>
        <scheme val="minor"/>
      </rPr>
      <t xml:space="preserve"> WHO's Evaluation of COVID-19 vaccine effectiveness: interim guidance </t>
    </r>
    <r>
      <rPr>
        <sz val="11"/>
        <color theme="1"/>
        <rFont val="Calibri"/>
        <family val="2"/>
        <scheme val="minor"/>
      </rPr>
      <t xml:space="preserve">for details about how to conduct COVID-19 vaccine effectiveness studies.
The results are the minimum sample sizes and will need to be inflated to account for nonparticipation, stratification, adjustment for effect modifiers and confounding, or exclusion factors that might be identified only after enrolment. We have prefilled in a precision of ± 10%, but this can be adjusted based on local needs and resources. While a wider precision interval will result in a lower required sample size it will also lead to less certainty in the interpretation of the VE estimate and will make secondary analyses that use a subset of the sample more challenging. 
We would like to acknowledge Dr. Qian An of the  Global Immunization Division at the United States Centers for  Disease Control and Prevention in developing this tool. Please send any questions to covidve@who.int. </t>
    </r>
  </si>
  <si>
    <t>Predicted Vaccine  Effectiveness (VE usually ranges  from 50-90%)</t>
  </si>
  <si>
    <r>
      <t xml:space="preserve">Desired precision width (e.g. </t>
    </r>
    <r>
      <rPr>
        <sz val="11"/>
        <color theme="1"/>
        <rFont val="Calibri"/>
        <family val="2"/>
      </rPr>
      <t>10% for ±5%, 20% for ±10%</t>
    </r>
    <r>
      <rPr>
        <sz val="11"/>
        <color theme="1"/>
        <rFont val="Calibri"/>
        <family val="2"/>
        <scheme val="minor"/>
      </rPr>
      <t>)</t>
    </r>
  </si>
  <si>
    <t>Attack rate (%) among the unvaccinated (Attack Rate usually ranges 
  from 1-30% depending on degree of transmission in community)</t>
  </si>
  <si>
    <t>To calculate the minimum sample size for a cohort study, click here.</t>
  </si>
  <si>
    <t>To calculate the minimum sample size for a case-control or test-negative design study, click here.</t>
  </si>
  <si>
    <t>Sample Size Calculator to Calculate Vaccine  Effectiveness (VE) for 
Unmatched Case-Control Studies or Test-Negative Design Studies</t>
  </si>
  <si>
    <t>Sample Size Calculator to calculate Vaccine Effectiveness (VE) for Cohort Studies</t>
  </si>
  <si>
    <r>
      <rPr>
        <sz val="9"/>
        <rFont val="Calibri"/>
        <family val="2"/>
        <scheme val="minor"/>
      </rPr>
      <t xml:space="preserve">© World Health Organization 2021. Some rights reserved. This work is available under the </t>
    </r>
    <r>
      <rPr>
        <u/>
        <sz val="9"/>
        <color rgb="FF0000FF"/>
        <rFont val="Calibri"/>
        <family val="2"/>
        <scheme val="minor"/>
      </rPr>
      <t>CC BY-NC-SA 3.0 IGO</t>
    </r>
    <r>
      <rPr>
        <sz val="9"/>
        <rFont val="Calibri"/>
        <family val="2"/>
        <scheme val="minor"/>
      </rPr>
      <t xml:space="preserve"> licence.</t>
    </r>
  </si>
  <si>
    <t>Desired precision width (e.g. 10% for ±5%, 20% for ±10%)</t>
  </si>
  <si>
    <t>Sample size calculator for evaluation of COVID-19 vaccine effectiveness 
17 March 2021</t>
  </si>
  <si>
    <t>WHO reference number: WHO/2019-nCoV/vaccine_effectiveness/measurement_tool/2021.1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</si>
</sst>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font>
    <font>
      <sz val="8"/>
      <name val="Calibri"/>
      <family val="2"/>
      <scheme val="minor"/>
    </font>
    <font>
      <i/>
      <sz val="11"/>
      <color theme="1"/>
      <name val="Calibri"/>
      <family val="2"/>
      <scheme val="minor"/>
    </font>
    <font>
      <u/>
      <sz val="11"/>
      <color theme="10"/>
      <name val="Calibri"/>
      <family val="2"/>
      <scheme val="minor"/>
    </font>
    <font>
      <b/>
      <sz val="16"/>
      <color theme="4"/>
      <name val="Calibri"/>
      <family val="2"/>
      <scheme val="minor"/>
    </font>
    <font>
      <u/>
      <sz val="9"/>
      <color theme="10"/>
      <name val="Calibri"/>
      <family val="2"/>
      <scheme val="minor"/>
    </font>
    <font>
      <sz val="9"/>
      <name val="Calibri"/>
      <family val="2"/>
      <scheme val="minor"/>
    </font>
    <font>
      <u/>
      <sz val="9"/>
      <color rgb="FF0000FF"/>
      <name val="Calibri"/>
      <family val="2"/>
      <scheme val="minor"/>
    </font>
  </fonts>
  <fills count="6">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theme="4" tint="0.59999389629810485"/>
        <bgColor indexed="64"/>
      </patternFill>
    </fill>
    <fill>
      <patternFill patternType="solid">
        <fgColor theme="0"/>
        <bgColor indexed="64"/>
      </patternFill>
    </fill>
  </fills>
  <borders count="11">
    <border>
      <left/>
      <right/>
      <top/>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3">
    <xf numFmtId="0" fontId="0" fillId="0" borderId="0"/>
    <xf numFmtId="9" fontId="1" fillId="0" borderId="0" applyFont="0" applyFill="0" applyBorder="0" applyAlignment="0" applyProtection="0"/>
    <xf numFmtId="0" fontId="6" fillId="0" borderId="0" applyNumberFormat="0" applyFill="0" applyBorder="0" applyAlignment="0" applyProtection="0"/>
  </cellStyleXfs>
  <cellXfs count="67">
    <xf numFmtId="0" fontId="0" fillId="0" borderId="0" xfId="0"/>
    <xf numFmtId="0" fontId="0" fillId="2" borderId="0" xfId="0" applyFill="1" applyProtection="1"/>
    <xf numFmtId="0" fontId="0" fillId="2" borderId="0" xfId="0" applyFill="1" applyAlignment="1" applyProtection="1">
      <alignment horizontal="center"/>
    </xf>
    <xf numFmtId="0" fontId="0" fillId="0" borderId="0" xfId="0" applyAlignment="1" applyProtection="1">
      <alignment horizontal="center"/>
    </xf>
    <xf numFmtId="0" fontId="0" fillId="3" borderId="0" xfId="0" applyFill="1" applyAlignment="1" applyProtection="1">
      <alignment horizontal="center"/>
    </xf>
    <xf numFmtId="0" fontId="0" fillId="3" borderId="0" xfId="0" applyFill="1" applyProtection="1"/>
    <xf numFmtId="0" fontId="0" fillId="0" borderId="1" xfId="0" applyBorder="1" applyAlignment="1" applyProtection="1">
      <alignment horizontal="center"/>
    </xf>
    <xf numFmtId="0" fontId="0" fillId="3" borderId="1" xfId="0" applyFill="1" applyBorder="1" applyProtection="1"/>
    <xf numFmtId="0" fontId="0" fillId="0" borderId="1" xfId="0" applyBorder="1" applyProtection="1"/>
    <xf numFmtId="0" fontId="0" fillId="0" borderId="0" xfId="0" applyProtection="1"/>
    <xf numFmtId="0" fontId="0" fillId="5" borderId="0" xfId="0" applyFill="1"/>
    <xf numFmtId="0" fontId="0" fillId="2" borderId="2" xfId="0" applyFill="1" applyBorder="1" applyAlignment="1">
      <alignment horizontal="center"/>
    </xf>
    <xf numFmtId="0" fontId="0" fillId="4" borderId="6" xfId="0" applyFill="1" applyBorder="1"/>
    <xf numFmtId="0" fontId="0" fillId="4" borderId="0" xfId="0" applyFill="1" applyBorder="1"/>
    <xf numFmtId="0" fontId="0" fillId="4" borderId="7" xfId="0" applyFill="1" applyBorder="1"/>
    <xf numFmtId="0" fontId="2" fillId="4" borderId="6" xfId="0" applyFont="1" applyFill="1" applyBorder="1"/>
    <xf numFmtId="0" fontId="0" fillId="4" borderId="8" xfId="0" applyFill="1" applyBorder="1"/>
    <xf numFmtId="0" fontId="0" fillId="4" borderId="9" xfId="0" applyFill="1" applyBorder="1"/>
    <xf numFmtId="0" fontId="0" fillId="4" borderId="10" xfId="0" applyFill="1" applyBorder="1"/>
    <xf numFmtId="0" fontId="0" fillId="2" borderId="0" xfId="0" applyFill="1" applyBorder="1"/>
    <xf numFmtId="0" fontId="0" fillId="4" borderId="6" xfId="0" applyFill="1" applyBorder="1" applyProtection="1"/>
    <xf numFmtId="0" fontId="0" fillId="4" borderId="0" xfId="0" applyFill="1" applyBorder="1" applyProtection="1"/>
    <xf numFmtId="0" fontId="0" fillId="4" borderId="7" xfId="0" applyFill="1" applyBorder="1" applyProtection="1"/>
    <xf numFmtId="1" fontId="0" fillId="5" borderId="0" xfId="1" applyNumberFormat="1" applyFont="1" applyFill="1" applyBorder="1" applyProtection="1">
      <protection locked="0"/>
    </xf>
    <xf numFmtId="0" fontId="0" fillId="2" borderId="1" xfId="0" applyNumberFormat="1" applyFill="1" applyBorder="1" applyAlignment="1" applyProtection="1">
      <alignment horizontal="center"/>
    </xf>
    <xf numFmtId="0" fontId="0" fillId="2" borderId="1" xfId="0" applyFill="1" applyBorder="1" applyAlignment="1" applyProtection="1">
      <alignment horizontal="center"/>
    </xf>
    <xf numFmtId="0" fontId="0" fillId="4" borderId="6" xfId="0" applyFill="1" applyBorder="1" applyAlignment="1">
      <alignment horizontal="left" wrapText="1" indent="6"/>
    </xf>
    <xf numFmtId="0" fontId="0" fillId="4" borderId="0" xfId="0" applyFill="1" applyBorder="1" applyAlignment="1">
      <alignment horizontal="left" wrapText="1" indent="6"/>
    </xf>
    <xf numFmtId="0" fontId="0" fillId="4" borderId="3" xfId="0" applyFill="1" applyBorder="1" applyProtection="1"/>
    <xf numFmtId="0" fontId="0" fillId="4" borderId="4" xfId="0" applyFill="1" applyBorder="1" applyProtection="1"/>
    <xf numFmtId="0" fontId="0" fillId="4" borderId="5" xfId="0" applyFill="1" applyBorder="1" applyProtection="1"/>
    <xf numFmtId="0" fontId="0" fillId="4" borderId="4" xfId="0" applyFill="1" applyBorder="1"/>
    <xf numFmtId="0" fontId="0" fillId="4" borderId="5" xfId="0" applyFill="1" applyBorder="1"/>
    <xf numFmtId="0" fontId="9" fillId="5" borderId="0" xfId="0" applyFont="1" applyFill="1" applyBorder="1" applyAlignment="1">
      <alignment horizontal="left" vertical="center"/>
    </xf>
    <xf numFmtId="0" fontId="0" fillId="4" borderId="3" xfId="0" applyFill="1" applyBorder="1" applyAlignment="1">
      <alignment horizontal="left" wrapText="1"/>
    </xf>
    <xf numFmtId="0" fontId="0" fillId="4" borderId="4" xfId="0" applyFill="1" applyBorder="1" applyAlignment="1">
      <alignment horizontal="left" wrapText="1"/>
    </xf>
    <xf numFmtId="0" fontId="0" fillId="4" borderId="5" xfId="0" applyFill="1" applyBorder="1" applyAlignment="1">
      <alignment horizontal="left" wrapText="1"/>
    </xf>
    <xf numFmtId="0" fontId="0" fillId="4" borderId="6" xfId="0" applyFill="1" applyBorder="1" applyAlignment="1">
      <alignment horizontal="left" wrapText="1"/>
    </xf>
    <xf numFmtId="0" fontId="0" fillId="4" borderId="0" xfId="0" applyFill="1" applyBorder="1" applyAlignment="1">
      <alignment horizontal="left" wrapText="1"/>
    </xf>
    <xf numFmtId="0" fontId="0" fillId="4" borderId="7" xfId="0" applyFill="1" applyBorder="1" applyAlignment="1">
      <alignment horizontal="left" wrapText="1"/>
    </xf>
    <xf numFmtId="0" fontId="6" fillId="5" borderId="6" xfId="2" applyFill="1" applyBorder="1" applyAlignment="1" applyProtection="1">
      <alignment horizontal="center"/>
      <protection locked="0"/>
    </xf>
    <xf numFmtId="0" fontId="6" fillId="5" borderId="0" xfId="2" applyFill="1" applyBorder="1" applyAlignment="1" applyProtection="1">
      <alignment horizontal="center"/>
      <protection locked="0"/>
    </xf>
    <xf numFmtId="0" fontId="6" fillId="5" borderId="7" xfId="2" applyFill="1" applyBorder="1" applyAlignment="1" applyProtection="1">
      <alignment horizontal="center"/>
      <protection locked="0"/>
    </xf>
    <xf numFmtId="0" fontId="6" fillId="5" borderId="8" xfId="2" applyFill="1" applyBorder="1" applyAlignment="1" applyProtection="1">
      <alignment horizontal="center" vertical="center"/>
      <protection locked="0"/>
    </xf>
    <xf numFmtId="0" fontId="6" fillId="5" borderId="9" xfId="2" applyFill="1" applyBorder="1" applyAlignment="1" applyProtection="1">
      <alignment horizontal="center" vertical="center"/>
      <protection locked="0"/>
    </xf>
    <xf numFmtId="0" fontId="6" fillId="5" borderId="10" xfId="2" applyFill="1" applyBorder="1" applyAlignment="1" applyProtection="1">
      <alignment horizontal="center" vertical="center"/>
      <protection locked="0"/>
    </xf>
    <xf numFmtId="0" fontId="7" fillId="5" borderId="9" xfId="0" applyFont="1" applyFill="1" applyBorder="1" applyAlignment="1">
      <alignment horizontal="center" wrapText="1"/>
    </xf>
    <xf numFmtId="0" fontId="7" fillId="5" borderId="9" xfId="0" applyFont="1" applyFill="1" applyBorder="1" applyAlignment="1">
      <alignment horizontal="center"/>
    </xf>
    <xf numFmtId="0" fontId="8" fillId="5" borderId="0" xfId="2" applyFont="1" applyFill="1" applyBorder="1" applyAlignment="1" applyProtection="1">
      <alignment horizontal="left" vertical="top"/>
      <protection locked="0"/>
    </xf>
    <xf numFmtId="0" fontId="7" fillId="5" borderId="1" xfId="0" applyFont="1" applyFill="1" applyBorder="1" applyAlignment="1">
      <alignment horizontal="center" wrapText="1"/>
    </xf>
    <xf numFmtId="0" fontId="7" fillId="5" borderId="1" xfId="0" applyFont="1" applyFill="1" applyBorder="1" applyAlignment="1">
      <alignment horizontal="center"/>
    </xf>
    <xf numFmtId="0" fontId="2" fillId="4" borderId="6" xfId="0" applyFont="1" applyFill="1" applyBorder="1" applyAlignment="1" applyProtection="1">
      <alignment horizontal="left" indent="5"/>
    </xf>
    <xf numFmtId="0" fontId="2" fillId="4" borderId="0" xfId="0" applyFont="1" applyFill="1" applyBorder="1" applyAlignment="1" applyProtection="1">
      <alignment horizontal="left" indent="5"/>
    </xf>
    <xf numFmtId="0" fontId="2" fillId="4" borderId="6" xfId="0" applyFont="1" applyFill="1" applyBorder="1" applyAlignment="1">
      <alignment horizontal="center"/>
    </xf>
    <xf numFmtId="0" fontId="2" fillId="4" borderId="0" xfId="0" applyFont="1" applyFill="1" applyBorder="1" applyAlignment="1">
      <alignment horizontal="center"/>
    </xf>
    <xf numFmtId="0" fontId="0" fillId="4" borderId="6" xfId="0" applyFill="1" applyBorder="1" applyAlignment="1">
      <alignment horizontal="left" indent="11"/>
    </xf>
    <xf numFmtId="0" fontId="0" fillId="4" borderId="0" xfId="0" applyFill="1" applyBorder="1" applyAlignment="1">
      <alignment horizontal="left" indent="11"/>
    </xf>
    <xf numFmtId="0" fontId="0" fillId="4" borderId="6" xfId="0" applyFill="1" applyBorder="1" applyAlignment="1">
      <alignment horizontal="left" wrapText="1" indent="11"/>
    </xf>
    <xf numFmtId="0" fontId="0" fillId="4" borderId="0" xfId="0" applyFill="1" applyBorder="1" applyAlignment="1">
      <alignment horizontal="left" wrapText="1" indent="11"/>
    </xf>
    <xf numFmtId="1" fontId="0" fillId="5" borderId="0" xfId="1" applyNumberFormat="1" applyFont="1" applyFill="1" applyBorder="1" applyAlignment="1" applyProtection="1">
      <alignment horizontal="right" vertical="center"/>
      <protection locked="0"/>
    </xf>
    <xf numFmtId="0" fontId="0" fillId="4" borderId="0" xfId="0" applyFill="1" applyBorder="1" applyAlignment="1">
      <alignment horizontal="left" vertical="center"/>
    </xf>
    <xf numFmtId="0" fontId="0" fillId="4" borderId="6" xfId="0" applyFill="1" applyBorder="1" applyAlignment="1">
      <alignment horizontal="center"/>
    </xf>
    <xf numFmtId="0" fontId="0" fillId="4" borderId="0" xfId="0" applyFill="1" applyBorder="1" applyAlignment="1">
      <alignment horizontal="center"/>
    </xf>
    <xf numFmtId="0" fontId="2" fillId="4" borderId="3" xfId="0" applyFont="1" applyFill="1" applyBorder="1" applyAlignment="1">
      <alignment horizontal="left"/>
    </xf>
    <xf numFmtId="0" fontId="2" fillId="4" borderId="4" xfId="0" applyFont="1" applyFill="1" applyBorder="1" applyAlignment="1">
      <alignment horizontal="left"/>
    </xf>
    <xf numFmtId="0" fontId="0" fillId="4" borderId="6" xfId="0" applyFill="1" applyBorder="1" applyAlignment="1">
      <alignment horizontal="left" indent="12"/>
    </xf>
    <xf numFmtId="0" fontId="0" fillId="4" borderId="0" xfId="0" applyFill="1" applyBorder="1" applyAlignment="1">
      <alignment horizontal="left" indent="12"/>
    </xf>
  </cellXfs>
  <cellStyles count="3">
    <cellStyle name="Hyperlink" xfId="2" builtinId="8"/>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1" Type="http://schemas.openxmlformats.org/officeDocument/2006/relationships/image" Target="../media/image1.emf"/></Relationships>
</file>

<file path=xl/drawings/_rels/drawing3.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0</xdr:col>
      <xdr:colOff>142876</xdr:colOff>
      <xdr:row>0</xdr:row>
      <xdr:rowOff>119080</xdr:rowOff>
    </xdr:from>
    <xdr:to>
      <xdr:col>0</xdr:col>
      <xdr:colOff>1756465</xdr:colOff>
      <xdr:row>0</xdr:row>
      <xdr:rowOff>666699</xdr:rowOff>
    </xdr:to>
    <xdr:pic>
      <xdr:nvPicPr>
        <xdr:cNvPr id="3" name="Picture 2">
          <a:extLst>
            <a:ext uri="{FF2B5EF4-FFF2-40B4-BE49-F238E27FC236}">
              <a16:creationId xmlns:a16="http://schemas.microsoft.com/office/drawing/2014/main" id="{20174F5B-24BD-3E4E-A98C-66F24E2646A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2876" y="119080"/>
          <a:ext cx="1613589" cy="54761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142875</xdr:colOff>
      <xdr:row>0</xdr:row>
      <xdr:rowOff>161925</xdr:rowOff>
    </xdr:from>
    <xdr:to>
      <xdr:col>0</xdr:col>
      <xdr:colOff>1756464</xdr:colOff>
      <xdr:row>0</xdr:row>
      <xdr:rowOff>709544</xdr:rowOff>
    </xdr:to>
    <xdr:pic>
      <xdr:nvPicPr>
        <xdr:cNvPr id="2" name="Picture 1">
          <a:extLst>
            <a:ext uri="{FF2B5EF4-FFF2-40B4-BE49-F238E27FC236}">
              <a16:creationId xmlns:a16="http://schemas.microsoft.com/office/drawing/2014/main" id="{F160BE8D-89C4-49F1-B20D-B8B972E7F8C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2875" y="161925"/>
          <a:ext cx="1613589" cy="54761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171450</xdr:colOff>
      <xdr:row>0</xdr:row>
      <xdr:rowOff>152400</xdr:rowOff>
    </xdr:from>
    <xdr:to>
      <xdr:col>0</xdr:col>
      <xdr:colOff>1785039</xdr:colOff>
      <xdr:row>0</xdr:row>
      <xdr:rowOff>700019</xdr:rowOff>
    </xdr:to>
    <xdr:pic>
      <xdr:nvPicPr>
        <xdr:cNvPr id="2" name="Picture 1">
          <a:extLst>
            <a:ext uri="{FF2B5EF4-FFF2-40B4-BE49-F238E27FC236}">
              <a16:creationId xmlns:a16="http://schemas.microsoft.com/office/drawing/2014/main" id="{128A1D57-27B8-4EB6-8D95-FA1202C8B2B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71450" y="152400"/>
          <a:ext cx="1613589" cy="54761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creativecommons.org/licenses/by-nc-sa/3.0/igo"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s://creativecommons.org/licenses/by-nc-sa/3.0/igo"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hyperlink" Target="https://creativecommons.org/licenses/by-nc-sa/3.0/igo"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6920C2-AE07-4D2C-89B3-CEF0E128951D}">
  <dimension ref="A1:O18"/>
  <sheetViews>
    <sheetView tabSelected="1" zoomScaleNormal="100" workbookViewId="0">
      <selection activeCell="B14" sqref="B14:O14"/>
    </sheetView>
  </sheetViews>
  <sheetFormatPr defaultColWidth="9.15625" defaultRowHeight="14.4" x14ac:dyDescent="0.55000000000000004"/>
  <cols>
    <col min="1" max="1" width="28.68359375" style="10" customWidth="1"/>
    <col min="2" max="14" width="9.15625" style="10"/>
    <col min="15" max="15" width="13.83984375" style="10" customWidth="1"/>
    <col min="16" max="16384" width="9.15625" style="10"/>
  </cols>
  <sheetData>
    <row r="1" spans="2:15" ht="60" customHeight="1" thickBot="1" x14ac:dyDescent="0.8">
      <c r="B1" s="46" t="s">
        <v>46</v>
      </c>
      <c r="C1" s="47"/>
      <c r="D1" s="47"/>
      <c r="E1" s="47"/>
      <c r="F1" s="47"/>
      <c r="G1" s="47"/>
      <c r="H1" s="47"/>
      <c r="I1" s="47"/>
      <c r="J1" s="47"/>
      <c r="K1" s="47"/>
      <c r="L1" s="47"/>
      <c r="M1" s="47"/>
      <c r="N1" s="47"/>
      <c r="O1" s="47"/>
    </row>
    <row r="2" spans="2:15" ht="15" customHeight="1" x14ac:dyDescent="0.55000000000000004">
      <c r="B2" s="34" t="s">
        <v>36</v>
      </c>
      <c r="C2" s="35"/>
      <c r="D2" s="35"/>
      <c r="E2" s="35"/>
      <c r="F2" s="35"/>
      <c r="G2" s="35"/>
      <c r="H2" s="35"/>
      <c r="I2" s="35"/>
      <c r="J2" s="35"/>
      <c r="K2" s="35"/>
      <c r="L2" s="35"/>
      <c r="M2" s="35"/>
      <c r="N2" s="35"/>
      <c r="O2" s="36"/>
    </row>
    <row r="3" spans="2:15" x14ac:dyDescent="0.55000000000000004">
      <c r="B3" s="37"/>
      <c r="C3" s="38"/>
      <c r="D3" s="38"/>
      <c r="E3" s="38"/>
      <c r="F3" s="38"/>
      <c r="G3" s="38"/>
      <c r="H3" s="38"/>
      <c r="I3" s="38"/>
      <c r="J3" s="38"/>
      <c r="K3" s="38"/>
      <c r="L3" s="38"/>
      <c r="M3" s="38"/>
      <c r="N3" s="38"/>
      <c r="O3" s="39"/>
    </row>
    <row r="4" spans="2:15" x14ac:dyDescent="0.55000000000000004">
      <c r="B4" s="37"/>
      <c r="C4" s="38"/>
      <c r="D4" s="38"/>
      <c r="E4" s="38"/>
      <c r="F4" s="38"/>
      <c r="G4" s="38"/>
      <c r="H4" s="38"/>
      <c r="I4" s="38"/>
      <c r="J4" s="38"/>
      <c r="K4" s="38"/>
      <c r="L4" s="38"/>
      <c r="M4" s="38"/>
      <c r="N4" s="38"/>
      <c r="O4" s="39"/>
    </row>
    <row r="5" spans="2:15" x14ac:dyDescent="0.55000000000000004">
      <c r="B5" s="37"/>
      <c r="C5" s="38"/>
      <c r="D5" s="38"/>
      <c r="E5" s="38"/>
      <c r="F5" s="38"/>
      <c r="G5" s="38"/>
      <c r="H5" s="38"/>
      <c r="I5" s="38"/>
      <c r="J5" s="38"/>
      <c r="K5" s="38"/>
      <c r="L5" s="38"/>
      <c r="M5" s="38"/>
      <c r="N5" s="38"/>
      <c r="O5" s="39"/>
    </row>
    <row r="6" spans="2:15" x14ac:dyDescent="0.55000000000000004">
      <c r="B6" s="37"/>
      <c r="C6" s="38"/>
      <c r="D6" s="38"/>
      <c r="E6" s="38"/>
      <c r="F6" s="38"/>
      <c r="G6" s="38"/>
      <c r="H6" s="38"/>
      <c r="I6" s="38"/>
      <c r="J6" s="38"/>
      <c r="K6" s="38"/>
      <c r="L6" s="38"/>
      <c r="M6" s="38"/>
      <c r="N6" s="38"/>
      <c r="O6" s="39"/>
    </row>
    <row r="7" spans="2:15" x14ac:dyDescent="0.55000000000000004">
      <c r="B7" s="37"/>
      <c r="C7" s="38"/>
      <c r="D7" s="38"/>
      <c r="E7" s="38"/>
      <c r="F7" s="38"/>
      <c r="G7" s="38"/>
      <c r="H7" s="38"/>
      <c r="I7" s="38"/>
      <c r="J7" s="38"/>
      <c r="K7" s="38"/>
      <c r="L7" s="38"/>
      <c r="M7" s="38"/>
      <c r="N7" s="38"/>
      <c r="O7" s="39"/>
    </row>
    <row r="8" spans="2:15" x14ac:dyDescent="0.55000000000000004">
      <c r="B8" s="37"/>
      <c r="C8" s="38"/>
      <c r="D8" s="38"/>
      <c r="E8" s="38"/>
      <c r="F8" s="38"/>
      <c r="G8" s="38"/>
      <c r="H8" s="38"/>
      <c r="I8" s="38"/>
      <c r="J8" s="38"/>
      <c r="K8" s="38"/>
      <c r="L8" s="38"/>
      <c r="M8" s="38"/>
      <c r="N8" s="38"/>
      <c r="O8" s="39"/>
    </row>
    <row r="9" spans="2:15" x14ac:dyDescent="0.55000000000000004">
      <c r="B9" s="37"/>
      <c r="C9" s="38"/>
      <c r="D9" s="38"/>
      <c r="E9" s="38"/>
      <c r="F9" s="38"/>
      <c r="G9" s="38"/>
      <c r="H9" s="38"/>
      <c r="I9" s="38"/>
      <c r="J9" s="38"/>
      <c r="K9" s="38"/>
      <c r="L9" s="38"/>
      <c r="M9" s="38"/>
      <c r="N9" s="38"/>
      <c r="O9" s="39"/>
    </row>
    <row r="10" spans="2:15" x14ac:dyDescent="0.55000000000000004">
      <c r="B10" s="37"/>
      <c r="C10" s="38"/>
      <c r="D10" s="38"/>
      <c r="E10" s="38"/>
      <c r="F10" s="38"/>
      <c r="G10" s="38"/>
      <c r="H10" s="38"/>
      <c r="I10" s="38"/>
      <c r="J10" s="38"/>
      <c r="K10" s="38"/>
      <c r="L10" s="38"/>
      <c r="M10" s="38"/>
      <c r="N10" s="38"/>
      <c r="O10" s="39"/>
    </row>
    <row r="11" spans="2:15" x14ac:dyDescent="0.55000000000000004">
      <c r="B11" s="37"/>
      <c r="C11" s="38"/>
      <c r="D11" s="38"/>
      <c r="E11" s="38"/>
      <c r="F11" s="38"/>
      <c r="G11" s="38"/>
      <c r="H11" s="38"/>
      <c r="I11" s="38"/>
      <c r="J11" s="38"/>
      <c r="K11" s="38"/>
      <c r="L11" s="38"/>
      <c r="M11" s="38"/>
      <c r="N11" s="38"/>
      <c r="O11" s="39"/>
    </row>
    <row r="12" spans="2:15" x14ac:dyDescent="0.55000000000000004">
      <c r="B12" s="37"/>
      <c r="C12" s="38"/>
      <c r="D12" s="38"/>
      <c r="E12" s="38"/>
      <c r="F12" s="38"/>
      <c r="G12" s="38"/>
      <c r="H12" s="38"/>
      <c r="I12" s="38"/>
      <c r="J12" s="38"/>
      <c r="K12" s="38"/>
      <c r="L12" s="38"/>
      <c r="M12" s="38"/>
      <c r="N12" s="38"/>
      <c r="O12" s="39"/>
    </row>
    <row r="13" spans="2:15" x14ac:dyDescent="0.55000000000000004">
      <c r="B13" s="37"/>
      <c r="C13" s="38"/>
      <c r="D13" s="38"/>
      <c r="E13" s="38"/>
      <c r="F13" s="38"/>
      <c r="G13" s="38"/>
      <c r="H13" s="38"/>
      <c r="I13" s="38"/>
      <c r="J13" s="38"/>
      <c r="K13" s="38"/>
      <c r="L13" s="38"/>
      <c r="M13" s="38"/>
      <c r="N13" s="38"/>
      <c r="O13" s="39"/>
    </row>
    <row r="14" spans="2:15" ht="21" customHeight="1" x14ac:dyDescent="0.55000000000000004">
      <c r="B14" s="40" t="s">
        <v>40</v>
      </c>
      <c r="C14" s="41"/>
      <c r="D14" s="41"/>
      <c r="E14" s="41"/>
      <c r="F14" s="41"/>
      <c r="G14" s="41"/>
      <c r="H14" s="41"/>
      <c r="I14" s="41"/>
      <c r="J14" s="41"/>
      <c r="K14" s="41"/>
      <c r="L14" s="41"/>
      <c r="M14" s="41"/>
      <c r="N14" s="41"/>
      <c r="O14" s="42"/>
    </row>
    <row r="15" spans="2:15" ht="27" customHeight="1" thickBot="1" x14ac:dyDescent="0.6">
      <c r="B15" s="43" t="s">
        <v>41</v>
      </c>
      <c r="C15" s="44"/>
      <c r="D15" s="44"/>
      <c r="E15" s="44"/>
      <c r="F15" s="44"/>
      <c r="G15" s="44"/>
      <c r="H15" s="44"/>
      <c r="I15" s="44"/>
      <c r="J15" s="44"/>
      <c r="K15" s="44"/>
      <c r="L15" s="44"/>
      <c r="M15" s="44"/>
      <c r="N15" s="44"/>
      <c r="O15" s="45"/>
    </row>
    <row r="17" spans="1:9" ht="15" customHeight="1" x14ac:dyDescent="0.55000000000000004">
      <c r="A17" s="48" t="s">
        <v>44</v>
      </c>
      <c r="B17" s="48"/>
      <c r="C17" s="48"/>
      <c r="D17" s="48"/>
      <c r="E17" s="48"/>
      <c r="F17" s="48"/>
      <c r="G17" s="48"/>
      <c r="H17" s="48"/>
      <c r="I17" s="48"/>
    </row>
    <row r="18" spans="1:9" x14ac:dyDescent="0.55000000000000004">
      <c r="A18" s="33" t="s">
        <v>47</v>
      </c>
      <c r="B18" s="33"/>
      <c r="C18" s="33"/>
      <c r="D18" s="33"/>
      <c r="E18" s="33"/>
      <c r="F18" s="33"/>
      <c r="G18" s="33"/>
      <c r="H18" s="33"/>
      <c r="I18" s="33"/>
    </row>
  </sheetData>
  <sheetProtection algorithmName="SHA-512" hashValue="Mr29+3n0+NXhGhMuId5R6NQvoxL8OU7smnkwBh8d8eHTb3D7ugGmaSEcmc9gxPEo2UZVkcv8jGV9sg/JELu/+Q==" saltValue="NSpll0h4LeyAeLXK9iRQkQ==" spinCount="100000" sheet="1" objects="1" scenarios="1" selectLockedCells="1"/>
  <mergeCells count="6">
    <mergeCell ref="A18:I18"/>
    <mergeCell ref="B2:O13"/>
    <mergeCell ref="B14:O14"/>
    <mergeCell ref="B15:O15"/>
    <mergeCell ref="B1:O1"/>
    <mergeCell ref="A17:I17"/>
  </mergeCells>
  <hyperlinks>
    <hyperlink ref="B14" location="Cohort!A1" display="To calculate the sample size for a cohort study, click here." xr:uid="{8A968525-13AD-4094-BBA8-877FF9AFC21C}"/>
    <hyperlink ref="B15" location="'Casecontrol-TND'!A1" display="To calculate the sample size for a case-control or test-negative design study, click here." xr:uid="{462A9CD2-E422-450C-80EC-F2F1DF6FA5C5}"/>
    <hyperlink ref="A17" r:id="rId1" display="https://creativecommons.org/licenses/by-nc-sa/3.0/igo" xr:uid="{B891FB57-405E-4318-989B-EC751C4A6CA0}"/>
  </hyperlinks>
  <pageMargins left="0.7" right="0.7" top="0.75" bottom="0.75" header="0.3" footer="0.3"/>
  <pageSetup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F0D365-4C5A-48AA-B227-05FD36BDB85E}">
  <dimension ref="A1:K16"/>
  <sheetViews>
    <sheetView workbookViewId="0">
      <selection activeCell="H6" sqref="H6"/>
    </sheetView>
  </sheetViews>
  <sheetFormatPr defaultColWidth="9.15625" defaultRowHeight="14.4" x14ac:dyDescent="0.55000000000000004"/>
  <cols>
    <col min="1" max="1" width="28.68359375" style="10" customWidth="1"/>
    <col min="2" max="4" width="9.15625" style="10"/>
    <col min="5" max="9" width="15.83984375" style="10" customWidth="1"/>
    <col min="10" max="16384" width="9.15625" style="10"/>
  </cols>
  <sheetData>
    <row r="1" spans="1:11" ht="60" customHeight="1" x14ac:dyDescent="0.75">
      <c r="B1" s="49" t="s">
        <v>43</v>
      </c>
      <c r="C1" s="50"/>
      <c r="D1" s="50"/>
      <c r="E1" s="50"/>
      <c r="F1" s="50"/>
      <c r="G1" s="50"/>
      <c r="H1" s="50"/>
      <c r="I1" s="50"/>
      <c r="J1" s="50"/>
      <c r="K1" s="50"/>
    </row>
    <row r="2" spans="1:11" ht="14.7" thickBot="1" x14ac:dyDescent="0.6"/>
    <row r="3" spans="1:11" x14ac:dyDescent="0.55000000000000004">
      <c r="B3" s="28"/>
      <c r="C3" s="29"/>
      <c r="D3" s="29"/>
      <c r="E3" s="29"/>
      <c r="F3" s="29"/>
      <c r="G3" s="29"/>
      <c r="H3" s="29"/>
      <c r="I3" s="29"/>
      <c r="J3" s="29"/>
      <c r="K3" s="30"/>
    </row>
    <row r="4" spans="1:11" x14ac:dyDescent="0.55000000000000004">
      <c r="B4" s="51" t="s">
        <v>28</v>
      </c>
      <c r="C4" s="52"/>
      <c r="D4" s="52"/>
      <c r="E4" s="52"/>
      <c r="F4" s="21"/>
      <c r="G4" s="21"/>
      <c r="H4" s="21"/>
      <c r="I4" s="21"/>
      <c r="J4" s="21"/>
      <c r="K4" s="22"/>
    </row>
    <row r="5" spans="1:11" x14ac:dyDescent="0.55000000000000004">
      <c r="B5" s="20"/>
      <c r="C5" s="21"/>
      <c r="D5" s="21"/>
      <c r="E5" s="21"/>
      <c r="F5" s="21"/>
      <c r="G5" s="21"/>
      <c r="H5" s="21"/>
      <c r="I5" s="21"/>
      <c r="J5" s="21"/>
      <c r="K5" s="22"/>
    </row>
    <row r="6" spans="1:11" x14ac:dyDescent="0.55000000000000004">
      <c r="B6" s="55" t="s">
        <v>37</v>
      </c>
      <c r="C6" s="56"/>
      <c r="D6" s="56"/>
      <c r="E6" s="56"/>
      <c r="F6" s="56"/>
      <c r="G6" s="56"/>
      <c r="H6" s="23"/>
      <c r="I6" s="13" t="s">
        <v>26</v>
      </c>
      <c r="J6" s="13"/>
      <c r="K6" s="14"/>
    </row>
    <row r="7" spans="1:11" x14ac:dyDescent="0.55000000000000004">
      <c r="B7" s="55" t="s">
        <v>38</v>
      </c>
      <c r="C7" s="56"/>
      <c r="D7" s="56"/>
      <c r="E7" s="56"/>
      <c r="F7" s="56"/>
      <c r="G7" s="56"/>
      <c r="H7" s="23">
        <v>20</v>
      </c>
      <c r="I7" s="13" t="s">
        <v>26</v>
      </c>
      <c r="J7" s="13"/>
      <c r="K7" s="14"/>
    </row>
    <row r="8" spans="1:11" x14ac:dyDescent="0.55000000000000004">
      <c r="B8" s="57" t="s">
        <v>39</v>
      </c>
      <c r="C8" s="58"/>
      <c r="D8" s="58"/>
      <c r="E8" s="58"/>
      <c r="F8" s="58"/>
      <c r="G8" s="58"/>
      <c r="H8" s="59"/>
      <c r="I8" s="60" t="s">
        <v>26</v>
      </c>
      <c r="J8" s="13"/>
      <c r="K8" s="14"/>
    </row>
    <row r="9" spans="1:11" x14ac:dyDescent="0.55000000000000004">
      <c r="B9" s="57"/>
      <c r="C9" s="58"/>
      <c r="D9" s="58"/>
      <c r="E9" s="58"/>
      <c r="F9" s="58"/>
      <c r="G9" s="58"/>
      <c r="H9" s="59"/>
      <c r="I9" s="60"/>
      <c r="J9" s="13"/>
      <c r="K9" s="14"/>
    </row>
    <row r="10" spans="1:11" x14ac:dyDescent="0.55000000000000004">
      <c r="B10" s="26"/>
      <c r="C10" s="27"/>
      <c r="D10" s="27"/>
      <c r="E10" s="27"/>
      <c r="F10" s="27"/>
      <c r="G10" s="27"/>
      <c r="H10" s="13"/>
      <c r="I10" s="13"/>
      <c r="J10" s="13"/>
      <c r="K10" s="14"/>
    </row>
    <row r="11" spans="1:11" x14ac:dyDescent="0.55000000000000004">
      <c r="B11" s="53" t="s">
        <v>35</v>
      </c>
      <c r="C11" s="54"/>
      <c r="D11" s="54"/>
      <c r="E11" s="54"/>
      <c r="F11" s="13"/>
      <c r="G11" s="13"/>
      <c r="H11" s="19" t="str">
        <f>IF(H6="","",ROUNDUP(Sheet1!H2,0))</f>
        <v/>
      </c>
      <c r="I11" s="13"/>
      <c r="J11" s="13"/>
      <c r="K11" s="14"/>
    </row>
    <row r="12" spans="1:11" ht="14.7" thickBot="1" x14ac:dyDescent="0.6">
      <c r="B12" s="16"/>
      <c r="C12" s="17"/>
      <c r="D12" s="17"/>
      <c r="E12" s="17"/>
      <c r="F12" s="17"/>
      <c r="G12" s="17"/>
      <c r="H12" s="17"/>
      <c r="I12" s="17"/>
      <c r="J12" s="17"/>
      <c r="K12" s="18"/>
    </row>
    <row r="15" spans="1:11" x14ac:dyDescent="0.55000000000000004">
      <c r="A15" s="48" t="s">
        <v>44</v>
      </c>
      <c r="B15" s="48"/>
      <c r="C15" s="48"/>
      <c r="D15" s="48"/>
      <c r="E15" s="48"/>
      <c r="F15" s="48"/>
      <c r="G15" s="48"/>
      <c r="H15" s="48"/>
      <c r="I15" s="48"/>
    </row>
    <row r="16" spans="1:11" x14ac:dyDescent="0.55000000000000004">
      <c r="A16" s="33" t="s">
        <v>47</v>
      </c>
      <c r="B16" s="33"/>
      <c r="C16" s="33"/>
      <c r="D16" s="33"/>
      <c r="E16" s="33"/>
      <c r="F16" s="33"/>
      <c r="G16" s="33"/>
      <c r="H16" s="33"/>
      <c r="I16" s="33"/>
    </row>
  </sheetData>
  <sheetProtection algorithmName="SHA-512" hashValue="m5en4ARW5+SrQegm68JtFclit841wv7y3us+bLVcp4mGLN6ALtJdJiIFpFyDlg7Ry05xsD4gMX7X4fJrxsNsfg==" saltValue="hJxHaudZ4DnIfnaoP+jX9A==" spinCount="100000" sheet="1" selectLockedCells="1"/>
  <mergeCells count="10">
    <mergeCell ref="B1:K1"/>
    <mergeCell ref="A15:I15"/>
    <mergeCell ref="A16:I16"/>
    <mergeCell ref="B4:E4"/>
    <mergeCell ref="B11:E11"/>
    <mergeCell ref="B6:G6"/>
    <mergeCell ref="B7:G7"/>
    <mergeCell ref="B8:G9"/>
    <mergeCell ref="H8:H9"/>
    <mergeCell ref="I8:I9"/>
  </mergeCells>
  <hyperlinks>
    <hyperlink ref="A15" r:id="rId1" display="https://creativecommons.org/licenses/by-nc-sa/3.0/igo" xr:uid="{CA9D5074-FDA4-4FDF-A282-448381D25323}"/>
  </hyperlinks>
  <pageMargins left="0.7" right="0.7" top="0.75" bottom="0.75" header="0.3" footer="0.3"/>
  <pageSetup orientation="portrait"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D3651-5D73-4A2F-8CD6-37D1E63C3E02}">
  <dimension ref="A1:J16"/>
  <sheetViews>
    <sheetView workbookViewId="0">
      <selection activeCell="H5" sqref="H5"/>
    </sheetView>
  </sheetViews>
  <sheetFormatPr defaultColWidth="9.15625" defaultRowHeight="14.4" x14ac:dyDescent="0.55000000000000004"/>
  <cols>
    <col min="1" max="1" width="28.68359375" style="10" customWidth="1"/>
    <col min="2" max="4" width="9.15625" style="10"/>
    <col min="5" max="9" width="15.83984375" style="10" customWidth="1"/>
    <col min="10" max="16384" width="9.15625" style="10"/>
  </cols>
  <sheetData>
    <row r="1" spans="1:10" ht="60" customHeight="1" x14ac:dyDescent="0.75">
      <c r="B1" s="49" t="s">
        <v>42</v>
      </c>
      <c r="C1" s="50"/>
      <c r="D1" s="50"/>
      <c r="E1" s="50"/>
      <c r="F1" s="50"/>
      <c r="G1" s="50"/>
      <c r="H1" s="50"/>
      <c r="I1" s="50"/>
      <c r="J1" s="50"/>
    </row>
    <row r="2" spans="1:10" ht="14.7" thickBot="1" x14ac:dyDescent="0.6"/>
    <row r="3" spans="1:10" x14ac:dyDescent="0.55000000000000004">
      <c r="B3" s="63" t="s">
        <v>28</v>
      </c>
      <c r="C3" s="64"/>
      <c r="D3" s="64"/>
      <c r="E3" s="31"/>
      <c r="F3" s="31"/>
      <c r="G3" s="31"/>
      <c r="H3" s="31"/>
      <c r="I3" s="31"/>
      <c r="J3" s="32"/>
    </row>
    <row r="4" spans="1:10" x14ac:dyDescent="0.55000000000000004">
      <c r="B4" s="12"/>
      <c r="C4" s="13"/>
      <c r="D4" s="13"/>
      <c r="E4" s="13"/>
      <c r="F4" s="13"/>
      <c r="G4" s="13"/>
      <c r="H4" s="13"/>
      <c r="I4" s="13"/>
      <c r="J4" s="14"/>
    </row>
    <row r="5" spans="1:10" x14ac:dyDescent="0.55000000000000004">
      <c r="B5" s="65" t="s">
        <v>37</v>
      </c>
      <c r="C5" s="66"/>
      <c r="D5" s="66"/>
      <c r="E5" s="66"/>
      <c r="F5" s="66"/>
      <c r="G5" s="66"/>
      <c r="H5" s="23"/>
      <c r="I5" s="13" t="s">
        <v>26</v>
      </c>
      <c r="J5" s="14"/>
    </row>
    <row r="6" spans="1:10" x14ac:dyDescent="0.55000000000000004">
      <c r="B6" s="65" t="s">
        <v>45</v>
      </c>
      <c r="C6" s="66"/>
      <c r="D6" s="66"/>
      <c r="E6" s="66"/>
      <c r="F6" s="66"/>
      <c r="G6" s="66"/>
      <c r="H6" s="23">
        <v>20</v>
      </c>
      <c r="I6" s="13" t="s">
        <v>26</v>
      </c>
      <c r="J6" s="14"/>
    </row>
    <row r="7" spans="1:10" x14ac:dyDescent="0.55000000000000004">
      <c r="B7" s="65" t="s">
        <v>27</v>
      </c>
      <c r="C7" s="66"/>
      <c r="D7" s="66"/>
      <c r="E7" s="66"/>
      <c r="F7" s="66"/>
      <c r="G7" s="66"/>
      <c r="H7" s="23"/>
      <c r="I7" s="13" t="s">
        <v>26</v>
      </c>
      <c r="J7" s="14"/>
    </row>
    <row r="8" spans="1:10" x14ac:dyDescent="0.55000000000000004">
      <c r="B8" s="12"/>
      <c r="C8" s="13"/>
      <c r="D8" s="13"/>
      <c r="E8" s="13"/>
      <c r="F8" s="13"/>
      <c r="G8" s="13"/>
      <c r="H8" s="13"/>
      <c r="I8" s="13"/>
      <c r="J8" s="14"/>
    </row>
    <row r="9" spans="1:10" x14ac:dyDescent="0.55000000000000004">
      <c r="B9" s="15" t="s">
        <v>35</v>
      </c>
      <c r="C9" s="13"/>
      <c r="D9" s="13"/>
      <c r="E9" s="13"/>
      <c r="F9" s="13"/>
      <c r="G9" s="13"/>
      <c r="H9" s="13"/>
      <c r="I9" s="13"/>
      <c r="J9" s="14"/>
    </row>
    <row r="10" spans="1:10" x14ac:dyDescent="0.55000000000000004">
      <c r="B10" s="12"/>
      <c r="C10" s="13"/>
      <c r="D10" s="13"/>
      <c r="E10" s="13" t="s">
        <v>30</v>
      </c>
      <c r="F10" s="13" t="s">
        <v>31</v>
      </c>
      <c r="G10" s="13" t="s">
        <v>32</v>
      </c>
      <c r="H10" s="13" t="s">
        <v>33</v>
      </c>
      <c r="I10" s="13"/>
      <c r="J10" s="14"/>
    </row>
    <row r="11" spans="1:10" x14ac:dyDescent="0.55000000000000004">
      <c r="B11" s="61" t="s">
        <v>29</v>
      </c>
      <c r="C11" s="62"/>
      <c r="D11" s="62"/>
      <c r="E11" s="11" t="str">
        <f>IF(H5="","",Sheet1!K9)</f>
        <v/>
      </c>
      <c r="F11" s="11" t="str">
        <f>IF(H5="","",Sheet1!N9)</f>
        <v/>
      </c>
      <c r="G11" s="11" t="str">
        <f>IF(H5="","",Sheet1!Q9)</f>
        <v/>
      </c>
      <c r="H11" s="11" t="str">
        <f>IF(H5="","",Sheet1!T9)</f>
        <v/>
      </c>
      <c r="I11" s="13"/>
      <c r="J11" s="14"/>
    </row>
    <row r="12" spans="1:10" x14ac:dyDescent="0.55000000000000004">
      <c r="B12" s="61" t="s">
        <v>34</v>
      </c>
      <c r="C12" s="62"/>
      <c r="D12" s="62"/>
      <c r="E12" s="11" t="str">
        <f>IF(H5="","",Sheet1!L9)</f>
        <v/>
      </c>
      <c r="F12" s="11" t="str">
        <f>IF(H5="","",Sheet1!O9)</f>
        <v/>
      </c>
      <c r="G12" s="11" t="str">
        <f>IF(H5="","",Sheet1!R9)</f>
        <v/>
      </c>
      <c r="H12" s="11" t="str">
        <f>IF(H5="","",Sheet1!U9)</f>
        <v/>
      </c>
      <c r="I12" s="13"/>
      <c r="J12" s="14"/>
    </row>
    <row r="13" spans="1:10" ht="14.7" thickBot="1" x14ac:dyDescent="0.6">
      <c r="B13" s="16"/>
      <c r="C13" s="17"/>
      <c r="D13" s="17"/>
      <c r="E13" s="17"/>
      <c r="F13" s="17"/>
      <c r="G13" s="17"/>
      <c r="H13" s="17"/>
      <c r="I13" s="17"/>
      <c r="J13" s="18"/>
    </row>
    <row r="15" spans="1:10" x14ac:dyDescent="0.55000000000000004">
      <c r="A15" s="48" t="s">
        <v>44</v>
      </c>
      <c r="B15" s="48"/>
      <c r="C15" s="48"/>
      <c r="D15" s="48"/>
      <c r="E15" s="48"/>
      <c r="F15" s="48"/>
      <c r="G15" s="48"/>
      <c r="H15" s="48"/>
    </row>
    <row r="16" spans="1:10" x14ac:dyDescent="0.55000000000000004">
      <c r="A16" s="33" t="s">
        <v>47</v>
      </c>
      <c r="B16" s="33"/>
      <c r="C16" s="33"/>
      <c r="D16" s="33"/>
      <c r="E16" s="33"/>
      <c r="F16" s="33"/>
      <c r="G16" s="33"/>
      <c r="H16" s="33"/>
    </row>
  </sheetData>
  <sheetProtection algorithmName="SHA-512" hashValue="W4AExxW0PwyXm8IugBEuYcFTZJco+82Scn1wGnbj6oOuXAMrY1dvGmFIJI3c/50e8sLYUfLBZn35ydu8FdnYBg==" saltValue="rXZsBZerpUydDh0D+viheQ==" spinCount="100000" sheet="1" selectLockedCells="1"/>
  <mergeCells count="9">
    <mergeCell ref="B1:J1"/>
    <mergeCell ref="A15:H15"/>
    <mergeCell ref="A16:H16"/>
    <mergeCell ref="B12:D12"/>
    <mergeCell ref="B3:D3"/>
    <mergeCell ref="B5:G5"/>
    <mergeCell ref="B6:G6"/>
    <mergeCell ref="B7:G7"/>
    <mergeCell ref="B11:D11"/>
  </mergeCells>
  <phoneticPr fontId="4" type="noConversion"/>
  <hyperlinks>
    <hyperlink ref="A15" r:id="rId1" display="https://creativecommons.org/licenses/by-nc-sa/3.0/igo" xr:uid="{937A6F1A-A21D-4FBB-8943-BF5D7DF07589}"/>
  </hyperlinks>
  <pageMargins left="0.7" right="0.7" top="0.75" bottom="0.75" header="0.3" footer="0.3"/>
  <pageSetup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D9C7BA-5DE1-4C27-88FD-A7FD781F1CFF}">
  <dimension ref="A1:U19"/>
  <sheetViews>
    <sheetView workbookViewId="0">
      <selection sqref="A1:XFD1048576"/>
    </sheetView>
  </sheetViews>
  <sheetFormatPr defaultColWidth="9.15625" defaultRowHeight="14.4" x14ac:dyDescent="0.55000000000000004"/>
  <cols>
    <col min="1" max="1" width="19.15625" style="9" customWidth="1"/>
    <col min="2" max="16384" width="9.15625" style="9"/>
  </cols>
  <sheetData>
    <row r="1" spans="1:21" x14ac:dyDescent="0.55000000000000004">
      <c r="A1" s="9" t="s">
        <v>0</v>
      </c>
      <c r="B1" s="1" t="s">
        <v>1</v>
      </c>
      <c r="C1" s="2" t="s">
        <v>2</v>
      </c>
      <c r="D1" s="3" t="s">
        <v>3</v>
      </c>
      <c r="E1" s="3" t="s">
        <v>4</v>
      </c>
      <c r="F1" s="2" t="s">
        <v>5</v>
      </c>
      <c r="G1" s="3" t="s">
        <v>6</v>
      </c>
      <c r="H1" s="4" t="s">
        <v>7</v>
      </c>
    </row>
    <row r="2" spans="1:21" x14ac:dyDescent="0.55000000000000004">
      <c r="B2" s="1">
        <f>Cohort!H6/100</f>
        <v>0</v>
      </c>
      <c r="C2" s="2">
        <f>Cohort!H7/100</f>
        <v>0.2</v>
      </c>
      <c r="D2" s="3">
        <f>(C2+SQRT(C2^2+4*(1-B2)^2))/(2*(1-B2))</f>
        <v>1.104987562112089</v>
      </c>
      <c r="E2" s="3">
        <f>LN(D2)</f>
        <v>9.9834078899207576E-2</v>
      </c>
      <c r="F2" s="2">
        <f>Cohort!H8/100</f>
        <v>0</v>
      </c>
      <c r="G2" s="3">
        <f>1.96/E2</f>
        <v>19.632574583863441</v>
      </c>
      <c r="H2" s="5" t="e">
        <f>(G2^2)*((1+1/(1-B2))/F2-2)</f>
        <v>#DIV/0!</v>
      </c>
    </row>
    <row r="3" spans="1:21" x14ac:dyDescent="0.55000000000000004">
      <c r="B3" s="1"/>
      <c r="C3" s="2"/>
      <c r="D3" s="3"/>
      <c r="E3" s="3"/>
      <c r="F3" s="2"/>
      <c r="G3" s="3"/>
      <c r="H3" s="5"/>
    </row>
    <row r="4" spans="1:21" x14ac:dyDescent="0.55000000000000004">
      <c r="B4" s="1"/>
      <c r="C4" s="2"/>
      <c r="D4" s="3"/>
      <c r="E4" s="3"/>
      <c r="F4" s="2"/>
      <c r="G4" s="3"/>
      <c r="H4" s="5"/>
    </row>
    <row r="5" spans="1:21" x14ac:dyDescent="0.55000000000000004">
      <c r="B5" s="1"/>
      <c r="C5" s="2"/>
      <c r="D5" s="3"/>
      <c r="E5" s="3"/>
      <c r="F5" s="2"/>
      <c r="G5" s="3"/>
      <c r="H5" s="5"/>
    </row>
    <row r="6" spans="1:21" x14ac:dyDescent="0.55000000000000004">
      <c r="B6" s="1"/>
      <c r="C6" s="2"/>
      <c r="D6" s="3"/>
      <c r="E6" s="3"/>
      <c r="F6" s="2"/>
      <c r="G6" s="3"/>
      <c r="H6" s="5"/>
    </row>
    <row r="7" spans="1:21" x14ac:dyDescent="0.55000000000000004">
      <c r="A7" s="9" t="s">
        <v>8</v>
      </c>
      <c r="C7" s="3"/>
      <c r="D7" s="3"/>
      <c r="E7" s="3"/>
      <c r="F7" s="3"/>
      <c r="G7" s="3"/>
      <c r="H7" s="3"/>
    </row>
    <row r="8" spans="1:21" x14ac:dyDescent="0.55000000000000004">
      <c r="B8" s="3" t="s">
        <v>9</v>
      </c>
      <c r="C8" s="3" t="s">
        <v>10</v>
      </c>
      <c r="D8" s="3" t="s">
        <v>1</v>
      </c>
      <c r="E8" s="3" t="s">
        <v>2</v>
      </c>
      <c r="F8" s="3" t="s">
        <v>4</v>
      </c>
      <c r="G8" s="3" t="s">
        <v>6</v>
      </c>
      <c r="H8" s="3" t="s">
        <v>11</v>
      </c>
      <c r="I8" s="3" t="s">
        <v>12</v>
      </c>
      <c r="J8" s="3" t="s">
        <v>13</v>
      </c>
      <c r="K8" s="4" t="s">
        <v>14</v>
      </c>
      <c r="L8" s="4" t="s">
        <v>15</v>
      </c>
      <c r="M8" s="3" t="s">
        <v>13</v>
      </c>
      <c r="N8" s="4" t="s">
        <v>14</v>
      </c>
      <c r="O8" s="4" t="s">
        <v>16</v>
      </c>
      <c r="P8" s="3" t="s">
        <v>13</v>
      </c>
      <c r="Q8" s="4" t="s">
        <v>14</v>
      </c>
      <c r="R8" s="4" t="s">
        <v>16</v>
      </c>
      <c r="S8" s="3" t="s">
        <v>13</v>
      </c>
      <c r="T8" s="4" t="s">
        <v>14</v>
      </c>
      <c r="U8" s="4" t="s">
        <v>16</v>
      </c>
    </row>
    <row r="9" spans="1:21" x14ac:dyDescent="0.55000000000000004">
      <c r="B9" s="6">
        <v>0.05</v>
      </c>
      <c r="C9" s="6">
        <f t="shared" ref="C9" si="0">_xlfn.NORM.S.INV(1-B9/2)</f>
        <v>1.9599639845400536</v>
      </c>
      <c r="D9" s="24">
        <f>('Casecontrol-TND'!H5)/100</f>
        <v>0</v>
      </c>
      <c r="E9" s="25">
        <f>'Casecontrol-TND'!H6/100</f>
        <v>0.2</v>
      </c>
      <c r="F9" s="6">
        <f t="shared" ref="F9" si="1">LN((E9+SQRT(E9^2+4*(1-D9)^2))/(2*(1-D9)))</f>
        <v>9.9834078899207576E-2</v>
      </c>
      <c r="G9" s="6">
        <f t="shared" ref="G9" si="2">C9/F9</f>
        <v>19.632213830698355</v>
      </c>
      <c r="H9" s="25">
        <f>'Casecontrol-TND'!H7/100</f>
        <v>0</v>
      </c>
      <c r="I9" s="6">
        <f>H9*(1-D9)/(1-H9*D9)</f>
        <v>0</v>
      </c>
      <c r="J9" s="6">
        <v>1</v>
      </c>
      <c r="K9" s="7" t="e">
        <f t="shared" ref="K9" si="3">INT(G9^2*(1/(I9*(1-I9))+1/(J9*H9*(1-H9)))+1)</f>
        <v>#DIV/0!</v>
      </c>
      <c r="L9" s="7" t="e">
        <f t="shared" ref="L9" si="4">J9*K9</f>
        <v>#DIV/0!</v>
      </c>
      <c r="M9" s="8">
        <v>2</v>
      </c>
      <c r="N9" s="7" t="e">
        <f>INT(G9^2*(1/(I9*(1-I9))+1/(M9*H9*(1-H9)))+1)</f>
        <v>#DIV/0!</v>
      </c>
      <c r="O9" s="7" t="e">
        <f>M9*N9</f>
        <v>#DIV/0!</v>
      </c>
      <c r="P9" s="8">
        <v>3</v>
      </c>
      <c r="Q9" s="7" t="e">
        <f>INT(G9^2*(1/(I9*(1-I9))+1/(P9*H9*(1-H9)))+1)</f>
        <v>#DIV/0!</v>
      </c>
      <c r="R9" s="7" t="e">
        <f>Q9*P9</f>
        <v>#DIV/0!</v>
      </c>
      <c r="S9" s="8">
        <v>4</v>
      </c>
      <c r="T9" s="7" t="e">
        <f>INT(G9^2*(1/(I9*(1-I9))+1/(S9*H9*(1-H9)))+1)</f>
        <v>#DIV/0!</v>
      </c>
      <c r="U9" s="7" t="e">
        <f>T9*S9</f>
        <v>#DIV/0!</v>
      </c>
    </row>
    <row r="12" spans="1:21" x14ac:dyDescent="0.55000000000000004">
      <c r="A12" s="9" t="s">
        <v>17</v>
      </c>
      <c r="B12" s="9" t="s">
        <v>20</v>
      </c>
    </row>
    <row r="13" spans="1:21" x14ac:dyDescent="0.55000000000000004">
      <c r="A13" s="9" t="s">
        <v>2</v>
      </c>
      <c r="B13" s="9" t="s">
        <v>18</v>
      </c>
    </row>
    <row r="14" spans="1:21" x14ac:dyDescent="0.55000000000000004">
      <c r="A14" s="9" t="s">
        <v>5</v>
      </c>
      <c r="B14" s="9" t="s">
        <v>19</v>
      </c>
    </row>
    <row r="15" spans="1:21" x14ac:dyDescent="0.55000000000000004">
      <c r="A15" s="9" t="s">
        <v>21</v>
      </c>
      <c r="B15" s="9" t="s">
        <v>22</v>
      </c>
    </row>
    <row r="16" spans="1:21" x14ac:dyDescent="0.55000000000000004">
      <c r="A16" s="9" t="s">
        <v>13</v>
      </c>
      <c r="B16" s="9" t="s">
        <v>24</v>
      </c>
    </row>
    <row r="17" spans="1:2" x14ac:dyDescent="0.55000000000000004">
      <c r="A17" s="9" t="s">
        <v>7</v>
      </c>
      <c r="B17" s="9" t="s">
        <v>25</v>
      </c>
    </row>
    <row r="19" spans="1:2" x14ac:dyDescent="0.55000000000000004">
      <c r="A19" s="9" t="s">
        <v>23</v>
      </c>
    </row>
  </sheetData>
  <sheetProtection sheet="1" objects="1" scenarios="1" selectLockedCells="1"/>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Welcome</vt:lpstr>
      <vt:lpstr>Cohort</vt:lpstr>
      <vt:lpstr>Casecontrol-TND</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PATEL, Minal</dc:creator>
  <cp:lastModifiedBy>YVT</cp:lastModifiedBy>
  <dcterms:created xsi:type="dcterms:W3CDTF">2021-02-05T07:58:44Z</dcterms:created>
  <dcterms:modified xsi:type="dcterms:W3CDTF">2021-03-23T13:51:41Z</dcterms:modified>
</cp:coreProperties>
</file>