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mcphee/Desktop/"/>
    </mc:Choice>
  </mc:AlternateContent>
  <xr:revisionPtr revIDLastSave="0" documentId="13_ncr:1_{AEAEC3C0-0745-6642-8C07-F1205AF57889}" xr6:coauthVersionLast="38" xr6:coauthVersionMax="38" xr10:uidLastSave="{00000000-0000-0000-0000-000000000000}"/>
  <bookViews>
    <workbookView xWindow="3340" yWindow="840" windowWidth="20960" windowHeight="13680" xr2:uid="{00000000-000D-0000-FFFF-FFFF00000000}"/>
  </bookViews>
  <sheets>
    <sheet name="Raw Data" sheetId="1" r:id="rId1"/>
    <sheet name="CategoryStats" sheetId="2" r:id="rId2"/>
    <sheet name="Sub-CategoryStats" sheetId="3" r:id="rId3"/>
    <sheet name="LaunchDateOutcomes" sheetId="7" r:id="rId4"/>
    <sheet name="Bonus" sheetId="8" r:id="rId5"/>
  </sheets>
  <calcPr calcId="162913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C13" i="8"/>
  <c r="C12" i="8"/>
  <c r="C11" i="8"/>
  <c r="C10" i="8"/>
  <c r="C9" i="8"/>
  <c r="C8" i="8"/>
  <c r="C7" i="8"/>
  <c r="C6" i="8"/>
  <c r="C5" i="8"/>
  <c r="C4" i="8"/>
  <c r="C3" i="8"/>
  <c r="C2" i="8"/>
  <c r="D13" i="8"/>
  <c r="D12" i="8"/>
  <c r="D11" i="8"/>
  <c r="D10" i="8"/>
  <c r="D9" i="8"/>
  <c r="D8" i="8"/>
  <c r="D7" i="8"/>
  <c r="D6" i="8"/>
  <c r="D5" i="8"/>
  <c r="D4" i="8"/>
  <c r="D3" i="8"/>
  <c r="D2" i="8"/>
  <c r="B3" i="8"/>
  <c r="B2" i="8"/>
  <c r="B13" i="8"/>
  <c r="B12" i="8"/>
  <c r="B11" i="8"/>
  <c r="B10" i="8"/>
  <c r="B9" i="8"/>
  <c r="B8" i="8"/>
  <c r="B7" i="8"/>
  <c r="B6" i="8"/>
  <c r="B5" i="8"/>
  <c r="B4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<sst xmlns="http://schemas.openxmlformats.org/spreadsheetml/2006/main" count="33049" uniqueCount="8400">
  <si>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</si>
  <si>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</si>
  <si>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</si>
  <si>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</si>
  <si>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</si>
  <si>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</si>
  <si>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</si>
  <si>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</si>
  <si>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</si>
  <si>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</si>
  <si>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</si>
  <si>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</si>
  <si>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</si>
  <si>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</si>
  <si>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</si>
  <si>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</si>
  <si>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</si>
  <si>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</si>
  <si>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</si>
  <si>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</si>
  <si>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</si>
  <si>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</si>
  <si>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</si>
  <si>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</si>
  <si>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</si>
  <si>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</si>
  <si>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</si>
  <si>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</si>
  <si>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</si>
  <si>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</si>
  <si>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</si>
  <si>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</si>
  <si>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</si>
  <si>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</si>
  <si>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</si>
  <si>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</si>
  <si>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</si>
  <si>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</si>
  <si>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</si>
  <si>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</si>
  <si>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</si>
  <si>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</si>
  <si>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</si>
  <si>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</si>
  <si>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</si>
  <si>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</si>
  <si>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</si>
  <si>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</si>
  <si>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</si>
  <si>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</si>
  <si>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</si>
  <si>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</si>
  <si>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</si>
  <si>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</si>
  <si>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</si>
  <si>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</si>
  <si>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</si>
  <si>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</si>
  <si>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</si>
  <si>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</si>
  <si>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</si>
  <si>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</si>
  <si>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</si>
  <si>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</si>
  <si>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</si>
  <si>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</si>
  <si>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</si>
  <si>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</si>
  <si>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</si>
  <si>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</si>
  <si>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</si>
  <si>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</si>
  <si>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</si>
  <si>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</si>
  <si>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</si>
  <si>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</si>
  <si>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</si>
  <si>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</si>
  <si>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</si>
  <si>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</si>
  <si>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</si>
  <si>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</si>
  <si>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</si>
  <si>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</si>
  <si>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</si>
  <si>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</si>
  <si>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</si>
  <si>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</si>
  <si>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</si>
  <si>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</si>
  <si>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</si>
  <si>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</si>
  <si>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</si>
  <si>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</si>
  <si>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</si>
  <si>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</si>
  <si>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</si>
  <si>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</si>
  <si>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</si>
  <si>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</si>
  <si>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</si>
  <si>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</si>
  <si>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</si>
  <si>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</si>
  <si>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</si>
  <si>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</si>
  <si>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</si>
  <si>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</si>
  <si>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</si>
  <si>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</si>
  <si>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</si>
  <si>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</si>
  <si>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</si>
  <si>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</si>
  <si>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</si>
  <si>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</si>
  <si>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</si>
  <si>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</si>
  <si>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</si>
  <si>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</si>
  <si>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</si>
  <si>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</si>
  <si>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</si>
  <si>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</si>
  <si>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</si>
  <si>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</si>
  <si>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</si>
  <si>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</si>
  <si>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</si>
  <si>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</si>
  <si>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</si>
  <si>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</si>
  <si>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</si>
  <si>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</si>
  <si>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</si>
  <si>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</si>
  <si>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</si>
  <si>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</si>
  <si>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</si>
  <si>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</si>
  <si>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</si>
  <si>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</si>
  <si>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</si>
  <si>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</si>
  <si>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</si>
  <si>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</si>
  <si>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</si>
  <si>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</si>
  <si>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</si>
  <si>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</si>
  <si>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</si>
  <si>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</si>
  <si>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</si>
  <si>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</si>
  <si>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</si>
  <si>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</si>
  <si>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</si>
  <si>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</si>
  <si>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</si>
  <si>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</si>
  <si>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</si>
  <si>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</si>
  <si>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</si>
  <si>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</si>
  <si>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</si>
  <si>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</si>
  <si>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</si>
  <si>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</si>
  <si>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</si>
  <si>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</si>
  <si>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</si>
  <si>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</si>
  <si>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</si>
  <si>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</si>
  <si>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</si>
  <si>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</si>
  <si>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</si>
  <si>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</si>
  <si>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</si>
  <si>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</si>
  <si>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</si>
  <si>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</si>
  <si>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</si>
  <si>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</si>
  <si>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</si>
  <si>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</si>
  <si>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</si>
  <si>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</si>
  <si>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</si>
  <si>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</si>
  <si>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</si>
  <si>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</si>
  <si>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</si>
  <si>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</si>
  <si>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</si>
  <si>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</si>
  <si>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</si>
  <si>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</si>
  <si>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</si>
  <si>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</si>
  <si>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</si>
  <si>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</si>
  <si>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</si>
  <si>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</si>
  <si>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</si>
  <si>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</si>
  <si>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</si>
  <si>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</si>
  <si>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</si>
  <si>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</si>
  <si>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</si>
  <si>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</si>
  <si>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</si>
  <si>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</si>
  <si>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</si>
  <si>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</si>
  <si>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</si>
  <si>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</si>
  <si>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</si>
  <si>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</si>
  <si>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</si>
  <si>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</si>
  <si>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</si>
  <si>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</si>
  <si>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</si>
  <si>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</si>
  <si>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</si>
  <si>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</si>
  <si>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</si>
  <si>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</si>
  <si>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</si>
  <si>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</si>
  <si>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</si>
  <si>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</si>
  <si>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</si>
  <si>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</si>
  <si>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</si>
  <si>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</si>
  <si>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</si>
  <si>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</si>
  <si>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</si>
  <si>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</si>
  <si>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</si>
  <si>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</si>
  <si>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</si>
  <si>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</si>
  <si>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</si>
  <si>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</si>
  <si>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</si>
  <si>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</si>
  <si>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</si>
  <si>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</si>
  <si>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</si>
  <si>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</si>
  <si>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</si>
  <si>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</si>
  <si>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</si>
  <si>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</si>
  <si>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</si>
  <si>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</si>
  <si>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</si>
  <si>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</si>
  <si>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</si>
  <si>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</si>
  <si>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</si>
  <si>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</si>
  <si>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</si>
  <si>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</si>
  <si>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</si>
  <si>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</si>
  <si>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</si>
  <si>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</si>
  <si>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</si>
  <si>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</si>
  <si>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</si>
  <si>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</si>
  <si>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</si>
  <si>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</si>
  <si>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</si>
  <si>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</si>
  <si>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</si>
  <si>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</si>
  <si>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</si>
  <si>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</si>
  <si>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</si>
  <si>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</si>
  <si>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</si>
  <si>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</si>
  <si>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</si>
  <si>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</si>
  <si>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</si>
  <si>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</si>
  <si>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</si>
  <si>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</si>
  <si>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</si>
  <si>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</si>
  <si>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</si>
  <si>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</si>
  <si>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</si>
  <si>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</si>
  <si>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</si>
  <si>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</si>
  <si>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</si>
  <si>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</si>
  <si>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</si>
  <si>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</si>
  <si>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</si>
  <si>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</si>
  <si>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</si>
  <si>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</si>
  <si>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</si>
  <si>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</si>
  <si>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</si>
  <si>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</si>
  <si>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</si>
  <si>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</si>
  <si>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</si>
  <si>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</si>
  <si>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</si>
  <si>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</si>
  <si>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</si>
  <si>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</si>
  <si>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</si>
  <si>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</si>
  <si>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</si>
  <si>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</si>
  <si>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</si>
  <si>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</si>
  <si>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</si>
  <si>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</si>
  <si>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</si>
  <si>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</si>
  <si>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</si>
  <si>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</si>
  <si>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</si>
  <si>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</si>
  <si>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</si>
  <si>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</si>
  <si>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</si>
  <si>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</si>
  <si>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</si>
  <si>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</si>
  <si>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</si>
  <si>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</si>
  <si>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</si>
  <si>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</si>
  <si>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</si>
  <si>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</si>
  <si>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</si>
  <si>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</si>
  <si>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</si>
  <si>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</si>
  <si>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</si>
  <si>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</si>
  <si>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</si>
  <si>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</si>
  <si>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</si>
  <si>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</si>
  <si>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</si>
  <si>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</si>
  <si>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</si>
  <si>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</si>
  <si>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</si>
  <si>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</si>
  <si>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</si>
  <si>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</si>
  <si>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</si>
  <si>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</si>
  <si>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</si>
  <si>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</si>
  <si>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</si>
  <si>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</si>
  <si>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</si>
  <si>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</si>
  <si>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</si>
  <si>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</si>
  <si>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</si>
  <si>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</si>
  <si>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</si>
  <si>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</si>
  <si>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</si>
  <si>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</si>
  <si>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</si>
  <si>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</si>
  <si>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</si>
  <si>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</si>
  <si>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</si>
  <si>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</si>
  <si>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</si>
  <si>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</si>
  <si>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</si>
  <si>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</si>
  <si>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</si>
  <si>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</si>
  <si>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</si>
  <si>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</si>
  <si>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</si>
  <si>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</si>
  <si>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</si>
  <si>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</si>
  <si>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</si>
  <si>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</si>
  <si>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</si>
  <si>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</si>
  <si>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</si>
  <si>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</si>
  <si>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</si>
  <si>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</si>
  <si>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</si>
  <si>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</si>
  <si>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</si>
  <si>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</si>
  <si>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</si>
  <si>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</si>
  <si>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</si>
  <si>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</si>
  <si>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</si>
  <si>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</si>
  <si>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</si>
  <si>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</si>
  <si>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</si>
  <si>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</si>
  <si>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</si>
  <si>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</si>
  <si>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</si>
  <si>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</si>
  <si>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</si>
  <si>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</si>
  <si>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</si>
  <si>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</si>
  <si>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</si>
  <si>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</si>
  <si>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</si>
  <si>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</si>
  <si>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</si>
  <si>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</si>
  <si>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</si>
  <si>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</si>
  <si>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</si>
  <si>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</si>
  <si>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</si>
  <si>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</si>
  <si>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</si>
  <si>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</si>
  <si>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</si>
  <si>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</si>
  <si>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</si>
  <si>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</si>
  <si>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</si>
  <si>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</si>
  <si>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</si>
  <si>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</si>
  <si>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</si>
  <si>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</si>
  <si>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</si>
  <si>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</si>
  <si>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</si>
  <si>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</si>
  <si>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</si>
  <si>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</si>
  <si>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</si>
  <si>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</si>
  <si>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</si>
  <si>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</si>
  <si>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</si>
  <si>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</si>
  <si>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</si>
  <si>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</si>
  <si>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</si>
  <si>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</si>
  <si>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</si>
  <si>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</si>
  <si>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</si>
  <si>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</si>
  <si>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</si>
  <si>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</si>
  <si>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</si>
  <si>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</si>
  <si>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</si>
  <si>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</si>
  <si>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</si>
  <si>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</si>
  <si>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</si>
  <si>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</si>
  <si>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</si>
  <si>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</si>
  <si>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</si>
  <si>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</si>
  <si>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</si>
  <si>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</si>
  <si>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</si>
  <si>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</si>
  <si>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</si>
  <si>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</si>
  <si>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</si>
  <si>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</si>
  <si>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</si>
  <si>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</si>
  <si>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</si>
  <si>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</si>
  <si>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</si>
  <si>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</si>
  <si>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</si>
  <si>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</si>
  <si>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</si>
  <si>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</si>
  <si>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</si>
  <si>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</si>
  <si>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</si>
  <si>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</si>
  <si>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</si>
  <si>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</si>
  <si>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</si>
  <si>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</si>
  <si>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</si>
  <si>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</si>
  <si>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</si>
  <si>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</si>
  <si>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</si>
  <si>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</si>
  <si>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</si>
  <si>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</si>
  <si>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</si>
  <si>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</si>
  <si>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</si>
  <si>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</si>
  <si>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</si>
  <si>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</si>
  <si>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</si>
  <si>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</si>
  <si>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</si>
  <si>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</si>
  <si>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</si>
  <si>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</si>
  <si>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</si>
  <si>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</si>
  <si>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</si>
  <si>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</si>
  <si>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</si>
  <si>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</si>
  <si>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</si>
  <si>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</si>
  <si>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</si>
  <si>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</si>
  <si>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</si>
  <si>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</si>
  <si>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</si>
  <si>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</si>
  <si>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</si>
  <si>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</si>
  <si>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</si>
  <si>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</si>
  <si>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</si>
  <si>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</si>
  <si>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</si>
  <si>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</si>
  <si>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</si>
  <si>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</si>
  <si>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</si>
  <si>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</si>
  <si>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</si>
  <si>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</si>
  <si>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</si>
  <si>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</si>
  <si>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</si>
  <si>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</si>
  <si>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</si>
  <si>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</si>
  <si>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</si>
  <si>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</si>
  <si>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</si>
  <si>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</si>
  <si>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</si>
  <si>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</si>
  <si>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</si>
  <si>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</si>
  <si>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</si>
  <si>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</si>
  <si>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</si>
  <si>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</si>
  <si>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</si>
  <si>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</si>
  <si>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</si>
  <si>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</si>
  <si>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</si>
  <si>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</si>
  <si>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</si>
  <si>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</si>
  <si>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</si>
  <si>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</si>
  <si>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</si>
  <si>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</si>
  <si>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</si>
  <si>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</si>
  <si>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</si>
  <si>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</si>
  <si>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</si>
  <si>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</si>
  <si>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</si>
  <si>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</si>
  <si>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</si>
  <si>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</si>
  <si>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</si>
  <si>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</si>
  <si>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</si>
  <si>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</si>
  <si>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</si>
  <si>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</si>
  <si>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</si>
  <si>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</si>
  <si>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</si>
  <si>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</si>
  <si>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</si>
  <si>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</si>
  <si>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</si>
  <si>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</si>
  <si>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</si>
  <si>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</si>
  <si>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</si>
  <si>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</si>
  <si>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</si>
  <si>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</si>
  <si>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</si>
  <si>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</si>
  <si>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</si>
  <si>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</si>
  <si>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</si>
  <si>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</si>
  <si>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</si>
  <si>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</si>
  <si>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</si>
  <si>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</si>
  <si>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</si>
  <si>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</si>
  <si>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</si>
  <si>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</si>
  <si>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</si>
  <si>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</si>
  <si>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</si>
  <si>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</si>
  <si>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</si>
  <si>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</si>
  <si>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</si>
  <si>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</si>
  <si>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</si>
  <si>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</si>
  <si>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</si>
  <si>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</si>
  <si>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</si>
  <si>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</si>
  <si>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</si>
  <si>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</si>
  <si>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</si>
  <si>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</si>
  <si>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</si>
  <si>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</si>
  <si>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</si>
  <si>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</si>
  <si>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</si>
  <si>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</si>
  <si>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</si>
  <si>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</si>
  <si>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</si>
  <si>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</si>
  <si>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</si>
  <si>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</si>
  <si>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</si>
  <si>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</si>
  <si>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</si>
  <si>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</si>
  <si>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</si>
  <si>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</si>
  <si>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</si>
  <si>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</si>
  <si>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</si>
  <si>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</si>
  <si>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</si>
  <si>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</si>
  <si>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</si>
  <si>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</si>
  <si>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</si>
  <si>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</si>
  <si>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</si>
  <si>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</si>
  <si>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</si>
  <si>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</si>
  <si>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</si>
  <si>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</si>
  <si>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</si>
  <si>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</si>
  <si>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</si>
  <si>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</si>
  <si>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</si>
  <si>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</si>
  <si>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</si>
  <si>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</si>
  <si>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</si>
  <si>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</si>
  <si>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</si>
  <si>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</si>
  <si>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</si>
  <si>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</si>
  <si>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</si>
  <si>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</si>
  <si>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</si>
  <si>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</si>
  <si>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</si>
  <si>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</si>
  <si>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</si>
  <si>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</si>
  <si>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</si>
  <si>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</si>
  <si>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</si>
  <si>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</si>
  <si>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</si>
  <si>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</si>
  <si>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</si>
  <si>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</si>
  <si>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</si>
  <si>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</si>
  <si>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</si>
  <si>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</si>
  <si>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</si>
  <si>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</si>
  <si>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</si>
  <si>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</si>
  <si>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</si>
  <si>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</si>
  <si>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</si>
  <si>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</si>
  <si>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</si>
  <si>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</si>
  <si>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</si>
  <si>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</si>
  <si>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</si>
  <si>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</si>
  <si>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</si>
  <si>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</si>
  <si>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</si>
  <si>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</si>
  <si>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</si>
  <si>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</si>
  <si>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</si>
  <si>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</si>
  <si>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</si>
  <si>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</si>
  <si>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</si>
  <si>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</si>
  <si>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</si>
  <si>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</si>
  <si>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</si>
  <si>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</si>
  <si>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</si>
  <si>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</si>
  <si>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</si>
  <si>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</si>
  <si>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</si>
  <si>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</si>
  <si>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</si>
  <si>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</si>
  <si>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</si>
  <si>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</si>
  <si>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</si>
  <si>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</si>
  <si>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</si>
  <si>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</si>
  <si>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</si>
  <si>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</si>
  <si>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</si>
  <si>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</si>
  <si>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</si>
  <si>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</si>
  <si>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</si>
  <si>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</si>
  <si>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</si>
  <si>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</si>
  <si>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</si>
  <si>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</si>
  <si>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</si>
  <si>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</si>
  <si>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</si>
  <si>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</si>
  <si>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</si>
  <si>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</si>
  <si>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</si>
  <si>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</si>
  <si>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</si>
  <si>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</si>
  <si>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</si>
  <si>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</si>
  <si>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</si>
  <si>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</si>
  <si>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</si>
  <si>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</si>
  <si>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</si>
  <si>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</si>
  <si>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</si>
  <si>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</si>
  <si>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</si>
  <si>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</si>
  <si>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</si>
  <si>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</si>
  <si>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</si>
  <si>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</si>
  <si>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</si>
  <si>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</si>
  <si>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</si>
  <si>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</si>
  <si>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</si>
  <si>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</si>
  <si>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</si>
  <si>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</si>
  <si>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</si>
  <si>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</si>
  <si>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</si>
  <si>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</si>
  <si>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</si>
  <si>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</si>
  <si>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</si>
  <si>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</si>
  <si>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</si>
  <si>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</si>
  <si>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</si>
  <si>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</si>
  <si>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</si>
  <si>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</si>
  <si>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</si>
  <si>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</si>
  <si>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</si>
  <si>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</si>
  <si>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</si>
  <si>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</si>
  <si>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</si>
  <si>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</si>
  <si>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</si>
  <si>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</si>
  <si>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</si>
  <si>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</si>
  <si>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</si>
  <si>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</si>
  <si>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</si>
  <si>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</si>
  <si>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</si>
  <si>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</si>
  <si>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</si>
  <si>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</si>
  <si>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</si>
  <si>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</si>
  <si>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</si>
  <si>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</si>
  <si>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</si>
  <si>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</si>
  <si>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</si>
  <si>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</si>
  <si>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</si>
  <si>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</si>
  <si>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</si>
  <si>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</si>
  <si>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</si>
  <si>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</si>
  <si>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</si>
  <si>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</si>
  <si>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</si>
  <si>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</si>
  <si>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</si>
  <si>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</si>
  <si>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</si>
  <si>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</si>
  <si>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</si>
  <si>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</si>
  <si>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</si>
  <si>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</si>
  <si>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</si>
  <si>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</si>
  <si>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</si>
  <si>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</si>
  <si>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</si>
  <si>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</si>
  <si>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</si>
  <si>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</si>
  <si>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</si>
  <si>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</si>
  <si>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</si>
  <si>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</si>
  <si>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</si>
  <si>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</si>
  <si>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</si>
  <si>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</si>
  <si>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</si>
  <si>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</si>
  <si>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</si>
  <si>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</si>
  <si>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</si>
  <si>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</si>
  <si>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</si>
  <si>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</si>
  <si>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</si>
  <si>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</si>
  <si>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</si>
  <si>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</si>
  <si>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</si>
  <si>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</si>
  <si>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</si>
  <si>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</si>
  <si>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</si>
  <si>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</si>
  <si>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</si>
  <si>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</si>
  <si>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</si>
  <si>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</si>
  <si>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</si>
  <si>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</si>
  <si>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</si>
  <si>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</si>
  <si>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</si>
  <si>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</si>
  <si>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</si>
  <si>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</si>
  <si>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</si>
  <si>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</si>
  <si>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</si>
  <si>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</si>
  <si>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</si>
  <si>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</si>
  <si>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</si>
  <si>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</si>
  <si>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</si>
  <si>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</si>
  <si>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</si>
  <si>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</si>
  <si>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</si>
  <si>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</si>
  <si>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</si>
  <si>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</si>
  <si>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</si>
  <si>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</si>
  <si>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</si>
  <si>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</si>
  <si>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</si>
  <si>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</si>
  <si>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</si>
  <si>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</si>
  <si>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</si>
  <si>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</si>
  <si>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</si>
  <si>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</si>
  <si>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</si>
  <si>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</si>
  <si>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</si>
  <si>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</si>
  <si>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</si>
  <si>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</si>
  <si>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</si>
  <si>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</si>
  <si>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</si>
  <si>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</si>
  <si>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</si>
  <si>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</si>
  <si>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</si>
  <si>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</si>
  <si>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</si>
  <si>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</si>
  <si>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</si>
  <si>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</si>
  <si>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</si>
  <si>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</si>
  <si>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</si>
  <si>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</si>
  <si>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</si>
  <si>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</si>
  <si>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</si>
  <si>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</si>
  <si>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</si>
  <si>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</si>
  <si>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</si>
  <si>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</si>
  <si>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</si>
  <si>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</si>
  <si>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</si>
  <si>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</si>
  <si>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</si>
  <si>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</si>
  <si>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</si>
  <si>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</si>
  <si>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</si>
  <si>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</si>
  <si>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</si>
  <si>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</si>
  <si>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</si>
  <si>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</si>
  <si>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</si>
  <si>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</si>
  <si>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</si>
  <si>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</si>
  <si>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</si>
  <si>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</si>
  <si>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</si>
  <si>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</si>
  <si>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</si>
  <si>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</si>
  <si>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</si>
  <si>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</si>
  <si>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</si>
  <si>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</si>
  <si>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</si>
  <si>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</si>
  <si>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</si>
  <si>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</si>
  <si>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</si>
  <si>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</si>
  <si>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</si>
  <si>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</si>
  <si>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</si>
  <si>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</si>
  <si>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</si>
  <si>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</si>
  <si>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</si>
  <si>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</si>
  <si>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</si>
  <si>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</si>
  <si>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</si>
  <si>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</si>
  <si>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</si>
  <si>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</si>
  <si>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</si>
  <si>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</si>
  <si>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</si>
  <si>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</si>
  <si>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</si>
  <si>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</si>
  <si>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</si>
  <si>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</si>
  <si>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</si>
  <si>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</si>
  <si>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</si>
  <si>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</si>
  <si>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</si>
  <si>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</si>
  <si>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</si>
  <si>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</si>
  <si>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</si>
  <si>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</si>
  <si>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</si>
  <si>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</si>
  <si>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</si>
  <si>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</si>
  <si>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</si>
  <si>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</si>
  <si>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</si>
  <si>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</si>
  <si>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</si>
  <si>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</si>
  <si>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</si>
  <si>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</si>
  <si>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</si>
  <si>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</si>
  <si>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</si>
  <si>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</si>
  <si>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</si>
  <si>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</si>
  <si>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</si>
  <si>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</si>
  <si>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</si>
  <si>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</si>
  <si>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</si>
  <si>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</si>
  <si>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</si>
  <si>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</si>
  <si>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</si>
  <si>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</si>
  <si>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</si>
  <si>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</si>
  <si>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</si>
  <si>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</si>
  <si>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</si>
  <si>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</si>
  <si>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</si>
  <si>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</si>
  <si>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</si>
  <si>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</si>
  <si>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</si>
  <si>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</si>
  <si>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</si>
  <si>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</si>
  <si>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</si>
  <si>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</si>
  <si>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</si>
  <si>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</si>
  <si>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</si>
  <si>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</si>
  <si>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</si>
  <si>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</si>
  <si>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</si>
  <si>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</si>
  <si>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</si>
  <si>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</si>
  <si>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</si>
  <si>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</si>
  <si>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</si>
  <si>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</si>
  <si>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</si>
  <si>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</si>
  <si>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</si>
  <si>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</si>
  <si>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</si>
  <si>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</si>
  <si>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</si>
  <si>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</si>
  <si>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</si>
  <si>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</si>
  <si>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</si>
  <si>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</si>
  <si>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</si>
  <si>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</si>
  <si>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</si>
  <si>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</si>
  <si>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</si>
  <si>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</si>
  <si>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</si>
  <si>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</si>
  <si>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</si>
  <si>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</si>
  <si>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</si>
  <si>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</si>
  <si>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</si>
  <si>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</si>
  <si>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</si>
  <si>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</si>
  <si>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</si>
  <si>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</si>
  <si>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</si>
  <si>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</si>
  <si>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</si>
  <si>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</si>
  <si>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</si>
  <si>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</si>
  <si>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</si>
  <si>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</si>
  <si>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</si>
  <si>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</si>
  <si>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</si>
  <si>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</si>
  <si>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</si>
  <si>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</si>
  <si>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</si>
  <si>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</si>
  <si>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</si>
  <si>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</si>
  <si>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</si>
  <si>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</si>
  <si>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</si>
  <si>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</si>
  <si>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</si>
  <si>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</si>
  <si>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</si>
  <si>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</si>
  <si>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</si>
  <si>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</si>
  <si>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</si>
  <si>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</si>
  <si>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</si>
  <si>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</si>
  <si>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</si>
  <si>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</si>
  <si>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</si>
  <si>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</si>
  <si>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</si>
  <si>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</si>
  <si>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</si>
  <si>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</si>
  <si>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</si>
  <si>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</si>
  <si>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</si>
  <si>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</si>
  <si>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</si>
  <si>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</si>
  <si>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</si>
  <si>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</si>
  <si>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</si>
  <si>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</si>
  <si>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</si>
  <si>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</si>
  <si>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</si>
  <si>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</si>
  <si>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</si>
  <si>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</si>
  <si>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</si>
  <si>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</si>
  <si>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</si>
  <si>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</si>
  <si>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</si>
  <si>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</si>
  <si>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</si>
  <si>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</si>
  <si>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</si>
  <si>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</si>
  <si>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</si>
  <si>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</si>
  <si>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</si>
  <si>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</si>
  <si>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</si>
  <si>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</si>
  <si>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</si>
  <si>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</si>
  <si>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</si>
  <si>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</si>
  <si>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</si>
  <si>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</si>
  <si>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</si>
  <si>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</si>
  <si>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</si>
  <si>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</si>
  <si>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</si>
  <si>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</si>
  <si>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</si>
  <si>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</si>
  <si>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</si>
  <si>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</si>
  <si>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</si>
  <si>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</si>
  <si>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</si>
  <si>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</si>
  <si>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</si>
  <si>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</si>
  <si>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</si>
  <si>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</si>
  <si>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</si>
  <si>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</si>
  <si>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</si>
  <si>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</si>
  <si>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</si>
  <si>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</si>
  <si>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</si>
  <si>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</si>
  <si>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</si>
  <si>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</si>
  <si>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</si>
  <si>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</si>
  <si>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</si>
  <si>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</si>
  <si>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</si>
  <si>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</si>
  <si>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</si>
  <si>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</si>
  <si>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</si>
  <si>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</si>
  <si>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</si>
  <si>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</si>
  <si>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</si>
  <si>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</si>
  <si>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</si>
  <si>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</si>
  <si>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</si>
  <si>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</si>
  <si>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</si>
  <si>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</si>
  <si>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</si>
  <si>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</si>
  <si>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</si>
  <si>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</si>
  <si>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</si>
  <si>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</si>
  <si>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</si>
  <si>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</si>
  <si>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</si>
  <si>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</si>
  <si>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</si>
  <si>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</si>
  <si>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</si>
  <si>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</si>
  <si>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</si>
  <si>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</si>
  <si>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</si>
  <si>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</si>
  <si>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</si>
  <si>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</si>
  <si>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</si>
  <si>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</si>
  <si>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</si>
  <si>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</si>
  <si>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</si>
  <si>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</si>
  <si>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</si>
  <si>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</si>
  <si>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</si>
  <si>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</si>
  <si>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</si>
  <si>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</si>
  <si>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</si>
  <si>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</si>
  <si>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</si>
  <si>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</si>
  <si>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</si>
  <si>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</si>
  <si>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</si>
  <si>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</si>
  <si>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</si>
  <si>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</si>
  <si>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</si>
  <si>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</si>
  <si>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</si>
  <si>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</si>
  <si>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</si>
  <si>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</si>
  <si>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</si>
  <si>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</si>
  <si>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</si>
  <si>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</si>
  <si>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</si>
  <si>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</si>
  <si>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</si>
  <si>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</si>
  <si>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</si>
  <si>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</si>
  <si>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</si>
  <si>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</si>
  <si>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</si>
  <si>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</si>
  <si>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</si>
  <si>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</si>
  <si>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</si>
  <si>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</si>
  <si>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</si>
  <si>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</si>
  <si>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</si>
  <si>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</si>
  <si>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</si>
  <si>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</si>
  <si>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</si>
  <si>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</si>
  <si>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</si>
  <si>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</si>
  <si>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</si>
  <si>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</si>
  <si>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</si>
  <si>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</si>
  <si>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</si>
  <si>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</si>
  <si>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</si>
  <si>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</si>
  <si>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</si>
  <si>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</si>
  <si>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</si>
  <si>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</si>
  <si>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</si>
  <si>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</si>
  <si>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</si>
  <si>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</si>
  <si>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</si>
  <si>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</si>
  <si>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</si>
  <si>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</si>
  <si>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</si>
  <si>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</si>
  <si>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</si>
  <si>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</si>
  <si>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</si>
  <si>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</si>
  <si>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</si>
  <si>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</si>
  <si>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</si>
  <si>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</si>
  <si>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</si>
  <si>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</si>
  <si>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</si>
  <si>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</si>
  <si>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</si>
  <si>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</si>
  <si>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</si>
  <si>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</si>
  <si>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</si>
  <si>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</si>
  <si>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</si>
  <si>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</si>
  <si>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</si>
  <si>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</si>
  <si>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</si>
  <si>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</si>
  <si>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</si>
  <si>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</si>
  <si>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</si>
  <si>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</si>
  <si>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</si>
  <si>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</si>
  <si>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</si>
  <si>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</si>
  <si>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</si>
  <si>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</si>
  <si>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</si>
  <si>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</si>
  <si>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</si>
  <si>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</si>
  <si>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</si>
  <si>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</si>
  <si>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</si>
  <si>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</si>
  <si>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</si>
  <si>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</si>
  <si>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</si>
  <si>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</si>
  <si>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</si>
  <si>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</si>
  <si>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</si>
  <si>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</si>
  <si>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</si>
  <si>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</si>
  <si>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</si>
  <si>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</si>
  <si>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</si>
  <si>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</si>
  <si>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</si>
  <si>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</si>
  <si>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</si>
  <si>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</si>
  <si>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</si>
  <si>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</si>
  <si>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</si>
  <si>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</si>
  <si>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</si>
  <si>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</si>
  <si>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</si>
  <si>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</si>
  <si>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</si>
  <si>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</si>
  <si>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</si>
  <si>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</si>
  <si>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</si>
  <si>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</si>
  <si>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</si>
  <si>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</si>
  <si>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</si>
  <si>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</si>
  <si>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</si>
  <si>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</si>
  <si>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</si>
  <si>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</si>
  <si>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</si>
  <si>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</si>
  <si>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</si>
  <si>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</si>
  <si>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</si>
  <si>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</si>
  <si>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</si>
  <si>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</si>
  <si>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</si>
  <si>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</si>
  <si>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</si>
  <si>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</si>
  <si>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</si>
  <si>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</si>
  <si>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</si>
  <si>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</si>
  <si>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</si>
  <si>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</si>
  <si>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</si>
  <si>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</si>
  <si>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</si>
  <si>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</si>
  <si>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</si>
  <si>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</si>
  <si>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</si>
  <si>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</si>
  <si>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</si>
  <si>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</si>
  <si>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</si>
  <si>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</si>
  <si>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</si>
  <si>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</si>
  <si>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</si>
  <si>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</si>
  <si>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</si>
  <si>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</si>
  <si>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</si>
  <si>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</si>
  <si>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</si>
  <si>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</si>
  <si>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</si>
  <si>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</si>
  <si>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</si>
  <si>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</si>
  <si>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</si>
  <si>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</si>
  <si>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</si>
  <si>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</si>
  <si>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</si>
  <si>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</si>
  <si>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</si>
  <si>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</si>
  <si>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</si>
  <si>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</si>
  <si>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</si>
  <si>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</si>
  <si>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</si>
  <si>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</si>
  <si>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</si>
  <si>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</si>
  <si>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</si>
  <si>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</si>
  <si>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</si>
  <si>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</si>
  <si>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</si>
  <si>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</si>
  <si>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</si>
  <si>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</si>
  <si>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</si>
  <si>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</si>
  <si>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</si>
  <si>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</si>
  <si>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</si>
  <si>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</si>
  <si>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</si>
  <si>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</si>
  <si>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</si>
  <si>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</si>
  <si>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</si>
  <si>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</si>
  <si>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</si>
  <si>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</si>
  <si>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</si>
  <si>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</si>
  <si>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</si>
  <si>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</si>
  <si>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</si>
  <si>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</si>
  <si>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</si>
  <si>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</si>
  <si>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</si>
  <si>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</si>
  <si>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</si>
  <si>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</si>
  <si>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</si>
  <si>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</si>
  <si>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</si>
  <si>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</si>
  <si>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</si>
  <si>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</si>
  <si>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</si>
  <si>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</si>
  <si>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</si>
  <si>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</si>
  <si>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</si>
  <si>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</si>
  <si>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</si>
  <si>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</si>
  <si>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</si>
  <si>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</si>
  <si>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</si>
  <si>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</si>
  <si>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</si>
  <si>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</si>
  <si>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</si>
  <si>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</si>
  <si>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</si>
  <si>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</si>
  <si>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</si>
  <si>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</si>
  <si>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</si>
  <si>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</si>
  <si>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</si>
  <si>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</si>
  <si>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</si>
  <si>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</si>
  <si>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</si>
  <si>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</si>
  <si>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</si>
  <si>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</si>
  <si>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</si>
  <si>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</si>
  <si>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</si>
  <si>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</si>
  <si>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</si>
  <si>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</si>
  <si>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</si>
  <si>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</si>
  <si>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</si>
  <si>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</si>
  <si>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</si>
  <si>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</si>
  <si>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</si>
  <si>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</si>
  <si>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</si>
  <si>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</si>
  <si>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</si>
  <si>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</si>
  <si>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</si>
  <si>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</si>
  <si>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</si>
  <si>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</si>
  <si>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</si>
  <si>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</si>
  <si>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</si>
  <si>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</si>
  <si>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</si>
  <si>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</si>
  <si>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</si>
  <si>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</si>
  <si>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</si>
  <si>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</si>
  <si>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</si>
  <si>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</si>
  <si>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</si>
  <si>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</si>
  <si>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</si>
  <si>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</si>
  <si>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</si>
  <si>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</si>
  <si>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</si>
  <si>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</si>
  <si>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</si>
  <si>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</si>
  <si>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</si>
  <si>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</si>
  <si>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</si>
  <si>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</si>
  <si>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</si>
  <si>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</si>
  <si>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</si>
  <si>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</si>
  <si>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</si>
  <si>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</si>
  <si>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</si>
  <si>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</si>
  <si>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</si>
  <si>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</si>
  <si>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</si>
  <si>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</si>
  <si>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</si>
  <si>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</si>
  <si>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</si>
  <si>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</si>
  <si>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</si>
  <si>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</si>
  <si>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</si>
  <si>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</si>
  <si>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</si>
  <si>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</si>
  <si>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</si>
  <si>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</si>
  <si>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</si>
  <si>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</si>
  <si>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</si>
  <si>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</si>
  <si>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</si>
  <si>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</si>
  <si>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</si>
  <si>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</si>
  <si>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</si>
  <si>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</si>
  <si>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</si>
  <si>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</si>
  <si>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</si>
  <si>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</si>
  <si>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</si>
  <si>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</si>
  <si>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</si>
  <si>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</si>
  <si>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</si>
  <si>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</si>
  <si>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</si>
  <si>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</si>
  <si>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</si>
  <si>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</si>
  <si>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</si>
  <si>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</si>
  <si>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</si>
  <si>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</si>
  <si>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</si>
  <si>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</si>
  <si>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</si>
  <si>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</si>
  <si>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</si>
  <si>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</si>
  <si>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</si>
  <si>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</si>
  <si>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</si>
  <si>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</si>
  <si>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</si>
  <si>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</si>
  <si>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</si>
  <si>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</si>
  <si>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</si>
  <si>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</si>
  <si>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</si>
  <si>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</si>
  <si>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</si>
  <si>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</si>
  <si>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</si>
  <si>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</si>
  <si>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</si>
  <si>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</si>
  <si>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</si>
  <si>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</si>
  <si>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</si>
  <si>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</si>
  <si>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</si>
  <si>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</si>
  <si>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</si>
  <si>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</si>
  <si>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</si>
  <si>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</si>
  <si>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</si>
  <si>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</si>
  <si>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</si>
  <si>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</si>
  <si>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</si>
  <si>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</si>
  <si>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</si>
  <si>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</si>
  <si>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</si>
  <si>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</si>
  <si>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</si>
  <si>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</si>
  <si>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</si>
  <si>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</si>
  <si>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</si>
  <si>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</si>
  <si>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</si>
  <si>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</si>
  <si>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</si>
  <si>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</si>
  <si>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</si>
  <si>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</si>
  <si>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</si>
  <si>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</si>
  <si>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</si>
  <si>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</si>
  <si>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</si>
  <si>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</si>
  <si>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</si>
  <si>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</si>
  <si>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</si>
  <si>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</si>
  <si>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</si>
  <si>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</si>
  <si>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</si>
  <si>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</si>
  <si>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</si>
  <si>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</si>
  <si>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</si>
  <si>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</si>
  <si>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</si>
  <si>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</si>
  <si>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</si>
  <si>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</si>
  <si>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</si>
  <si>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</si>
  <si>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</si>
  <si>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</si>
  <si>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</si>
  <si>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</si>
  <si>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</si>
  <si>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</si>
  <si>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</si>
  <si>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</si>
  <si>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</si>
  <si>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</si>
  <si>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</si>
  <si>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</si>
  <si>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</si>
  <si>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</si>
  <si>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</si>
  <si>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</si>
  <si>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</si>
  <si>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</si>
  <si>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</si>
  <si>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</si>
  <si>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</si>
  <si>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</si>
  <si>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</si>
  <si>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</si>
  <si>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</si>
  <si>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</si>
  <si>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</si>
  <si>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</si>
  <si>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</si>
  <si>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</si>
  <si>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</si>
  <si>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</si>
  <si>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</si>
  <si>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</si>
  <si>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</si>
  <si>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</si>
  <si>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</si>
  <si>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</si>
  <si>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</si>
  <si>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</si>
  <si>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</si>
  <si>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</si>
  <si>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</si>
  <si>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</si>
  <si>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</si>
  <si>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</si>
  <si>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</si>
  <si>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</si>
  <si>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</si>
  <si>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</si>
  <si>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</si>
  <si>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</si>
  <si>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</si>
  <si>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</si>
  <si>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</si>
  <si>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</si>
  <si>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</si>
  <si>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</si>
  <si>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</si>
  <si>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</si>
  <si>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</si>
  <si>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</si>
  <si>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</si>
  <si>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</si>
  <si>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</si>
  <si>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</si>
  <si>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</si>
  <si>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</si>
  <si>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</si>
  <si>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</si>
  <si>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</si>
  <si>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</si>
  <si>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</si>
  <si>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</si>
  <si>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</si>
  <si>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</si>
  <si>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</si>
  <si>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</si>
  <si>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</si>
  <si>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</si>
  <si>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</si>
  <si>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</si>
  <si>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</si>
  <si>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</si>
  <si>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</si>
  <si>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</si>
  <si>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</si>
  <si>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</si>
  <si>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</si>
  <si>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</si>
  <si>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</si>
  <si>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</si>
  <si>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</si>
  <si>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</si>
  <si>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</si>
  <si>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</si>
  <si>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</si>
  <si>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</si>
  <si>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</si>
  <si>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</si>
  <si>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</si>
  <si>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</si>
  <si>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</si>
  <si>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</si>
  <si>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</si>
  <si>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</si>
  <si>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</si>
  <si>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</si>
  <si>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</si>
  <si>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</si>
  <si>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</si>
  <si>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</si>
  <si>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</si>
  <si>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</si>
  <si>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</si>
  <si>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</si>
  <si>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</si>
  <si>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</si>
  <si>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</si>
  <si>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</si>
  <si>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</si>
  <si>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</si>
  <si>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</si>
  <si>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</si>
  <si>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</si>
  <si>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</si>
  <si>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</si>
  <si>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</si>
  <si>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</si>
  <si>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</si>
  <si>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</si>
  <si>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</si>
  <si>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</si>
  <si>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</si>
  <si>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</si>
  <si>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</si>
  <si>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</si>
  <si>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</si>
  <si>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</si>
  <si>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</si>
  <si>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</si>
  <si>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</si>
  <si>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</si>
  <si>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</si>
  <si>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</si>
  <si>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</si>
  <si>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</si>
  <si>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</si>
  <si>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</si>
  <si>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</si>
  <si>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</si>
  <si>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</si>
  <si>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</si>
  <si>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</si>
  <si>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</si>
  <si>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</si>
  <si>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</si>
  <si>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</si>
  <si>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</si>
  <si>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</si>
  <si>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</si>
  <si>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</si>
  <si>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</si>
  <si>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</si>
  <si>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</si>
  <si>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</si>
  <si>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</si>
  <si>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</si>
  <si>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</si>
  <si>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</si>
  <si>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</si>
  <si>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</si>
  <si>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</si>
  <si>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</si>
  <si>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</si>
  <si>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</si>
  <si>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</si>
  <si>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</si>
  <si>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</si>
  <si>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</si>
  <si>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</si>
  <si>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</si>
  <si>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</si>
  <si>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</si>
  <si>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</si>
  <si>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</si>
  <si>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</si>
  <si>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</si>
  <si>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</si>
  <si>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</si>
  <si>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</si>
  <si>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</si>
  <si>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</si>
  <si>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</si>
  <si>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</si>
  <si>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</si>
  <si>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</si>
  <si>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</si>
  <si>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</si>
  <si>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</si>
  <si>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</si>
  <si>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</si>
  <si>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</si>
  <si>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</si>
  <si>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</si>
  <si>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</si>
  <si>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</si>
  <si>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</si>
  <si>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</si>
  <si>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</si>
  <si>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</si>
  <si>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</si>
  <si>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</si>
  <si>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</si>
  <si>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</si>
  <si>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</si>
  <si>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</si>
  <si>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</si>
  <si>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</si>
  <si>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</si>
  <si>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</si>
  <si>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</si>
  <si>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</si>
  <si>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</si>
  <si>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</si>
  <si>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</si>
  <si>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</si>
  <si>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</si>
  <si>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</si>
  <si>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</si>
  <si>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</si>
  <si>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</si>
  <si>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</si>
  <si>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</si>
  <si>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</si>
  <si>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</si>
  <si>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</si>
  <si>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</si>
  <si>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</si>
  <si>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</si>
  <si>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</si>
  <si>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</si>
  <si>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</si>
  <si>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</si>
  <si>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</si>
  <si>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</si>
  <si>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</si>
  <si>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</si>
  <si>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</si>
  <si>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</si>
  <si>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</si>
  <si>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</si>
  <si>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</si>
  <si>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</si>
  <si>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</si>
  <si>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</si>
  <si>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</si>
  <si>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</si>
  <si>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</si>
  <si>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</si>
  <si>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</si>
  <si>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</si>
  <si>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</si>
  <si>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</si>
  <si>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</si>
  <si>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</si>
  <si>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</si>
  <si>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</si>
  <si>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</si>
  <si>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</si>
  <si>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</si>
  <si>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</si>
  <si>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</si>
  <si>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</si>
  <si>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</si>
  <si>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</si>
  <si>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</si>
  <si>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</si>
  <si>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</si>
  <si>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</si>
  <si>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</si>
  <si>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</si>
  <si>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</si>
  <si>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</si>
  <si>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</si>
  <si>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</si>
  <si>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</si>
  <si>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</si>
  <si>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</si>
  <si>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</si>
  <si>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</si>
  <si>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</si>
  <si>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</si>
  <si>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</si>
  <si>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</si>
  <si>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</si>
  <si>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</si>
  <si>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</si>
  <si>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</si>
  <si>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</si>
  <si>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</si>
  <si>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</si>
  <si>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</si>
  <si>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</si>
  <si>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</si>
  <si>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</si>
  <si>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</si>
  <si>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</si>
  <si>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</si>
  <si>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</si>
  <si>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</si>
  <si>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</si>
  <si>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</si>
  <si>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</si>
  <si>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</si>
  <si>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</si>
  <si>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</si>
  <si>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</si>
  <si>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</si>
  <si>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</si>
  <si>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</si>
  <si>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</si>
  <si>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</si>
  <si>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</si>
  <si>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</si>
  <si>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</si>
  <si>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</si>
  <si>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</si>
  <si>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</si>
  <si>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</si>
  <si>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</si>
  <si>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</si>
  <si>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</si>
  <si>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</si>
  <si>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</si>
  <si>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</si>
  <si>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</si>
  <si>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</si>
  <si>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</si>
  <si>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</si>
  <si>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</si>
  <si>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</si>
  <si>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</si>
  <si>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</si>
  <si>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</si>
  <si>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</si>
  <si>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</si>
  <si>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</si>
  <si>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</si>
  <si>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</si>
  <si>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</si>
  <si>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</si>
  <si>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</si>
  <si>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</si>
  <si>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</si>
  <si>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</si>
  <si>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</si>
  <si>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</si>
  <si>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</si>
  <si>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</si>
  <si>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</si>
  <si>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</si>
  <si>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</si>
  <si>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</si>
  <si>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</si>
  <si>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</si>
  <si>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</si>
  <si>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</si>
  <si>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</si>
  <si>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</si>
  <si>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</si>
  <si>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</si>
  <si>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</si>
  <si>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</si>
  <si>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</si>
  <si>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</si>
  <si>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</si>
  <si>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</si>
  <si>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</si>
  <si>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</si>
  <si>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</si>
  <si>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</si>
  <si>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</si>
  <si>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</si>
  <si>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</si>
  <si>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</si>
  <si>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</si>
  <si>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</si>
  <si>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</si>
  <si>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</si>
  <si>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</si>
  <si>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</si>
  <si>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</si>
  <si>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</si>
  <si>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</si>
  <si>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</si>
  <si>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</si>
  <si>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</si>
  <si>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</si>
  <si>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</si>
  <si>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</si>
  <si>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</si>
  <si>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</si>
  <si>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</si>
  <si>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</si>
  <si>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</si>
  <si>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</si>
  <si>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</si>
  <si>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</si>
  <si>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</si>
  <si>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</si>
  <si>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</si>
  <si>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</si>
  <si>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</si>
  <si>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</si>
  <si>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</si>
  <si>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</si>
  <si>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</si>
  <si>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</si>
  <si>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</si>
  <si>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</si>
  <si>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</si>
  <si>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</si>
  <si>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</si>
  <si>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</si>
  <si>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</si>
  <si>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</si>
  <si>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</si>
  <si>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</si>
  <si>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</si>
  <si>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</si>
  <si>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</si>
  <si>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</si>
  <si>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</si>
  <si>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</si>
  <si>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</si>
  <si>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</si>
  <si>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</si>
  <si>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</si>
  <si>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</si>
  <si>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</si>
  <si>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</si>
  <si>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</si>
  <si>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</si>
  <si>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</si>
  <si>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</si>
  <si>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</si>
  <si>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</si>
  <si>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</si>
  <si>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</si>
  <si>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</si>
  <si>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</si>
  <si>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</si>
  <si>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</si>
  <si>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</si>
  <si>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</si>
  <si>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</si>
  <si>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</si>
  <si>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</si>
  <si>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</si>
  <si>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</si>
  <si>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</si>
  <si>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</si>
  <si>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</si>
  <si>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</si>
  <si>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</si>
  <si>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</si>
  <si>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</si>
  <si>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</si>
  <si>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</si>
  <si>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</si>
  <si>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</si>
  <si>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</si>
  <si>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</si>
  <si>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</si>
  <si>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</si>
  <si>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</si>
  <si>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</si>
  <si>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</si>
  <si>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</si>
  <si>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</si>
  <si>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</si>
  <si>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</si>
  <si>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</si>
  <si>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</si>
  <si>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</si>
  <si>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</si>
  <si>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</si>
  <si>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</si>
  <si>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</si>
  <si>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</si>
  <si>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</si>
  <si>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</si>
  <si>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</si>
  <si>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</si>
  <si>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</si>
  <si>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</si>
  <si>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</si>
  <si>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</si>
  <si>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</si>
  <si>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</si>
  <si>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</si>
  <si>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</si>
  <si>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</si>
  <si>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</si>
  <si>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</si>
  <si>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</si>
  <si>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</si>
  <si>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</si>
  <si>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</si>
  <si>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</si>
  <si>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</si>
  <si>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</si>
  <si>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</si>
  <si>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</si>
  <si>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</si>
  <si>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</si>
  <si>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</si>
  <si>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</si>
  <si>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</si>
  <si>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</si>
  <si>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</si>
  <si>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</si>
  <si>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</si>
  <si>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</si>
  <si>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</si>
  <si>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</si>
  <si>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</si>
  <si>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</si>
  <si>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</si>
  <si>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</si>
  <si>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</si>
  <si>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</si>
  <si>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</si>
  <si>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</si>
  <si>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</si>
  <si>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</si>
  <si>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</si>
  <si>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</si>
  <si>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</si>
  <si>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</si>
  <si>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</si>
  <si>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</si>
  <si>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</si>
  <si>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</si>
  <si>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</si>
  <si>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</si>
  <si>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</si>
  <si>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</si>
  <si>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</si>
  <si>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</si>
  <si>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</si>
  <si>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</si>
  <si>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</si>
  <si>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</si>
  <si>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</si>
  <si>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</si>
  <si>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</si>
  <si>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</si>
  <si>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</si>
  <si>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</si>
  <si>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</si>
  <si>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</si>
  <si>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</si>
  <si>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</si>
  <si>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</si>
  <si>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</si>
  <si>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</si>
  <si>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</si>
  <si>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</si>
  <si>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</si>
  <si>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</si>
  <si>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</si>
  <si>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</si>
  <si>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</si>
  <si>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</si>
  <si>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</si>
  <si>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</si>
  <si>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</si>
  <si>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</si>
  <si>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</si>
  <si>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</si>
  <si>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</si>
  <si>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</si>
  <si>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</si>
  <si>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</si>
  <si>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</si>
  <si>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</si>
  <si>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</si>
  <si>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</si>
  <si>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</si>
  <si>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</si>
  <si>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</si>
  <si>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</si>
  <si>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</si>
  <si>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</si>
  <si>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</si>
  <si>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</si>
  <si>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</si>
  <si>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</si>
  <si>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</si>
  <si>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</si>
  <si>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</si>
  <si>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</si>
  <si>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</si>
  <si>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</si>
  <si>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</si>
  <si>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</si>
  <si>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</si>
  <si>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</si>
  <si>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</si>
  <si>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</si>
  <si>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</si>
  <si>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</si>
  <si>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</si>
  <si>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</si>
  <si>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</si>
  <si>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</si>
  <si>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</si>
  <si>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</si>
  <si>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</si>
  <si>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</si>
  <si>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</si>
  <si>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</si>
  <si>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</si>
  <si>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</si>
  <si>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</si>
  <si>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</si>
  <si>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</si>
  <si>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</si>
  <si>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</si>
  <si>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</si>
  <si>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</si>
  <si>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</si>
  <si>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</si>
  <si>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</si>
  <si>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</si>
  <si>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</si>
  <si>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</si>
  <si>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</si>
  <si>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</si>
  <si>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</si>
  <si>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</si>
  <si>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</si>
  <si>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</si>
  <si>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</si>
  <si>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</si>
  <si>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</si>
  <si>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</si>
  <si>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</si>
  <si>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</si>
  <si>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</si>
  <si>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</si>
  <si>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</si>
  <si>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</si>
  <si>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</si>
  <si>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</si>
  <si>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</si>
  <si>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</si>
  <si>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</si>
  <si>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</si>
  <si>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</si>
  <si>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</si>
  <si>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</si>
  <si>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</si>
  <si>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</si>
  <si>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</si>
  <si>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</si>
  <si>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</si>
  <si>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</si>
  <si>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</si>
  <si>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</si>
  <si>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</si>
  <si>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</si>
  <si>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</si>
  <si>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</si>
  <si>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</si>
  <si>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</si>
  <si>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</si>
  <si>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</si>
  <si>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</si>
  <si>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</si>
  <si>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</si>
  <si>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</si>
  <si>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</si>
  <si>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</si>
  <si>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</si>
  <si>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</si>
  <si>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</si>
  <si>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</si>
  <si>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</si>
  <si>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</si>
  <si>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</si>
  <si>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</si>
  <si>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</si>
  <si>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</si>
  <si>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</si>
  <si>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</si>
  <si>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</si>
  <si>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</si>
  <si>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</si>
  <si>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</si>
  <si>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</si>
  <si>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</si>
  <si>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</si>
  <si>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</si>
  <si>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</si>
  <si>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</si>
  <si>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</si>
  <si>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</si>
  <si>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</si>
  <si>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</si>
  <si>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</si>
  <si>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</si>
  <si>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</si>
  <si>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</si>
  <si>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</si>
  <si>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</si>
  <si>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</si>
  <si>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</si>
  <si>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</si>
  <si>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</si>
  <si>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</si>
  <si>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</si>
  <si>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</si>
  <si>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</si>
  <si>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</si>
  <si>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</si>
  <si>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</si>
  <si>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</si>
  <si>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</si>
  <si>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</si>
  <si>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</si>
  <si>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</si>
  <si>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</si>
  <si>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</si>
  <si>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</si>
  <si>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</si>
  <si>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</si>
  <si>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</si>
  <si>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</si>
  <si>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</si>
  <si>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</si>
  <si>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</si>
  <si>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</si>
  <si>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</si>
  <si>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</si>
  <si>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</si>
  <si>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</si>
  <si>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</si>
  <si>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</si>
  <si>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</si>
  <si>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</si>
  <si>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</si>
  <si>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</si>
  <si>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</si>
  <si>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</si>
  <si>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</si>
  <si>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</si>
  <si>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</si>
  <si>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</si>
  <si>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</si>
  <si>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</si>
  <si>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</si>
  <si>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</si>
  <si>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</si>
  <si>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</si>
  <si>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</si>
  <si>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</si>
  <si>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</si>
  <si>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</si>
  <si>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</si>
  <si>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</si>
  <si>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</si>
  <si>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</si>
  <si>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</si>
  <si>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</si>
  <si>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</si>
  <si>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</si>
  <si>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</si>
  <si>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</si>
  <si>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</si>
  <si>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</si>
  <si>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</si>
  <si>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</si>
  <si>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</si>
  <si>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</si>
  <si>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</si>
  <si>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</si>
  <si>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</si>
  <si>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</si>
  <si>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</si>
  <si>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</si>
  <si>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</si>
  <si>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</si>
  <si>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</si>
  <si>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</si>
  <si>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</si>
  <si>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</si>
  <si>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</si>
  <si>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</si>
  <si>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</si>
  <si>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</si>
  <si>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</si>
  <si>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</si>
  <si>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</si>
  <si>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</si>
  <si>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</si>
  <si>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</si>
  <si>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</si>
  <si>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</si>
  <si>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</si>
  <si>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</si>
  <si>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</si>
  <si>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</si>
  <si>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</si>
  <si>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</si>
  <si>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</si>
  <si>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</si>
  <si>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</si>
  <si>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</si>
  <si>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</si>
  <si>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</si>
  <si>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</si>
  <si>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</si>
  <si>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</si>
  <si>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</si>
  <si>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</si>
  <si>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</si>
  <si>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</si>
  <si>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</si>
  <si>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</si>
  <si>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</si>
  <si>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</si>
  <si>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</si>
  <si>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</si>
  <si>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</si>
  <si>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</si>
  <si>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</si>
  <si>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</si>
  <si>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</si>
  <si>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</si>
  <si>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</si>
  <si>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</si>
  <si>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</si>
  <si>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</si>
  <si>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</si>
  <si>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</si>
  <si>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</si>
  <si>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</si>
  <si>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</si>
  <si>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</si>
  <si>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</si>
  <si>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</si>
  <si>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</si>
  <si>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</si>
  <si>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</si>
  <si>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</si>
  <si>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</si>
  <si>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</si>
  <si>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</si>
  <si>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</si>
  <si>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</si>
  <si>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</si>
  <si>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</si>
  <si>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</si>
  <si>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</si>
  <si>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</si>
  <si>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</si>
  <si>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</si>
  <si>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</si>
  <si>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</si>
  <si>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</si>
  <si>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</si>
  <si>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</si>
  <si>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</si>
  <si>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</si>
  <si>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</si>
  <si>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</si>
  <si>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</si>
  <si>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</si>
  <si>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</si>
  <si>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</si>
  <si>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</si>
  <si>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</si>
  <si>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</si>
  <si>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</si>
  <si>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</si>
  <si>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</si>
  <si>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</si>
  <si>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</si>
  <si>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</si>
  <si>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</si>
  <si>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</si>
  <si>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</si>
  <si>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</si>
  <si>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</si>
  <si>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</si>
  <si>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</si>
  <si>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</si>
  <si>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</si>
  <si>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</si>
  <si>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</si>
  <si>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</si>
  <si>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</si>
  <si>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</si>
  <si>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</si>
  <si>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</si>
  <si>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</si>
  <si>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</si>
  <si>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</si>
  <si>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</si>
  <si>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</si>
  <si>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</si>
  <si>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</si>
  <si>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</si>
  <si>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</si>
  <si>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</si>
  <si>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</si>
  <si>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</si>
  <si>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</si>
  <si>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</si>
  <si>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</si>
  <si>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</si>
  <si>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</si>
  <si>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</si>
  <si>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</si>
  <si>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</si>
  <si>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</si>
  <si>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</si>
  <si>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</si>
  <si>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</si>
  <si>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</si>
  <si>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</si>
  <si>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</si>
  <si>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</si>
  <si>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</si>
  <si>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</si>
  <si>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</si>
  <si>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</si>
  <si>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</si>
  <si>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</si>
  <si>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</si>
  <si>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</si>
  <si>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</si>
  <si>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</si>
  <si>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</si>
  <si>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</si>
  <si>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</si>
  <si>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</si>
  <si>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</si>
  <si>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</si>
  <si>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</si>
  <si>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</si>
  <si>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</si>
  <si>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</si>
  <si>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</si>
  <si>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</si>
  <si>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</si>
  <si>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</si>
  <si>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</si>
  <si>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</si>
  <si>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</si>
  <si>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</si>
  <si>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</si>
  <si>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</si>
  <si>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</si>
  <si>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</si>
  <si>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</si>
  <si>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</si>
  <si>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</si>
  <si>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</si>
  <si>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</si>
  <si>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</si>
  <si>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</si>
  <si>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</si>
  <si>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</si>
  <si>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</si>
  <si>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</si>
  <si>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</si>
  <si>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</si>
  <si>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</si>
  <si>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</si>
  <si>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</si>
  <si>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</si>
  <si>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</si>
  <si>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</si>
  <si>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</si>
  <si>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</si>
  <si>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</si>
  <si>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</si>
  <si>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</si>
  <si>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</si>
  <si>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</si>
  <si>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</si>
  <si>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</si>
  <si>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</si>
  <si>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</si>
  <si>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</si>
  <si>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</si>
  <si>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</si>
  <si>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</si>
  <si>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</si>
  <si>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</si>
  <si>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</si>
  <si>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</si>
  <si>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</si>
  <si>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</si>
  <si>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</si>
  <si>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</si>
  <si>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</si>
  <si>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</si>
  <si>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</si>
  <si>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</si>
  <si>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</si>
  <si>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</si>
  <si>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</si>
  <si>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</si>
  <si>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</si>
  <si>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</si>
  <si>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</si>
  <si>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</si>
  <si>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</si>
  <si>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</si>
  <si>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</si>
  <si>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</si>
  <si>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</si>
  <si>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</si>
  <si>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</si>
  <si>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</si>
  <si>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</si>
  <si>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</si>
  <si>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</si>
  <si>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</si>
  <si>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</si>
  <si>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</si>
  <si>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</si>
  <si>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</si>
  <si>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</si>
  <si>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</si>
  <si>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</si>
  <si>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</si>
  <si>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</si>
  <si>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</si>
  <si>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</si>
  <si>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</si>
  <si>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</si>
  <si>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</si>
  <si>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</si>
  <si>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</si>
  <si>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</si>
  <si>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</si>
  <si>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</si>
  <si>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</si>
  <si>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</si>
  <si>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</si>
  <si>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</si>
  <si>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</si>
  <si>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</si>
  <si>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</si>
  <si>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</si>
  <si>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</si>
  <si>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</si>
  <si>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</si>
  <si>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</si>
  <si>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</si>
  <si>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</si>
  <si>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</si>
  <si>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</si>
  <si>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</si>
  <si>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</si>
  <si>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</si>
  <si>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</si>
  <si>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</si>
  <si>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</si>
  <si>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</si>
  <si>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</si>
  <si>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</si>
  <si>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</si>
  <si>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</si>
  <si>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</si>
  <si>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</si>
  <si>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</si>
  <si>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</si>
  <si>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</si>
  <si>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</si>
  <si>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</si>
  <si>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</si>
  <si>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</si>
  <si>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</si>
  <si>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</si>
  <si>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</si>
  <si>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</si>
  <si>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</si>
  <si>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</si>
  <si>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</si>
  <si>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</si>
  <si>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</si>
  <si>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</si>
  <si>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</si>
  <si>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</si>
  <si>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</si>
  <si>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</si>
  <si>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</si>
  <si>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</si>
  <si>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</si>
  <si>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</si>
  <si>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</si>
  <si>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</si>
  <si>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</si>
  <si>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</si>
  <si>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</si>
  <si>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</si>
  <si>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</si>
  <si>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</si>
  <si>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</si>
  <si>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</si>
  <si>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</si>
  <si>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</si>
  <si>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</si>
  <si>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</si>
  <si>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</si>
  <si>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</si>
  <si>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</si>
  <si>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</si>
  <si>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</si>
  <si>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</si>
  <si>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</si>
  <si>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</si>
  <si>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</si>
  <si>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</si>
  <si>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</si>
  <si>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</si>
  <si>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</si>
  <si>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</si>
  <si>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</si>
  <si>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</si>
  <si>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</si>
  <si>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</si>
  <si>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</si>
  <si>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</si>
  <si>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</si>
  <si>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</si>
  <si>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</si>
  <si>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</si>
  <si>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</si>
  <si>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</si>
  <si>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</si>
  <si>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</si>
  <si>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</si>
  <si>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</si>
  <si>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</si>
  <si>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</si>
  <si>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</si>
  <si>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</si>
  <si>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</si>
  <si>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</si>
  <si>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</si>
  <si>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</si>
  <si>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</si>
  <si>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</si>
  <si>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</si>
  <si>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</si>
  <si>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</si>
  <si>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</si>
  <si>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</si>
  <si>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</si>
  <si>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</si>
  <si>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</si>
  <si>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</si>
  <si>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</si>
  <si>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</si>
  <si>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</si>
  <si>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</si>
  <si>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</si>
  <si>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</si>
  <si>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</si>
  <si>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</si>
  <si>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</si>
  <si>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</si>
  <si>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</si>
  <si>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</si>
  <si>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</si>
  <si>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</si>
  <si>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</si>
  <si>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</si>
  <si>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</si>
  <si>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</si>
  <si>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</si>
  <si>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</si>
  <si>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</si>
  <si>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</si>
  <si>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</si>
  <si>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</si>
  <si>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</si>
  <si>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</si>
  <si>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</si>
  <si>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</si>
  <si>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</si>
  <si>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</si>
  <si>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</si>
  <si>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</si>
  <si>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</si>
  <si>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</si>
  <si>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</si>
  <si>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</si>
  <si>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</si>
  <si>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</si>
  <si>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</si>
  <si>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</si>
  <si>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</si>
  <si>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</si>
  <si>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</si>
  <si>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</si>
  <si>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</si>
  <si>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</si>
  <si>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</si>
  <si>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</si>
  <si>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</si>
  <si>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</si>
  <si>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</si>
  <si>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</si>
  <si>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</si>
  <si>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</si>
  <si>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</si>
  <si>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</si>
  <si>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</si>
  <si>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</si>
  <si>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</si>
  <si>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</si>
  <si>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</si>
  <si>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</si>
  <si>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</si>
  <si>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</si>
  <si>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</si>
  <si>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</si>
  <si>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</si>
  <si>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</si>
  <si>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</si>
  <si>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</si>
  <si>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</si>
  <si>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</si>
  <si>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</si>
  <si>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</si>
  <si>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</si>
  <si>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</si>
  <si>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</si>
  <si>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</si>
  <si>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</si>
  <si>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</si>
  <si>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</si>
  <si>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</si>
  <si>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</si>
  <si>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</si>
  <si>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</si>
  <si>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</si>
  <si>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</si>
  <si>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</si>
  <si>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</si>
  <si>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</si>
  <si>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</si>
  <si>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</si>
  <si>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</si>
  <si>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</si>
  <si>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</si>
  <si>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</si>
  <si>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</si>
  <si>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</si>
  <si>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</si>
  <si>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</si>
  <si>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</si>
  <si>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</si>
  <si>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</si>
  <si>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</si>
  <si>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</si>
  <si>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</si>
  <si>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</si>
  <si>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</si>
  <si>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</si>
  <si>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</si>
  <si>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</si>
  <si>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</si>
  <si>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</si>
  <si>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</si>
  <si>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</si>
  <si>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</si>
  <si>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</si>
  <si>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</si>
  <si>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</si>
  <si>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</si>
  <si>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</si>
  <si>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</si>
  <si>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</si>
  <si>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</si>
  <si>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</si>
  <si>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</si>
  <si>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</si>
  <si>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</si>
  <si>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</si>
  <si>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</si>
  <si>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</si>
  <si>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</si>
  <si>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</si>
  <si>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</si>
  <si>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</si>
  <si>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</si>
  <si>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</si>
  <si>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</si>
  <si>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</si>
  <si>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</si>
  <si>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</si>
  <si>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</si>
  <si>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</si>
  <si>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</si>
  <si>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</si>
  <si>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</si>
  <si>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</si>
  <si>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</si>
  <si>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</si>
  <si>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</si>
  <si>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</si>
  <si>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</si>
  <si>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</si>
  <si>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</si>
  <si>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</si>
  <si>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</si>
  <si>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</si>
  <si>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</si>
  <si>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</si>
  <si>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</si>
  <si>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</si>
  <si>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</si>
  <si>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</si>
  <si>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</si>
  <si>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</si>
  <si>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</si>
  <si>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</si>
  <si>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</si>
  <si>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</si>
  <si>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</si>
  <si>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</si>
  <si>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</si>
  <si>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</si>
  <si>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</si>
  <si>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</si>
  <si>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</si>
  <si>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</si>
  <si>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</si>
  <si>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</si>
  <si>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</si>
  <si>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</si>
  <si>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</si>
  <si>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</si>
  <si>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</si>
  <si>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</si>
  <si>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</si>
  <si>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</si>
  <si>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</si>
  <si>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</si>
  <si>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</si>
  <si>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</si>
  <si>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</si>
  <si>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</si>
  <si>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</si>
  <si>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</si>
  <si>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</si>
  <si>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</si>
  <si>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</si>
  <si>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</si>
  <si>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</si>
  <si>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</si>
  <si>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</si>
  <si>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</si>
  <si>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</si>
  <si>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</si>
  <si>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</si>
  <si>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</si>
  <si>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</si>
  <si>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</si>
  <si>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</si>
  <si>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</si>
  <si>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</si>
  <si>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</si>
  <si>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</si>
  <si>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</si>
  <si>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</si>
  <si>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</si>
  <si>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</si>
  <si>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</si>
  <si>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</si>
  <si>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</si>
  <si>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</si>
  <si>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</si>
  <si>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</si>
  <si>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</si>
  <si>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</si>
  <si>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</si>
  <si>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</si>
  <si>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</si>
  <si>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</si>
  <si>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</si>
  <si>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</si>
  <si>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</si>
  <si>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</si>
  <si>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</si>
  <si>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</si>
  <si>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</si>
  <si>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</si>
  <si>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</si>
  <si>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</si>
  <si>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</si>
  <si>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</si>
  <si>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</si>
  <si>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</si>
  <si>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</si>
  <si>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</si>
  <si>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</si>
  <si>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</si>
  <si>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</si>
  <si>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</si>
  <si>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</si>
  <si>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</si>
  <si>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</si>
  <si>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</si>
  <si>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</si>
  <si>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</si>
  <si>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</si>
  <si>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</si>
  <si>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</si>
  <si>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</si>
  <si>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</si>
  <si>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</si>
  <si>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</si>
  <si>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</si>
  <si>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</si>
  <si>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</si>
  <si>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</si>
  <si>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</si>
  <si>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</si>
  <si>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</si>
  <si>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</si>
  <si>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</si>
  <si>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</si>
  <si>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</si>
  <si>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</si>
  <si>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</si>
  <si>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</si>
  <si>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</si>
  <si>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</si>
  <si>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</si>
  <si>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</si>
  <si>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</si>
  <si>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</si>
  <si>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</si>
  <si>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</si>
  <si>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</si>
  <si>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</si>
  <si>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</si>
  <si>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</si>
  <si>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</si>
  <si>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</si>
  <si>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</si>
  <si>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</si>
  <si>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</si>
  <si>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</si>
  <si>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</si>
  <si>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</si>
  <si>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</si>
  <si>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</si>
  <si>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</si>
  <si>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</si>
  <si>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</si>
  <si>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</si>
  <si>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</si>
  <si>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</si>
  <si>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</si>
  <si>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</si>
  <si>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</si>
  <si>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</si>
  <si>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</si>
  <si>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</si>
  <si>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</si>
  <si>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</si>
  <si>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</si>
  <si>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</si>
  <si>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</si>
  <si>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</si>
  <si>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</si>
  <si>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</si>
  <si>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</si>
  <si>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</si>
  <si>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</si>
  <si>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</si>
  <si>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</si>
  <si>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</si>
  <si>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</si>
  <si>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</si>
  <si>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</si>
  <si>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</si>
  <si>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</si>
  <si>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</si>
  <si>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</si>
  <si>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</si>
  <si>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</si>
  <si>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</si>
  <si>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</si>
  <si>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</si>
  <si>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</si>
  <si>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</si>
  <si>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</si>
  <si>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</si>
  <si>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</si>
  <si>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</si>
  <si>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</si>
  <si>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</si>
  <si>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</si>
  <si>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</si>
  <si>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</si>
  <si>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</si>
  <si>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</si>
  <si>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</si>
  <si>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</si>
  <si>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</si>
  <si>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</si>
  <si>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</si>
  <si>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</si>
  <si>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</si>
  <si>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</si>
  <si>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</si>
  <si>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</si>
  <si>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</si>
  <si>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</si>
  <si>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</si>
  <si>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</si>
  <si>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</si>
  <si>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</si>
  <si>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</si>
  <si>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</si>
  <si>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</si>
  <si>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</si>
  <si>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</si>
  <si>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</si>
  <si>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</si>
  <si>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</si>
  <si>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</si>
  <si>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</si>
  <si>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</si>
  <si>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</si>
  <si>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</si>
  <si>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</si>
  <si>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</si>
  <si>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</si>
  <si>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</si>
  <si>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</si>
  <si>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</si>
  <si>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</si>
  <si>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</si>
  <si>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</si>
  <si>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</si>
  <si>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</si>
  <si>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</si>
  <si>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</si>
  <si>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</si>
  <si>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</si>
  <si>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</si>
  <si>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</si>
  <si>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</si>
  <si>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</si>
  <si>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</si>
  <si>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</si>
  <si>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</si>
  <si>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</si>
  <si>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</si>
  <si>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</si>
  <si>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</si>
  <si>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</si>
  <si>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</si>
  <si>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</si>
  <si>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</si>
  <si>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</si>
  <si>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</si>
  <si>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</si>
  <si>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</si>
  <si>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</si>
  <si>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</si>
  <si>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</si>
  <si>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</si>
  <si>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</si>
  <si>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</si>
  <si>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</si>
  <si>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</si>
  <si>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</si>
  <si>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</si>
  <si>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</si>
  <si>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</si>
  <si>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</si>
  <si>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</si>
  <si>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</si>
  <si>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</si>
  <si>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</si>
  <si>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</si>
  <si>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</si>
  <si>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</si>
  <si>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</si>
  <si>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</si>
  <si>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</si>
  <si>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</si>
  <si>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</si>
  <si>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</si>
  <si>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</si>
  <si>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</si>
  <si>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</si>
  <si>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</si>
  <si>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</si>
  <si>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</si>
  <si>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</si>
  <si>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</si>
  <si>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</si>
  <si>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</si>
  <si>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</si>
  <si>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</si>
  <si>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</si>
  <si>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</si>
  <si>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</si>
  <si>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</si>
  <si>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</si>
  <si>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</si>
  <si>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</si>
  <si>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</si>
  <si>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</si>
  <si>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</si>
  <si>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</si>
  <si>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</si>
  <si>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</si>
  <si>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</si>
  <si>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</si>
  <si>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</si>
  <si>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</si>
  <si>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</si>
  <si>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</si>
  <si>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</si>
  <si>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</si>
  <si>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</si>
  <si>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</si>
  <si>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</si>
  <si>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</si>
  <si>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</si>
  <si>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</si>
  <si>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</si>
  <si>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</si>
  <si>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</si>
  <si>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</si>
  <si>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</si>
  <si>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</si>
  <si>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</si>
  <si>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</si>
  <si>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</si>
  <si>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</si>
  <si>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</si>
  <si>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</si>
  <si>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</si>
  <si>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</si>
  <si>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</si>
  <si>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</si>
  <si>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</si>
  <si>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</si>
  <si>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</si>
  <si>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</si>
  <si>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</si>
  <si>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</si>
  <si>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</si>
  <si>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</si>
  <si>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</si>
  <si>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</si>
  <si>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</si>
  <si>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</si>
  <si>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</si>
  <si>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</si>
  <si>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</si>
  <si>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</si>
  <si>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</si>
  <si>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</si>
  <si>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</si>
  <si>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</si>
  <si>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</si>
  <si>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</si>
  <si>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</si>
  <si>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</si>
  <si>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</si>
  <si>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</si>
  <si>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</si>
  <si>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</si>
  <si>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</si>
  <si>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</si>
  <si>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</si>
  <si>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</si>
  <si>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</si>
  <si>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</si>
  <si>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</si>
  <si>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</si>
  <si>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</si>
  <si>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</si>
  <si>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</si>
  <si>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</si>
  <si>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</si>
  <si>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</si>
  <si>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</si>
  <si>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</si>
  <si>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</si>
  <si>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</si>
  <si>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</si>
  <si>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</si>
  <si>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</si>
  <si>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</si>
  <si>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</si>
  <si>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</si>
  <si>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</si>
  <si>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</si>
  <si>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</si>
  <si>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</si>
  <si>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</si>
  <si>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</si>
  <si>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</si>
  <si>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</si>
  <si>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</si>
  <si>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</si>
  <si>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</si>
  <si>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</si>
  <si>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</si>
  <si>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</si>
  <si>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</si>
  <si>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</si>
  <si>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</si>
  <si>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</si>
  <si>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</si>
  <si>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</si>
  <si>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</si>
  <si>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</si>
  <si>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</si>
  <si>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</si>
  <si>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</si>
  <si>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</si>
  <si>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</si>
  <si>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</si>
  <si>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</si>
  <si>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</si>
  <si>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</si>
  <si>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</si>
  <si>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</si>
  <si>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</si>
  <si>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</si>
  <si>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</si>
  <si>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</si>
  <si>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</si>
  <si>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</si>
  <si>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</si>
  <si>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</si>
  <si>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</si>
  <si>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</si>
  <si>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</si>
  <si>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</si>
  <si>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</si>
  <si>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</si>
  <si>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</si>
  <si>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</si>
  <si>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</si>
  <si>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</si>
  <si>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</si>
  <si>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</si>
  <si>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</si>
  <si>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</si>
  <si>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</si>
  <si>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</si>
  <si>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</si>
  <si>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</si>
  <si>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</si>
  <si>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</si>
  <si>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</si>
  <si>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</si>
  <si>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</si>
  <si>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</si>
  <si>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</si>
  <si>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</si>
  <si>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</si>
  <si>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</si>
  <si>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</si>
  <si>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</si>
  <si>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</si>
  <si>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</si>
  <si>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</si>
  <si>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</si>
  <si>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</si>
  <si>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</si>
  <si>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</si>
  <si>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</si>
  <si>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</si>
  <si>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</si>
  <si>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</si>
  <si>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</si>
  <si>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</si>
  <si>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</si>
  <si>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</si>
  <si>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</si>
  <si>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</si>
  <si>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</si>
  <si>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</si>
  <si>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</si>
  <si>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</si>
  <si>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</si>
  <si>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</si>
  <si>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</si>
  <si>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</si>
  <si>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</si>
  <si>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</si>
  <si>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</si>
  <si>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</si>
  <si>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</si>
  <si>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</si>
  <si>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</si>
  <si>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</si>
  <si>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</si>
  <si>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</si>
  <si>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</si>
  <si>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</si>
  <si>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</si>
  <si>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</si>
  <si>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</si>
  <si>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</si>
  <si>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</si>
  <si>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</si>
  <si>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</si>
  <si>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</si>
  <si>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</si>
  <si>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</si>
  <si>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</si>
  <si>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</si>
  <si>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</si>
  <si>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</si>
  <si>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</si>
  <si>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</si>
  <si>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</si>
  <si>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</si>
  <si>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</si>
  <si>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</si>
  <si>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</si>
  <si>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</si>
  <si>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</si>
  <si>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</si>
  <si>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</si>
  <si>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</si>
  <si>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</si>
  <si>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</si>
  <si>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</si>
  <si>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</si>
  <si>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</si>
  <si>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</si>
  <si>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</si>
  <si>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</si>
  <si>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</si>
  <si>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</si>
  <si>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</si>
  <si>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</si>
  <si>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</si>
  <si>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</si>
  <si>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</si>
  <si>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</si>
  <si>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</si>
  <si>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</si>
  <si>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</si>
  <si>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</si>
  <si>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</si>
  <si>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</si>
  <si>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</si>
  <si>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</si>
  <si>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</si>
  <si>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</si>
  <si>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</si>
  <si>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</si>
  <si>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</si>
  <si>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</si>
  <si>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</si>
  <si>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</si>
  <si>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</si>
  <si>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</si>
  <si>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</si>
  <si>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</si>
  <si>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</si>
  <si>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</si>
  <si>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</si>
  <si>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</si>
  <si>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</si>
  <si>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</si>
  <si>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</si>
  <si>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</si>
  <si>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</si>
  <si>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</si>
  <si>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</si>
  <si>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</si>
  <si>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</si>
  <si>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</si>
  <si>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</si>
  <si>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</si>
  <si>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</si>
  <si>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</si>
  <si>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</si>
  <si>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</si>
  <si>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</si>
  <si>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</si>
  <si>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</si>
  <si>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</si>
  <si>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</si>
  <si>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</si>
  <si>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</si>
  <si>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</si>
  <si>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</si>
  <si>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</si>
  <si>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</si>
  <si>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</si>
  <si>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</si>
  <si>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</si>
  <si>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</si>
  <si>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</si>
  <si>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</si>
  <si>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</si>
  <si>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</si>
  <si>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</si>
  <si>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</si>
  <si>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</si>
  <si>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</si>
  <si>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</si>
  <si>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</si>
  <si>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</si>
  <si>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</si>
  <si>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</si>
  <si>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</si>
  <si>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</si>
  <si>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</si>
  <si>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</si>
  <si>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</si>
  <si>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</si>
  <si>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</si>
  <si>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</si>
  <si>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</si>
  <si>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</si>
  <si>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</si>
  <si>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</si>
  <si>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</si>
  <si>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</si>
  <si>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</si>
  <si>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</si>
  <si>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</si>
  <si>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</si>
  <si>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</si>
  <si>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</si>
  <si>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</si>
  <si>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</si>
  <si>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</si>
  <si>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</si>
  <si>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</si>
  <si>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</si>
  <si>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</si>
  <si>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</si>
  <si>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</si>
  <si>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</si>
  <si>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</si>
  <si>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</si>
  <si>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</si>
  <si>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</si>
  <si>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</si>
  <si>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</si>
  <si>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</si>
  <si>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</si>
  <si>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</si>
  <si>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</si>
  <si>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</si>
  <si>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</si>
  <si>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</si>
  <si>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</si>
  <si>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</si>
  <si>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</si>
  <si>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</si>
  <si>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</si>
  <si>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</si>
  <si>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</si>
  <si>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</si>
  <si>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</si>
  <si>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</si>
  <si>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</si>
  <si>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</si>
  <si>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</si>
  <si>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</si>
  <si>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</si>
  <si>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</si>
  <si>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</si>
  <si>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</si>
  <si>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</si>
  <si>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</si>
  <si>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</si>
  <si>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</si>
  <si>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</si>
  <si>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</si>
  <si>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</si>
  <si>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</si>
  <si>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</si>
  <si>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</si>
  <si>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</si>
  <si>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</si>
  <si>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</si>
  <si>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</si>
  <si>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</si>
  <si>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</si>
  <si>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</si>
  <si>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</si>
  <si>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</si>
  <si>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</si>
  <si>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</si>
  <si>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</si>
  <si>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</si>
  <si>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</si>
  <si>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</si>
  <si>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</si>
  <si>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</si>
  <si>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</si>
  <si>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</si>
  <si>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</si>
  <si>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</si>
  <si>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</si>
  <si>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</si>
  <si>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</si>
  <si>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</si>
  <si>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</si>
  <si>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</si>
  <si>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</si>
  <si>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</si>
  <si>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</si>
  <si>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</si>
  <si>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</si>
  <si>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</si>
  <si>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</si>
  <si>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</si>
  <si>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</si>
  <si>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</si>
  <si>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</si>
  <si>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</si>
  <si>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</si>
  <si>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</si>
  <si>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</si>
  <si>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</si>
  <si>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</si>
  <si>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</si>
  <si>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</si>
  <si>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</si>
  <si>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</si>
  <si>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</si>
  <si>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</si>
  <si>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</si>
  <si>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</si>
  <si>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</si>
  <si>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</si>
  <si>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</si>
  <si>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</si>
  <si>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</si>
  <si>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</si>
  <si>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</si>
  <si>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</si>
  <si>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</si>
  <si>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</si>
  <si>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</si>
  <si>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</si>
  <si>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</si>
  <si>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</si>
  <si>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</si>
  <si>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</si>
  <si>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</si>
  <si>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</si>
  <si>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</si>
  <si>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</si>
  <si>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</si>
  <si>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</si>
  <si>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</si>
  <si>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</si>
  <si>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</si>
  <si>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</si>
  <si>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</si>
  <si>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</si>
  <si>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</si>
  <si>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</si>
  <si>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</si>
  <si>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</si>
  <si>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</si>
  <si>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</si>
  <si>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</si>
  <si>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</si>
  <si>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</si>
  <si>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</si>
  <si>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</si>
  <si>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</si>
  <si>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</si>
  <si>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</si>
  <si>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</si>
  <si>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</si>
  <si>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</si>
  <si>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</si>
  <si>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</si>
  <si>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</si>
  <si>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</si>
  <si>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</si>
  <si>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</si>
  <si>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</si>
  <si>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</si>
  <si>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</si>
  <si>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</si>
  <si>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</si>
  <si>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</si>
  <si>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</si>
  <si>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</si>
  <si>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</si>
  <si>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</si>
  <si>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</si>
  <si>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</si>
  <si>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</si>
  <si>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</si>
  <si>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</si>
  <si>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</si>
  <si>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</si>
  <si>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</si>
  <si>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</si>
  <si>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</si>
  <si>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</si>
  <si>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</si>
  <si>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</si>
  <si>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</si>
  <si>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</si>
  <si>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</si>
  <si>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</si>
  <si>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</si>
  <si>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</si>
  <si>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</si>
  <si>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</si>
  <si>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</si>
  <si>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</si>
  <si>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</si>
  <si>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</si>
  <si>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</si>
  <si>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</si>
  <si>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</si>
  <si>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</si>
  <si>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</si>
  <si>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</si>
  <si>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</si>
  <si>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</si>
  <si>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</si>
  <si>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</si>
  <si>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</si>
  <si>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</si>
  <si>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</si>
  <si>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</si>
  <si>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</si>
  <si>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</si>
  <si>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</si>
  <si>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</si>
  <si>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</si>
  <si>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</si>
  <si>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</si>
  <si>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</si>
  <si>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</si>
  <si>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</si>
  <si>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</si>
  <si>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</si>
  <si>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</si>
  <si>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</si>
  <si>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</si>
  <si>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</si>
  <si>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</si>
  <si>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</si>
  <si>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</si>
  <si>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</si>
  <si>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</si>
  <si>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</si>
  <si>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</si>
  <si>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</si>
  <si>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</si>
  <si>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</si>
  <si>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</si>
  <si>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</si>
  <si>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</si>
  <si>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</si>
  <si>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</si>
  <si>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</si>
  <si>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</si>
  <si>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</si>
  <si>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</si>
  <si>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</si>
  <si>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</si>
  <si>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</si>
  <si>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</si>
  <si>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</si>
  <si>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</si>
  <si>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</si>
  <si>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</si>
  <si>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</si>
  <si>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</si>
  <si>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</si>
  <si>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</si>
  <si>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</si>
  <si>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</si>
  <si>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</si>
  <si>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</si>
  <si>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</si>
  <si>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</si>
  <si>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</si>
  <si>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</si>
  <si>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</si>
  <si>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</si>
  <si>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</si>
  <si>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</si>
  <si>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</si>
  <si>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</si>
  <si>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</si>
  <si>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</si>
  <si>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</si>
  <si>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</si>
  <si>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</si>
  <si>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</si>
  <si>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</si>
  <si>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</si>
  <si>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</si>
  <si>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</si>
  <si>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</si>
  <si>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</si>
  <si>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</si>
  <si>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</si>
  <si>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</si>
  <si>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</si>
  <si>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</si>
  <si>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</si>
  <si>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</si>
  <si>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</si>
  <si>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</si>
  <si>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</si>
  <si>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</si>
  <si>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</si>
  <si>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</si>
  <si>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</si>
  <si>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</si>
  <si>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</si>
  <si>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</si>
  <si>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</si>
  <si>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</si>
  <si>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</si>
  <si>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</si>
  <si>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</si>
  <si>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</si>
  <si>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</si>
  <si>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</si>
  <si>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</si>
  <si>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</si>
  <si>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</si>
  <si>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</si>
  <si>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</si>
  <si>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</si>
  <si>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</si>
  <si>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</si>
  <si>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</si>
  <si>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</si>
  <si>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</si>
  <si>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</si>
  <si>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</si>
  <si>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</si>
  <si>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</si>
  <si>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</si>
  <si>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</si>
  <si>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</si>
  <si>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</si>
  <si>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</si>
  <si>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</si>
  <si>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</si>
  <si>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</si>
  <si>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</si>
  <si>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</si>
  <si>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</si>
  <si>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</si>
  <si>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</si>
  <si>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</si>
  <si>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</si>
  <si>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</si>
  <si>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</si>
  <si>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</si>
  <si>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</si>
  <si>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</si>
  <si>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</si>
  <si>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</si>
  <si>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</si>
  <si>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</si>
  <si>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</si>
  <si>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</si>
  <si>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</si>
  <si>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</si>
  <si>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</si>
  <si>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</si>
  <si>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</si>
  <si>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</si>
  <si>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</si>
  <si>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</si>
  <si>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</si>
  <si>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</si>
  <si>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</si>
  <si>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</si>
  <si>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</si>
  <si>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</si>
  <si>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</si>
  <si>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</si>
  <si>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</si>
  <si>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</si>
  <si>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</si>
  <si>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</si>
  <si>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</si>
  <si>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</si>
  <si>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</si>
  <si>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</si>
  <si>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</si>
  <si>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</si>
  <si>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</si>
  <si>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</si>
  <si>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</si>
  <si>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</si>
  <si>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</si>
  <si>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</si>
  <si>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</si>
  <si>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</si>
  <si>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</si>
  <si>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</si>
  <si>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</si>
  <si>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</si>
  <si>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</si>
  <si>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</si>
  <si>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</si>
  <si>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</si>
  <si>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</si>
  <si>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</si>
  <si>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</si>
  <si>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</si>
  <si>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</si>
  <si>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</si>
  <si>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</si>
  <si>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</si>
  <si>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</si>
  <si>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</si>
  <si>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</si>
  <si>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</si>
  <si>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</si>
  <si>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</si>
  <si>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</si>
  <si>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</si>
  <si>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</si>
  <si>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</si>
  <si>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</si>
  <si>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</si>
  <si>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</si>
  <si>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</si>
  <si>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</si>
  <si>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</si>
  <si>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</si>
  <si>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</si>
  <si>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</si>
  <si>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</si>
  <si>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</si>
  <si>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</si>
  <si>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</si>
  <si>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</si>
  <si>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</si>
  <si>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</si>
  <si>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</si>
  <si>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</si>
  <si>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</si>
  <si>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</si>
  <si>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</si>
  <si>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</si>
  <si>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</si>
  <si>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</si>
  <si>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</si>
  <si>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</si>
  <si>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</si>
  <si>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</si>
  <si>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</si>
  <si>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</si>
  <si>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</si>
  <si>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</si>
  <si>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</si>
  <si>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</si>
  <si>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</si>
  <si>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</si>
  <si>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</si>
  <si>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</si>
  <si>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</si>
  <si>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</si>
  <si>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</si>
  <si>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</si>
  <si>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</si>
  <si>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</si>
  <si>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</si>
  <si>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</si>
  <si>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</si>
  <si>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</si>
  <si>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</si>
  <si>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</si>
  <si>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</si>
  <si>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</si>
  <si>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</si>
  <si>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</si>
  <si>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</si>
  <si>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</si>
  <si>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</si>
  <si>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</si>
  <si>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</si>
  <si>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</si>
  <si>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</si>
  <si>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</si>
  <si>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</si>
  <si>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</si>
  <si>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</si>
  <si>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</si>
  <si>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</si>
  <si>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</si>
  <si>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</si>
  <si>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</si>
  <si>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</si>
  <si>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</si>
  <si>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</si>
  <si>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</si>
  <si>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</si>
  <si>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</si>
  <si>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</si>
  <si>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</si>
  <si>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</si>
  <si>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</si>
  <si>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</si>
  <si>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</si>
  <si>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</si>
  <si>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</si>
  <si>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</si>
  <si>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</si>
  <si>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</si>
  <si>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</si>
  <si>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</si>
  <si>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</si>
  <si>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</si>
  <si>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</si>
  <si>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</si>
  <si>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</si>
  <si>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</si>
  <si>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</si>
  <si>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</si>
  <si>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</si>
  <si>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</si>
  <si>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</si>
  <si>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</si>
  <si>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</si>
  <si>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</si>
  <si>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</si>
  <si>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</si>
  <si>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</si>
  <si>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</si>
  <si>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</si>
  <si>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</si>
  <si>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</si>
  <si>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</si>
  <si>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</si>
  <si>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</si>
  <si>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</si>
  <si>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</si>
  <si>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</si>
  <si>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</si>
  <si>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</si>
  <si>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</si>
  <si>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</si>
  <si>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</si>
  <si>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</si>
  <si>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</si>
  <si>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</si>
  <si>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</si>
  <si>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</si>
  <si>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</si>
  <si>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</si>
  <si>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</si>
  <si>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</si>
  <si>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</si>
  <si>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</si>
  <si>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</si>
  <si>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</si>
  <si>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</si>
  <si>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</si>
  <si>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</si>
  <si>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</si>
  <si>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</si>
  <si>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</si>
  <si>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</si>
  <si>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</si>
  <si>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</si>
  <si>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</si>
  <si>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</si>
  <si>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</si>
  <si>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</si>
  <si>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</si>
  <si>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</si>
  <si>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</si>
  <si>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</si>
  <si>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</si>
  <si>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</si>
  <si>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</si>
  <si>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</si>
  <si>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</si>
  <si>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</si>
  <si>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</si>
  <si>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</si>
  <si>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</si>
  <si>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</si>
  <si>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</si>
  <si>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</si>
  <si>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</si>
  <si>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</si>
  <si>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</si>
  <si>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</si>
  <si>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</si>
  <si>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</si>
  <si>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</si>
  <si>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</si>
  <si>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</si>
  <si>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</si>
  <si>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</si>
  <si>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</si>
  <si>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</si>
  <si>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</si>
  <si>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</si>
  <si>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</si>
  <si>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</si>
  <si>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</si>
  <si>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</si>
  <si>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</si>
  <si>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</si>
  <si>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</si>
  <si>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</si>
  <si>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</si>
  <si>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</si>
  <si>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</si>
  <si>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</si>
  <si>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</si>
  <si>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</si>
  <si>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</si>
  <si>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</si>
  <si>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</si>
  <si>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</si>
  <si>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</si>
  <si>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</si>
  <si>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</si>
  <si>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</si>
  <si>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</si>
  <si>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</si>
  <si>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</si>
  <si>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</si>
  <si>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</si>
  <si>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</si>
  <si>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</si>
  <si>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</si>
  <si>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</si>
  <si>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</si>
  <si>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</si>
  <si>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</si>
  <si>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</si>
  <si>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</si>
  <si>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</si>
  <si>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</si>
  <si>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</si>
  <si>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</si>
  <si>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</si>
  <si>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</si>
  <si>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</si>
  <si>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</si>
  <si>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</si>
  <si>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</si>
  <si>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</si>
  <si>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</si>
  <si>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</si>
  <si>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</si>
  <si>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</si>
  <si>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</si>
  <si>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</si>
  <si>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</si>
  <si>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</si>
  <si>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</si>
  <si>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</si>
  <si>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</si>
  <si>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</si>
  <si>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</si>
  <si>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</si>
  <si>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</si>
  <si>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</si>
  <si>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</si>
  <si>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</si>
  <si>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</si>
  <si>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</si>
  <si>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</si>
  <si>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</si>
  <si>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</si>
  <si>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</si>
  <si>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</si>
  <si>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</si>
  <si>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</si>
  <si>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</si>
  <si>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</si>
  <si>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</si>
  <si>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</si>
  <si>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</si>
  <si>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</si>
  <si>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</si>
  <si>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</si>
  <si>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</si>
  <si>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</si>
  <si>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</si>
  <si>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</si>
  <si>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</si>
  <si>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</si>
  <si>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</si>
  <si>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</si>
  <si>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</si>
  <si>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</si>
  <si>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</si>
  <si>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</si>
  <si>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</si>
  <si>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</si>
  <si>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</si>
  <si>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</si>
  <si>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</si>
  <si>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</si>
  <si>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</si>
  <si>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</si>
  <si>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</si>
  <si>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</si>
  <si>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</si>
  <si>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</si>
  <si>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</si>
  <si>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</si>
  <si>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</si>
  <si>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</si>
  <si>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</si>
  <si>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</si>
  <si>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</si>
  <si>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</si>
  <si>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</si>
  <si>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</si>
  <si>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</si>
  <si>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</si>
  <si>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</si>
  <si>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</si>
  <si>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</si>
  <si>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</si>
  <si>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</si>
  <si>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</si>
  <si>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</si>
  <si>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</si>
  <si>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</si>
  <si>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</si>
  <si>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</si>
  <si>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</si>
  <si>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</si>
  <si>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</si>
  <si>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</si>
  <si>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</si>
  <si>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</si>
  <si>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</si>
  <si>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</si>
  <si>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</si>
  <si>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</si>
  <si>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</si>
  <si>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</si>
  <si>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</si>
  <si>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</si>
  <si>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</si>
  <si>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</si>
  <si>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</si>
  <si>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</si>
  <si>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</si>
  <si>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</si>
  <si>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</si>
  <si>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</si>
  <si>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</si>
  <si>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</si>
  <si>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</si>
  <si>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</si>
  <si>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</si>
  <si>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</si>
  <si>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</si>
  <si>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</si>
  <si>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</si>
  <si>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</si>
  <si>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</si>
  <si>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</si>
  <si>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</si>
  <si>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</si>
  <si>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</si>
  <si>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</si>
  <si>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</si>
  <si>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</si>
  <si>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</si>
  <si>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</si>
  <si>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</si>
  <si>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</si>
  <si>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</si>
  <si>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</si>
  <si>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</si>
  <si>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</si>
  <si>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</si>
  <si>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</si>
  <si>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</si>
  <si>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</si>
  <si>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</si>
  <si>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</si>
  <si>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</si>
  <si>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</si>
  <si>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</si>
  <si>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</si>
  <si>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</si>
  <si>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</si>
  <si>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</si>
  <si>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</si>
  <si>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</si>
  <si>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</si>
  <si>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</si>
  <si>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</si>
  <si>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</si>
  <si>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</si>
  <si>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</si>
  <si>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</si>
  <si>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</si>
  <si>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</si>
  <si>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</si>
  <si>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</si>
  <si>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</si>
  <si>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</si>
  <si>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</si>
  <si>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</si>
  <si>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</si>
  <si>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</si>
  <si>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</si>
  <si>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</si>
  <si>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</si>
  <si>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</si>
  <si>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</si>
  <si>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</si>
  <si>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</si>
  <si>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</si>
  <si>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</si>
  <si>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</si>
  <si>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</si>
  <si>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</si>
  <si>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</si>
  <si>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</si>
  <si>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</si>
  <si>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</si>
  <si>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</si>
  <si>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</si>
  <si>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</si>
  <si>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</si>
  <si>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</si>
  <si>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</si>
  <si>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</si>
  <si>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</si>
  <si>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</si>
  <si>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</si>
  <si>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</si>
  <si>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</si>
  <si>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</si>
  <si>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</si>
  <si>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</si>
  <si>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</si>
  <si>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</si>
  <si>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</si>
  <si>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</si>
  <si>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</si>
  <si>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</si>
  <si>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</si>
  <si>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</si>
  <si>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</si>
  <si>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</si>
  <si>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</si>
  <si>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</si>
  <si>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</si>
  <si>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</si>
  <si>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</si>
  <si>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</si>
  <si>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</si>
  <si>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</si>
  <si>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</si>
  <si>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</si>
  <si>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</si>
  <si>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</si>
  <si>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</si>
  <si>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</si>
  <si>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</si>
  <si>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</si>
  <si>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</si>
  <si>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</si>
  <si>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</si>
  <si>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</si>
  <si>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</si>
  <si>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</si>
  <si>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</si>
  <si>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</si>
  <si>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</si>
  <si>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</si>
  <si>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</si>
  <si>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</si>
  <si>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</si>
  <si>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</si>
  <si>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</si>
  <si>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</si>
  <si>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</si>
  <si>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</si>
  <si>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</si>
  <si>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</si>
  <si>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</si>
  <si>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</si>
  <si>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</si>
  <si>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</si>
  <si>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</si>
  <si>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</si>
  <si>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</si>
  <si>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</si>
  <si>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</si>
  <si>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</si>
  <si>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</si>
  <si>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</si>
  <si>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</si>
  <si>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</si>
  <si>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</si>
  <si>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</si>
  <si>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</si>
  <si>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</si>
  <si>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</si>
  <si>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</si>
  <si>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</si>
  <si>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</si>
  <si>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</si>
  <si>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</si>
  <si>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</si>
  <si>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</si>
  <si>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</si>
  <si>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</si>
  <si>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</si>
  <si>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</si>
  <si>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</si>
  <si>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</si>
  <si>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</si>
  <si>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</si>
  <si>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</si>
  <si>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</si>
  <si>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</si>
  <si>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</si>
  <si>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</si>
  <si>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</si>
  <si>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</si>
  <si>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</si>
  <si>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</si>
  <si>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</si>
  <si>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</si>
  <si>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</si>
  <si>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</si>
  <si>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</si>
  <si>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</si>
  <si>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</si>
  <si>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</si>
  <si>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</si>
  <si>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</si>
  <si>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</si>
  <si>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</si>
  <si>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</si>
  <si>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</si>
  <si>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</si>
  <si>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</si>
  <si>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</si>
  <si>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</si>
  <si>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</si>
  <si>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</si>
  <si>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</si>
  <si>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</si>
  <si>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</si>
  <si>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</si>
  <si>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</si>
  <si>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</si>
  <si>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</si>
  <si>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</si>
  <si>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</si>
  <si>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</si>
  <si>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</si>
  <si>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</si>
  <si>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</si>
  <si>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</si>
  <si>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</si>
  <si>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</si>
  <si>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</si>
  <si>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</si>
  <si>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</si>
  <si>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</si>
  <si>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</si>
  <si>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</si>
  <si>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</si>
  <si>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</si>
  <si>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</si>
  <si>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</si>
  <si>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</si>
  <si>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</si>
  <si>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</si>
  <si>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</si>
  <si>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</si>
  <si>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</si>
  <si>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</si>
  <si>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</si>
  <si>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</si>
  <si>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</si>
  <si>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</si>
  <si>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</si>
  <si>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</si>
  <si>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</si>
  <si>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</si>
  <si>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</si>
  <si>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</si>
  <si>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</si>
  <si>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</si>
  <si>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</si>
  <si>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</si>
  <si>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</si>
  <si>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</si>
  <si>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</si>
  <si>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</si>
  <si>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</si>
  <si>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</si>
  <si>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</si>
  <si>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</si>
  <si>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</si>
  <si>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</si>
  <si>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</si>
  <si>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</si>
  <si>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</si>
  <si>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</si>
  <si>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</si>
  <si>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</si>
  <si>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</si>
  <si>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</si>
  <si>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</si>
  <si>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</si>
  <si>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</si>
  <si>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</si>
  <si>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</si>
  <si>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</si>
  <si>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</si>
  <si>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</si>
  <si>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</si>
  <si>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</si>
  <si>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</si>
  <si>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</si>
  <si>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</si>
  <si>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</si>
  <si>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</si>
  <si>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</si>
  <si>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</si>
  <si>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</si>
  <si>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</si>
  <si>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</si>
  <si>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</si>
  <si>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</si>
  <si>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</si>
  <si>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</si>
  <si>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</si>
  <si>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</si>
  <si>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</si>
  <si>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</si>
  <si>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</si>
  <si>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</si>
  <si>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</si>
  <si>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</si>
  <si>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</si>
  <si>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</si>
  <si>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</si>
  <si>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</si>
  <si>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</si>
  <si>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</si>
  <si>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</si>
  <si>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</si>
  <si>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</si>
  <si>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</si>
  <si>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</si>
  <si>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</si>
  <si>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</si>
  <si>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</si>
  <si>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</si>
  <si>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</si>
  <si>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</si>
  <si>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</si>
  <si>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</si>
  <si>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</si>
  <si>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</si>
  <si>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</si>
  <si>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</si>
  <si>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</si>
  <si>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</si>
  <si>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</si>
  <si>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</si>
  <si>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</si>
  <si>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</si>
  <si>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</si>
  <si>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</si>
  <si>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</si>
  <si>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</si>
  <si>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</si>
  <si>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</si>
  <si>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</si>
  <si>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</si>
  <si>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</si>
  <si>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</si>
  <si>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</si>
  <si>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</si>
  <si>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</si>
  <si>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</si>
  <si>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</si>
  <si>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</si>
  <si>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</si>
  <si>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</si>
  <si>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</si>
  <si>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</si>
  <si>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</si>
  <si>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</si>
  <si>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</si>
  <si>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</si>
  <si>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</si>
  <si>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</si>
  <si>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</si>
  <si>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</si>
  <si>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</si>
  <si>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</si>
  <si>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</si>
  <si>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</si>
  <si>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</si>
  <si>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</si>
  <si>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</si>
  <si>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</si>
  <si>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</si>
  <si>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</si>
  <si>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</si>
  <si>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</si>
  <si>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</si>
  <si>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</si>
  <si>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</si>
  <si>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</si>
  <si>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</si>
  <si>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</si>
  <si>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</si>
  <si>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</si>
  <si>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</si>
  <si>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</si>
  <si>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</si>
  <si>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</si>
  <si>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</si>
  <si>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</si>
  <si>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</si>
  <si>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</si>
  <si>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</si>
  <si>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</si>
  <si>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</si>
  <si>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</si>
  <si>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</si>
  <si>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</si>
  <si>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</si>
  <si>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</si>
  <si>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</si>
  <si>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</si>
  <si>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</si>
  <si>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</si>
  <si>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</si>
  <si>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</si>
  <si>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</si>
  <si>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</si>
  <si>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</si>
  <si>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</si>
  <si>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</si>
  <si>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</si>
  <si>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</si>
  <si>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</si>
  <si>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</si>
  <si>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</si>
  <si>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</si>
  <si>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</si>
  <si>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</si>
  <si>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</si>
  <si>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</si>
  <si>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</si>
  <si>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</si>
  <si>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</si>
  <si>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</si>
  <si>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</si>
  <si>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</si>
  <si>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</si>
  <si>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</si>
  <si>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</si>
  <si>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</si>
  <si>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</si>
  <si>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</si>
  <si>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</si>
  <si>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</si>
  <si>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</si>
  <si>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</si>
  <si>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</si>
  <si>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</si>
  <si>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</si>
  <si>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</si>
  <si>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</si>
  <si>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</si>
  <si>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</si>
  <si>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</si>
  <si>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</si>
  <si>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</si>
  <si>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</si>
  <si>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</si>
  <si>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</si>
  <si>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</si>
  <si>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</si>
  <si>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</si>
  <si>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</si>
  <si>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</si>
  <si>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</si>
  <si>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</si>
  <si>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</si>
  <si>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</si>
  <si>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</si>
  <si>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</si>
  <si>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</si>
  <si>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</si>
  <si>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</si>
  <si>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</si>
  <si>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</si>
  <si>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</si>
  <si>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</si>
  <si>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</si>
  <si>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</si>
  <si>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</si>
  <si>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</si>
  <si>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</si>
  <si>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</si>
  <si>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</si>
  <si>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</si>
  <si>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</si>
  <si>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</si>
  <si>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</si>
  <si>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</si>
  <si>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</si>
  <si>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</si>
  <si>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</si>
  <si>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</si>
  <si>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</si>
  <si>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</si>
  <si>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</si>
  <si>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</si>
  <si>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</si>
  <si>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</si>
  <si>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</si>
  <si>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</si>
  <si>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</si>
  <si>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</si>
  <si>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</si>
  <si>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</si>
  <si>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</si>
  <si>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</si>
  <si>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</si>
  <si>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</si>
  <si>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</si>
  <si>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</si>
  <si>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</si>
  <si>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</si>
  <si>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</si>
  <si>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</si>
  <si>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</si>
  <si>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</si>
  <si>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</si>
  <si>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</si>
  <si>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</si>
  <si>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</si>
  <si>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</si>
  <si>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</si>
  <si>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</si>
  <si>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</si>
  <si>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</si>
  <si>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</si>
  <si>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</si>
  <si>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</si>
  <si>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</si>
  <si>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</si>
  <si>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</si>
  <si>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</si>
  <si>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</si>
  <si>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</si>
  <si>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</si>
  <si>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</si>
  <si>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</si>
  <si>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</si>
  <si>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</si>
  <si>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</si>
  <si>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</si>
  <si>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</si>
  <si>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</si>
  <si>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</si>
  <si>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</si>
  <si>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</si>
  <si>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</si>
  <si>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</si>
  <si>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</si>
  <si>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</si>
  <si>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</si>
  <si>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</si>
  <si>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</si>
  <si>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</si>
  <si>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</si>
  <si>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</si>
  <si>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</si>
  <si>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</si>
  <si>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</si>
  <si>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</si>
  <si>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</si>
  <si>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</si>
  <si>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</si>
  <si>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</si>
  <si>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</si>
  <si>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</si>
  <si>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</si>
  <si>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</si>
  <si>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</si>
  <si>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</si>
  <si>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</si>
  <si>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</si>
  <si>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</si>
  <si>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</si>
  <si>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</si>
  <si>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</si>
  <si>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</si>
  <si>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</si>
  <si>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</si>
  <si>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</si>
  <si>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</si>
  <si>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</si>
  <si>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</si>
  <si>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</si>
  <si>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</si>
  <si>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</si>
  <si>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</si>
  <si>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</si>
  <si>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</si>
  <si>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</si>
  <si>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</si>
  <si>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</si>
  <si>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</si>
  <si>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</si>
  <si>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</si>
  <si>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</si>
  <si>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</si>
  <si>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</si>
  <si>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</si>
  <si>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</si>
  <si>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</si>
  <si>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</si>
  <si>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</si>
  <si>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</si>
  <si>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</si>
  <si>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</si>
  <si>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</si>
  <si>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</si>
  <si>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</si>
  <si>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</si>
  <si>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</si>
  <si>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</si>
  <si>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</si>
  <si>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</si>
  <si>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</si>
  <si>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</si>
  <si>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</si>
  <si>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</si>
  <si>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</si>
  <si>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</si>
  <si>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</si>
  <si>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</si>
  <si>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</si>
  <si>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</si>
  <si>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</si>
  <si>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</si>
  <si>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</si>
  <si>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</si>
  <si>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</si>
  <si>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</si>
  <si>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</si>
  <si>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</si>
  <si>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</si>
  <si>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</si>
  <si>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</si>
  <si>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</si>
  <si>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</si>
  <si>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</si>
  <si>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</si>
  <si>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</si>
  <si>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</si>
  <si>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</si>
  <si>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</si>
  <si>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</si>
  <si>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</si>
  <si>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</si>
  <si>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</si>
  <si>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</si>
  <si>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</si>
  <si>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</si>
  <si>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</si>
  <si>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</si>
  <si>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</si>
  <si>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</si>
  <si>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</si>
  <si>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</si>
  <si>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</si>
  <si>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</si>
  <si>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</si>
  <si>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</si>
  <si>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</si>
  <si>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</si>
  <si>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</si>
  <si>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</si>
  <si>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</si>
  <si>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</si>
  <si>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</si>
  <si>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</si>
  <si>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</si>
  <si>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</si>
  <si>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</si>
  <si>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</si>
  <si>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</si>
  <si>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</si>
  <si>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</si>
  <si>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</si>
  <si>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</si>
  <si>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</si>
  <si>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</si>
  <si>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</si>
  <si>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</si>
  <si>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</si>
  <si>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</si>
  <si>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</si>
  <si>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</si>
  <si>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</si>
  <si>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</si>
  <si>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</si>
  <si>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</si>
  <si>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</si>
  <si>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</si>
  <si>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</si>
  <si>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</si>
  <si>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</si>
  <si>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</si>
  <si>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</si>
  <si>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</si>
  <si>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</si>
  <si>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</si>
  <si>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</si>
  <si>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</si>
  <si>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</si>
  <si>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</si>
  <si>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</si>
  <si>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</si>
  <si>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</si>
  <si>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</si>
  <si>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</si>
  <si>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</si>
  <si>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</si>
  <si>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</si>
  <si>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</si>
  <si>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</si>
  <si>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</si>
  <si>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</si>
  <si>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</si>
  <si>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</si>
  <si>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</si>
  <si>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</si>
  <si>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</si>
  <si>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</si>
  <si>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</si>
  <si>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</si>
  <si>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</si>
  <si>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</si>
  <si>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</si>
  <si>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</si>
  <si>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</si>
  <si>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</si>
  <si>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</si>
  <si>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</si>
  <si>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</si>
  <si>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</si>
  <si>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</si>
  <si>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</si>
  <si>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</si>
  <si>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</si>
  <si>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</si>
  <si>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</si>
  <si>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</si>
  <si>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</si>
  <si>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</si>
  <si>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</si>
  <si>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</si>
  <si>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</si>
  <si>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</si>
  <si>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</si>
  <si>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</si>
  <si>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</si>
  <si>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</si>
  <si>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</si>
  <si>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</si>
  <si>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</si>
  <si>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</si>
  <si>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</si>
  <si>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</si>
  <si>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</si>
  <si>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</si>
  <si>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</si>
  <si>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</si>
  <si>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</si>
  <si>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</si>
  <si>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</si>
  <si>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</si>
  <si>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</si>
  <si>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</si>
  <si>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</si>
  <si>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</si>
  <si>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</si>
  <si>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</si>
  <si>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</si>
  <si>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</si>
  <si>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</si>
  <si>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</si>
  <si>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</si>
  <si>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</si>
  <si>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</si>
  <si>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</si>
  <si>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</si>
  <si>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</si>
  <si>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</si>
  <si>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</si>
  <si>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</si>
  <si>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</si>
  <si>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</si>
  <si>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</si>
  <si>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</si>
  <si>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</si>
  <si>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</si>
  <si>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</si>
  <si>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</si>
  <si>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</si>
  <si>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</si>
  <si>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</si>
  <si>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</si>
  <si>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</si>
  <si>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</si>
  <si>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</si>
  <si>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</si>
  <si>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</si>
  <si>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</si>
  <si>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</si>
  <si>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</si>
  <si>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</si>
  <si>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</si>
  <si>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</si>
  <si>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</si>
  <si>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</si>
  <si>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</si>
  <si>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</si>
  <si>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</si>
  <si>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</si>
  <si>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</si>
  <si>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</si>
  <si>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</si>
  <si>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</si>
  <si>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</si>
  <si>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</si>
  <si>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</si>
  <si>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</si>
  <si>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</si>
  <si>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</si>
  <si>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</si>
  <si>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</si>
  <si>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</si>
  <si>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</si>
  <si>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</si>
  <si>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</si>
  <si>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</si>
  <si>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</si>
  <si>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</si>
  <si>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</si>
  <si>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</si>
  <si>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</si>
  <si>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</si>
  <si>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</si>
  <si>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</si>
  <si>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</si>
  <si>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</si>
  <si>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</si>
  <si>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</si>
  <si>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</si>
  <si>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</si>
  <si>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</si>
  <si>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</si>
  <si>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</si>
  <si>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</si>
  <si>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</si>
  <si>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</si>
  <si>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</si>
  <si>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</si>
  <si>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</si>
  <si>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</si>
  <si>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</si>
  <si>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</si>
  <si>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</si>
  <si>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</si>
  <si>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</si>
  <si>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</si>
  <si>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</si>
  <si>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</si>
  <si>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</si>
  <si>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</si>
  <si>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</si>
  <si>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</si>
  <si>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</si>
  <si>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</si>
  <si>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</si>
  <si>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</si>
  <si>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</si>
  <si>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</si>
  <si>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</si>
  <si>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</si>
  <si>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</si>
  <si>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</si>
  <si>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</si>
  <si>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</si>
  <si>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</si>
  <si>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</si>
  <si>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</si>
  <si>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</si>
  <si>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</si>
  <si>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</si>
  <si>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</si>
  <si>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</si>
  <si>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</si>
  <si>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</si>
  <si>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</si>
  <si>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</si>
  <si>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</si>
  <si>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</si>
  <si>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</si>
  <si>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</si>
  <si>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</si>
  <si>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</si>
  <si>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</si>
  <si>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</si>
  <si>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</si>
  <si>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</si>
  <si>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</si>
  <si>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</si>
  <si>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</si>
  <si>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</si>
  <si>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</si>
  <si>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</si>
  <si>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</si>
  <si>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</si>
  <si>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</si>
  <si>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</si>
  <si>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</si>
  <si>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</si>
  <si>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</si>
  <si>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</si>
  <si>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</si>
  <si>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</si>
  <si>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</si>
  <si>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</si>
  <si>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</si>
  <si>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</si>
  <si>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</si>
  <si>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</si>
  <si>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</si>
  <si>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</si>
  <si>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</si>
  <si>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</si>
  <si>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</si>
  <si>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</si>
  <si>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</si>
  <si>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</si>
  <si>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</si>
  <si>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</si>
  <si>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</si>
  <si>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</si>
  <si>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</si>
  <si>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</si>
  <si>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</si>
  <si>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</si>
  <si>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</si>
  <si>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</si>
  <si>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</si>
  <si>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</si>
  <si>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</si>
  <si>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</si>
  <si>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</si>
  <si>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</si>
  <si>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</si>
  <si>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</si>
  <si>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</si>
  <si>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</si>
  <si>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</si>
  <si>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</si>
  <si>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</si>
  <si>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</si>
  <si>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</si>
  <si>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</si>
  <si>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</si>
  <si>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</si>
  <si>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</si>
  <si>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</si>
  <si>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</si>
  <si>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</si>
  <si>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</si>
  <si>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</si>
  <si>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</si>
  <si>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</si>
  <si>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</si>
  <si>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</si>
  <si>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</si>
  <si>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</si>
  <si>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</si>
  <si>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</si>
  <si>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</si>
  <si>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</si>
  <si>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</si>
  <si>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</si>
  <si>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</si>
  <si>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</si>
  <si>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</si>
  <si>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</si>
  <si>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</si>
  <si>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</si>
  <si>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</si>
  <si>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</si>
  <si>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</si>
  <si>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</si>
  <si>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</si>
  <si>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</si>
  <si>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</si>
  <si>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</si>
  <si>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</si>
  <si>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</si>
  <si>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</si>
  <si>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</si>
  <si>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</si>
  <si>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</si>
  <si>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</si>
  <si>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</si>
  <si>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</si>
  <si>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</si>
  <si>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</si>
  <si>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</si>
  <si>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</si>
  <si>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</si>
  <si>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</si>
  <si>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</si>
  <si>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</si>
  <si>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</si>
  <si>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</si>
  <si>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</si>
  <si>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</si>
  <si>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</si>
  <si>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</si>
  <si>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</si>
  <si>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</si>
  <si>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</si>
  <si>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</si>
  <si>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</si>
  <si>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</si>
  <si>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</si>
  <si>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</si>
  <si>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</si>
  <si>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</si>
  <si>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</si>
  <si>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</si>
  <si>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</si>
  <si>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</si>
  <si>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</si>
  <si>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</si>
  <si>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</si>
  <si>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</si>
  <si>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</si>
  <si>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</si>
  <si>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</si>
  <si>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</si>
  <si>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</si>
  <si>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</si>
  <si>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</si>
  <si>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</si>
  <si>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</si>
  <si>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</si>
  <si>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</si>
  <si>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</si>
  <si>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</si>
  <si>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</si>
  <si>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</si>
  <si>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</si>
  <si>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</si>
  <si>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</si>
  <si>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</si>
  <si>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</si>
  <si>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</si>
  <si>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</si>
  <si>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</si>
  <si>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</si>
  <si>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</si>
  <si>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</si>
  <si>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</si>
  <si>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</si>
  <si>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</si>
  <si>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</si>
  <si>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</si>
  <si>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</si>
  <si>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</si>
  <si>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</si>
  <si>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</si>
  <si>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</si>
  <si>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</si>
  <si>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</si>
  <si>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</si>
  <si>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</si>
  <si>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</si>
  <si>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</si>
  <si>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</si>
  <si>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</si>
  <si>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</si>
  <si>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</si>
  <si>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</si>
  <si>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</si>
  <si>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</si>
  <si>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</si>
  <si>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</si>
  <si>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</si>
  <si>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</si>
  <si>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</si>
  <si>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</si>
  <si>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</si>
  <si>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</si>
  <si>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</si>
  <si>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</si>
  <si>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</si>
  <si>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</si>
  <si>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</si>
  <si>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</si>
  <si>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</si>
  <si>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</si>
  <si>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</si>
  <si>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</si>
  <si>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</si>
  <si>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</si>
  <si>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</si>
  <si>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</si>
  <si>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</si>
  <si>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</si>
  <si>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</si>
  <si>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</si>
  <si>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</si>
  <si>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</si>
  <si>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</si>
  <si>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</si>
  <si>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</si>
  <si>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</si>
  <si>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</si>
  <si>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</si>
  <si>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</si>
  <si>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</si>
  <si>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</si>
  <si>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</si>
  <si>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</si>
  <si>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</si>
  <si>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</si>
  <si>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</si>
  <si>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</si>
  <si>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</si>
  <si>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</si>
  <si>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</si>
  <si>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</si>
  <si>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</si>
  <si>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</si>
  <si>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</si>
  <si>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</si>
  <si>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</si>
  <si>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</si>
  <si>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</si>
  <si>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</si>
  <si>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</si>
  <si>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</si>
  <si>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</si>
  <si>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</si>
  <si>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</si>
  <si>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</si>
  <si>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</si>
  <si>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</si>
  <si>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</si>
  <si>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</si>
  <si>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</si>
  <si>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</si>
  <si>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</si>
  <si>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</si>
  <si>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</si>
  <si>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</si>
  <si>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</si>
  <si>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</si>
  <si>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</si>
  <si>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</si>
  <si>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</si>
  <si>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</si>
  <si>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</si>
  <si>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</si>
  <si>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</si>
  <si>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</si>
  <si>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</si>
  <si>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</si>
  <si>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</si>
  <si>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</si>
  <si>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</si>
  <si>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</si>
  <si>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</si>
  <si>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</si>
  <si>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</si>
  <si>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</si>
  <si>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</si>
  <si>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</si>
  <si>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</si>
  <si>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</si>
  <si>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</si>
  <si>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</si>
  <si>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</si>
  <si>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</si>
  <si>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</si>
  <si>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</si>
  <si>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</si>
  <si>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</si>
  <si>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</si>
  <si>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</si>
  <si>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</si>
  <si>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</si>
  <si>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</si>
  <si>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</si>
  <si>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</si>
  <si>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</si>
  <si>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</si>
  <si>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</si>
  <si>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</si>
  <si>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</si>
  <si>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</si>
  <si>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</si>
  <si>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</si>
  <si>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</si>
  <si>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</si>
  <si>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</si>
  <si>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</si>
  <si>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</si>
  <si>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</si>
  <si>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</si>
  <si>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</si>
  <si>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</si>
  <si>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</si>
  <si>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</si>
  <si>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</si>
  <si>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</si>
  <si>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</si>
  <si>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</si>
  <si>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</si>
  <si>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</si>
  <si>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</si>
  <si>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</si>
  <si>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</si>
  <si>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</si>
  <si>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</si>
  <si>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</si>
  <si>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</si>
  <si>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</si>
  <si>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</si>
  <si>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</si>
  <si>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</si>
  <si>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</si>
  <si>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</si>
  <si>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</si>
  <si>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</si>
  <si>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</si>
  <si>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</si>
  <si>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</si>
  <si>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</si>
  <si>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</si>
  <si>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</si>
  <si>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</si>
  <si>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</si>
  <si>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</si>
  <si>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</si>
  <si>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</si>
  <si>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</si>
  <si>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</si>
  <si>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</si>
  <si>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</si>
  <si>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</si>
  <si>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</si>
  <si>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</si>
  <si>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</si>
  <si>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</si>
  <si>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</si>
  <si>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</si>
  <si>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</si>
  <si>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</si>
  <si>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</si>
  <si>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</si>
  <si>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</si>
  <si>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</si>
  <si>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</si>
  <si>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</si>
  <si>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</si>
  <si>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</si>
  <si>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</si>
  <si>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</si>
  <si>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</si>
  <si>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</si>
  <si>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</si>
  <si>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</si>
  <si>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</si>
  <si>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</si>
  <si>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</si>
  <si>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</si>
  <si>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</si>
  <si>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</si>
  <si>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</si>
  <si>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</si>
  <si>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</si>
  <si>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</si>
  <si>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</si>
  <si>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</si>
  <si>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</si>
  <si>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</si>
  <si>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</si>
  <si>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</si>
  <si>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</si>
  <si>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</si>
  <si>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</si>
  <si>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</si>
  <si>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</si>
  <si>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</si>
  <si>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</si>
  <si>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</si>
  <si>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</si>
  <si>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</si>
  <si>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</si>
  <si>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</si>
  <si>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</si>
  <si>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</si>
  <si>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</si>
  <si>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</si>
  <si>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</si>
  <si>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</si>
  <si>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</si>
  <si>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</si>
  <si>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</si>
  <si>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</si>
  <si>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</si>
  <si>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</si>
  <si>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</si>
  <si>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</si>
  <si>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</si>
  <si>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</si>
  <si>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</si>
  <si>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</si>
  <si>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</si>
  <si>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</si>
  <si>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</si>
  <si>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</si>
  <si>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</si>
  <si>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</si>
  <si>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</si>
  <si>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</si>
  <si>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</si>
  <si>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</si>
  <si>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</si>
  <si>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</si>
  <si>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</si>
  <si>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</si>
  <si>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</si>
  <si>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</si>
  <si>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</si>
  <si>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</si>
  <si>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</si>
  <si>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</si>
  <si>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</si>
  <si>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</si>
  <si>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</si>
  <si>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</si>
  <si>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</si>
  <si>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</si>
  <si>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</si>
  <si>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</si>
  <si>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</si>
  <si>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</si>
  <si>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</si>
  <si>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</si>
  <si>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</si>
  <si>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</si>
  <si>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</si>
  <si>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</si>
  <si>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</si>
  <si>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</si>
  <si>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</si>
  <si>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</si>
  <si>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</si>
  <si>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</si>
  <si>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</si>
  <si>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</si>
  <si>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</si>
  <si>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</si>
  <si>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</si>
  <si>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</si>
  <si>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</si>
  <si>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</si>
  <si>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</si>
  <si>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</si>
  <si>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</si>
  <si>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</si>
  <si>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</si>
  <si>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</si>
  <si>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</si>
  <si>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</si>
  <si>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</si>
  <si>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</si>
  <si>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</si>
  <si>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</si>
  <si>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</si>
  <si>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</si>
  <si>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</si>
  <si>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</si>
  <si>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</si>
  <si>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</si>
  <si>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</si>
  <si>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</si>
  <si>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</si>
  <si>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</si>
  <si>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</si>
  <si>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</si>
  <si>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</si>
  <si>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</si>
  <si>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</si>
  <si>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</si>
  <si>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</si>
  <si>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</si>
  <si>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</si>
  <si>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</si>
  <si>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</si>
  <si>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</si>
  <si>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</si>
  <si>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</si>
  <si>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</si>
  <si>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</si>
  <si>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</si>
  <si>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</si>
  <si>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</si>
  <si>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</si>
  <si>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</si>
  <si>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</si>
  <si>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</si>
  <si>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</si>
  <si>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</si>
  <si>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</si>
  <si>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</si>
  <si>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</si>
  <si>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</si>
  <si>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</si>
  <si>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</si>
  <si>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</si>
  <si>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</si>
  <si>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</si>
  <si>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</si>
  <si>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</si>
  <si>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</si>
  <si>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</si>
  <si>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</si>
  <si>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</si>
  <si>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</si>
  <si>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</si>
  <si>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</si>
  <si>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</si>
  <si>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</si>
  <si>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</si>
  <si>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</si>
  <si>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</si>
  <si>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</si>
  <si>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</si>
  <si>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</si>
  <si>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</si>
  <si>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</si>
  <si>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</si>
  <si>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</si>
  <si>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</si>
  <si>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</si>
  <si>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</si>
  <si>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</si>
  <si>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</si>
  <si>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</si>
  <si>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</si>
  <si>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</si>
  <si>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</si>
  <si>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</si>
  <si>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</si>
  <si>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</si>
  <si>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</si>
  <si>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</si>
  <si>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</si>
  <si>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</si>
  <si>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</si>
  <si>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</si>
  <si>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</si>
  <si>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</si>
  <si>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</si>
  <si>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</si>
  <si>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</si>
  <si>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</si>
  <si>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</si>
  <si>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</si>
  <si>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</si>
  <si>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</si>
  <si>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</si>
  <si>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</si>
  <si>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</si>
  <si>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</si>
  <si>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</si>
  <si>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</si>
  <si>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</si>
  <si>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</si>
  <si>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</si>
  <si>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</si>
  <si>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</si>
  <si>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</si>
  <si>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</si>
  <si>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</si>
  <si>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</si>
  <si>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</si>
  <si>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</si>
  <si>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</si>
  <si>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</si>
  <si>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</si>
  <si>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</si>
  <si>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</si>
  <si>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</si>
  <si>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</si>
  <si>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</si>
  <si>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</si>
  <si>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</si>
  <si>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</si>
  <si>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</si>
  <si>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</si>
  <si>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</si>
  <si>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</si>
  <si>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</si>
  <si>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</si>
  <si>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</si>
  <si>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</si>
  <si>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</si>
  <si>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</si>
  <si>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</si>
  <si>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</si>
  <si>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</si>
  <si>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</si>
  <si>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</si>
  <si>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</si>
  <si>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</si>
  <si>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</si>
  <si>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</si>
  <si>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</si>
  <si>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</si>
  <si>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</si>
  <si>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</si>
  <si>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</si>
  <si>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</si>
  <si>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</si>
  <si>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</si>
  <si>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</si>
  <si>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</si>
  <si>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</si>
  <si>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</si>
  <si>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</si>
  <si>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</si>
  <si>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</si>
  <si>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</si>
  <si>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</si>
  <si>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</si>
  <si>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</si>
  <si>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</si>
  <si>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</si>
  <si>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</si>
  <si>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</si>
  <si>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</si>
  <si>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</si>
  <si>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</si>
  <si>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</si>
  <si>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</si>
  <si>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</si>
  <si>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</si>
  <si>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</si>
  <si>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</si>
  <si>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</si>
  <si>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</si>
  <si>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</si>
  <si>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</si>
  <si>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</si>
  <si>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</si>
  <si>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</si>
  <si>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</si>
  <si>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</si>
  <si>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</si>
  <si>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</si>
  <si>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</si>
  <si>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</si>
  <si>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</si>
  <si>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</si>
  <si>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</si>
  <si>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</si>
  <si>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</si>
  <si>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</si>
  <si>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</si>
  <si>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</si>
  <si>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</si>
  <si>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</si>
  <si>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</si>
  <si>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</si>
  <si>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</si>
  <si>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</si>
  <si>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</si>
  <si>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</si>
  <si>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</si>
  <si>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</si>
  <si>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</si>
  <si>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</si>
  <si>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</si>
  <si>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</si>
  <si>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</si>
  <si>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</si>
  <si>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</si>
  <si>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</si>
  <si>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</si>
  <si>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</si>
  <si>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</si>
  <si>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</si>
  <si>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</si>
  <si>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</si>
  <si>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</si>
  <si>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</si>
  <si>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</si>
  <si>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</si>
  <si>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</si>
  <si>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</si>
  <si>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</si>
  <si>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</si>
  <si>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</si>
  <si>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</si>
  <si>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</si>
  <si>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</si>
  <si>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</si>
  <si>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</si>
  <si>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</si>
  <si>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</si>
  <si>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</si>
  <si>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</si>
  <si>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</si>
  <si>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</si>
  <si>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</si>
  <si>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</si>
  <si>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</si>
  <si>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</si>
  <si>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</si>
  <si>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</si>
  <si>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</si>
  <si>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</si>
  <si>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</si>
  <si>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</si>
  <si>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</si>
  <si>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</si>
  <si>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</si>
  <si>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</si>
  <si>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</si>
  <si>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</si>
  <si>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</si>
  <si>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</si>
  <si>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</si>
  <si>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</si>
  <si>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</si>
  <si>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</si>
  <si>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</si>
  <si>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</si>
  <si>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</si>
  <si>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</si>
  <si>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</si>
  <si>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</si>
  <si>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</si>
  <si>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</si>
  <si>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</si>
  <si>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</si>
  <si>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</si>
  <si>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</si>
  <si>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</si>
  <si>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</si>
  <si>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</si>
  <si>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</si>
  <si>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</si>
  <si>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</si>
  <si>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</si>
  <si>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</si>
  <si>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</si>
  <si>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</si>
  <si>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</si>
  <si>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</si>
  <si>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</si>
  <si>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</si>
  <si>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</si>
  <si>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</si>
  <si>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</si>
  <si>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</si>
  <si>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</si>
  <si>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</si>
  <si>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</si>
  <si>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</si>
  <si>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</si>
  <si>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</si>
  <si>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</si>
  <si>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</si>
  <si>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</si>
  <si>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</si>
  <si>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</si>
  <si>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</si>
  <si>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</si>
  <si>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</si>
  <si>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</si>
  <si>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</si>
  <si>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</si>
  <si>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</si>
  <si>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</si>
  <si>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</si>
  <si>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</si>
  <si>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</si>
  <si>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</si>
  <si>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</si>
  <si>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</si>
  <si>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</si>
  <si>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</si>
  <si>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</si>
  <si>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</si>
  <si>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</si>
  <si>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</si>
  <si>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</si>
  <si>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</si>
  <si>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</si>
  <si>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</si>
  <si>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</si>
  <si>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</si>
  <si>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</si>
  <si>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</si>
  <si>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</si>
  <si>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</si>
  <si>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</si>
  <si>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</si>
  <si>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</si>
  <si>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</si>
  <si>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</si>
  <si>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</si>
  <si>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</si>
  <si>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</si>
  <si>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</si>
  <si>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</si>
  <si>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</si>
  <si>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</si>
  <si>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</si>
  <si>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</si>
  <si>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</si>
  <si>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</si>
  <si>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</si>
  <si>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</si>
  <si>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</si>
  <si>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</si>
  <si>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</si>
  <si>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</si>
  <si>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</si>
  <si>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</si>
  <si>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</si>
  <si>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</si>
  <si>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</si>
  <si>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</si>
  <si>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</si>
  <si>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</si>
  <si>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</si>
  <si>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</si>
  <si>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</si>
  <si>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</si>
  <si>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</si>
  <si>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</si>
  <si>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</si>
  <si>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</si>
  <si>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</si>
  <si>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</si>
  <si>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</si>
  <si>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</si>
  <si>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</si>
  <si>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</si>
  <si>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</si>
  <si>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</si>
  <si>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</si>
  <si>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</si>
  <si>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</si>
  <si>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</si>
  <si>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</si>
  <si>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</si>
  <si>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</si>
  <si>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</si>
  <si>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</si>
  <si>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</si>
  <si>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</si>
  <si>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</si>
  <si>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</si>
  <si>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</si>
  <si>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</si>
  <si>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</si>
  <si>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</si>
  <si>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</si>
  <si>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</si>
  <si>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</si>
  <si>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</si>
  <si>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</si>
  <si>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</si>
  <si>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</si>
  <si>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</si>
  <si>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</si>
  <si>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</si>
  <si>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</si>
  <si>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</si>
  <si>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</si>
  <si>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</si>
  <si>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</si>
  <si>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</si>
  <si>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</si>
  <si>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</si>
  <si>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</si>
  <si>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</si>
  <si>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</si>
  <si>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</si>
  <si>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</si>
  <si>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</si>
  <si>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</si>
  <si>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</si>
  <si>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</si>
  <si>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</si>
  <si>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</si>
  <si>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</si>
  <si>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</si>
  <si>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</si>
  <si>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</si>
  <si>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</si>
  <si>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</si>
  <si>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</si>
  <si>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</si>
  <si>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</si>
  <si>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</si>
  <si>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</si>
  <si>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</si>
  <si>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</si>
  <si>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</si>
  <si>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</si>
  <si>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</si>
  <si>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</si>
  <si>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</si>
  <si>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</si>
  <si>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</si>
  <si>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</si>
  <si>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</si>
  <si>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</si>
  <si>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</si>
  <si>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</si>
  <si>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</si>
  <si>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</si>
  <si>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</si>
  <si>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</si>
  <si>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</si>
  <si>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</si>
  <si>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</si>
  <si>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</si>
  <si>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</si>
  <si>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</si>
  <si>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</si>
  <si>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</si>
  <si>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</si>
  <si>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</si>
  <si>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</si>
  <si>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</si>
  <si>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</si>
  <si>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</si>
  <si>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</si>
  <si>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</si>
  <si>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</si>
  <si>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</si>
  <si>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</si>
  <si>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</si>
  <si>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</si>
  <si>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</si>
  <si>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</si>
  <si>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</si>
  <si>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</si>
  <si>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</si>
  <si>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</si>
  <si>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</si>
  <si>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</si>
  <si>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</si>
  <si>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</si>
  <si>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</si>
  <si>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</si>
  <si>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</si>
  <si>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</si>
  <si>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</si>
  <si>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</si>
  <si>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</si>
  <si>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</si>
  <si>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</si>
  <si>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</si>
  <si>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</si>
  <si>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</si>
  <si>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</si>
  <si>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</si>
  <si>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</si>
  <si>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</si>
  <si>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</si>
  <si>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</si>
  <si>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</si>
  <si>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</si>
  <si>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</si>
  <si>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</si>
  <si>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</si>
  <si>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</si>
  <si>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</si>
  <si>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</si>
  <si>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</si>
  <si>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</si>
  <si>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</si>
  <si>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</si>
  <si>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</si>
  <si>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</si>
  <si>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</si>
  <si>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</si>
  <si>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</si>
  <si>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</si>
  <si>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</si>
  <si>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</si>
  <si>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</si>
  <si>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</si>
  <si>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</si>
  <si>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</si>
  <si>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</si>
  <si>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</si>
  <si>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</si>
  <si>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</si>
  <si>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</si>
  <si>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</si>
  <si>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</si>
  <si>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</si>
  <si>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</si>
  <si>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</si>
  <si>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</si>
  <si>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</si>
  <si>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</si>
  <si>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</si>
  <si>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</si>
  <si>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</si>
  <si>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</si>
  <si>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</si>
  <si>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</si>
  <si>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</si>
  <si>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</si>
  <si>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</si>
  <si>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</si>
  <si>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</si>
  <si>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</si>
  <si>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</si>
  <si>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</si>
  <si>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</si>
  <si>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</si>
  <si>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</si>
  <si>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</si>
  <si>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</si>
  <si>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</si>
  <si>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</si>
  <si>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</si>
  <si>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</si>
  <si>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</si>
  <si>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</si>
  <si>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</si>
  <si>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</si>
  <si>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</si>
  <si>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</si>
  <si>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</si>
  <si>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</si>
  <si>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</si>
  <si>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</si>
  <si>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</si>
  <si>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</si>
  <si>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</si>
  <si>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</si>
  <si>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</si>
  <si>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</si>
  <si>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</si>
  <si>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</si>
  <si>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</si>
  <si>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</si>
  <si>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</si>
  <si>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</si>
  <si>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</si>
  <si>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</si>
  <si>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</si>
  <si>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</si>
  <si>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</si>
  <si>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</si>
  <si>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</si>
  <si>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</si>
  <si>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</si>
  <si>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</si>
  <si>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</si>
  <si>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</si>
  <si>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</si>
  <si>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</si>
  <si>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</si>
  <si>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</si>
  <si>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</si>
  <si>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</si>
  <si>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</si>
  <si>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</si>
  <si>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</si>
  <si>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</si>
  <si>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</si>
  <si>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</si>
  <si>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</si>
  <si>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</si>
  <si>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</si>
  <si>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</si>
  <si>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</si>
  <si>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</si>
  <si>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</si>
  <si>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</si>
  <si>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</si>
  <si>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</si>
  <si>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</si>
  <si>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</si>
  <si>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</si>
  <si>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</si>
  <si>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</si>
  <si>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</si>
  <si>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</si>
  <si>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</si>
  <si>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</si>
  <si>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</si>
  <si>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</si>
  <si>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</si>
  <si>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</si>
  <si>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</si>
  <si>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</si>
  <si>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</si>
  <si>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</si>
  <si>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</si>
  <si>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</si>
  <si>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</si>
  <si>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</si>
  <si>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</si>
  <si>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</si>
  <si>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</si>
  <si>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</si>
  <si>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</si>
  <si>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</si>
  <si>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</si>
  <si>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</si>
  <si>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</si>
  <si>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</si>
  <si>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</si>
  <si>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</si>
  <si>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</si>
  <si>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</si>
  <si>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</si>
  <si>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</si>
  <si>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</si>
  <si>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</si>
  <si>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</si>
  <si>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</si>
  <si>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</si>
  <si>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</si>
  <si>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</si>
  <si>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</si>
  <si>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</si>
  <si>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</si>
  <si>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</si>
  <si>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</si>
  <si>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</si>
  <si>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</si>
  <si>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</si>
  <si>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</si>
  <si>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</si>
  <si>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</si>
  <si>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</si>
  <si>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</si>
  <si>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</si>
  <si>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</si>
  <si>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</si>
  <si>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</si>
  <si>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</si>
  <si>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</si>
  <si>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</si>
  <si>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</si>
  <si>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</si>
  <si>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</si>
  <si>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</si>
  <si>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</si>
  <si>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</si>
  <si>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</si>
  <si>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</si>
  <si>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</si>
  <si>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</si>
  <si>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</si>
  <si>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</si>
  <si>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</si>
  <si>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</si>
  <si>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</si>
  <si>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</si>
  <si>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</si>
  <si>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</si>
  <si>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</si>
  <si>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</si>
  <si>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</si>
  <si>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</si>
  <si>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</si>
  <si>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</si>
  <si>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</si>
  <si>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</si>
  <si>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</si>
  <si>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</si>
  <si>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</si>
  <si>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</si>
  <si>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</si>
  <si>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</si>
  <si>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</si>
  <si>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</si>
  <si>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</si>
  <si>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</si>
  <si>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</si>
  <si>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</si>
  <si>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</si>
  <si>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</si>
  <si>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</si>
  <si>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</si>
  <si>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</si>
  <si>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</si>
  <si>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</si>
  <si>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</si>
  <si>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</si>
  <si>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</si>
  <si>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</si>
  <si>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</si>
  <si>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</si>
  <si>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</si>
  <si>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</si>
  <si>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</si>
  <si>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</si>
  <si>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</si>
  <si>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</si>
  <si>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</si>
  <si>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</si>
  <si>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</si>
  <si>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</si>
  <si>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</si>
  <si>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</si>
  <si>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</si>
  <si>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</si>
  <si>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</si>
  <si>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</si>
  <si>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</si>
  <si>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</si>
  <si>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</si>
  <si>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</si>
  <si>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</si>
  <si>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</si>
  <si>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</si>
  <si>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</si>
  <si>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</si>
  <si>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</si>
  <si>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</si>
  <si>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</si>
  <si>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</si>
  <si>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</si>
  <si>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</si>
  <si>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</si>
  <si>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</si>
  <si>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</si>
  <si>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</si>
  <si>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</si>
  <si>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</si>
  <si>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</si>
  <si>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</si>
  <si>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</si>
  <si>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</si>
  <si>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</si>
  <si>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</si>
  <si>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</si>
  <si>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</si>
  <si>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</si>
  <si>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</si>
  <si>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</si>
  <si>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</si>
  <si>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</si>
  <si>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</si>
  <si>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</si>
  <si>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</si>
  <si>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</si>
  <si>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</si>
  <si>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</si>
  <si>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</si>
  <si>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</si>
  <si>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</si>
  <si>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</si>
  <si>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</si>
  <si>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</si>
  <si>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</si>
  <si>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</si>
  <si>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</si>
  <si>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</si>
  <si>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</si>
  <si>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</si>
  <si>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</si>
  <si>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</si>
  <si>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</si>
  <si>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</si>
  <si>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</si>
  <si>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</si>
  <si>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</si>
  <si>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</si>
  <si>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</si>
  <si>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</si>
  <si>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</si>
  <si>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</si>
  <si>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</si>
  <si>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</si>
  <si>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</si>
  <si>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</si>
  <si>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</si>
  <si>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</si>
  <si>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</si>
  <si>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</si>
  <si>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</si>
  <si>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</si>
  <si>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</si>
  <si>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</si>
  <si>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</si>
  <si>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</si>
  <si>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</si>
  <si>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</si>
  <si>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</si>
  <si>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</si>
  <si>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</si>
  <si>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</si>
  <si>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</si>
  <si>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</si>
  <si>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</si>
  <si>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</si>
  <si>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</si>
  <si>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</si>
  <si>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</si>
  <si>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</si>
  <si>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</si>
  <si>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</si>
  <si>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</si>
  <si>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</si>
  <si>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</si>
  <si>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</si>
  <si>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</si>
  <si>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</si>
  <si>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</si>
  <si>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</si>
  <si>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</si>
  <si>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</si>
  <si>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</si>
  <si>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</si>
  <si>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</si>
  <si>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</si>
  <si>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</si>
  <si>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</si>
  <si>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</si>
  <si>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</si>
  <si>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</si>
  <si>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</si>
  <si>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</si>
  <si>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</si>
  <si>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</si>
  <si>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</si>
  <si>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</si>
  <si>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</si>
  <si>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</si>
  <si>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</si>
  <si>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</si>
  <si>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</si>
  <si>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</si>
  <si>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</si>
  <si>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</si>
  <si>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</si>
  <si>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</si>
  <si>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</si>
  <si>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</si>
  <si>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</si>
  <si>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</si>
  <si>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</si>
  <si>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</si>
  <si>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</si>
  <si>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</si>
  <si>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</si>
  <si>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</si>
  <si>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</si>
  <si>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</si>
  <si>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</si>
  <si>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</si>
  <si>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</si>
  <si>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</si>
  <si>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</si>
  <si>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</si>
  <si>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</si>
  <si>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</si>
  <si>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</si>
  <si>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</si>
  <si>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</si>
  <si>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</si>
  <si>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</si>
  <si>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</si>
  <si>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</si>
  <si>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</si>
  <si>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</si>
  <si>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</si>
  <si>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</si>
  <si>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</si>
  <si>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</si>
  <si>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</si>
  <si>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</si>
  <si>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</si>
  <si>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</si>
  <si>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</si>
  <si>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</si>
  <si>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</si>
  <si>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</si>
  <si>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</si>
  <si>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</si>
  <si>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</si>
  <si>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</si>
  <si>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</si>
  <si>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</si>
  <si>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</si>
  <si>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</si>
  <si>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</si>
  <si>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</si>
  <si>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</si>
  <si>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</si>
  <si>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</si>
  <si>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</si>
  <si>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</si>
  <si>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</si>
  <si>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</si>
  <si>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</si>
  <si>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</si>
  <si>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</si>
  <si>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</si>
  <si>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</si>
  <si>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</si>
  <si>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</si>
  <si>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</si>
  <si>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</si>
  <si>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</si>
  <si>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</si>
  <si>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</si>
  <si>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</si>
  <si>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</si>
  <si>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</si>
  <si>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</si>
  <si>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</si>
  <si>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</si>
  <si>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</si>
  <si>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</si>
  <si>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</si>
  <si>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</si>
  <si>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</si>
  <si>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</si>
  <si>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</si>
  <si>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</si>
  <si>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</si>
  <si>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</si>
  <si>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</si>
  <si>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</si>
  <si>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</si>
  <si>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</si>
  <si>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</si>
  <si>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</si>
  <si>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</si>
  <si>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</si>
  <si>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</si>
  <si>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</si>
  <si>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</si>
  <si>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</si>
  <si>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</si>
  <si>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</si>
  <si>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</si>
  <si>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</si>
  <si>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</si>
  <si>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</si>
  <si>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</si>
  <si>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</si>
  <si>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</si>
  <si>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</si>
  <si>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</si>
  <si>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</si>
  <si>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</si>
  <si>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</si>
  <si>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</si>
  <si>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</si>
  <si>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</si>
  <si>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</si>
  <si>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</si>
  <si>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</si>
  <si>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</si>
  <si>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</si>
  <si>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</si>
  <si>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</si>
  <si>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</si>
  <si>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</si>
  <si>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</si>
  <si>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</si>
  <si>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</si>
  <si>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</si>
  <si>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</si>
  <si>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</si>
  <si>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</si>
  <si>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</si>
  <si>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</si>
  <si>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</si>
  <si>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</si>
  <si>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</si>
  <si>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</si>
  <si>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</si>
  <si>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</si>
  <si>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</si>
  <si>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</si>
  <si>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</si>
  <si>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</si>
  <si>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</si>
  <si>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</si>
  <si>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</si>
  <si>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</si>
  <si>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</si>
  <si>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</si>
  <si>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</si>
  <si>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</si>
  <si>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</si>
  <si>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</si>
  <si>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</si>
  <si>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</si>
  <si>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</si>
  <si>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</si>
  <si>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</si>
  <si>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</si>
  <si>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</si>
  <si>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</si>
  <si>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</si>
  <si>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</si>
  <si>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</si>
  <si>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</si>
  <si>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</si>
  <si>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</si>
  <si>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</si>
  <si>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</si>
  <si>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</si>
  <si>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</si>
  <si>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</si>
  <si>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</si>
  <si>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</si>
  <si>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</si>
  <si>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</si>
  <si>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</si>
  <si>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</si>
  <si>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</si>
  <si>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</si>
  <si>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</si>
  <si>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</si>
  <si>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</si>
  <si>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</si>
  <si>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</si>
  <si>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</si>
  <si>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</si>
  <si>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</si>
  <si>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</si>
  <si>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</si>
  <si>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</si>
  <si>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</si>
  <si>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</si>
  <si>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</si>
  <si>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</si>
  <si>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</si>
  <si>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</si>
  <si>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</si>
  <si>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</si>
  <si>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</si>
  <si>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</si>
  <si>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</si>
  <si>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</si>
  <si>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</si>
  <si>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</si>
  <si>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</si>
  <si>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</si>
  <si>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</si>
  <si>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</si>
  <si>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</si>
  <si>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</si>
  <si>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</si>
  <si>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</si>
  <si>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</si>
  <si>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</si>
  <si>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</si>
  <si>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</si>
  <si>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</si>
  <si>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</si>
  <si>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</si>
  <si>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</si>
  <si>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</si>
  <si>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</si>
  <si>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</si>
  <si>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</si>
  <si>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</si>
  <si>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</si>
  <si>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</si>
  <si>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</si>
  <si>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</si>
  <si>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</si>
  <si>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</si>
  <si>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</si>
  <si>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</si>
  <si>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</si>
  <si>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</si>
  <si>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</si>
  <si>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</si>
  <si>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</si>
  <si>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</si>
  <si>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</si>
  <si>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</si>
  <si>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</si>
  <si>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</si>
  <si>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</si>
  <si>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</si>
  <si>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</si>
  <si>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</si>
  <si>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</si>
  <si>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</si>
  <si>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</si>
  <si>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</si>
  <si>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</si>
  <si>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</si>
  <si>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</si>
  <si>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</si>
  <si>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</si>
  <si>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</si>
  <si>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</si>
  <si>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</si>
  <si>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</si>
  <si>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</si>
  <si>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</si>
  <si>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</si>
  <si>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</si>
  <si>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</si>
  <si>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</si>
  <si>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</si>
  <si>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</si>
  <si>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</si>
  <si>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</si>
  <si>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</si>
  <si>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</si>
  <si>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</si>
  <si>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</si>
  <si>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</si>
  <si>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</si>
  <si>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</si>
  <si>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</si>
  <si>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</si>
  <si>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</si>
  <si>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</si>
  <si>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</si>
  <si>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</si>
  <si>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</si>
  <si>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</si>
  <si>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</si>
  <si>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</si>
  <si>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</si>
  <si>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</si>
  <si>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</si>
  <si>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</si>
  <si>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</si>
  <si>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</si>
  <si>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</si>
  <si>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</si>
  <si>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</si>
  <si>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</si>
  <si>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</si>
  <si>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</si>
  <si>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</si>
  <si>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</si>
  <si>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</si>
  <si>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</si>
  <si>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</si>
  <si>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</si>
  <si>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</si>
  <si>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</si>
  <si>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</si>
  <si>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</si>
  <si>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</si>
  <si>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</si>
  <si>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</si>
  <si>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</si>
  <si>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</si>
  <si>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</si>
  <si>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</si>
  <si>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</si>
  <si>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</si>
  <si>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</si>
  <si>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</si>
  <si>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</si>
  <si>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</si>
  <si>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</si>
  <si>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</si>
  <si>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</si>
  <si>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</si>
  <si>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</si>
  <si>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</si>
  <si>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</si>
  <si>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</si>
  <si>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</si>
  <si>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</si>
  <si>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</si>
  <si>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</si>
  <si>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</si>
  <si>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</si>
  <si>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</si>
  <si>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</si>
  <si>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</si>
  <si>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</si>
  <si>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</si>
  <si>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</si>
  <si>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</si>
  <si>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</si>
  <si>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</si>
  <si>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</si>
  <si>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</si>
  <si>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</si>
  <si>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</si>
  <si>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</si>
  <si>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</si>
  <si>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</si>
  <si>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</si>
  <si>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</si>
  <si>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</si>
  <si>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</si>
  <si>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</si>
  <si>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</si>
  <si>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</si>
  <si>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</si>
  <si>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</si>
  <si>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</si>
  <si>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</si>
  <si>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</si>
  <si>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</si>
  <si>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</si>
  <si>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</si>
  <si>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</si>
  <si>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</si>
  <si>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</si>
  <si>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</si>
  <si>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</si>
  <si>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</si>
  <si>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</si>
  <si>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</si>
  <si>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</si>
  <si>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</si>
  <si>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</si>
  <si>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</si>
  <si>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</si>
  <si>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</si>
  <si>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</si>
  <si>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</si>
  <si>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</si>
  <si>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</si>
  <si>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</si>
  <si>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</si>
  <si>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</si>
  <si>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</si>
  <si>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</si>
  <si>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</si>
  <si>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</si>
  <si>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</si>
  <si>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</si>
  <si>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</si>
  <si>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</si>
  <si>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</si>
  <si>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</si>
  <si>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</si>
  <si>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</si>
  <si>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</si>
  <si>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</si>
  <si>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</si>
  <si>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</si>
  <si>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</si>
  <si>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</si>
  <si>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</si>
  <si>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</si>
  <si>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</si>
  <si>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</si>
  <si>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</si>
  <si>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</si>
  <si>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</si>
  <si>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</si>
  <si>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</si>
  <si>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</si>
  <si>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</si>
  <si>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</si>
  <si>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</si>
  <si>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</si>
  <si>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</si>
  <si>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</si>
  <si>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</si>
  <si>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</si>
  <si>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</si>
  <si>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</si>
  <si>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</si>
  <si>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</si>
  <si>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</si>
  <si>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</si>
  <si>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</si>
  <si>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</si>
  <si>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</si>
  <si>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</si>
  <si>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</si>
  <si>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</si>
  <si>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</si>
  <si>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</si>
  <si>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</si>
  <si>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</si>
  <si>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</si>
  <si>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</si>
  <si>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</si>
  <si>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</si>
  <si>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</si>
  <si>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</si>
  <si>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</si>
  <si>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</si>
  <si>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</si>
  <si>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</si>
  <si>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</si>
  <si>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</si>
  <si>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</si>
  <si>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</si>
  <si>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</si>
  <si>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</si>
  <si>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</si>
  <si>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</si>
  <si>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</si>
  <si>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</si>
  <si>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</si>
  <si>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</si>
  <si>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</si>
  <si>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</si>
  <si>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</si>
  <si>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</si>
  <si>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</si>
  <si>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</si>
  <si>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</si>
  <si>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</si>
  <si>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</si>
  <si>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</si>
  <si>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</si>
  <si>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</si>
  <si>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</si>
  <si>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</si>
  <si>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</si>
  <si>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</si>
  <si>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</si>
  <si>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</si>
  <si>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</si>
  <si>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</si>
  <si>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</si>
  <si>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</si>
  <si>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</si>
  <si>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</si>
  <si>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</si>
  <si>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</si>
  <si>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</si>
  <si>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</si>
  <si>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</si>
  <si>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</si>
  <si>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</si>
  <si>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</si>
  <si>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</si>
  <si>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</si>
  <si>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</si>
  <si>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</si>
  <si>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</si>
  <si>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</si>
  <si>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</si>
  <si>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</si>
  <si>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</si>
  <si>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</si>
  <si>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</si>
  <si>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</si>
  <si>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</si>
  <si>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</si>
  <si>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</si>
  <si>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</si>
  <si>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</si>
  <si>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</si>
  <si>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</si>
  <si>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</si>
  <si>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</si>
  <si>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</si>
  <si>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</si>
  <si>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</si>
  <si>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</si>
  <si>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</si>
  <si>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</si>
  <si>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</si>
  <si>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</si>
  <si>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</si>
  <si>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</si>
  <si>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</si>
  <si>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</si>
  <si>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</si>
  <si>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</si>
  <si>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</si>
  <si>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</si>
  <si>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</si>
  <si>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</si>
  <si>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</si>
  <si>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</si>
  <si>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</si>
  <si>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</si>
  <si>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</si>
  <si>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</si>
  <si>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</si>
  <si>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</si>
  <si>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</si>
  <si>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</si>
  <si>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</si>
  <si>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</si>
  <si>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</si>
  <si>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</si>
  <si>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</si>
  <si>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</si>
  <si>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</si>
  <si>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</si>
  <si>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</si>
  <si>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</si>
  <si>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</si>
  <si>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</si>
  <si>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</si>
  <si>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</si>
  <si>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</si>
  <si>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</si>
  <si>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</si>
  <si>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</si>
  <si>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</si>
  <si>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</si>
  <si>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</si>
  <si>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</si>
  <si>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</si>
  <si>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</si>
  <si>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</si>
  <si>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</si>
  <si>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</si>
  <si>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</si>
  <si>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</si>
  <si>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</si>
  <si>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</si>
  <si>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</si>
  <si>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</si>
  <si>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</si>
  <si>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</si>
  <si>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</si>
  <si>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</si>
  <si>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</si>
  <si>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</si>
  <si>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</si>
  <si>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</si>
  <si>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</si>
  <si>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</si>
  <si>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</si>
  <si>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</si>
  <si>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</si>
  <si>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</si>
  <si>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</si>
  <si>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</si>
  <si>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</si>
  <si>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</si>
  <si>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</si>
  <si>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</si>
  <si>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</si>
  <si>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</si>
  <si>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</si>
  <si>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</si>
  <si>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</si>
  <si>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</si>
  <si>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</si>
  <si>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</si>
  <si>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</si>
  <si>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</si>
  <si>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</si>
  <si>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</si>
  <si>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</si>
  <si>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</si>
  <si>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</si>
  <si>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</si>
  <si>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</si>
  <si>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</si>
  <si>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</si>
  <si>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</si>
  <si>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</si>
  <si>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</si>
  <si>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</si>
  <si>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</si>
  <si>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</si>
  <si>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</si>
  <si>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</si>
  <si>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</si>
  <si>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</si>
  <si>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</si>
  <si>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</si>
  <si>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</si>
  <si>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</si>
  <si>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</si>
  <si>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</si>
  <si>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</si>
  <si>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</si>
  <si>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</si>
  <si>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</si>
  <si>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</si>
  <si>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</si>
  <si>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</si>
  <si>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</si>
  <si>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</si>
  <si>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</si>
  <si>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</si>
  <si>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</si>
  <si>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</si>
  <si>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</si>
  <si>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</si>
  <si>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</si>
  <si>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</si>
  <si>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</si>
  <si>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</si>
  <si>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</si>
  <si>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</si>
  <si>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</si>
  <si>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</si>
  <si>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</si>
  <si>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</si>
  <si>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</si>
  <si>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</si>
  <si>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</si>
  <si>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</si>
  <si>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</si>
  <si>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</si>
  <si>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</si>
  <si>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</si>
  <si>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</si>
  <si>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</si>
  <si>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</si>
  <si>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</si>
  <si>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</si>
  <si>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</si>
  <si>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</si>
  <si>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</si>
  <si>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</si>
  <si>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</si>
  <si>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</si>
  <si>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</si>
  <si>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</si>
  <si>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</si>
  <si>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</si>
  <si>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</si>
  <si>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</si>
  <si>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</si>
  <si>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</si>
  <si>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</si>
  <si>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</si>
  <si>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</si>
  <si>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</si>
  <si>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</si>
  <si>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</si>
  <si>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</si>
  <si>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</si>
  <si>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</si>
  <si>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</si>
  <si>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</si>
  <si>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</si>
  <si>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</si>
  <si>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</si>
  <si>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</si>
  <si>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</si>
  <si>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</si>
  <si>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</si>
  <si>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</si>
  <si>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</si>
  <si>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</si>
  <si>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</si>
  <si>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</si>
  <si>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</si>
  <si>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</si>
  <si>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</si>
  <si>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</si>
  <si>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</si>
  <si>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</si>
  <si>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</si>
  <si>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</si>
  <si>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</si>
  <si>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</si>
  <si>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</si>
  <si>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</si>
  <si>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</si>
  <si>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</si>
  <si>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</si>
  <si>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</si>
  <si>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</si>
  <si>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</si>
  <si>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</si>
  <si>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</si>
  <si>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</si>
  <si>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</si>
  <si>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</si>
  <si>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</si>
  <si>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</si>
  <si>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</si>
  <si>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</si>
  <si>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</si>
  <si>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</si>
  <si>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</si>
  <si>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</si>
  <si>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</si>
  <si>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</si>
  <si>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</si>
  <si>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</si>
  <si>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</si>
  <si>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</si>
  <si>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</si>
  <si>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</si>
  <si>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</si>
  <si>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</si>
  <si>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</si>
  <si>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</si>
  <si>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</si>
  <si>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</si>
  <si>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</si>
  <si>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</si>
  <si>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</si>
  <si>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</si>
  <si>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</si>
  <si>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</si>
  <si>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</si>
  <si>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</si>
  <si>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</si>
  <si>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</si>
  <si>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</si>
  <si>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</si>
  <si>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</si>
  <si>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</si>
  <si>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</si>
  <si>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</si>
  <si>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</si>
  <si>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</si>
  <si>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</si>
  <si>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</si>
  <si>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</si>
  <si>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</si>
  <si>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</si>
  <si>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</si>
  <si>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</si>
  <si>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</si>
  <si>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</si>
  <si>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</si>
  <si>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</si>
  <si>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</si>
  <si>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</si>
  <si>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</si>
  <si>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</si>
  <si>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</si>
  <si>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</si>
  <si>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</si>
  <si>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</si>
  <si>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</si>
  <si>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</si>
  <si>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</si>
  <si>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</si>
  <si>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</si>
  <si>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</si>
  <si>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</si>
  <si>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</si>
  <si>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</si>
  <si>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</si>
  <si>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</si>
  <si>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</si>
  <si>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</si>
  <si>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</si>
  <si>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</si>
  <si>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</si>
  <si>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</si>
  <si>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</si>
  <si>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</si>
  <si>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</si>
  <si>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</si>
  <si>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</si>
  <si>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</si>
  <si>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</si>
  <si>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</si>
  <si>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</si>
  <si>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</si>
  <si>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</si>
  <si>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</si>
  <si>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</si>
  <si>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</si>
  <si>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</si>
  <si>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</si>
  <si>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</si>
  <si>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</si>
  <si>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</si>
  <si>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</si>
  <si>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</si>
  <si>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</si>
  <si>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</si>
  <si>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</si>
  <si>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</si>
  <si>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</si>
  <si>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</si>
  <si>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</si>
  <si>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</si>
  <si>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</si>
  <si>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</si>
  <si>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</si>
  <si>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</si>
  <si>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</si>
  <si>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</si>
  <si>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</si>
  <si>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</si>
  <si>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</si>
  <si>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</si>
  <si>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</si>
  <si>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</si>
  <si>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</si>
  <si>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</si>
  <si>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</si>
  <si>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</si>
  <si>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</si>
  <si>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</si>
  <si>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</si>
  <si>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</si>
  <si>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</si>
  <si>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</si>
  <si>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</si>
  <si>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</si>
  <si>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</si>
  <si>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</si>
  <si>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</si>
  <si>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</si>
  <si>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</si>
  <si>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</si>
  <si>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</si>
  <si>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</si>
  <si>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</si>
  <si>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</si>
  <si>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</si>
  <si>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</si>
  <si>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</si>
  <si>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</si>
  <si>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</si>
  <si>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</si>
  <si>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</si>
  <si>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</si>
  <si>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</si>
  <si>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</si>
  <si>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</si>
  <si>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</si>
  <si>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</si>
  <si>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</si>
  <si>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</si>
  <si>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</si>
  <si>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</si>
  <si>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</si>
  <si>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</si>
  <si>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</si>
  <si>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</si>
  <si>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</si>
  <si>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</si>
  <si>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</si>
  <si>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</si>
  <si>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</si>
  <si>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</si>
  <si>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</si>
  <si>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</si>
  <si>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</si>
  <si>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</si>
  <si>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</si>
  <si>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</si>
  <si>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</si>
  <si>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</si>
  <si>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</si>
  <si>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</si>
  <si>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</si>
  <si>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</si>
  <si>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</si>
  <si>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</si>
  <si>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</si>
  <si>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</si>
  <si>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</si>
  <si>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</si>
  <si>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</si>
  <si>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</si>
  <si>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</si>
  <si>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</si>
  <si>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</si>
  <si>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</si>
  <si>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</si>
  <si>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</si>
  <si>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</si>
  <si>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</si>
  <si>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</si>
  <si>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</si>
  <si>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</si>
  <si>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</si>
  <si>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</si>
  <si>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</si>
  <si>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</si>
  <si>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</si>
  <si>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</si>
  <si>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</si>
  <si>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</si>
  <si>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</si>
  <si>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</si>
  <si>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</si>
  <si>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</si>
  <si>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</si>
  <si>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</si>
  <si>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</si>
  <si>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</si>
  <si>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</si>
  <si>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</si>
  <si>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</si>
  <si>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</si>
  <si>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</si>
  <si>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</si>
  <si>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</si>
  <si>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</si>
  <si>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</si>
  <si>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</si>
  <si>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</si>
  <si>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</si>
  <si>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</si>
  <si>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</si>
  <si>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</si>
  <si>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</si>
  <si>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</si>
  <si>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</si>
  <si>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</si>
  <si>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</si>
  <si>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</si>
  <si>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</si>
  <si>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</si>
  <si>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</si>
  <si>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</si>
  <si>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</si>
  <si>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</si>
  <si>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</si>
  <si>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</si>
  <si>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</si>
  <si>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</si>
  <si>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</si>
  <si>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</si>
  <si>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</si>
  <si>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</si>
  <si>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</si>
  <si>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</si>
  <si>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</si>
  <si>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</si>
  <si>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</si>
  <si>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</si>
  <si>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</si>
  <si>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</si>
  <si>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</si>
  <si>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</si>
  <si>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</si>
  <si>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</si>
  <si>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</si>
  <si>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</si>
  <si>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</si>
  <si>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</si>
  <si>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</si>
  <si>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</si>
  <si>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</si>
  <si>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</si>
  <si>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</si>
  <si>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</si>
  <si>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</si>
  <si>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</si>
  <si>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</si>
  <si>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</si>
  <si>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</si>
  <si>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</si>
  <si>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</si>
  <si>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</si>
  <si>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</si>
  <si>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</si>
  <si>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</si>
  <si>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</si>
  <si>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</si>
  <si>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</si>
  <si>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</si>
  <si>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</si>
  <si>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</si>
  <si>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</si>
  <si>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</si>
  <si>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</si>
  <si>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</si>
  <si>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</si>
  <si>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</si>
  <si>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</si>
  <si>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</si>
  <si>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</si>
  <si>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</si>
  <si>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</si>
  <si>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</si>
  <si>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</si>
  <si>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</si>
  <si>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</si>
  <si>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</si>
  <si>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</si>
  <si>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</si>
  <si>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</si>
  <si>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</si>
  <si>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</si>
  <si>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</si>
  <si>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</si>
  <si>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</si>
  <si>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</si>
  <si>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</si>
  <si>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</si>
  <si>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</si>
  <si>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</si>
  <si>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</si>
  <si>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</si>
  <si>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</si>
  <si>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</si>
  <si>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</si>
  <si>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</si>
  <si>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</si>
  <si>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</si>
  <si>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</si>
  <si>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</si>
  <si>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</si>
  <si>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</si>
  <si>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</si>
  <si>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</si>
  <si>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</si>
  <si>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</si>
  <si>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</si>
  <si>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</si>
  <si>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</si>
  <si>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</si>
  <si>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</si>
  <si>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</si>
  <si>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</si>
  <si>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</si>
  <si>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</si>
  <si>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</si>
  <si>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</si>
  <si>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</si>
  <si>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</si>
  <si>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</si>
  <si>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</si>
  <si>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</si>
  <si>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</si>
  <si>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</si>
  <si>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</si>
  <si>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</si>
  <si>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</si>
  <si>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</si>
  <si>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</si>
  <si>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</si>
  <si>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</si>
  <si>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</si>
  <si>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</si>
  <si>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</si>
  <si>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</si>
  <si>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</si>
  <si>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</si>
  <si>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</si>
  <si>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</si>
  <si>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</si>
  <si>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</si>
  <si>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</si>
  <si>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</si>
  <si>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</si>
  <si>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</si>
  <si>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</si>
  <si>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</si>
  <si>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</si>
  <si>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</si>
  <si>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</si>
  <si>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</si>
  <si>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</si>
  <si>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</si>
  <si>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</si>
  <si>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</si>
  <si>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</si>
  <si>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</si>
  <si>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</si>
  <si>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</si>
  <si>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</si>
  <si>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</si>
  <si>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</si>
  <si>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</si>
  <si>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</si>
  <si>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</si>
  <si>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</si>
  <si>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</si>
  <si>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</si>
  <si>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</si>
  <si>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</si>
  <si>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</si>
  <si>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</si>
  <si>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</si>
  <si>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</si>
  <si>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</si>
  <si>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</si>
  <si>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</si>
  <si>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</si>
  <si>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</si>
  <si>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</si>
  <si>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</si>
  <si>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</si>
  <si>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</si>
  <si>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</si>
  <si>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</si>
  <si>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</si>
  <si>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</si>
  <si>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</si>
  <si>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</si>
  <si>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</si>
  <si>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</si>
  <si>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</si>
  <si>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</si>
  <si>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</si>
  <si>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</si>
  <si>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</si>
  <si>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</si>
  <si>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</si>
  <si>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</si>
  <si>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</si>
  <si>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</si>
  <si>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</si>
  <si>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</si>
  <si>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</si>
  <si>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</si>
  <si>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</si>
  <si>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</si>
  <si>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</si>
  <si>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</si>
  <si>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</si>
  <si>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</si>
  <si>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</si>
  <si>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</si>
  <si>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</si>
  <si>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</si>
  <si>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</si>
  <si>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</si>
  <si>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</si>
  <si>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</si>
  <si>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</si>
  <si>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</si>
  <si>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</si>
  <si>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</si>
  <si>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</si>
  <si>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</si>
  <si>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</si>
  <si>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</si>
  <si>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</si>
  <si>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</si>
  <si>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</si>
  <si>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</si>
  <si>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</si>
  <si>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</si>
  <si>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</si>
  <si>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</si>
  <si>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</si>
  <si>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</si>
  <si>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</si>
  <si>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</si>
  <si>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</si>
  <si>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</si>
  <si>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</si>
  <si>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</si>
  <si>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</si>
  <si>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</si>
  <si>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</si>
  <si>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</si>
  <si>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</si>
  <si>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</si>
  <si>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</si>
  <si>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</si>
  <si>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</si>
  <si>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</si>
  <si>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</si>
  <si>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</si>
  <si>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</si>
  <si>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</si>
  <si>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</si>
  <si>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</si>
  <si>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</si>
  <si>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</si>
  <si>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</si>
  <si>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</si>
  <si>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</si>
  <si>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</si>
  <si>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</si>
  <si>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</si>
  <si>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</si>
  <si>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</si>
  <si>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</si>
  <si>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</si>
  <si>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</si>
  <si>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</si>
  <si>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</si>
  <si>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</si>
  <si>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</si>
  <si>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</si>
  <si>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</si>
  <si>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</si>
  <si>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</si>
  <si>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</si>
  <si>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</si>
  <si>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</si>
  <si>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</si>
  <si>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</si>
  <si>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</si>
  <si>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</si>
  <si>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</si>
  <si>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</si>
  <si>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</si>
  <si>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</si>
  <si>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</si>
  <si>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</si>
  <si>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</si>
  <si>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</si>
  <si>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</si>
  <si>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</si>
  <si>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</si>
  <si>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</si>
  <si>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</si>
  <si>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</si>
  <si>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</si>
  <si>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</si>
  <si>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</si>
  <si>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</si>
  <si>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</si>
  <si>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</si>
  <si>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</si>
  <si>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</si>
  <si>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</si>
  <si>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</si>
  <si>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</si>
  <si>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</si>
  <si>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</si>
  <si>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</si>
  <si>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</si>
  <si>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</si>
  <si>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</si>
  <si>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</si>
  <si>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</si>
  <si>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</si>
  <si>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</si>
  <si>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</si>
  <si>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</si>
  <si>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</si>
  <si>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</si>
  <si>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</si>
  <si>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</si>
  <si>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</si>
  <si>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</si>
  <si>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</si>
  <si>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</si>
  <si>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</si>
  <si>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</si>
  <si>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</si>
  <si>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</si>
  <si>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</si>
  <si>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</si>
  <si>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</si>
  <si>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</si>
  <si>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</si>
  <si>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</si>
  <si>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</si>
  <si>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</si>
  <si>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</si>
  <si>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</si>
  <si>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</si>
  <si>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</si>
  <si>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</si>
  <si>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</si>
  <si>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</si>
  <si>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</si>
  <si>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</si>
  <si>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</si>
  <si>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</si>
  <si>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</si>
  <si>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</si>
  <si>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</si>
  <si>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</si>
  <si>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</si>
  <si>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</si>
  <si>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</si>
  <si>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</si>
  <si>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</si>
  <si>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</si>
  <si>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</si>
  <si>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</si>
  <si>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</si>
  <si>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</si>
  <si>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</si>
  <si>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</si>
  <si>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</si>
  <si>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</si>
  <si>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</si>
  <si>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</si>
  <si>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</si>
  <si>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</si>
  <si>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</si>
  <si>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</si>
  <si>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</si>
  <si>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</si>
  <si>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</si>
  <si>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</si>
  <si>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</si>
  <si>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</si>
  <si>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</si>
  <si>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</si>
  <si>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</si>
  <si>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</si>
  <si>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</si>
  <si>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</si>
  <si>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</si>
  <si>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</si>
  <si>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</si>
  <si>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</si>
  <si>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</si>
  <si>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</si>
  <si>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</si>
  <si>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</si>
  <si>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</si>
  <si>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</si>
  <si>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</si>
  <si>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</si>
  <si>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</si>
  <si>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</si>
  <si>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</si>
  <si>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</si>
  <si>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</si>
  <si>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</si>
  <si>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</si>
  <si>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</si>
  <si>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</si>
  <si>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</si>
  <si>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</si>
  <si>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</si>
  <si>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</si>
  <si>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</si>
  <si>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</si>
  <si>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</si>
  <si>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</si>
  <si>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</si>
  <si>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</si>
  <si>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</si>
  <si>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</si>
  <si>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</si>
  <si>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</si>
  <si>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</si>
  <si>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</si>
  <si>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</si>
  <si>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</si>
  <si>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</si>
  <si>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</si>
  <si>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</si>
  <si>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</si>
  <si>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</si>
  <si>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</si>
  <si>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</si>
  <si>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</si>
  <si>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</si>
  <si>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</si>
  <si>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</si>
  <si>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</si>
  <si>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</si>
  <si>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</si>
  <si>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</si>
  <si>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</si>
  <si>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</si>
  <si>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</si>
  <si>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</si>
  <si>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</si>
  <si>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</si>
  <si>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</si>
  <si>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</si>
  <si>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</si>
  <si>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</si>
  <si>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</si>
  <si>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</si>
  <si>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</si>
  <si>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</si>
  <si>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</si>
  <si>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</si>
  <si>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</si>
  <si>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</si>
  <si>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</si>
  <si>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</si>
  <si>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</si>
  <si>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</si>
  <si>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</si>
  <si>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</si>
  <si>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</si>
  <si>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</si>
  <si>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</si>
  <si>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</si>
  <si>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</si>
  <si>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</si>
  <si>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</si>
  <si>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</si>
  <si>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</si>
  <si>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</si>
  <si>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</si>
  <si>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</si>
  <si>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</si>
  <si>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</si>
  <si>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</si>
  <si>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</si>
  <si>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</si>
  <si>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</si>
  <si>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</si>
  <si>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</si>
  <si>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</si>
  <si>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</si>
  <si>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</si>
  <si>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</si>
  <si>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</si>
  <si>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</si>
  <si>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</si>
  <si>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</si>
  <si>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</si>
  <si>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</si>
  <si>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</si>
  <si>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</si>
  <si>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</si>
  <si>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</si>
  <si>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</si>
  <si>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</si>
  <si>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</si>
  <si>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</si>
  <si>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</si>
  <si>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</si>
  <si>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</si>
  <si>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</si>
  <si>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</si>
  <si>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</si>
  <si>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</si>
  <si>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</si>
  <si>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</si>
  <si>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</si>
  <si>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</si>
  <si>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</si>
  <si>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</si>
  <si>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</si>
  <si>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</si>
  <si>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</si>
  <si>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</si>
  <si>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</si>
  <si>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</si>
  <si>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</si>
  <si>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</si>
  <si>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</si>
  <si>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</si>
  <si>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</si>
  <si>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</si>
  <si>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</si>
  <si>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</si>
  <si>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</si>
  <si>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</si>
  <si>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</si>
  <si>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</si>
  <si>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</si>
  <si>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</si>
  <si>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</si>
  <si>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</si>
  <si>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</si>
  <si>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</si>
  <si>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</si>
  <si>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</si>
  <si>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</si>
  <si>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</si>
  <si>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</si>
  <si>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</si>
  <si>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</si>
  <si>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</si>
  <si>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</si>
  <si>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</si>
  <si>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</si>
  <si>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</si>
  <si>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</si>
  <si>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</si>
  <si>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</si>
  <si>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</si>
  <si>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</si>
  <si>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</si>
  <si>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</si>
  <si>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</si>
  <si>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</si>
  <si>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</si>
  <si>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</si>
  <si>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</si>
  <si>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</si>
  <si>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</si>
  <si>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</si>
  <si>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</si>
  <si>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</si>
  <si>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</si>
  <si>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</si>
  <si>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</si>
  <si>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</si>
  <si>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</si>
  <si>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</si>
  <si>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</si>
  <si>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</si>
  <si>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</si>
  <si>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</si>
  <si>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</si>
  <si>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</si>
  <si>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</si>
  <si>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</si>
  <si>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</si>
  <si>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</si>
  <si>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</si>
  <si>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</si>
  <si>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</si>
  <si>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</si>
  <si>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</si>
  <si>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</si>
  <si>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</si>
  <si>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</si>
  <si>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</si>
  <si>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</si>
  <si>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</si>
  <si>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</si>
  <si>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</si>
  <si>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</si>
  <si>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</si>
  <si>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</si>
  <si>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</si>
  <si>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</si>
  <si>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</si>
  <si>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</si>
  <si>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</si>
  <si>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</si>
  <si>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</si>
  <si>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</si>
  <si>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</si>
  <si>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</si>
  <si>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</si>
  <si>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</si>
  <si>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</si>
  <si>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</si>
  <si>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</si>
  <si>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</si>
  <si>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</si>
  <si>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</si>
  <si>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</si>
  <si>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</si>
  <si>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</si>
  <si>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</si>
  <si>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</si>
  <si>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</si>
  <si>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</si>
  <si>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</si>
  <si>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</si>
  <si>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</si>
  <si>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</si>
  <si>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</si>
  <si>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</si>
  <si>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</si>
  <si>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</si>
  <si>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</si>
  <si>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</si>
  <si>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</si>
  <si>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</si>
  <si>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</si>
  <si>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</si>
  <si>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</si>
  <si>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</si>
  <si>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</si>
  <si>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</si>
  <si>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</si>
  <si>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</si>
  <si>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</si>
  <si>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</si>
  <si>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</si>
  <si>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</si>
  <si>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</si>
  <si>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</si>
  <si>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</si>
  <si>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</si>
  <si>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</si>
  <si>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</si>
  <si>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</si>
  <si>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</si>
  <si>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</si>
  <si>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</si>
  <si>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</si>
  <si>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</si>
  <si>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</si>
  <si>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</si>
  <si>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</si>
  <si>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</si>
  <si>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</si>
  <si>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</si>
  <si>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</si>
  <si>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</si>
  <si>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</si>
  <si>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</si>
  <si>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</si>
  <si>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</si>
  <si>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</si>
  <si>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</si>
  <si>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</si>
  <si>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</si>
  <si>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</si>
  <si>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</si>
  <si>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</si>
  <si>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</si>
  <si>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</si>
  <si>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</si>
  <si>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</si>
  <si>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</si>
  <si>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</si>
  <si>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</si>
  <si>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</si>
  <si>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</si>
  <si>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</si>
  <si>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</si>
  <si>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</si>
  <si>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</si>
  <si>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</si>
  <si>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</si>
  <si>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</si>
  <si>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</si>
  <si>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</si>
  <si>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</si>
  <si>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</si>
  <si>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</si>
  <si>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</si>
  <si>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</si>
  <si>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</si>
  <si>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</si>
  <si>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</si>
  <si>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</si>
  <si>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</si>
  <si>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</si>
  <si>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</si>
  <si>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</si>
  <si>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</si>
  <si>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</si>
  <si>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</si>
  <si>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</si>
  <si>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</si>
  <si>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</si>
  <si>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</si>
  <si>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</si>
  <si>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</si>
  <si>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</si>
  <si>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</si>
  <si>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</si>
  <si>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</si>
  <si>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</si>
  <si>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</si>
  <si>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</si>
  <si>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</si>
  <si>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</si>
  <si>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</si>
  <si>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</si>
  <si>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</si>
  <si>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</si>
  <si>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</si>
  <si>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</si>
  <si>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</si>
  <si>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</si>
  <si>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</si>
  <si>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</si>
  <si>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</si>
  <si>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</si>
  <si>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</si>
  <si>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</si>
  <si>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</si>
  <si>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</si>
  <si>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</si>
  <si>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</si>
  <si>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</si>
  <si>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</si>
  <si>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</si>
  <si>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</si>
  <si>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</si>
  <si>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</si>
  <si>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</si>
  <si>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</si>
  <si>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</si>
  <si>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</si>
  <si>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</si>
  <si>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</si>
  <si>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</si>
  <si>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</si>
  <si>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</si>
  <si>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</si>
  <si>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</si>
  <si>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</si>
  <si>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r>
      <t>*</t>
    </r>
    <r>
      <rPr>
        <sz val="12"/>
        <color theme="1"/>
        <rFont val="Menlo"/>
        <family val="2"/>
      </rPr>
      <t xml:space="preserve"> Less Than 1000</t>
    </r>
  </si>
  <si>
    <r>
      <t>*</t>
    </r>
    <r>
      <rPr>
        <sz val="12"/>
        <color theme="1"/>
        <rFont val="Menlo"/>
        <family val="2"/>
      </rPr>
      <t xml:space="preserve"> 1000 to 4999</t>
    </r>
  </si>
  <si>
    <r>
      <t>*</t>
    </r>
    <r>
      <rPr>
        <sz val="12"/>
        <color theme="1"/>
        <rFont val="Menlo"/>
        <family val="2"/>
      </rPr>
      <t xml:space="preserve"> 5000 to 9999</t>
    </r>
  </si>
  <si>
    <r>
      <t>*</t>
    </r>
    <r>
      <rPr>
        <sz val="12"/>
        <color theme="1"/>
        <rFont val="Menlo"/>
        <family val="2"/>
      </rPr>
      <t xml:space="preserve"> 10000 to 14999</t>
    </r>
  </si>
  <si>
    <r>
      <t>*</t>
    </r>
    <r>
      <rPr>
        <sz val="12"/>
        <color theme="1"/>
        <rFont val="Menlo"/>
        <family val="2"/>
      </rPr>
      <t xml:space="preserve"> 15000 to 19999</t>
    </r>
  </si>
  <si>
    <r>
      <t>*</t>
    </r>
    <r>
      <rPr>
        <sz val="12"/>
        <color theme="1"/>
        <rFont val="Menlo"/>
        <family val="2"/>
      </rPr>
      <t xml:space="preserve"> 20000 to 24999</t>
    </r>
  </si>
  <si>
    <r>
      <t>*</t>
    </r>
    <r>
      <rPr>
        <sz val="12"/>
        <color theme="1"/>
        <rFont val="Menlo"/>
        <family val="2"/>
      </rPr>
      <t xml:space="preserve"> 25000 to 29999</t>
    </r>
  </si>
  <si>
    <r>
      <t>*</t>
    </r>
    <r>
      <rPr>
        <sz val="12"/>
        <color theme="1"/>
        <rFont val="Menlo"/>
        <family val="2"/>
      </rPr>
      <t xml:space="preserve"> 30000 to 34999</t>
    </r>
  </si>
  <si>
    <r>
      <t>*</t>
    </r>
    <r>
      <rPr>
        <sz val="12"/>
        <color theme="1"/>
        <rFont val="Menlo"/>
        <family val="2"/>
      </rPr>
      <t xml:space="preserve"> 35000 to 39999</t>
    </r>
  </si>
  <si>
    <r>
      <t>*</t>
    </r>
    <r>
      <rPr>
        <sz val="12"/>
        <color theme="1"/>
        <rFont val="Menlo"/>
        <family val="2"/>
      </rPr>
      <t xml:space="preserve"> 40000 to 44999</t>
    </r>
  </si>
  <si>
    <r>
      <t>*</t>
    </r>
    <r>
      <rPr>
        <sz val="12"/>
        <color theme="1"/>
        <rFont val="Menlo"/>
        <family val="2"/>
      </rPr>
      <t xml:space="preserve"> 45000 to 49999</t>
    </r>
  </si>
  <si>
    <r>
      <t>*</t>
    </r>
    <r>
      <rPr>
        <sz val="12"/>
        <color theme="1"/>
        <rFont val="Menlo"/>
        <family val="2"/>
      </rPr>
      <t xml:space="preserve"> Greater than or equal to 50000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</si>
</sst>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[McPhee_HW01.xlsx]CategoryStats!PivotTable2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C-5842-8B17-8EA5817A6E2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C-5842-8B17-8EA5817A6E2E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C-5842-8B17-8EA5817A6E2E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3C-5842-8B17-8EA5817A6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2507567"/>
        <c:axId val="972477903"/>
      </c:barChart>
      <c:catAx>
        <c:axId val="97250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477903"/>
        <c:crosses val="autoZero"/>
        <c:auto val="1"/>
        <c:lblAlgn val="ctr"/>
        <c:lblOffset val="100"/>
        <c:noMultiLvlLbl val="0"/>
      </c:catAx>
      <c:valAx>
        <c:axId val="9724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50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[McPhee_HW01.xlsx]Sub-CategoryStats!PivotTable3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B-F04F-B54D-80425349935A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B-F04F-B54D-80425349935A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B-F04F-B54D-80425349935A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6B-F04F-B54D-804253499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2881151"/>
        <c:axId val="972882831"/>
      </c:barChart>
      <c:catAx>
        <c:axId val="97288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82831"/>
        <c:crosses val="autoZero"/>
        <c:auto val="1"/>
        <c:lblAlgn val="ctr"/>
        <c:lblOffset val="100"/>
        <c:noMultiLvlLbl val="0"/>
      </c:catAx>
      <c:valAx>
        <c:axId val="97288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8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[McPhee_HW01.xlsx]LaunchDateOutcomes!PivotTable7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C-0E42-A9FE-940DE49B0B7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C-0E42-A9FE-940DE49B0B72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8C-0E42-A9FE-940DE49B0B72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8C-0E42-A9FE-940DE49B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491647"/>
        <c:axId val="990493327"/>
      </c:lineChart>
      <c:catAx>
        <c:axId val="99049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93327"/>
        <c:crosses val="autoZero"/>
        <c:auto val="1"/>
        <c:lblAlgn val="ctr"/>
        <c:lblOffset val="100"/>
        <c:noMultiLvlLbl val="0"/>
      </c:catAx>
      <c:valAx>
        <c:axId val="99049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9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165100</xdr:rowOff>
    </xdr:from>
    <xdr:to>
      <xdr:col>11</xdr:col>
      <xdr:colOff>482600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18013-2C82-A24C-B432-240ADB271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63500</xdr:rowOff>
    </xdr:from>
    <xdr:to>
      <xdr:col>11</xdr:col>
      <xdr:colOff>469900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1CF8B-26BB-6640-97AD-86F0E9A99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88900</xdr:rowOff>
    </xdr:from>
    <xdr:to>
      <xdr:col>11</xdr:col>
      <xdr:colOff>533400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5EF84-695B-314C-BF3B-00ED34B4D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cPhee" refreshedDate="43399.028122685188" createdVersion="6" refreshedVersion="6" minRefreshableVersion="3" recordCount="4114" xr:uid="{9FE01B83-243B-EE47-B931-11CC6CCAAE6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cPhee" refreshedDate="43399.035525347223" createdVersion="6" refreshedVersion="6" minRefreshableVersion="3" recordCount="4114" xr:uid="{CFE34C65-82BF-BC4B-A733-3EFA73A6D54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DBBDA-EAEB-9B43-AA09-DF5333DD100C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6CE1C-D6FB-1C42-AA7F-0B16C604B430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CF3A5-0CE7-BD4F-BF05-6773D1B17804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7.1640625" bestFit="1" customWidth="1"/>
    <col min="17" max="17" width="11" bestFit="1" customWidth="1"/>
    <col min="18" max="18" width="14.6640625" bestFit="1" customWidth="1"/>
    <col min="19" max="19" width="23.1640625" bestFit="1" customWidth="1"/>
    <col min="20" max="20" width="22.6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0">
        <f t="shared" si="7"/>
        <v>41227.791666666664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0">
        <f t="shared" si="7"/>
        <v>41049.915972222218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0">
        <f t="shared" si="7"/>
        <v>41103.91805555555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0">
        <f t="shared" si="7"/>
        <v>40331.861805555556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0">
        <f t="shared" si="7"/>
        <v>41427.543888888889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0">
        <f t="shared" si="7"/>
        <v>41250.770833333328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0">
        <f t="shared" si="7"/>
        <v>41001.568298611113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0">
        <f t="shared" si="7"/>
        <v>41741.875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0">
        <f t="shared" si="7"/>
        <v>40943.530601851846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41778.707083333327</v>
      </c>
      <c r="T132" s="10">
        <f t="shared" si="11"/>
        <v>41806.636111111111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42558.855810185189</v>
      </c>
      <c r="T145" s="10">
        <f t="shared" si="11"/>
        <v>42616.038194444445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0">
        <f t="shared" si="11"/>
        <v>41904.869212962964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42171.704756944448</v>
      </c>
      <c r="T162" s="10">
        <f t="shared" si="11"/>
        <v>42231.704756944448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0">
        <f t="shared" si="15"/>
        <v>41896.875034722223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0">
        <f t="shared" si="15"/>
        <v>42265.951585648152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42236.629166666658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0">
        <f t="shared" si="15"/>
        <v>42159.568877314807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42341.750590277778</v>
      </c>
      <c r="T233" s="10">
        <f t="shared" si="15"/>
        <v>42371.750590277778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42320.876145833325</v>
      </c>
      <c r="T238" s="10">
        <f t="shared" si="15"/>
        <v>42373.791666666664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42713.754166666658</v>
      </c>
      <c r="T240" s="10">
        <f t="shared" si="15"/>
        <v>42734.166666666664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40253.087499999994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0">
        <f t="shared" si="15"/>
        <v>40329.957638888889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0">
        <f t="shared" si="15"/>
        <v>42293.874999999993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0">
        <f t="shared" si="19"/>
        <v>40308.636111111111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0">
        <f t="shared" si="19"/>
        <v>40687.958333333328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0">
        <f t="shared" si="19"/>
        <v>41641.125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0">
        <f t="shared" si="19"/>
        <v>41026.831874999996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0">
        <f t="shared" si="19"/>
        <v>41789.382349537031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0">
        <f t="shared" si="19"/>
        <v>41358.566249999996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0">
        <f t="shared" si="19"/>
        <v>42124.957638888889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0">
        <f t="shared" si="19"/>
        <v>41061.862800925926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41353.587187500001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0">
        <f t="shared" si="19"/>
        <v>41312.736122685179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0">
        <f t="shared" si="23"/>
        <v>42291.291909722226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0">
        <f t="shared" si="23"/>
        <v>41957.008333333331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0">
        <f t="shared" si="23"/>
        <v>41049.584699074068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0">
        <f t="shared" si="27"/>
        <v>42578.867824074077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0">
        <f t="shared" si="27"/>
        <v>41705.749305555553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0">
        <f t="shared" si="27"/>
        <v>40894.832638888889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0">
        <f t="shared" si="27"/>
        <v>41097.356550925921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0">
        <f t="shared" si="27"/>
        <v>41675.752777777772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0">
        <f t="shared" si="27"/>
        <v>42173.77311342593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0">
        <f t="shared" si="27"/>
        <v>41371.981249999997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0">
        <f t="shared" si="27"/>
        <v>41893.052048611105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42285.700694444437</v>
      </c>
      <c r="T429" s="10">
        <f t="shared" si="27"/>
        <v>42299.582638888889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0">
        <f t="shared" si="27"/>
        <v>42556.662997685176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42228.42155092593</v>
      </c>
      <c r="T435" s="10">
        <f t="shared" si="27"/>
        <v>42288.42155092593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41919.553449074068</v>
      </c>
      <c r="T441" s="10">
        <f t="shared" si="27"/>
        <v>41929.553449074068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0">
        <f t="shared" si="31"/>
        <v>42137.495543981473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0">
        <f t="shared" si="31"/>
        <v>41015.813194444439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0">
        <f t="shared" si="31"/>
        <v>41568.957638888889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40704.918298611112</v>
      </c>
      <c r="T464" s="10">
        <f t="shared" si="31"/>
        <v>40764.918298611112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0">
        <f t="shared" si="31"/>
        <v>42508.640451388892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41040.959293981476</v>
      </c>
      <c r="T470" s="10">
        <f t="shared" si="31"/>
        <v>41100.952141203699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0">
        <f t="shared" si="31"/>
        <v>41495.291840277772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0">
        <f t="shared" si="31"/>
        <v>42474.398611111108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0">
        <f t="shared" si="31"/>
        <v>41411.297442129624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41113.760243055556</v>
      </c>
      <c r="T492" s="10">
        <f t="shared" si="31"/>
        <v>41143.760243055556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42366.774293981485</v>
      </c>
      <c r="T493" s="10">
        <f t="shared" si="31"/>
        <v>42396.774293981485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42114.517800925918</v>
      </c>
      <c r="T495" s="10">
        <f t="shared" si="31"/>
        <v>42144.517800925918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0">
        <f t="shared" si="31"/>
        <v>40306.719444444439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0">
        <f t="shared" si="35"/>
        <v>41248.183113425926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0">
        <f t="shared" si="35"/>
        <v>42741.336863425917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0">
        <f t="shared" si="35"/>
        <v>42219.541666666664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42692.18072916667</v>
      </c>
      <c r="T564" s="10">
        <f t="shared" si="35"/>
        <v>42722.18072916667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42165.576956018522</v>
      </c>
      <c r="T567" s="10">
        <f t="shared" si="35"/>
        <v>42195.576956018522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0">
        <f t="shared" si="35"/>
        <v>42418.589918981481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42282.507962962954</v>
      </c>
      <c r="T574" s="10">
        <f t="shared" si="35"/>
        <v>42312.549629629626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0">
        <f t="shared" si="39"/>
        <v>42691.602847222217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0">
        <f t="shared" si="39"/>
        <v>42127.861550925918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0">
        <f t="shared" si="39"/>
        <v>42239.14939814814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42584.823449074065</v>
      </c>
      <c r="T614" s="10">
        <f t="shared" si="39"/>
        <v>42614.823449074065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42761.167905092596</v>
      </c>
      <c r="T618" s="10">
        <f t="shared" si="39"/>
        <v>42791.167905092596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0">
        <f t="shared" si="39"/>
        <v>42538.749999999993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0">
        <f t="shared" si="39"/>
        <v>42698.749999999993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42477.554618055547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41952.574988425928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0">
        <f t="shared" si="43"/>
        <v>41868.623819444445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0">
        <f t="shared" si="43"/>
        <v>42042.559965277782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42808.51530092593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0">
        <f t="shared" si="43"/>
        <v>41899.875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42698.560034722213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0">
        <f t="shared" si="47"/>
        <v>42414.472592592596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0">
        <f t="shared" si="47"/>
        <v>41887.645856481482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0">
        <f t="shared" si="47"/>
        <v>42214.957638888889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0">
        <f t="shared" si="47"/>
        <v>41288.680555555555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0">
        <f t="shared" si="47"/>
        <v>41973.999305555553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42700.597372685181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0">
        <f t="shared" si="47"/>
        <v>41501.238518518512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41289.791307870371</v>
      </c>
      <c r="T772" s="10">
        <f t="shared" si="51"/>
        <v>41329.791307870371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0">
        <f t="shared" si="51"/>
        <v>42134.750694444439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0">
        <f t="shared" si="51"/>
        <v>41432.792523148149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0">
        <f t="shared" si="51"/>
        <v>41333.385590277772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0">
        <f t="shared" si="51"/>
        <v>41295.124305555553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0">
        <f t="shared" si="51"/>
        <v>41585.706979166665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0">
        <f t="shared" si="51"/>
        <v>41168.961805555555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0">
        <f t="shared" si="51"/>
        <v>40746.957638888889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0">
        <f t="shared" si="51"/>
        <v>41085.474999999999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40929.134027777778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0">
        <f t="shared" si="55"/>
        <v>41953.672025462954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0">
        <f t="shared" si="55"/>
        <v>41560.957638888889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0">
        <f t="shared" si="55"/>
        <v>42195.590000000004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0">
        <f t="shared" si="55"/>
        <v>42574.916863425926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0">
        <f t="shared" si="55"/>
        <v>41290.564780092594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0">
        <f t="shared" si="55"/>
        <v>41372.595567129625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0">
        <f t="shared" si="55"/>
        <v>41224.000462962962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0">
        <f t="shared" si="55"/>
        <v>41627.580555555556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0">
        <f t="shared" si="55"/>
        <v>41040.896527777775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0">
        <f t="shared" si="55"/>
        <v>42526.773263888892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0">
        <f t="shared" si="55"/>
        <v>42243.958333333336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41253.942673611105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41116.554942129631</v>
      </c>
      <c r="T916" s="10">
        <f t="shared" si="59"/>
        <v>41146.554942129631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41562.463217592594</v>
      </c>
      <c r="T922" s="10">
        <f t="shared" si="59"/>
        <v>41592.504884259259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0">
        <f t="shared" si="59"/>
        <v>40889.004351851851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0">
        <f t="shared" si="59"/>
        <v>41318.734594907408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0">
        <f t="shared" si="59"/>
        <v>41770.960752314815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0">
        <f t="shared" si="59"/>
        <v>42418.634953703695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0">
        <f t="shared" si="59"/>
        <v>42784.790972222218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0">
        <f t="shared" si="59"/>
        <v>42525.44527777777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42692.446898148148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0">
        <f t="shared" si="63"/>
        <v>42541.582638888889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0">
        <f t="shared" si="63"/>
        <v>42605.662499999999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42090.865833333337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0">
        <f t="shared" si="63"/>
        <v>42808.80972222222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0">
        <f t="shared" si="63"/>
        <v>42307.416469907403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42466.857129629621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0">
        <f t="shared" si="63"/>
        <v>42141.438391203708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0">
        <f t="shared" si="67"/>
        <v>42716.524074074077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41830.851759259262</v>
      </c>
      <c r="T1043" s="10">
        <f t="shared" si="67"/>
        <v>41850.851759259262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0">
        <f t="shared" si="67"/>
        <v>41874.666087962964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0">
        <f t="shared" si="67"/>
        <v>41948.65179398148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42118.469641203708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42678.662997685176</v>
      </c>
      <c r="T1059" s="10">
        <f t="shared" si="67"/>
        <v>42708.704664351848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0">
        <f t="shared" si="67"/>
        <v>41490.754421296297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0">
        <f t="shared" si="67"/>
        <v>42470.121111111112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0">
        <f t="shared" si="67"/>
        <v>42504.35805555556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0">
        <f t="shared" si="67"/>
        <v>41131.697777777779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41775.505636574075</v>
      </c>
      <c r="T1089" s="10">
        <f t="shared" si="67"/>
        <v>41805.505636574075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0">
        <f t="shared" si="71"/>
        <v>40825.505011574067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0">
        <f t="shared" si="71"/>
        <v>42376.995254629634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0">
        <f t="shared" si="71"/>
        <v>41069.638981481476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0">
        <f t="shared" si="71"/>
        <v>42565.11914351851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0">
        <f t="shared" si="71"/>
        <v>42588.781180555547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0">
        <f t="shared" si="71"/>
        <v>42357.463298611103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0">
        <f t="shared" si="71"/>
        <v>42005.139189814807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42021.797766203708</v>
      </c>
      <c r="T1144" s="10">
        <f t="shared" si="71"/>
        <v>42051.797766203708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0">
        <f t="shared" si="71"/>
        <v>41914.539259259262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42223.894247685181</v>
      </c>
      <c r="T1153" s="10">
        <f t="shared" si="71"/>
        <v>42253.894247685181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42090.90493055556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0">
        <f t="shared" si="75"/>
        <v>41826.006134259253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41841.473981481482</v>
      </c>
      <c r="T1174" s="10">
        <f t="shared" si="75"/>
        <v>41871.473981481482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42449.353703703695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0">
        <f t="shared" si="75"/>
        <v>42469.526076388887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0">
        <f t="shared" si="75"/>
        <v>42182.080486111103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0">
        <f t="shared" si="75"/>
        <v>42805.353472222218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0">
        <f t="shared" si="79"/>
        <v>42663.253622685181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0">
        <f t="shared" si="79"/>
        <v>41553.639699074076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0">
        <f t="shared" si="79"/>
        <v>41386.666666666664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0">
        <f t="shared" si="79"/>
        <v>41804.391597222217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0">
        <f t="shared" si="79"/>
        <v>41097.532534722224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0">
        <f t="shared" si="79"/>
        <v>40951.711006944446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0">
        <f t="shared" si="79"/>
        <v>42475.791666666664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0">
        <f t="shared" si="79"/>
        <v>40993.60696759259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0">
        <f t="shared" si="83"/>
        <v>41616.999305555553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0">
        <f t="shared" si="83"/>
        <v>42738.926446759251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42322.534386574065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0">
        <f t="shared" si="83"/>
        <v>42488.472592592596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0">
        <f t="shared" si="83"/>
        <v>42417.294895833329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0">
        <f t="shared" si="83"/>
        <v>42428.753576388881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0">
        <f t="shared" si="83"/>
        <v>42019.583657407398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0">
        <f t="shared" si="83"/>
        <v>42202.608090277768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0">
        <f t="shared" si="87"/>
        <v>41991.29783564814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0">
        <f t="shared" si="87"/>
        <v>41459.830555555556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0">
        <f t="shared" si="87"/>
        <v>42011.487337962964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0">
        <f t="shared" si="87"/>
        <v>42583.551041666658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0">
        <f t="shared" si="87"/>
        <v>42160.28328703704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0">
        <f t="shared" si="87"/>
        <v>42121.508333333331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42262.257638888892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42073.852337962955</v>
      </c>
      <c r="T1431" s="10">
        <f t="shared" si="91"/>
        <v>42103.852337962955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0">
        <f t="shared" si="91"/>
        <v>41992.605185185181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0">
        <f t="shared" si="91"/>
        <v>42070.621539351843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0">
        <f t="shared" si="91"/>
        <v>40705.806122685186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0">
        <f t="shared" si="95"/>
        <v>41530.519583333327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0">
        <f t="shared" si="95"/>
        <v>41159.118749999994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41411.658275462964</v>
      </c>
      <c r="T1495" s="10">
        <f t="shared" si="95"/>
        <v>41441.658275462964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0">
        <f t="shared" si="95"/>
        <v>40313.131944444445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0">
        <f t="shared" si="95"/>
        <v>41839.176828703698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42808.350532407399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0">
        <f t="shared" si="95"/>
        <v>42300.558969907412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0">
        <f t="shared" si="95"/>
        <v>42251.465995370374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0">
        <f t="shared" si="99"/>
        <v>42738.710868055547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42316.715509259251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0">
        <f t="shared" si="99"/>
        <v>42122.844895833325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41584.875034722223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0">
        <f t="shared" si="99"/>
        <v>41686.791666666664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0">
        <f t="shared" si="99"/>
        <v>42174.561145833337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0">
        <f t="shared" si="99"/>
        <v>41829.315925925926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0">
        <f t="shared" si="99"/>
        <v>41114.639444444445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40989.841736111113</v>
      </c>
      <c r="T1582" s="10">
        <f t="shared" si="99"/>
        <v>41049.841736111113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42068.896087962967</v>
      </c>
      <c r="T1588" s="10">
        <f t="shared" si="99"/>
        <v>42098.854421296295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42505.472916666658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41808.634027777778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0">
        <f t="shared" si="99"/>
        <v>41835.007638888885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40985.595312499994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41640.018055555556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0">
        <f t="shared" si="103"/>
        <v>41854.5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0">
        <f t="shared" si="103"/>
        <v>41896.977847222224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0">
        <f t="shared" si="103"/>
        <v>41990.124305555553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0">
        <f t="shared" si="103"/>
        <v>41609.681331018517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0">
        <f t="shared" si="103"/>
        <v>40810.132569444439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40178.777083333334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41234.893055555556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0">
        <f t="shared" si="103"/>
        <v>41535.409027777772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41865.549305555556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0">
        <f t="shared" si="103"/>
        <v>40983.957638888889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0">
        <f t="shared" si="107"/>
        <v>40874.983090277776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0">
        <f t="shared" si="107"/>
        <v>40363.958333333328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0">
        <f t="shared" si="107"/>
        <v>41019.957638888889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0">
        <f t="shared" si="107"/>
        <v>42827.833333333336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0">
        <f t="shared" si="107"/>
        <v>42834.782962962963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0">
        <f t="shared" si="107"/>
        <v>42247.073344907411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0">
        <f t="shared" si="107"/>
        <v>41882.610416666663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0">
        <f t="shared" si="107"/>
        <v>42387.333333333336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42713.410868055551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0">
        <f t="shared" si="107"/>
        <v>42480.958333333336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0">
        <f t="shared" si="107"/>
        <v>42099.249999999993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42271.879432870373</v>
      </c>
      <c r="T1732" s="10">
        <f t="shared" si="111"/>
        <v>42301.879432870373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0">
        <f t="shared" si="111"/>
        <v>42589.605844907412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0">
        <f t="shared" si="111"/>
        <v>42205.740648148152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42171.60905092593</v>
      </c>
      <c r="T1742" s="10">
        <f t="shared" si="111"/>
        <v>42201.60905092593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0">
        <f t="shared" si="111"/>
        <v>42742.666666666664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0">
        <f t="shared" si="111"/>
        <v>42321.416666666664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0">
        <f t="shared" si="111"/>
        <v>41935.771296296298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0">
        <f t="shared" si="111"/>
        <v>41936.768055555556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0">
        <f t="shared" si="111"/>
        <v>42553.392476851855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0">
        <f t="shared" si="111"/>
        <v>42040.466180555559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0">
        <f t="shared" si="115"/>
        <v>42048.863217592596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42172.698344907411</v>
      </c>
      <c r="T1817" s="10">
        <f t="shared" si="115"/>
        <v>42186.698344907411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0">
        <f t="shared" si="115"/>
        <v>42094.834374999999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0">
        <f t="shared" si="115"/>
        <v>41670.584027777775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0">
        <f t="shared" si="115"/>
        <v>41646.880555555552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0">
        <f t="shared" si="119"/>
        <v>41676.500972222217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0">
        <f t="shared" si="119"/>
        <v>42802.104166666664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42680.200775462967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41776.076446759253</v>
      </c>
      <c r="T1878" s="10">
        <f t="shared" si="119"/>
        <v>41806.076446759253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0">
        <f t="shared" si="119"/>
        <v>40951.696562500001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0">
        <f t="shared" si="119"/>
        <v>41702.666666666664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0">
        <f t="shared" si="119"/>
        <v>42143.667233796288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0">
        <f t="shared" si="123"/>
        <v>41401.439745370371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0">
        <f t="shared" si="123"/>
        <v>40932.601539351846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0">
        <f t="shared" si="123"/>
        <v>41810.999305555553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0">
        <f t="shared" si="123"/>
        <v>42197.043495370373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0">
        <f t="shared" si="123"/>
        <v>41748.900011574071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0">
        <f t="shared" si="123"/>
        <v>41830.214710648142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0">
        <f t="shared" si="123"/>
        <v>41208.890196759254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0">
        <f t="shared" si="123"/>
        <v>41912.791666666664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41383.943298611113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0">
        <f t="shared" si="127"/>
        <v>42443.183831018519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42329.380057870374</v>
      </c>
      <c r="T1995" s="10">
        <f t="shared" si="127"/>
        <v>42359.380057870374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0">
        <f t="shared" si="127"/>
        <v>41342.672442129624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0">
        <f t="shared" si="127"/>
        <v>41773.752777777772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0">
        <f t="shared" si="127"/>
        <v>42093.563877314817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0">
        <f t="shared" si="127"/>
        <v>41768.656469907408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0">
        <f t="shared" si="127"/>
        <v>41593.760451388887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0">
        <f t="shared" si="127"/>
        <v>41098.880173611105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0">
        <f t="shared" si="131"/>
        <v>41044.999305555553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40870.953657407401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0">
        <f t="shared" si="131"/>
        <v>40431.957638888889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0">
        <f t="shared" si="131"/>
        <v>41329.173090277778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0">
        <f t="shared" si="131"/>
        <v>40603.625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0">
        <f t="shared" si="131"/>
        <v>40818.525150462956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0">
        <f t="shared" si="131"/>
        <v>40878.418229166666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0">
        <f t="shared" si="135"/>
        <v>40512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0">
        <f t="shared" si="135"/>
        <v>42075.255358796298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0">
        <f t="shared" si="135"/>
        <v>41186.755011574067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0">
        <f t="shared" si="135"/>
        <v>42550.639050925929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0">
        <f t="shared" si="135"/>
        <v>40740.522847222215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0">
        <f t="shared" si="135"/>
        <v>42270.644201388881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0">
        <f t="shared" si="135"/>
        <v>42112.371759259251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0">
        <f t="shared" si="139"/>
        <v>42774.999999999993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0">
        <f t="shared" si="139"/>
        <v>41359.141655092593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0">
        <f t="shared" si="139"/>
        <v>41290.638483796298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0">
        <f t="shared" si="139"/>
        <v>41061.613298611104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41013.524999999994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0">
        <f t="shared" si="139"/>
        <v>42208.543344907412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0">
        <f t="shared" si="139"/>
        <v>42351.791666666664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42091.77211805556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0">
        <f t="shared" si="143"/>
        <v>41691.541666666664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0">
        <f t="shared" si="143"/>
        <v>41366.453298611108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0">
        <f t="shared" si="143"/>
        <v>42805.874016203699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0">
        <f t="shared" si="143"/>
        <v>42345.491157407399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0">
        <f t="shared" si="143"/>
        <v>41995.408321759263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0">
        <f t="shared" si="143"/>
        <v>42372.749305555553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0">
        <f t="shared" si="143"/>
        <v>42038.958333333336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0">
        <f t="shared" si="143"/>
        <v>41088.977349537032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0">
        <f t="shared" si="147"/>
        <v>41034.59407407407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40156.558333333334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0">
        <f t="shared" si="147"/>
        <v>42834.645474537036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0">
        <f t="shared" si="147"/>
        <v>42814.54684027777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0">
        <f t="shared" si="147"/>
        <v>41877.708796296298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0">
        <f t="shared" si="147"/>
        <v>42169.573344907411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0">
        <f t="shared" si="147"/>
        <v>41819.688472222217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0">
        <f t="shared" si="147"/>
        <v>42607.399027777778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0">
        <f t="shared" si="147"/>
        <v>42126.709907407399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42264.411782407398</v>
      </c>
      <c r="T2359" s="10">
        <f t="shared" si="147"/>
        <v>42294.411782407398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42108.471817129634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0">
        <f t="shared" si="151"/>
        <v>42245.453981481485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0">
        <f t="shared" si="151"/>
        <v>42047.634953703695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0">
        <f t="shared" si="151"/>
        <v>42459.632615740738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41993.529965277768</v>
      </c>
      <c r="T2421" s="10">
        <f t="shared" si="151"/>
        <v>42053.529965277768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42163.961712962955</v>
      </c>
      <c r="T2428" s="10">
        <f t="shared" si="151"/>
        <v>42223.961712962955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0">
        <f t="shared" si="151"/>
        <v>42452.068668981483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0">
        <f t="shared" si="155"/>
        <v>42219.977708333325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0">
        <f t="shared" si="155"/>
        <v>42282.069282407399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0">
        <f t="shared" si="155"/>
        <v>42413.691122685181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0">
        <f t="shared" si="155"/>
        <v>42082.416990740741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41939.924305555556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0">
        <f t="shared" si="155"/>
        <v>42804.99314814814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0">
        <f t="shared" si="155"/>
        <v>41210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0">
        <f t="shared" si="155"/>
        <v>40369.708333333328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41030.500034722223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0">
        <f t="shared" si="155"/>
        <v>41083.019398148142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40558.868749999994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0">
        <f t="shared" si="155"/>
        <v>41052.436851851846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0">
        <f t="shared" si="155"/>
        <v>41362.746435185181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0">
        <f t="shared" si="159"/>
        <v>41274.541666666664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0">
        <f t="shared" si="159"/>
        <v>41083.564525462964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0">
        <f t="shared" si="159"/>
        <v>42274.568333333329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0">
        <f t="shared" si="159"/>
        <v>42138.78902777777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42658.597916666658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41960.808935185189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0">
        <f t="shared" si="159"/>
        <v>41088.636238425926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0">
        <f t="shared" si="159"/>
        <v>40179.041666666664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0">
        <f t="shared" si="159"/>
        <v>41543.240949074068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0">
        <f t="shared" si="159"/>
        <v>42061.812499999993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0">
        <f t="shared" si="159"/>
        <v>41552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0">
        <f t="shared" si="159"/>
        <v>42642.977083333331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0">
        <f t="shared" si="159"/>
        <v>41172.99082175926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0">
        <f t="shared" si="159"/>
        <v>42125.374305555553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</v>
      </c>
      <c r="T2577" s="10">
        <f t="shared" si="163"/>
        <v>42015.90039351851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42237.814571759263</v>
      </c>
      <c r="T2580" s="10">
        <f t="shared" si="163"/>
        <v>42286.499999999993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42139.964918981481</v>
      </c>
      <c r="T2586" s="10">
        <f t="shared" si="163"/>
        <v>42169.964918981481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42089.636875000004</v>
      </c>
      <c r="T2595" s="10">
        <f t="shared" si="163"/>
        <v>42119.636875000004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0">
        <f t="shared" si="163"/>
        <v>41164.957638888889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0">
        <f t="shared" si="163"/>
        <v>41758.504421296297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0">
        <f t="shared" si="163"/>
        <v>42145.539212962954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0">
        <f t="shared" si="163"/>
        <v>41165.213217592594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0">
        <f t="shared" si="167"/>
        <v>42642.448159722226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0">
        <f t="shared" si="167"/>
        <v>42725.124305555553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0">
        <f t="shared" si="167"/>
        <v>42355.597326388881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0">
        <f t="shared" si="167"/>
        <v>42115.350995370369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0">
        <f t="shared" si="167"/>
        <v>42806.583333333336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0">
        <f t="shared" si="167"/>
        <v>42581.675856481481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0">
        <f t="shared" si="167"/>
        <v>42111.861226851855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0">
        <f t="shared" si="167"/>
        <v>42317.397222222215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0">
        <f t="shared" si="167"/>
        <v>42378.827499999999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0">
        <f t="shared" si="167"/>
        <v>41992.609722222223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0">
        <f t="shared" si="167"/>
        <v>41822.821099537032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0">
        <f t="shared" si="167"/>
        <v>41860.706307870365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0">
        <f t="shared" si="167"/>
        <v>42058.916666666664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0">
        <f t="shared" si="171"/>
        <v>41900.666342592594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0">
        <f t="shared" si="171"/>
        <v>41810.709027777775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0">
        <f t="shared" si="171"/>
        <v>41979.748252314814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42477.781180555547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0">
        <f t="shared" si="171"/>
        <v>42685.299224537033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0">
        <f t="shared" si="171"/>
        <v>41075.923611111109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</v>
      </c>
      <c r="T2752" s="10">
        <f t="shared" si="171"/>
        <v>41090.625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41747.678726851853</v>
      </c>
      <c r="T2753" s="10">
        <f t="shared" si="171"/>
        <v>41807.678726851853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41863.427673611113</v>
      </c>
      <c r="T2756" s="10">
        <f t="shared" si="175"/>
        <v>41893.427673611113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0">
        <f t="shared" si="175"/>
        <v>41650.692141203705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0">
        <f t="shared" si="175"/>
        <v>40766.459699074068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0">
        <f t="shared" si="175"/>
        <v>41795.617939814809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0">
        <f t="shared" si="175"/>
        <v>42580.493553240733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42090.433935185189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0">
        <f t="shared" si="179"/>
        <v>42351.572881944441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41784.744155092587</v>
      </c>
      <c r="T2844" s="10">
        <f t="shared" si="179"/>
        <v>41811.25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0">
        <f t="shared" si="179"/>
        <v>42540.592314814807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0">
        <f t="shared" si="179"/>
        <v>42704.499999999993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0">
        <f t="shared" si="183"/>
        <v>42504.669409722213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0">
        <f t="shared" si="183"/>
        <v>42529.523368055547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0">
        <f t="shared" si="183"/>
        <v>41893.375787037032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42698.507638888892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42810.333368055559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0">
        <f t="shared" si="187"/>
        <v>42673.958333333336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0">
        <f t="shared" si="187"/>
        <v>42541.153715277782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0">
        <f t="shared" si="187"/>
        <v>42150.70416666667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0">
        <f t="shared" si="187"/>
        <v>41987.548506944448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0">
        <f t="shared" si="191"/>
        <v>41948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0">
        <f t="shared" si="191"/>
        <v>42205.708333333336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0">
        <f t="shared" si="191"/>
        <v>42166.46743055556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0">
        <f t="shared" si="191"/>
        <v>42004.681944444441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0">
        <f t="shared" si="191"/>
        <v>42774.207696759251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0">
        <f t="shared" si="191"/>
        <v>42665.714560185181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0">
        <f t="shared" si="195"/>
        <v>42439.362951388881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0">
        <f t="shared" si="195"/>
        <v>42600.893981481473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0">
        <f t="shared" si="195"/>
        <v>42276.675451388881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0">
        <f t="shared" si="195"/>
        <v>41790.957638888889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0">
        <f t="shared" si="195"/>
        <v>42263.708333333336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0">
        <f t="shared" si="195"/>
        <v>42135.605914351843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0">
        <f t="shared" si="195"/>
        <v>41916.38680555555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0">
        <f t="shared" si="195"/>
        <v>42517.341666666667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0">
        <f t="shared" si="195"/>
        <v>42495.692083333335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0">
        <f t="shared" si="195"/>
        <v>42456.768078703702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0">
        <f t="shared" si="195"/>
        <v>42821.470127314817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0">
        <f t="shared" si="199"/>
        <v>41949.802719907406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0">
        <f t="shared" si="199"/>
        <v>41477.631388888884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0">
        <f t="shared" si="199"/>
        <v>41799.597395833334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0">
        <f t="shared" si="199"/>
        <v>41908.670046296291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0">
        <f t="shared" si="199"/>
        <v>41888.666666666664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0">
        <f t="shared" si="203"/>
        <v>41810.75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0">
        <f t="shared" si="203"/>
        <v>41865.875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0">
        <f t="shared" si="203"/>
        <v>42236.62703703704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0">
        <f t="shared" si="203"/>
        <v>41912.957638888889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0">
        <f t="shared" si="207"/>
        <v>42167.666666666664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0">
        <f t="shared" si="207"/>
        <v>42171.249999999993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0">
        <f t="shared" si="207"/>
        <v>41961.516273148147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0">
        <f t="shared" si="207"/>
        <v>42460.852534722224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0">
        <f t="shared" si="207"/>
        <v>42583.082638888889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0">
        <f t="shared" si="207"/>
        <v>42496.095381944448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41859.370833333334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0">
        <f t="shared" si="207"/>
        <v>42528.831296296288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0">
        <f t="shared" si="211"/>
        <v>42465.148680555554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0">
        <f t="shared" si="211"/>
        <v>42094.999305555553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0">
        <f t="shared" si="211"/>
        <v>42350.893425925926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0">
        <f t="shared" si="211"/>
        <v>42083.49722222222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0">
        <f t="shared" si="211"/>
        <v>41972.786782407398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0">
        <f t="shared" si="211"/>
        <v>41987.554259259261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0">
        <f t="shared" si="211"/>
        <v>41830.56649305555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41859.727777777778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0">
        <f t="shared" si="215"/>
        <v>42154.548611111109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0">
        <f t="shared" si="215"/>
        <v>41790.957638888889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0">
        <f t="shared" si="215"/>
        <v>41964.499999999993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0">
        <f t="shared" si="215"/>
        <v>42582.665277777771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0">
        <f t="shared" si="215"/>
        <v>41806.916666666664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0">
        <f t="shared" si="215"/>
        <v>41830.172094907408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41872.477777777778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0">
        <f t="shared" si="215"/>
        <v>42126.666666666664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0">
        <f t="shared" si="215"/>
        <v>42154.63277777777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0">
        <f t="shared" si="219"/>
        <v>41866.318888888884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0">
        <f t="shared" si="219"/>
        <v>42633.916666666664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0">
        <f t="shared" si="219"/>
        <v>41882.625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0">
        <f t="shared" si="219"/>
        <v>42079.666666666664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0">
        <f t="shared" si="219"/>
        <v>41811.646759259253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0">
        <f t="shared" si="219"/>
        <v>42006.039212962954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0">
        <f t="shared" si="219"/>
        <v>41944.512499999997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0">
        <f t="shared" si="219"/>
        <v>42523.708333333336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0">
        <f t="shared" si="219"/>
        <v>42435.999305555553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0">
        <f t="shared" si="219"/>
        <v>41824.25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42319.594525462955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0">
        <f t="shared" si="223"/>
        <v>42279.541666666664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0">
        <f t="shared" si="223"/>
        <v>41960.124305555553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0">
        <f t="shared" si="223"/>
        <v>42150.906249999993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42221.566666666658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0">
        <f t="shared" si="223"/>
        <v>42282.458333333336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0">
        <f t="shared" si="223"/>
        <v>42004.083333333336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0">
        <f t="shared" si="223"/>
        <v>41956.776018518511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0">
        <f t="shared" si="227"/>
        <v>42538.374999999993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0">
        <f t="shared" si="227"/>
        <v>42459.741724537038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0">
        <f t="shared" si="227"/>
        <v>41799.518645833334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0">
        <f t="shared" si="227"/>
        <v>42693.708333333336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0">
        <f t="shared" si="227"/>
        <v>42605.565856481473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42226.486446759263</v>
      </c>
      <c r="T3638" s="10">
        <f t="shared" si="227"/>
        <v>42261.486446759263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41899.418738425928</v>
      </c>
      <c r="T3643" s="10">
        <f t="shared" si="227"/>
        <v>41917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0">
        <f t="shared" si="231"/>
        <v>42767.749305555553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0">
        <f t="shared" si="231"/>
        <v>42522.695833333331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0">
        <f t="shared" si="231"/>
        <v>42203.761793981481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0">
        <f t="shared" si="231"/>
        <v>41822.957638888889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0">
        <f t="shared" si="231"/>
        <v>42648.245763888881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0">
        <f t="shared" si="231"/>
        <v>41970.431516203702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0">
        <f t="shared" si="231"/>
        <v>41823.933865740735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0">
        <f t="shared" si="231"/>
        <v>42155.082638888889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0">
        <f t="shared" si="235"/>
        <v>42149.957638888889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0">
        <f t="shared" si="235"/>
        <v>41973.586365740739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0">
        <f t="shared" si="235"/>
        <v>42494.749999999993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0">
        <f t="shared" si="235"/>
        <v>42489.666666666664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0">
        <f t="shared" si="235"/>
        <v>41861.489606481482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0">
        <f t="shared" si="235"/>
        <v>41778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42518.816666666658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0">
        <f t="shared" si="235"/>
        <v>42688.880555555552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42455.48541666667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42198.629166666658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0">
        <f t="shared" si="239"/>
        <v>42575.749999999993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0">
        <f t="shared" si="239"/>
        <v>41861.514444444445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42004.360960648148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0">
        <f t="shared" si="239"/>
        <v>41974.589583333327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0">
        <f t="shared" si="239"/>
        <v>42214.934305555551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0">
        <f t="shared" si="243"/>
        <v>42278.418680555551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0">
        <f t="shared" si="243"/>
        <v>42146.666666666664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0">
        <f t="shared" si="243"/>
        <v>41863.452662037031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0">
        <f t="shared" si="243"/>
        <v>41890.451446759253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0">
        <f t="shared" si="243"/>
        <v>41822.963865740734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41867.44394675926</v>
      </c>
      <c r="T3894" s="10">
        <f t="shared" si="243"/>
        <v>41875.083333333328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0">
        <f t="shared" si="243"/>
        <v>41863.566678240735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0">
        <f t="shared" si="243"/>
        <v>42357.618043981485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0">
        <f t="shared" si="247"/>
        <v>42134.749305555553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42687.220601851855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0">
        <f t="shared" si="247"/>
        <v>42281.448449074065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0">
        <f t="shared" si="247"/>
        <v>42182.697384259263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41829.117164351846</v>
      </c>
      <c r="T3950" s="10">
        <f t="shared" si="247"/>
        <v>41889.117164351846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0">
        <f t="shared" si="247"/>
        <v>42559.767986111103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0">
        <f t="shared" si="247"/>
        <v>41853.375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0">
        <f t="shared" si="251"/>
        <v>42477.655219907399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0">
        <f t="shared" si="251"/>
        <v>41950.791666666664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0">
        <f t="shared" si="251"/>
        <v>41963.461111111108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41877.477777777778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0">
        <f t="shared" si="251"/>
        <v>42204.572488425918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0">
        <f t="shared" si="251"/>
        <v>42035.912499999999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42408.791238425918</v>
      </c>
      <c r="T4025" s="10">
        <f t="shared" si="251"/>
        <v>42453.749571759261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42321.816782407412</v>
      </c>
      <c r="T4031" s="10">
        <f t="shared" si="251"/>
        <v>42351.816782407412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42403.575694444437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0">
        <f t="shared" si="255"/>
        <v>41933.674618055549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0">
        <f t="shared" si="255"/>
        <v>41821.729166666664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0">
        <f t="shared" si="255"/>
        <v>42514.392361111109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0">
        <f t="shared" si="255"/>
        <v>41929.59039351852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41761.601817129631</v>
      </c>
      <c r="T4053" s="10">
        <f t="shared" si="255"/>
        <v>41768.078472222223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0">
        <f t="shared" si="255"/>
        <v>42554.624305555553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0">
        <f t="shared" si="255"/>
        <v>42132.958333333336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41905.587372685186</v>
      </c>
      <c r="T4078" s="10">
        <f t="shared" si="255"/>
        <v>41933.618749999994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42535.57916666667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42020.226388888892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42098.94498842593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42794.160416666658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0">
        <f t="shared" si="259"/>
        <v>42796.999999999993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0">
        <f t="shared" si="259"/>
        <v>42572.418414351843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AF86-E80C-3542-905C-5C74AF1FE8BE}">
  <dimension ref="A1:F14"/>
  <sheetViews>
    <sheetView workbookViewId="0">
      <selection activeCell="D27" sqref="D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57CC9-F95E-004D-A8B2-3028DD0BD98B}">
  <dimension ref="A1:F47"/>
  <sheetViews>
    <sheetView workbookViewId="0">
      <selection activeCell="I28" sqref="I2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8" t="s">
        <v>8316</v>
      </c>
      <c r="B6" s="9"/>
      <c r="C6" s="9">
        <v>100</v>
      </c>
      <c r="D6" s="9"/>
      <c r="E6" s="9"/>
      <c r="F6" s="9">
        <v>100</v>
      </c>
    </row>
    <row r="7" spans="1:6">
      <c r="A7" s="8" t="s">
        <v>8344</v>
      </c>
      <c r="B7" s="9">
        <v>20</v>
      </c>
      <c r="C7" s="9"/>
      <c r="D7" s="9"/>
      <c r="E7" s="9"/>
      <c r="F7" s="9">
        <v>20</v>
      </c>
    </row>
    <row r="8" spans="1:6">
      <c r="A8" s="8" t="s">
        <v>8332</v>
      </c>
      <c r="B8" s="9">
        <v>24</v>
      </c>
      <c r="C8" s="9"/>
      <c r="D8" s="9"/>
      <c r="E8" s="9"/>
      <c r="F8" s="9">
        <v>24</v>
      </c>
    </row>
    <row r="9" spans="1:6">
      <c r="A9" s="8" t="s">
        <v>8358</v>
      </c>
      <c r="B9" s="9"/>
      <c r="C9" s="9">
        <v>40</v>
      </c>
      <c r="D9" s="9"/>
      <c r="E9" s="9"/>
      <c r="F9" s="9">
        <v>40</v>
      </c>
    </row>
    <row r="10" spans="1:6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B36A-F999-F34F-B128-4431B9B8D6BB}">
  <dimension ref="A1:F18"/>
  <sheetViews>
    <sheetView workbookViewId="0">
      <selection activeCell="C29" sqref="C2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DEE7-4C6E-804A-B6DA-4DBB29FABC61}">
  <dimension ref="A1:H13"/>
  <sheetViews>
    <sheetView workbookViewId="0">
      <selection activeCell="D17" sqref="D17"/>
    </sheetView>
  </sheetViews>
  <sheetFormatPr baseColWidth="10" defaultRowHeight="15"/>
  <cols>
    <col min="1" max="1" width="39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6">
      <c r="A2" s="12" t="s">
        <v>8388</v>
      </c>
      <c r="B2">
        <f>COUNTIFS('Raw Data'!$F:$F, "successful", 'Raw Data'!$D:$D, "&lt;1000")</f>
        <v>322</v>
      </c>
      <c r="C2">
        <f>COUNTIFS('Raw Data'!$F:$F, "failed", 'Raw Data'!$D:$D, "&lt;1000")</f>
        <v>113</v>
      </c>
      <c r="D2">
        <f>COUNTIFS('Raw Data'!$F:$F, "Canceled", 'Raw Data'!$D:$D,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>
      <c r="A3" s="12" t="s">
        <v>8389</v>
      </c>
      <c r="B3">
        <f>COUNTIFS('Raw Data'!$F:$F, "successful", 'Raw Data'!$D:$D, "&gt;=1000",'Raw Data'!$D:$D, "&lt;5000")</f>
        <v>932</v>
      </c>
      <c r="C3">
        <f>COUNTIFS('Raw Data'!$F:$F, "failed", 'Raw Data'!$D:$D, "&gt;=1000",'Raw Data'!$D:$D, "&lt;5000")</f>
        <v>420</v>
      </c>
      <c r="D3">
        <f>COUNTIFS('Raw Data'!$F:$F, "canceled", 'Raw Data'!$D:$D, "&gt;=1000",'Raw Data'!$D:$D, 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>
      <c r="A4" s="12" t="s">
        <v>8390</v>
      </c>
      <c r="B4">
        <f>COUNTIFS('Raw Data'!$F:$F, "successful", 'Raw Data'!$D:$D, "&gt;=5000",'Raw Data'!$D:$D, "&lt;10000")</f>
        <v>381</v>
      </c>
      <c r="C4">
        <f>COUNTIFS('Raw Data'!$F:$F, "failed", 'Raw Data'!$D:$D, "&gt;=5000",'Raw Data'!$D:$D, "&lt;10000")</f>
        <v>283</v>
      </c>
      <c r="D4">
        <f>COUNTIFS('Raw Data'!$F:$F, "canceled", 'Raw Data'!$D:$D, "&gt;=5000",'Raw Data'!$D:$D, 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>
      <c r="A5" s="12" t="s">
        <v>8391</v>
      </c>
      <c r="B5">
        <f>COUNTIFS('Raw Data'!$F:$F, "successful", 'Raw Data'!$D:$D, "&gt;=10000",'Raw Data'!$D:$D, "&lt;15000")</f>
        <v>168</v>
      </c>
      <c r="C5">
        <f>COUNTIFS('Raw Data'!$F:$F, "failed", 'Raw Data'!$D:$D, "&gt;=10000",'Raw Data'!$D:$D, "&lt;15000")</f>
        <v>144</v>
      </c>
      <c r="D5">
        <f>COUNTIFS('Raw Data'!$F:$F, "canceled", 'Raw Data'!$D:$D, "&gt;=10000",'Raw Data'!$D:$D, 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>
      <c r="A6" s="12" t="s">
        <v>8392</v>
      </c>
      <c r="B6">
        <f>COUNTIFS('Raw Data'!$F:$F, "successful", 'Raw Data'!$D:$D, "&gt;=15000",'Raw Data'!$D:$D, "&lt;20000")</f>
        <v>94</v>
      </c>
      <c r="C6">
        <f>COUNTIFS('Raw Data'!$F:$F, "failed", 'Raw Data'!$D:$D, "&gt;=15000",'Raw Data'!$D:$D, "&lt;20000")</f>
        <v>90</v>
      </c>
      <c r="D6">
        <f>COUNTIFS('Raw Data'!$F:$F, "canceled", 'Raw Data'!$D:$D, "&gt;=15000",'Raw Data'!$D:$D, 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>
      <c r="A7" s="12" t="s">
        <v>8393</v>
      </c>
      <c r="B7">
        <f>COUNTIFS('Raw Data'!$F:$F, "successful", 'Raw Data'!$D:$D, "&gt;=20000",'Raw Data'!$D:$D, "&lt;25000")</f>
        <v>62</v>
      </c>
      <c r="C7">
        <f>COUNTIFS('Raw Data'!$F:$F, "failed", 'Raw Data'!$D:$D, "&gt;=20000",'Raw Data'!$D:$D, "&lt;25000")</f>
        <v>72</v>
      </c>
      <c r="D7">
        <f>COUNTIFS('Raw Data'!$F:$F, "canceled", 'Raw Data'!$D:$D, "&gt;=20000",'Raw Data'!$D:$D, 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>
      <c r="A8" s="12" t="s">
        <v>8394</v>
      </c>
      <c r="B8">
        <f>COUNTIFS('Raw Data'!$F:$F, "successful", 'Raw Data'!$D:$D, "&gt;=25000",'Raw Data'!$D:$D, "&lt;30000")</f>
        <v>55</v>
      </c>
      <c r="C8">
        <f>COUNTIFS('Raw Data'!$F:$F, "failed", 'Raw Data'!$D:$D, "&gt;=25000",'Raw Data'!$D:$D, "&lt;30000")</f>
        <v>64</v>
      </c>
      <c r="D8">
        <f>COUNTIFS('Raw Data'!$F:$F, "canceled", 'Raw Data'!$D:$D, "&gt;=25000",'Raw Data'!$D:$D, 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>
      <c r="A9" s="12" t="s">
        <v>8395</v>
      </c>
      <c r="B9">
        <f>COUNTIFS('Raw Data'!$F:$F, "successful", 'Raw Data'!$D:$D, "&gt;=30000",'Raw Data'!$D:$D, "&lt;35000")</f>
        <v>32</v>
      </c>
      <c r="C9">
        <f>COUNTIFS('Raw Data'!$F:$F, "failed", 'Raw Data'!$D:$D, "&gt;=30000",'Raw Data'!$D:$D, "&lt;35000")</f>
        <v>37</v>
      </c>
      <c r="D9">
        <f>COUNTIFS('Raw Data'!$F:$F, "canceled", 'Raw Data'!$D:$D, "&gt;=30000",'Raw Data'!$D:$D, 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>
      <c r="A10" s="12" t="s">
        <v>8396</v>
      </c>
      <c r="B10">
        <f>COUNTIFS('Raw Data'!$F:$F, "successful", 'Raw Data'!$D:$D, "&gt;=35000",'Raw Data'!$D:$D, "&lt;40000")</f>
        <v>26</v>
      </c>
      <c r="C10">
        <f>COUNTIFS('Raw Data'!$F:$F, "failed", 'Raw Data'!$D:$D, "&gt;=35000",'Raw Data'!$D:$D, "&lt;40000")</f>
        <v>22</v>
      </c>
      <c r="D10">
        <f>COUNTIFS('Raw Data'!$F:$F, "canceled", 'Raw Data'!$D:$D, "&gt;=35000",'Raw Data'!$D:$D, 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>
      <c r="A11" s="12" t="s">
        <v>8397</v>
      </c>
      <c r="B11">
        <f>COUNTIFS('Raw Data'!$F:$F, "successful", 'Raw Data'!$D:$D, "&gt;=40000",'Raw Data'!$D:$D, "&lt;45000")</f>
        <v>21</v>
      </c>
      <c r="C11">
        <f>COUNTIFS('Raw Data'!$F:$F, "failed", 'Raw Data'!$D:$D, "&gt;=40000",'Raw Data'!$D:$D, "&lt;45000")</f>
        <v>16</v>
      </c>
      <c r="D11">
        <f>COUNTIFS('Raw Data'!$F:$F, "canceled", 'Raw Data'!$D:$D, "&gt;=40000",'Raw Data'!$D:$D, 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>
      <c r="A12" s="12" t="s">
        <v>8398</v>
      </c>
      <c r="B12">
        <f>COUNTIFS('Raw Data'!$F:$F, "successful", 'Raw Data'!$D:$D, "&gt;=45000",'Raw Data'!$D:$D, "&lt;50000")</f>
        <v>6</v>
      </c>
      <c r="C12">
        <f>COUNTIFS('Raw Data'!$F:$F, "failed", 'Raw Data'!$D:$D, "&gt;=45000",'Raw Data'!$D:$D, "&lt;50000")</f>
        <v>11</v>
      </c>
      <c r="D12">
        <f>COUNTIFS('Raw Data'!$F:$F, "canceled", 'Raw Data'!$D:$D, "&gt;=45000",'Raw Data'!$D:$D, 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>
      <c r="A13" s="12" t="s">
        <v>8399</v>
      </c>
      <c r="B13">
        <f>COUNTIFS('Raw Data'!$F:$F, "successful", 'Raw Data'!$D:$D, "&gt;=50000")</f>
        <v>86</v>
      </c>
      <c r="C13">
        <f>COUNTIFS('Raw Data'!$F:$F, "failed", 'Raw Data'!$D:$D, "&gt;=50000")</f>
        <v>258</v>
      </c>
      <c r="D13">
        <f>COUNTIFS('Raw Data'!$F:$F, "canceled", 'Raw Data'!$D:$D,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CategoryStats</vt:lpstr>
      <vt:lpstr>Sub-CategoryStats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McPhee</cp:lastModifiedBy>
  <dcterms:created xsi:type="dcterms:W3CDTF">2017-04-20T15:17:24Z</dcterms:created>
  <dcterms:modified xsi:type="dcterms:W3CDTF">2018-10-27T07:18:21Z</dcterms:modified>
</cp:coreProperties>
</file>