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ablica" sheetId="1" r:id="rId1"/>
    <sheet name="Lista" sheetId="2" r:id="rId2"/>
    <sheet name="Kopiec" sheetId="3" r:id="rId3"/>
    <sheet name="BST" sheetId="4" r:id="rId4"/>
  </sheets>
  <calcPr calcId="152511"/>
</workbook>
</file>

<file path=xl/calcChain.xml><?xml version="1.0" encoding="utf-8"?>
<calcChain xmlns="http://schemas.openxmlformats.org/spreadsheetml/2006/main">
  <c r="D14" i="1" l="1"/>
  <c r="D12" i="1"/>
  <c r="D13" i="1"/>
  <c r="G6" i="2"/>
  <c r="G16" i="2"/>
  <c r="G15" i="2"/>
  <c r="G14" i="2"/>
  <c r="G13" i="2"/>
  <c r="G12" i="2"/>
  <c r="G9" i="2"/>
  <c r="G8" i="2"/>
  <c r="G7" i="2"/>
  <c r="G5" i="2"/>
  <c r="G23" i="2"/>
  <c r="C23" i="2"/>
  <c r="G22" i="2"/>
  <c r="C22" i="2"/>
  <c r="G21" i="2"/>
  <c r="C21" i="2"/>
  <c r="G20" i="2"/>
  <c r="C20" i="2"/>
  <c r="G19" i="2"/>
  <c r="C19" i="2"/>
  <c r="K9" i="2"/>
  <c r="K8" i="2"/>
  <c r="K7" i="2"/>
  <c r="K5" i="2"/>
  <c r="K6" i="2"/>
  <c r="C16" i="2"/>
  <c r="C15" i="2"/>
  <c r="C14" i="2"/>
  <c r="C13" i="2"/>
  <c r="C12" i="2"/>
  <c r="C9" i="2"/>
  <c r="C8" i="2"/>
  <c r="C7" i="2"/>
  <c r="C6" i="2"/>
</calcChain>
</file>

<file path=xl/sharedStrings.xml><?xml version="1.0" encoding="utf-8"?>
<sst xmlns="http://schemas.openxmlformats.org/spreadsheetml/2006/main" count="88" uniqueCount="21">
  <si>
    <t>Dodawanie</t>
  </si>
  <si>
    <t>Dodawanie:</t>
  </si>
  <si>
    <t>Początek</t>
  </si>
  <si>
    <t>Lp.</t>
  </si>
  <si>
    <t>L. Elementów</t>
  </si>
  <si>
    <t>Koniec</t>
  </si>
  <si>
    <t>Numer indeksu</t>
  </si>
  <si>
    <t>Usuwanie</t>
  </si>
  <si>
    <t>Wyszukiwanie</t>
  </si>
  <si>
    <t>Średni czas [ms]</t>
  </si>
  <si>
    <t>Wybrane Miejsce dla 20 000</t>
  </si>
  <si>
    <t>Wybrane miejsce dla 20 000</t>
  </si>
  <si>
    <t>Wybrany element dla 1 000 elementów</t>
  </si>
  <si>
    <t>96/102</t>
  </si>
  <si>
    <t>96/230</t>
  </si>
  <si>
    <t>96/552</t>
  </si>
  <si>
    <t>96 /769</t>
  </si>
  <si>
    <t>96/984</t>
  </si>
  <si>
    <t>Klucz elementu</t>
  </si>
  <si>
    <t>Czas[ms]</t>
  </si>
  <si>
    <t>O podanym indeksie dla 1 000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</si>
</sst>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27559055118111"/>
          <c:y val="5.0925925925925923E-2"/>
          <c:w val="0.768057742782152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Tablica!$C$4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Tablica!$B$5:$B$9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Tablica!$C$5:$C$9</c:f>
              <c:numCache>
                <c:formatCode>0.0000</c:formatCode>
                <c:ptCount val="5"/>
                <c:pt idx="0">
                  <c:v>1.6639999999999999E-2</c:v>
                </c:pt>
                <c:pt idx="1">
                  <c:v>2.4379999999999999E-2</c:v>
                </c:pt>
                <c:pt idx="2">
                  <c:v>5.6099999999999997E-2</c:v>
                </c:pt>
                <c:pt idx="3">
                  <c:v>0.1208</c:v>
                </c:pt>
                <c:pt idx="4">
                  <c:v>0.20319999999999999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72936"/>
        <c:axId val="278368624"/>
      </c:scatterChart>
      <c:valAx>
        <c:axId val="27837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68624"/>
        <c:crosses val="autoZero"/>
        <c:crossBetween val="midCat"/>
      </c:valAx>
      <c:valAx>
        <c:axId val="2783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7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Lista!$B$19:$B$23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Lista!$C$19:$C$23</c:f>
              <c:numCache>
                <c:formatCode>General</c:formatCode>
                <c:ptCount val="5"/>
                <c:pt idx="0">
                  <c:v>3.5580000000000001E-2</c:v>
                </c:pt>
                <c:pt idx="1">
                  <c:v>4.3619999999999992E-2</c:v>
                </c:pt>
                <c:pt idx="2">
                  <c:v>1.422E-2</c:v>
                </c:pt>
                <c:pt idx="3">
                  <c:v>6.781999999999999E-3</c:v>
                </c:pt>
                <c:pt idx="4">
                  <c:v>1.0053999999999999E-2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65184"/>
        <c:axId val="326908128"/>
      </c:scatterChart>
      <c:valAx>
        <c:axId val="39346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</a:t>
                </a:r>
                <a:r>
                  <a:rPr lang="pl-PL" baseline="0"/>
                  <a:t>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8128"/>
        <c:crosses val="autoZero"/>
        <c:crossBetween val="midCat"/>
      </c:valAx>
      <c:valAx>
        <c:axId val="326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Lista!$F$5:$F$9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Lista!$G$5:$G$9</c:f>
              <c:numCache>
                <c:formatCode>General</c:formatCode>
                <c:ptCount val="5"/>
                <c:pt idx="0">
                  <c:v>9.9379999999999998E-4</c:v>
                </c:pt>
                <c:pt idx="1">
                  <c:v>1.1110000000000002E-3</c:v>
                </c:pt>
                <c:pt idx="2">
                  <c:v>9.3539999999999997E-4</c:v>
                </c:pt>
                <c:pt idx="3">
                  <c:v>8.7679999999999985E-4</c:v>
                </c:pt>
                <c:pt idx="4">
                  <c:v>1.1688E-3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01072"/>
        <c:axId val="326901464"/>
      </c:scatterChart>
      <c:valAx>
        <c:axId val="3269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1464"/>
        <c:crosses val="autoZero"/>
        <c:crossBetween val="midCat"/>
      </c:valAx>
      <c:valAx>
        <c:axId val="3269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Lista!$F$12:$F$16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Lista!$G$12:$G$16</c:f>
              <c:numCache>
                <c:formatCode>General</c:formatCode>
                <c:ptCount val="5"/>
                <c:pt idx="0">
                  <c:v>8.7679999999999995E-4</c:v>
                </c:pt>
                <c:pt idx="1">
                  <c:v>1.16894E-3</c:v>
                </c:pt>
                <c:pt idx="2">
                  <c:v>9.9260000000000017E-4</c:v>
                </c:pt>
                <c:pt idx="3">
                  <c:v>1.1103999999999999E-3</c:v>
                </c:pt>
                <c:pt idx="4">
                  <c:v>9.9339999999999997E-4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24504"/>
        <c:axId val="327523328"/>
      </c:scatterChart>
      <c:valAx>
        <c:axId val="3275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3328"/>
        <c:crosses val="autoZero"/>
        <c:crossBetween val="midCat"/>
      </c:valAx>
      <c:valAx>
        <c:axId val="3275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Lista!$F$19:$F$23</c:f>
              <c:strCache>
                <c:ptCount val="5"/>
                <c:pt idx="0">
                  <c:v>96/102</c:v>
                </c:pt>
                <c:pt idx="1">
                  <c:v>96/230</c:v>
                </c:pt>
                <c:pt idx="2">
                  <c:v>96/552</c:v>
                </c:pt>
                <c:pt idx="3">
                  <c:v>96 /769</c:v>
                </c:pt>
                <c:pt idx="4">
                  <c:v>96/984</c:v>
                </c:pt>
              </c:strCache>
            </c:strRef>
          </c:cat>
          <c:val>
            <c:numRef>
              <c:f>Lista!$G$19:$G$23</c:f>
              <c:numCache>
                <c:formatCode>General</c:formatCode>
                <c:ptCount val="5"/>
                <c:pt idx="0">
                  <c:v>2.2340000000000002E-2</c:v>
                </c:pt>
                <c:pt idx="1">
                  <c:v>2.6019999999999998E-2</c:v>
                </c:pt>
                <c:pt idx="2">
                  <c:v>1.0204000000000001E-2</c:v>
                </c:pt>
                <c:pt idx="3">
                  <c:v>4.9099999999999994E-3</c:v>
                </c:pt>
                <c:pt idx="4">
                  <c:v>6.7640000000000009E-3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526856"/>
        <c:axId val="327527248"/>
      </c:barChart>
      <c:catAx>
        <c:axId val="32752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Nr.</a:t>
                </a:r>
                <a:r>
                  <a:rPr lang="pl-PL" baseline="0"/>
                  <a:t> Elementu zza którego usunięto 96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7248"/>
        <c:crosses val="autoZero"/>
        <c:auto val="1"/>
        <c:lblAlgn val="ctr"/>
        <c:lblOffset val="100"/>
        <c:noMultiLvlLbl val="0"/>
      </c:catAx>
      <c:valAx>
        <c:axId val="3275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Lista!$J$5:$J$9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Lista!$K$5:$K$9</c:f>
              <c:numCache>
                <c:formatCode>General</c:formatCode>
                <c:ptCount val="5"/>
                <c:pt idx="0">
                  <c:v>3.8919999999999996E-2</c:v>
                </c:pt>
                <c:pt idx="1">
                  <c:v>5.0036000000000004E-2</c:v>
                </c:pt>
                <c:pt idx="2">
                  <c:v>4.8239999999999998E-2</c:v>
                </c:pt>
                <c:pt idx="3">
                  <c:v>0.11791999999999998</c:v>
                </c:pt>
                <c:pt idx="4">
                  <c:v>0.13166000000000003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27640"/>
        <c:axId val="327529208"/>
      </c:scatterChart>
      <c:valAx>
        <c:axId val="3275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9208"/>
        <c:crosses val="autoZero"/>
        <c:crossBetween val="midCat"/>
      </c:valAx>
      <c:valAx>
        <c:axId val="3275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Kopiec!$K$3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Kopiec!$J$4:$J$8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Kopiec!$K$4:$K$8</c:f>
              <c:numCache>
                <c:formatCode>General</c:formatCode>
                <c:ptCount val="5"/>
                <c:pt idx="0">
                  <c:v>2.1299999999999999E-3</c:v>
                </c:pt>
                <c:pt idx="1">
                  <c:v>6.8900000000000003E-3</c:v>
                </c:pt>
                <c:pt idx="2">
                  <c:v>7.3039999999999997E-3</c:v>
                </c:pt>
                <c:pt idx="3">
                  <c:v>2.1000000000000001E-2</c:v>
                </c:pt>
                <c:pt idx="4">
                  <c:v>3.73E-2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28424"/>
        <c:axId val="327529992"/>
      </c:scatterChart>
      <c:valAx>
        <c:axId val="32752842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</a:t>
                </a:r>
                <a:r>
                  <a:rPr lang="pl-PL" baseline="0"/>
                  <a:t>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9992"/>
        <c:crosses val="autoZero"/>
        <c:crossBetween val="midCat"/>
      </c:valAx>
      <c:valAx>
        <c:axId val="327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Kopiec!$G$3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Kopiec!$F$4:$F$8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Kopiec!$G$4:$G$8</c:f>
              <c:numCache>
                <c:formatCode>General</c:formatCode>
                <c:ptCount val="5"/>
                <c:pt idx="0">
                  <c:v>8.1879999999999995E-4</c:v>
                </c:pt>
                <c:pt idx="1">
                  <c:v>1.2274E-3</c:v>
                </c:pt>
                <c:pt idx="2">
                  <c:v>2.6800000000000001E-3</c:v>
                </c:pt>
                <c:pt idx="3">
                  <c:v>4.4000000000000003E-3</c:v>
                </c:pt>
                <c:pt idx="4">
                  <c:v>5.4000000000000003E-3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30384"/>
        <c:axId val="327524112"/>
      </c:scatterChart>
      <c:valAx>
        <c:axId val="32753038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4112"/>
        <c:crosses val="autoZero"/>
        <c:crossBetween val="midCat"/>
      </c:valAx>
      <c:valAx>
        <c:axId val="32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Kopiec!$C$3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Kopiec!$B$4:$B$8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Kopiec!$C$4:$C$8</c:f>
              <c:numCache>
                <c:formatCode>General</c:formatCode>
                <c:ptCount val="5"/>
                <c:pt idx="0">
                  <c:v>1.0567999999999999E-2</c:v>
                </c:pt>
                <c:pt idx="1">
                  <c:v>2.3519999999999999E-2</c:v>
                </c:pt>
                <c:pt idx="2">
                  <c:v>6.3100000000000003E-2</c:v>
                </c:pt>
                <c:pt idx="3">
                  <c:v>9.8699999999999996E-2</c:v>
                </c:pt>
                <c:pt idx="4">
                  <c:v>0.14019999999999999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28816"/>
        <c:axId val="327530776"/>
      </c:scatterChart>
      <c:valAx>
        <c:axId val="32752881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30776"/>
        <c:crosses val="autoZero"/>
        <c:crossBetween val="midCat"/>
      </c:valAx>
      <c:valAx>
        <c:axId val="3275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5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BST!$C$2</c:f>
              <c:strCache>
                <c:ptCount val="1"/>
                <c:pt idx="0">
                  <c:v>Dodawanie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BST!$C$4:$C$8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BST!$D$4:$D$8</c:f>
              <c:numCache>
                <c:formatCode>0.0000000000</c:formatCode>
                <c:ptCount val="5"/>
                <c:pt idx="0">
                  <c:v>1.95010649E-2</c:v>
                </c:pt>
                <c:pt idx="1">
                  <c:v>4.9447436900000002E-2</c:v>
                </c:pt>
                <c:pt idx="2">
                  <c:v>0.2626840808</c:v>
                </c:pt>
                <c:pt idx="3">
                  <c:v>0.72013011240000002</c:v>
                </c:pt>
                <c:pt idx="4">
                  <c:v>1.8041425946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86248"/>
        <c:axId val="331785856"/>
      </c:scatterChart>
      <c:valAx>
        <c:axId val="3317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</a:t>
                </a:r>
                <a:r>
                  <a:rPr lang="pl-PL" baseline="0"/>
                  <a:t>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1785856"/>
        <c:crosses val="autoZero"/>
        <c:crossBetween val="midCat"/>
      </c:valAx>
      <c:valAx>
        <c:axId val="331785856"/>
        <c:scaling>
          <c:orientation val="minMax"/>
          <c:max val="1.8049999999999999"/>
          <c:min val="1.9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17862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BST!$I$4:$I$8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BST!$J$4:$J$8</c:f>
              <c:numCache>
                <c:formatCode>0.0000000000</c:formatCode>
                <c:ptCount val="5"/>
                <c:pt idx="0">
                  <c:v>2.08136365E-2</c:v>
                </c:pt>
                <c:pt idx="1">
                  <c:v>4.5217600699999999E-2</c:v>
                </c:pt>
                <c:pt idx="2">
                  <c:v>0.13043014850000001</c:v>
                </c:pt>
                <c:pt idx="3">
                  <c:v>0.3801858917</c:v>
                </c:pt>
                <c:pt idx="4">
                  <c:v>0.94640759990000001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23504"/>
        <c:axId val="278823112"/>
      </c:scatterChart>
      <c:valAx>
        <c:axId val="2788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823112"/>
        <c:crosses val="autoZero"/>
        <c:crossBetween val="midCat"/>
      </c:valAx>
      <c:valAx>
        <c:axId val="278823112"/>
        <c:scaling>
          <c:orientation val="minMax"/>
          <c:max val="0.96000000000000008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82350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Tablica!$C$11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Tablica!$B$12:$B$16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Tablica!$C$12:$C$16</c:f>
              <c:numCache>
                <c:formatCode>General</c:formatCode>
                <c:ptCount val="5"/>
                <c:pt idx="0">
                  <c:v>4.4000000000000002E-4</c:v>
                </c:pt>
                <c:pt idx="1">
                  <c:v>4.84E-4</c:v>
                </c:pt>
                <c:pt idx="2">
                  <c:v>5.3600000000000002E-4</c:v>
                </c:pt>
                <c:pt idx="3">
                  <c:v>5.8200000000000005E-4</c:v>
                </c:pt>
                <c:pt idx="4">
                  <c:v>6.0099999999999997E-4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75680"/>
        <c:axId val="278369800"/>
      </c:scatterChart>
      <c:valAx>
        <c:axId val="2783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69800"/>
        <c:crosses val="autoZero"/>
        <c:crossBetween val="midCat"/>
      </c:valAx>
      <c:valAx>
        <c:axId val="2783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BST!$N$4:$N$8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BST!$O$4:$O$8</c:f>
              <c:numCache>
                <c:formatCode>0.0000000000</c:formatCode>
                <c:ptCount val="5"/>
                <c:pt idx="0">
                  <c:v>1.8356270000000001E-4</c:v>
                </c:pt>
                <c:pt idx="1">
                  <c:v>1.18428E-5</c:v>
                </c:pt>
                <c:pt idx="2">
                  <c:v>1.18428E-5</c:v>
                </c:pt>
                <c:pt idx="3">
                  <c:v>1.3816500000000001E-5</c:v>
                </c:pt>
                <c:pt idx="4">
                  <c:v>1.97379E-5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64192"/>
        <c:axId val="390360664"/>
      </c:scatterChart>
      <c:valAx>
        <c:axId val="3903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</a:t>
                </a:r>
                <a:r>
                  <a:rPr lang="pl-PL" baseline="0"/>
                  <a:t>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360664"/>
        <c:crosses val="autoZero"/>
        <c:crossBetween val="midCat"/>
      </c:valAx>
      <c:valAx>
        <c:axId val="3903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3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4158635575959"/>
          <c:y val="0.15782407407407409"/>
          <c:w val="0.80081395231001529"/>
          <c:h val="0.67591849337308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Tablica!$C$18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Tablica!$B$19:$B$23</c:f>
              <c:numCache>
                <c:formatCode>General</c:formatCode>
                <c:ptCount val="5"/>
                <c:pt idx="0">
                  <c:v>500</c:v>
                </c:pt>
                <c:pt idx="1">
                  <c:v>2450</c:v>
                </c:pt>
                <c:pt idx="2">
                  <c:v>5500</c:v>
                </c:pt>
                <c:pt idx="3">
                  <c:v>9800</c:v>
                </c:pt>
                <c:pt idx="4">
                  <c:v>18500</c:v>
                </c:pt>
              </c:numCache>
            </c:numRef>
          </c:xVal>
          <c:yVal>
            <c:numRef>
              <c:f>Tablica!$C$19:$C$23</c:f>
              <c:numCache>
                <c:formatCode>General</c:formatCode>
                <c:ptCount val="5"/>
                <c:pt idx="0">
                  <c:v>0.18440000000000001</c:v>
                </c:pt>
                <c:pt idx="1">
                  <c:v>0.14760000000000001</c:v>
                </c:pt>
                <c:pt idx="2">
                  <c:v>0.11899999999999999</c:v>
                </c:pt>
                <c:pt idx="3">
                  <c:v>8.5199999999999998E-2</c:v>
                </c:pt>
                <c:pt idx="4">
                  <c:v>3.916E-2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73720"/>
        <c:axId val="278374112"/>
      </c:scatterChart>
      <c:valAx>
        <c:axId val="2783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Elementu</a:t>
                </a:r>
              </a:p>
            </c:rich>
          </c:tx>
          <c:layout>
            <c:manualLayout>
              <c:xMode val="edge"/>
              <c:yMode val="edge"/>
              <c:x val="0.48257033300524932"/>
              <c:y val="0.9316243432124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74112"/>
        <c:crosses val="autoZero"/>
        <c:crossBetween val="midCat"/>
      </c:valAx>
      <c:valAx>
        <c:axId val="278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endParaRPr lang="pl-PL"/>
              </a:p>
            </c:rich>
          </c:tx>
          <c:layout>
            <c:manualLayout>
              <c:xMode val="edge"/>
              <c:yMode val="edge"/>
              <c:x val="1.5444015444015444E-2"/>
              <c:y val="0.4157910469524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7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Tablica!$G$4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Tablica!$F$5:$F$9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Tablica!$G$5:$G$9</c:f>
              <c:numCache>
                <c:formatCode>General</c:formatCode>
                <c:ptCount val="5"/>
                <c:pt idx="0">
                  <c:v>2.2839999999999999E-2</c:v>
                </c:pt>
                <c:pt idx="1">
                  <c:v>3.4860000000000002E-2</c:v>
                </c:pt>
                <c:pt idx="2">
                  <c:v>7.0120000000000002E-2</c:v>
                </c:pt>
                <c:pt idx="3">
                  <c:v>0.11899999999999999</c:v>
                </c:pt>
                <c:pt idx="4">
                  <c:v>0.2208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71368"/>
        <c:axId val="278368232"/>
      </c:scatterChart>
      <c:valAx>
        <c:axId val="27837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68232"/>
        <c:crosses val="autoZero"/>
        <c:crossBetween val="midCat"/>
      </c:valAx>
      <c:valAx>
        <c:axId val="2783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83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Tablica!$G$11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Tablica!$F$12:$F$16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Tablica!$G$12:$G$16</c:f>
              <c:numCache>
                <c:formatCode>General</c:formatCode>
                <c:ptCount val="5"/>
                <c:pt idx="0">
                  <c:v>5.2780000000000004E-4</c:v>
                </c:pt>
                <c:pt idx="1">
                  <c:v>6.2E-4</c:v>
                </c:pt>
                <c:pt idx="2">
                  <c:v>8.386E-4</c:v>
                </c:pt>
                <c:pt idx="3">
                  <c:v>1.0939999999999999E-3</c:v>
                </c:pt>
                <c:pt idx="4">
                  <c:v>1.4599999999999999E-3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01856"/>
        <c:axId val="326902248"/>
      </c:scatterChart>
      <c:valAx>
        <c:axId val="3269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2248"/>
        <c:crosses val="autoZero"/>
        <c:crossBetween val="midCat"/>
      </c:valAx>
      <c:valAx>
        <c:axId val="3269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Tablica!$G$18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Tablica!$F$19:$F$23</c:f>
              <c:numCache>
                <c:formatCode>General</c:formatCode>
                <c:ptCount val="5"/>
                <c:pt idx="0">
                  <c:v>500</c:v>
                </c:pt>
                <c:pt idx="1">
                  <c:v>2450</c:v>
                </c:pt>
                <c:pt idx="2">
                  <c:v>5500</c:v>
                </c:pt>
                <c:pt idx="3">
                  <c:v>9800</c:v>
                </c:pt>
                <c:pt idx="4">
                  <c:v>18500</c:v>
                </c:pt>
              </c:numCache>
            </c:numRef>
          </c:xVal>
          <c:yVal>
            <c:numRef>
              <c:f>Tablica!$G$19:$G$23</c:f>
              <c:numCache>
                <c:formatCode>General</c:formatCode>
                <c:ptCount val="5"/>
                <c:pt idx="0">
                  <c:v>5.2479999999999999E-2</c:v>
                </c:pt>
                <c:pt idx="1">
                  <c:v>5.1720000000000002E-2</c:v>
                </c:pt>
                <c:pt idx="2">
                  <c:v>4.0939999999999997E-2</c:v>
                </c:pt>
                <c:pt idx="3">
                  <c:v>3.2239999999999998E-2</c:v>
                </c:pt>
                <c:pt idx="4">
                  <c:v>4.4400000000000004E-3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03032"/>
        <c:axId val="326906560"/>
      </c:scatterChart>
      <c:valAx>
        <c:axId val="3269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Nr Elementu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6560"/>
        <c:crosses val="autoZero"/>
        <c:crossBetween val="midCat"/>
      </c:valAx>
      <c:valAx>
        <c:axId val="3269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Tablica!$K$4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Tablica!$J$5:$J$9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Tablica!$K$5:$K$9</c:f>
              <c:numCache>
                <c:formatCode>General</c:formatCode>
                <c:ptCount val="5"/>
                <c:pt idx="0">
                  <c:v>2.8540000000000002E-3</c:v>
                </c:pt>
                <c:pt idx="1">
                  <c:v>3.2499999999999999E-3</c:v>
                </c:pt>
                <c:pt idx="2">
                  <c:v>4.0540000000000003E-3</c:v>
                </c:pt>
                <c:pt idx="3">
                  <c:v>3.712E-3</c:v>
                </c:pt>
                <c:pt idx="4">
                  <c:v>5.7759999999999999E-3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04992"/>
        <c:axId val="326908520"/>
      </c:scatterChart>
      <c:valAx>
        <c:axId val="3269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8520"/>
        <c:crosses val="autoZero"/>
        <c:crossBetween val="midCat"/>
      </c:valAx>
      <c:valAx>
        <c:axId val="3269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Lista!$C$4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Lista!$C$5:$C$9</c:f>
              <c:numCache>
                <c:formatCode>General</c:formatCode>
                <c:ptCount val="5"/>
                <c:pt idx="0">
                  <c:v>3.5660000000000002E-3</c:v>
                </c:pt>
                <c:pt idx="1">
                  <c:v>2.7749999999999997E-3</c:v>
                </c:pt>
                <c:pt idx="2">
                  <c:v>3.388E-3</c:v>
                </c:pt>
                <c:pt idx="3">
                  <c:v>2.63E-3</c:v>
                </c:pt>
                <c:pt idx="4">
                  <c:v>3.0379999999999999E-3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05776"/>
        <c:axId val="326907736"/>
      </c:scatterChart>
      <c:valAx>
        <c:axId val="3269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7736"/>
        <c:crosses val="autoZero"/>
        <c:crossBetween val="midCat"/>
      </c:valAx>
      <c:valAx>
        <c:axId val="3269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Lista!$C$11</c:f>
              <c:strCache>
                <c:ptCount val="1"/>
                <c:pt idx="0">
                  <c:v>Średni czas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Lista!$B$12:$B$16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Lista!$C$12:$C$16</c:f>
              <c:numCache>
                <c:formatCode>General</c:formatCode>
                <c:ptCount val="5"/>
                <c:pt idx="0">
                  <c:v>3.2740000000000004E-3</c:v>
                </c:pt>
                <c:pt idx="1">
                  <c:v>2.5119999999999999E-3</c:v>
                </c:pt>
                <c:pt idx="2">
                  <c:v>3.4480000000000005E-3</c:v>
                </c:pt>
                <c:pt idx="3">
                  <c:v>2.9220000000000001E-3</c:v>
                </c:pt>
                <c:pt idx="4">
                  <c:v>2.98E-3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03424"/>
        <c:axId val="326906952"/>
      </c:scatterChart>
      <c:valAx>
        <c:axId val="326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L.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6952"/>
        <c:crosses val="autoZero"/>
        <c:crossBetween val="midCat"/>
      </c:valAx>
      <c:valAx>
        <c:axId val="3269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9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14287</xdr:rowOff>
    </xdr:from>
    <xdr:to>
      <xdr:col>3</xdr:col>
      <xdr:colOff>533400</xdr:colOff>
      <xdr:row>38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38</xdr:row>
      <xdr:rowOff>166687</xdr:rowOff>
    </xdr:from>
    <xdr:to>
      <xdr:col>3</xdr:col>
      <xdr:colOff>542925</xdr:colOff>
      <xdr:row>53</xdr:row>
      <xdr:rowOff>52387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53</xdr:row>
      <xdr:rowOff>119061</xdr:rowOff>
    </xdr:from>
    <xdr:to>
      <xdr:col>4</xdr:col>
      <xdr:colOff>276225</xdr:colOff>
      <xdr:row>68</xdr:row>
      <xdr:rowOff>85724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24</xdr:row>
      <xdr:rowOff>14287</xdr:rowOff>
    </xdr:from>
    <xdr:to>
      <xdr:col>8</xdr:col>
      <xdr:colOff>28575</xdr:colOff>
      <xdr:row>38</xdr:row>
      <xdr:rowOff>90487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38</xdr:row>
      <xdr:rowOff>166687</xdr:rowOff>
    </xdr:from>
    <xdr:to>
      <xdr:col>8</xdr:col>
      <xdr:colOff>38100</xdr:colOff>
      <xdr:row>53</xdr:row>
      <xdr:rowOff>52387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457200</xdr:colOff>
      <xdr:row>53</xdr:row>
      <xdr:rowOff>157162</xdr:rowOff>
    </xdr:from>
    <xdr:to>
      <xdr:col>8</xdr:col>
      <xdr:colOff>476250</xdr:colOff>
      <xdr:row>68</xdr:row>
      <xdr:rowOff>42862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9</xdr:row>
      <xdr:rowOff>157162</xdr:rowOff>
    </xdr:from>
    <xdr:to>
      <xdr:col>12</xdr:col>
      <xdr:colOff>19050</xdr:colOff>
      <xdr:row>24</xdr:row>
      <xdr:rowOff>42862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147637</xdr:rowOff>
    </xdr:from>
    <xdr:to>
      <xdr:col>3</xdr:col>
      <xdr:colOff>590550</xdr:colOff>
      <xdr:row>38</xdr:row>
      <xdr:rowOff>33337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38</xdr:row>
      <xdr:rowOff>185737</xdr:rowOff>
    </xdr:from>
    <xdr:to>
      <xdr:col>4</xdr:col>
      <xdr:colOff>9525</xdr:colOff>
      <xdr:row>53</xdr:row>
      <xdr:rowOff>71437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14287</xdr:rowOff>
    </xdr:from>
    <xdr:to>
      <xdr:col>3</xdr:col>
      <xdr:colOff>533400</xdr:colOff>
      <xdr:row>68</xdr:row>
      <xdr:rowOff>90487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23</xdr:row>
      <xdr:rowOff>119062</xdr:rowOff>
    </xdr:from>
    <xdr:to>
      <xdr:col>7</xdr:col>
      <xdr:colOff>200025</xdr:colOff>
      <xdr:row>38</xdr:row>
      <xdr:rowOff>4762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123825</xdr:colOff>
      <xdr:row>38</xdr:row>
      <xdr:rowOff>166687</xdr:rowOff>
    </xdr:from>
    <xdr:to>
      <xdr:col>7</xdr:col>
      <xdr:colOff>200025</xdr:colOff>
      <xdr:row>53</xdr:row>
      <xdr:rowOff>52387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142875</xdr:colOff>
      <xdr:row>54</xdr:row>
      <xdr:rowOff>14287</xdr:rowOff>
    </xdr:from>
    <xdr:to>
      <xdr:col>7</xdr:col>
      <xdr:colOff>219075</xdr:colOff>
      <xdr:row>68</xdr:row>
      <xdr:rowOff>90487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9</xdr:row>
      <xdr:rowOff>176212</xdr:rowOff>
    </xdr:from>
    <xdr:to>
      <xdr:col>11</xdr:col>
      <xdr:colOff>114300</xdr:colOff>
      <xdr:row>24</xdr:row>
      <xdr:rowOff>61912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914400</xdr:colOff>
      <xdr:row>9</xdr:row>
      <xdr:rowOff>4762</xdr:rowOff>
    </xdr:from>
    <xdr:to>
      <xdr:col>15</xdr:col>
      <xdr:colOff>57150</xdr:colOff>
      <xdr:row>23</xdr:row>
      <xdr:rowOff>80962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8</xdr:row>
      <xdr:rowOff>185737</xdr:rowOff>
    </xdr:from>
    <xdr:to>
      <xdr:col>9</xdr:col>
      <xdr:colOff>714375</xdr:colOff>
      <xdr:row>23</xdr:row>
      <xdr:rowOff>71437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4762</xdr:rowOff>
    </xdr:from>
    <xdr:to>
      <xdr:col>5</xdr:col>
      <xdr:colOff>238125</xdr:colOff>
      <xdr:row>23</xdr:row>
      <xdr:rowOff>80962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6</xdr:col>
      <xdr:colOff>47625</xdr:colOff>
      <xdr:row>23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9</xdr:row>
      <xdr:rowOff>14287</xdr:rowOff>
    </xdr:from>
    <xdr:to>
      <xdr:col>12</xdr:col>
      <xdr:colOff>123825</xdr:colOff>
      <xdr:row>23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8</xdr:row>
      <xdr:rowOff>100012</xdr:rowOff>
    </xdr:from>
    <xdr:to>
      <xdr:col>18</xdr:col>
      <xdr:colOff>123825</xdr:colOff>
      <xdr:row>22</xdr:row>
      <xdr:rowOff>176212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1" sqref="A11:C16"/>
    </sheetView>
  </sheetViews>
  <sheetFormatPr defaultRowHeight="15" x14ac:dyDescent="0.25"/>
  <cols>
    <col min="1" max="1" width="5.5703125" customWidth="1"/>
    <col min="2" max="2" width="25.7109375" customWidth="1"/>
    <col min="3" max="3" width="29.42578125" customWidth="1"/>
    <col min="6" max="6" width="23.85546875" customWidth="1"/>
    <col min="7" max="7" width="26.140625" customWidth="1"/>
    <col min="10" max="10" width="23.5703125" customWidth="1"/>
    <col min="11" max="11" width="28.42578125" customWidth="1"/>
  </cols>
  <sheetData>
    <row r="1" spans="1:11" x14ac:dyDescent="0.25">
      <c r="A1" s="7" t="s">
        <v>1</v>
      </c>
      <c r="B1" s="7"/>
      <c r="C1" s="7"/>
      <c r="E1" s="7" t="s">
        <v>7</v>
      </c>
      <c r="F1" s="7"/>
      <c r="G1" s="7"/>
      <c r="I1" s="7" t="s">
        <v>8</v>
      </c>
      <c r="J1" s="7"/>
      <c r="K1" s="7"/>
    </row>
    <row r="3" spans="1:11" x14ac:dyDescent="0.25">
      <c r="A3" s="9" t="s">
        <v>2</v>
      </c>
      <c r="B3" s="9"/>
      <c r="E3" s="7" t="s">
        <v>2</v>
      </c>
      <c r="F3" s="7"/>
    </row>
    <row r="4" spans="1:11" x14ac:dyDescent="0.25">
      <c r="A4" s="2" t="s">
        <v>3</v>
      </c>
      <c r="B4" s="2" t="s">
        <v>4</v>
      </c>
      <c r="C4" s="2" t="s">
        <v>9</v>
      </c>
      <c r="E4" s="2" t="s">
        <v>3</v>
      </c>
      <c r="F4" s="2" t="s">
        <v>4</v>
      </c>
      <c r="G4" s="2" t="s">
        <v>9</v>
      </c>
      <c r="I4" s="2" t="s">
        <v>3</v>
      </c>
      <c r="J4" s="2" t="s">
        <v>4</v>
      </c>
      <c r="K4" s="2" t="s">
        <v>9</v>
      </c>
    </row>
    <row r="5" spans="1:11" x14ac:dyDescent="0.25">
      <c r="A5" s="5">
        <v>1</v>
      </c>
      <c r="B5" s="4">
        <v>1000</v>
      </c>
      <c r="C5" s="6">
        <v>1.6639999999999999E-2</v>
      </c>
      <c r="E5" s="5">
        <v>1</v>
      </c>
      <c r="F5" s="4">
        <v>1000</v>
      </c>
      <c r="G5" s="1">
        <v>2.2839999999999999E-2</v>
      </c>
      <c r="I5" s="5">
        <v>1</v>
      </c>
      <c r="J5" s="4">
        <v>1000</v>
      </c>
      <c r="K5" s="1">
        <v>2.8540000000000002E-3</v>
      </c>
    </row>
    <row r="6" spans="1:11" x14ac:dyDescent="0.25">
      <c r="A6" s="5">
        <v>2</v>
      </c>
      <c r="B6" s="4">
        <v>2000</v>
      </c>
      <c r="C6" s="6">
        <v>2.4379999999999999E-2</v>
      </c>
      <c r="E6" s="5">
        <v>2</v>
      </c>
      <c r="F6" s="4">
        <v>2000</v>
      </c>
      <c r="G6" s="1">
        <v>3.4860000000000002E-2</v>
      </c>
      <c r="I6" s="5">
        <v>2</v>
      </c>
      <c r="J6" s="4">
        <v>2000</v>
      </c>
      <c r="K6" s="1">
        <v>3.2499999999999999E-3</v>
      </c>
    </row>
    <row r="7" spans="1:11" x14ac:dyDescent="0.25">
      <c r="A7" s="5">
        <v>3</v>
      </c>
      <c r="B7" s="4">
        <v>5000</v>
      </c>
      <c r="C7" s="6">
        <v>5.6099999999999997E-2</v>
      </c>
      <c r="E7" s="5">
        <v>3</v>
      </c>
      <c r="F7" s="4">
        <v>5000</v>
      </c>
      <c r="G7" s="1">
        <v>7.0120000000000002E-2</v>
      </c>
      <c r="I7" s="5">
        <v>3</v>
      </c>
      <c r="J7" s="4">
        <v>5000</v>
      </c>
      <c r="K7" s="1">
        <v>4.0540000000000003E-3</v>
      </c>
    </row>
    <row r="8" spans="1:11" x14ac:dyDescent="0.25">
      <c r="A8" s="5">
        <v>4</v>
      </c>
      <c r="B8" s="4">
        <v>10000</v>
      </c>
      <c r="C8" s="6">
        <v>0.1208</v>
      </c>
      <c r="E8" s="5">
        <v>4</v>
      </c>
      <c r="F8" s="4">
        <v>10000</v>
      </c>
      <c r="G8" s="1">
        <v>0.11899999999999999</v>
      </c>
      <c r="I8" s="5">
        <v>4</v>
      </c>
      <c r="J8" s="4">
        <v>10000</v>
      </c>
      <c r="K8" s="1">
        <v>3.712E-3</v>
      </c>
    </row>
    <row r="9" spans="1:11" x14ac:dyDescent="0.25">
      <c r="A9" s="5">
        <v>5</v>
      </c>
      <c r="B9" s="4">
        <v>20000</v>
      </c>
      <c r="C9" s="6">
        <v>0.20319999999999999</v>
      </c>
      <c r="E9" s="5">
        <v>5</v>
      </c>
      <c r="F9" s="4">
        <v>20000</v>
      </c>
      <c r="G9" s="1">
        <v>0.2208</v>
      </c>
      <c r="I9" s="5">
        <v>5</v>
      </c>
      <c r="J9" s="4">
        <v>20000</v>
      </c>
      <c r="K9" s="1">
        <v>5.7759999999999999E-3</v>
      </c>
    </row>
    <row r="10" spans="1:11" x14ac:dyDescent="0.25">
      <c r="A10" s="8" t="s">
        <v>5</v>
      </c>
      <c r="B10" s="8"/>
      <c r="E10" s="10" t="s">
        <v>5</v>
      </c>
      <c r="F10" s="10"/>
    </row>
    <row r="11" spans="1:11" x14ac:dyDescent="0.25">
      <c r="A11" s="2" t="s">
        <v>3</v>
      </c>
      <c r="B11" s="2" t="s">
        <v>4</v>
      </c>
      <c r="C11" s="2" t="s">
        <v>9</v>
      </c>
      <c r="E11" s="2" t="s">
        <v>3</v>
      </c>
      <c r="F11" s="2" t="s">
        <v>4</v>
      </c>
      <c r="G11" s="2" t="s">
        <v>9</v>
      </c>
    </row>
    <row r="12" spans="1:11" x14ac:dyDescent="0.25">
      <c r="A12" s="5">
        <v>1</v>
      </c>
      <c r="B12" s="1">
        <v>1000</v>
      </c>
      <c r="C12" s="1">
        <v>4.4000000000000002E-4</v>
      </c>
      <c r="D12">
        <f>(0.000585+0.000292)/2</f>
        <v>4.3849999999999998E-4</v>
      </c>
      <c r="E12" s="5">
        <v>1</v>
      </c>
      <c r="F12" s="4">
        <v>1000</v>
      </c>
      <c r="G12" s="1">
        <v>5.2780000000000004E-4</v>
      </c>
    </row>
    <row r="13" spans="1:11" x14ac:dyDescent="0.25">
      <c r="A13" s="5">
        <v>2</v>
      </c>
      <c r="B13" s="1">
        <v>2000</v>
      </c>
      <c r="C13" s="1">
        <v>4.84E-4</v>
      </c>
      <c r="D13">
        <f>(0.000585+0.000877)/2</f>
        <v>7.3099999999999999E-4</v>
      </c>
      <c r="E13" s="5">
        <v>2</v>
      </c>
      <c r="F13" s="4">
        <v>2000</v>
      </c>
      <c r="G13" s="1">
        <v>6.2E-4</v>
      </c>
    </row>
    <row r="14" spans="1:11" x14ac:dyDescent="0.25">
      <c r="A14" s="5">
        <v>3</v>
      </c>
      <c r="B14" s="1">
        <v>5000</v>
      </c>
      <c r="C14" s="1">
        <v>5.3600000000000002E-4</v>
      </c>
      <c r="D14">
        <f>(0.000877+0.000292)/2</f>
        <v>5.8449999999999995E-4</v>
      </c>
      <c r="E14" s="5">
        <v>3</v>
      </c>
      <c r="F14" s="4">
        <v>5000</v>
      </c>
      <c r="G14" s="1">
        <v>8.386E-4</v>
      </c>
    </row>
    <row r="15" spans="1:11" x14ac:dyDescent="0.25">
      <c r="A15" s="5">
        <v>4</v>
      </c>
      <c r="B15" s="1">
        <v>10000</v>
      </c>
      <c r="C15" s="1">
        <v>5.8200000000000005E-4</v>
      </c>
      <c r="E15" s="5">
        <v>4</v>
      </c>
      <c r="F15" s="4">
        <v>10000</v>
      </c>
      <c r="G15" s="1">
        <v>1.0939999999999999E-3</v>
      </c>
    </row>
    <row r="16" spans="1:11" x14ac:dyDescent="0.25">
      <c r="A16" s="5">
        <v>5</v>
      </c>
      <c r="B16" s="1">
        <v>20000</v>
      </c>
      <c r="C16" s="1">
        <v>6.0099999999999997E-4</v>
      </c>
      <c r="E16" s="5">
        <v>5</v>
      </c>
      <c r="F16" s="4">
        <v>20000</v>
      </c>
      <c r="G16" s="1">
        <v>1.4599999999999999E-3</v>
      </c>
    </row>
    <row r="17" spans="1:7" x14ac:dyDescent="0.25">
      <c r="A17" s="8" t="s">
        <v>11</v>
      </c>
      <c r="B17" s="8"/>
      <c r="E17" s="8" t="s">
        <v>10</v>
      </c>
      <c r="F17" s="8"/>
    </row>
    <row r="18" spans="1:7" x14ac:dyDescent="0.25">
      <c r="A18" s="2" t="s">
        <v>3</v>
      </c>
      <c r="B18" s="2" t="s">
        <v>6</v>
      </c>
      <c r="C18" s="2" t="s">
        <v>9</v>
      </c>
      <c r="E18" s="2" t="s">
        <v>3</v>
      </c>
      <c r="F18" s="2" t="s">
        <v>6</v>
      </c>
      <c r="G18" s="2" t="s">
        <v>9</v>
      </c>
    </row>
    <row r="19" spans="1:7" x14ac:dyDescent="0.25">
      <c r="A19" s="5">
        <v>1</v>
      </c>
      <c r="B19" s="1">
        <v>500</v>
      </c>
      <c r="C19" s="1">
        <v>0.18440000000000001</v>
      </c>
      <c r="E19" s="5">
        <v>1</v>
      </c>
      <c r="F19" s="1">
        <v>500</v>
      </c>
      <c r="G19" s="1">
        <v>5.2479999999999999E-2</v>
      </c>
    </row>
    <row r="20" spans="1:7" x14ac:dyDescent="0.25">
      <c r="A20" s="5">
        <v>2</v>
      </c>
      <c r="B20" s="1">
        <v>2450</v>
      </c>
      <c r="C20" s="1">
        <v>0.14760000000000001</v>
      </c>
      <c r="E20" s="5">
        <v>2</v>
      </c>
      <c r="F20" s="1">
        <v>2450</v>
      </c>
      <c r="G20" s="1">
        <v>5.1720000000000002E-2</v>
      </c>
    </row>
    <row r="21" spans="1:7" x14ac:dyDescent="0.25">
      <c r="A21" s="5">
        <v>3</v>
      </c>
      <c r="B21" s="1">
        <v>5500</v>
      </c>
      <c r="C21" s="1">
        <v>0.11899999999999999</v>
      </c>
      <c r="E21" s="5">
        <v>3</v>
      </c>
      <c r="F21" s="1">
        <v>5500</v>
      </c>
      <c r="G21" s="1">
        <v>4.0939999999999997E-2</v>
      </c>
    </row>
    <row r="22" spans="1:7" x14ac:dyDescent="0.25">
      <c r="A22" s="5">
        <v>4</v>
      </c>
      <c r="B22" s="1">
        <v>9800</v>
      </c>
      <c r="C22" s="1">
        <v>8.5199999999999998E-2</v>
      </c>
      <c r="E22" s="5">
        <v>4</v>
      </c>
      <c r="F22" s="1">
        <v>9800</v>
      </c>
      <c r="G22" s="1">
        <v>3.2239999999999998E-2</v>
      </c>
    </row>
    <row r="23" spans="1:7" x14ac:dyDescent="0.25">
      <c r="A23" s="5">
        <v>5</v>
      </c>
      <c r="B23" s="1">
        <v>18500</v>
      </c>
      <c r="C23" s="3">
        <v>3.916E-2</v>
      </c>
      <c r="E23" s="5">
        <v>5</v>
      </c>
      <c r="F23" s="1">
        <v>18500</v>
      </c>
      <c r="G23" s="1">
        <v>4.4400000000000004E-3</v>
      </c>
    </row>
  </sheetData>
  <mergeCells count="9">
    <mergeCell ref="I1:K1"/>
    <mergeCell ref="A1:C1"/>
    <mergeCell ref="A10:B10"/>
    <mergeCell ref="A3:B3"/>
    <mergeCell ref="A17:B17"/>
    <mergeCell ref="E1:G1"/>
    <mergeCell ref="E3:F3"/>
    <mergeCell ref="E10:F10"/>
    <mergeCell ref="E17:F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12" workbookViewId="0">
      <selection activeCell="B19" sqref="B19:B23"/>
    </sheetView>
  </sheetViews>
  <sheetFormatPr defaultRowHeight="15" x14ac:dyDescent="0.25"/>
  <cols>
    <col min="2" max="2" width="26.85546875" customWidth="1"/>
    <col min="3" max="3" width="24.5703125" customWidth="1"/>
    <col min="6" max="6" width="32.7109375" customWidth="1"/>
    <col min="7" max="7" width="25.5703125" customWidth="1"/>
    <col min="8" max="8" width="13.7109375" customWidth="1"/>
    <col min="10" max="10" width="20.7109375" customWidth="1"/>
    <col min="11" max="11" width="31.5703125" customWidth="1"/>
  </cols>
  <sheetData>
    <row r="1" spans="1:11" x14ac:dyDescent="0.25">
      <c r="A1" s="7" t="s">
        <v>1</v>
      </c>
      <c r="B1" s="7"/>
      <c r="C1" s="7"/>
      <c r="E1" s="7" t="s">
        <v>7</v>
      </c>
      <c r="F1" s="7"/>
      <c r="G1" s="7"/>
      <c r="I1" s="7" t="s">
        <v>8</v>
      </c>
      <c r="J1" s="7"/>
      <c r="K1" s="7"/>
    </row>
    <row r="3" spans="1:11" x14ac:dyDescent="0.25">
      <c r="A3" s="9" t="s">
        <v>2</v>
      </c>
      <c r="B3" s="9"/>
      <c r="E3" s="7" t="s">
        <v>2</v>
      </c>
      <c r="F3" s="7"/>
    </row>
    <row r="4" spans="1:11" x14ac:dyDescent="0.25">
      <c r="A4" s="2" t="s">
        <v>3</v>
      </c>
      <c r="B4" s="2" t="s">
        <v>4</v>
      </c>
      <c r="C4" s="2" t="s">
        <v>9</v>
      </c>
      <c r="E4" s="2" t="s">
        <v>3</v>
      </c>
      <c r="F4" s="2" t="s">
        <v>4</v>
      </c>
      <c r="G4" s="2" t="s">
        <v>9</v>
      </c>
      <c r="I4" s="2" t="s">
        <v>3</v>
      </c>
      <c r="J4" s="2" t="s">
        <v>4</v>
      </c>
      <c r="K4" s="2" t="s">
        <v>9</v>
      </c>
    </row>
    <row r="5" spans="1:11" x14ac:dyDescent="0.25">
      <c r="A5" s="5">
        <v>1</v>
      </c>
      <c r="B5" s="4">
        <v>1000</v>
      </c>
      <c r="C5" s="1">
        <v>3.5660000000000002E-3</v>
      </c>
      <c r="E5" s="5">
        <v>1</v>
      </c>
      <c r="F5" s="4">
        <v>1000</v>
      </c>
      <c r="G5" s="1">
        <f>(0.000877+0.000877+0.00146+0.00117+0.000585)/5</f>
        <v>9.9379999999999998E-4</v>
      </c>
      <c r="I5" s="5">
        <v>1</v>
      </c>
      <c r="J5" s="4">
        <v>1000</v>
      </c>
      <c r="K5" s="1">
        <f>(0.0482+0.0341+0.0763+0.0112+0.0248)/5</f>
        <v>3.8919999999999996E-2</v>
      </c>
    </row>
    <row r="6" spans="1:11" x14ac:dyDescent="0.25">
      <c r="A6" s="5">
        <v>2</v>
      </c>
      <c r="B6" s="4">
        <v>2000</v>
      </c>
      <c r="C6" s="1">
        <f>(0.00292+0.00321+0.00292+0.00263+0.00263+0.00234)/6</f>
        <v>2.7749999999999997E-3</v>
      </c>
      <c r="E6" s="5">
        <v>2</v>
      </c>
      <c r="F6" s="4">
        <v>2000</v>
      </c>
      <c r="G6" s="1">
        <f>((0.00117+0.00146+0.00117+0.00117+0.000585)/5)</f>
        <v>1.1110000000000002E-3</v>
      </c>
      <c r="I6" s="5">
        <v>2</v>
      </c>
      <c r="J6" s="4">
        <v>2000</v>
      </c>
      <c r="K6" s="1">
        <f>(0.0728+0.0833+0.00848+0.0254+0.0602)/5</f>
        <v>5.0036000000000004E-2</v>
      </c>
    </row>
    <row r="7" spans="1:11" x14ac:dyDescent="0.25">
      <c r="A7" s="5">
        <v>3</v>
      </c>
      <c r="B7" s="4">
        <v>5000</v>
      </c>
      <c r="C7" s="1">
        <f>(0.00409+0.00321+0.00292+0.00351+0.00321)/5</f>
        <v>3.388E-3</v>
      </c>
      <c r="E7" s="5">
        <v>3</v>
      </c>
      <c r="F7" s="4">
        <v>5000</v>
      </c>
      <c r="G7" s="1">
        <f>(0.000877+0.00146+0.000585+0.000585+0.00117)/5</f>
        <v>9.3539999999999997E-4</v>
      </c>
      <c r="I7" s="5">
        <v>3</v>
      </c>
      <c r="J7" s="4">
        <v>5000</v>
      </c>
      <c r="K7" s="1">
        <f>(0.0076+0.0626+0.0479+0.0734+0.0497)/5</f>
        <v>4.8239999999999998E-2</v>
      </c>
    </row>
    <row r="8" spans="1:11" x14ac:dyDescent="0.25">
      <c r="A8" s="5">
        <v>4</v>
      </c>
      <c r="B8" s="4">
        <v>10000</v>
      </c>
      <c r="C8" s="1">
        <f>(0.00321+0.00234+0.00263+0.00234+0.00263)/5</f>
        <v>2.63E-3</v>
      </c>
      <c r="E8" s="5">
        <v>4</v>
      </c>
      <c r="F8" s="4">
        <v>10000</v>
      </c>
      <c r="G8" s="1">
        <f>(0.00146+0.000877+0.000585+0.000877+0.000585)/5</f>
        <v>8.7679999999999985E-4</v>
      </c>
      <c r="I8" s="5">
        <v>4</v>
      </c>
      <c r="J8" s="4">
        <v>10000</v>
      </c>
      <c r="K8" s="1">
        <f>(0.0304+0.217+0.0403+0.0169+0.285)/5</f>
        <v>0.11791999999999998</v>
      </c>
    </row>
    <row r="9" spans="1:11" x14ac:dyDescent="0.25">
      <c r="A9" s="5">
        <v>5</v>
      </c>
      <c r="B9" s="4">
        <v>20000</v>
      </c>
      <c r="C9" s="1">
        <f>(0.00292+0.00263+0.00263+0.00292+0.00409)/5</f>
        <v>3.0379999999999999E-3</v>
      </c>
      <c r="E9" s="5">
        <v>5</v>
      </c>
      <c r="F9" s="4">
        <v>20000</v>
      </c>
      <c r="G9" s="1">
        <f>(0.00146+0.00146+0.000877+0.000877+0.00117)/5</f>
        <v>1.1688E-3</v>
      </c>
      <c r="I9" s="5">
        <v>5</v>
      </c>
      <c r="J9" s="4">
        <v>20000</v>
      </c>
      <c r="K9" s="1">
        <f>(0.0453+0.0906+0.277+0.155+0.0904)/5</f>
        <v>0.13166000000000003</v>
      </c>
    </row>
    <row r="10" spans="1:11" x14ac:dyDescent="0.25">
      <c r="A10" s="8" t="s">
        <v>5</v>
      </c>
      <c r="B10" s="8"/>
      <c r="E10" s="10" t="s">
        <v>5</v>
      </c>
      <c r="F10" s="10"/>
    </row>
    <row r="11" spans="1:11" x14ac:dyDescent="0.25">
      <c r="A11" s="2" t="s">
        <v>3</v>
      </c>
      <c r="B11" s="2" t="s">
        <v>4</v>
      </c>
      <c r="C11" s="2" t="s">
        <v>9</v>
      </c>
      <c r="E11" s="2" t="s">
        <v>3</v>
      </c>
      <c r="F11" s="2" t="s">
        <v>4</v>
      </c>
      <c r="G11" s="2" t="s">
        <v>9</v>
      </c>
    </row>
    <row r="12" spans="1:11" x14ac:dyDescent="0.25">
      <c r="A12" s="5">
        <v>1</v>
      </c>
      <c r="B12" s="1">
        <v>1000</v>
      </c>
      <c r="C12" s="1">
        <f>(0.00351+0.00321+0.00263+0.00234+0.00468)/5</f>
        <v>3.2740000000000004E-3</v>
      </c>
      <c r="E12" s="5">
        <v>1</v>
      </c>
      <c r="F12" s="4">
        <v>1000</v>
      </c>
      <c r="G12" s="1">
        <f>(0.000292+0.000877+0.000585+0.00146+0.00117)/5</f>
        <v>8.7679999999999995E-4</v>
      </c>
    </row>
    <row r="13" spans="1:11" x14ac:dyDescent="0.25">
      <c r="A13" s="5">
        <v>2</v>
      </c>
      <c r="B13" s="1">
        <v>2000</v>
      </c>
      <c r="C13" s="1">
        <f>(0.00263+0.00292+0.00263+0.00175+0.00263)/5</f>
        <v>2.5119999999999999E-3</v>
      </c>
      <c r="E13" s="5">
        <v>2</v>
      </c>
      <c r="F13" s="4">
        <v>2000</v>
      </c>
      <c r="G13" s="1">
        <f>(0.00117+0.0008777+0.00146+0.00146+0.000877)/5</f>
        <v>1.16894E-3</v>
      </c>
    </row>
    <row r="14" spans="1:11" x14ac:dyDescent="0.25">
      <c r="A14" s="5">
        <v>3</v>
      </c>
      <c r="B14" s="1">
        <v>5000</v>
      </c>
      <c r="C14" s="1">
        <f>(0.00438+0.00351+0.00351+0.00321+0.00263)/5</f>
        <v>3.4480000000000005E-3</v>
      </c>
      <c r="E14" s="5">
        <v>3</v>
      </c>
      <c r="F14" s="4">
        <v>5000</v>
      </c>
      <c r="G14" s="1">
        <f>(0.000292+0.000877+0.000877+0.000877+0.00204)/5</f>
        <v>9.9260000000000017E-4</v>
      </c>
    </row>
    <row r="15" spans="1:11" x14ac:dyDescent="0.25">
      <c r="A15" s="5">
        <v>4</v>
      </c>
      <c r="B15" s="1">
        <v>10000</v>
      </c>
      <c r="C15" s="1">
        <f>(0.00409+0.00351+0.00234+0.00263+0.00204)/5</f>
        <v>2.9220000000000001E-3</v>
      </c>
      <c r="E15" s="5">
        <v>4</v>
      </c>
      <c r="F15" s="4">
        <v>10000</v>
      </c>
      <c r="G15" s="1">
        <f>(0.00117+0.000877+0.00117+0.00175+0.000585)/5</f>
        <v>1.1103999999999999E-3</v>
      </c>
    </row>
    <row r="16" spans="1:11" x14ac:dyDescent="0.25">
      <c r="A16" s="5">
        <v>5</v>
      </c>
      <c r="B16" s="1">
        <v>20000</v>
      </c>
      <c r="C16" s="1">
        <f>(0.00263+0.00351+0.00321+0.00263+0.00292)/5</f>
        <v>2.98E-3</v>
      </c>
      <c r="E16" s="5">
        <v>5</v>
      </c>
      <c r="F16" s="4">
        <v>20000</v>
      </c>
      <c r="G16" s="1">
        <f>(0.00175+0.000585+0.00117+0.00117+0.000292)/5</f>
        <v>9.9339999999999997E-4</v>
      </c>
    </row>
    <row r="17" spans="1:7" x14ac:dyDescent="0.25">
      <c r="A17" s="10" t="s">
        <v>20</v>
      </c>
      <c r="B17" s="10"/>
      <c r="C17" s="10"/>
      <c r="E17" s="10" t="s">
        <v>12</v>
      </c>
      <c r="F17" s="10"/>
      <c r="G17" s="10"/>
    </row>
    <row r="18" spans="1:7" x14ac:dyDescent="0.25">
      <c r="A18" s="2" t="s">
        <v>3</v>
      </c>
      <c r="B18" s="2" t="s">
        <v>4</v>
      </c>
      <c r="C18" s="2" t="s">
        <v>9</v>
      </c>
      <c r="E18" s="2" t="s">
        <v>3</v>
      </c>
      <c r="F18" s="2" t="s">
        <v>18</v>
      </c>
      <c r="G18" s="2" t="s">
        <v>9</v>
      </c>
    </row>
    <row r="19" spans="1:7" x14ac:dyDescent="0.25">
      <c r="A19" s="5">
        <v>1</v>
      </c>
      <c r="B19" s="1">
        <v>1000</v>
      </c>
      <c r="C19" s="1">
        <f>(0.0394+0.0368+0.0406+0.0307+0.0304)/5</f>
        <v>3.5580000000000001E-2</v>
      </c>
      <c r="E19" s="5">
        <v>1</v>
      </c>
      <c r="F19" s="1" t="s">
        <v>13</v>
      </c>
      <c r="G19" s="1">
        <f>(0.0216+0.0213+0.0236+0.0242+0.021)/5</f>
        <v>2.2340000000000002E-2</v>
      </c>
    </row>
    <row r="20" spans="1:7" x14ac:dyDescent="0.25">
      <c r="A20" s="5">
        <v>2</v>
      </c>
      <c r="B20" s="1">
        <v>2000</v>
      </c>
      <c r="C20" s="1">
        <f>(0.0658+0.0383+0.0427+0.0359+0.0354)/5</f>
        <v>4.3619999999999992E-2</v>
      </c>
      <c r="E20" s="5">
        <v>2</v>
      </c>
      <c r="F20" s="1" t="s">
        <v>14</v>
      </c>
      <c r="G20" s="1">
        <f>(0.0239+0.0245+0.0257+0.0245+0.0315)/5</f>
        <v>2.6019999999999998E-2</v>
      </c>
    </row>
    <row r="21" spans="1:7" x14ac:dyDescent="0.25">
      <c r="A21" s="5">
        <v>3</v>
      </c>
      <c r="B21" s="1">
        <v>5000</v>
      </c>
      <c r="C21" s="1">
        <f>(0.0157+0.0134+0.0134+0.0143+0.0143)/5</f>
        <v>1.422E-2</v>
      </c>
      <c r="E21" s="5">
        <v>3</v>
      </c>
      <c r="F21" s="1" t="s">
        <v>15</v>
      </c>
      <c r="G21" s="1">
        <f>(0.00906+0.0105+0.00906+0.0102+0.0122)/5</f>
        <v>1.0204000000000001E-2</v>
      </c>
    </row>
    <row r="22" spans="1:7" x14ac:dyDescent="0.25">
      <c r="A22" s="5">
        <v>4</v>
      </c>
      <c r="B22" s="1">
        <v>10000</v>
      </c>
      <c r="C22" s="1">
        <f>(0.00643+0.00614+0.00731+0.00731+0.00672)/5</f>
        <v>6.781999999999999E-3</v>
      </c>
      <c r="E22" s="5">
        <v>4</v>
      </c>
      <c r="F22" s="1" t="s">
        <v>16</v>
      </c>
      <c r="G22" s="1">
        <f>(0.00497+0.00497+0.00438+0.00643+0.0038)/5</f>
        <v>4.9099999999999994E-3</v>
      </c>
    </row>
    <row r="23" spans="1:7" x14ac:dyDescent="0.25">
      <c r="A23" s="5">
        <v>5</v>
      </c>
      <c r="B23" s="1">
        <v>20000</v>
      </c>
      <c r="C23" s="1">
        <f>(0.00702+0.00936+0.00848+0.0181+0.00731)/5</f>
        <v>1.0053999999999999E-2</v>
      </c>
      <c r="E23" s="5">
        <v>5</v>
      </c>
      <c r="F23" s="1" t="s">
        <v>17</v>
      </c>
      <c r="G23" s="1">
        <f>(0.00526+0.00438+0.00409+0.016+0.00409)/5</f>
        <v>6.7640000000000009E-3</v>
      </c>
    </row>
  </sheetData>
  <mergeCells count="9">
    <mergeCell ref="A10:B10"/>
    <mergeCell ref="E10:F10"/>
    <mergeCell ref="E17:G17"/>
    <mergeCell ref="A17:C17"/>
    <mergeCell ref="A1:C1"/>
    <mergeCell ref="E1:G1"/>
    <mergeCell ref="I1:K1"/>
    <mergeCell ref="A3:B3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4" sqref="B4:B8"/>
    </sheetView>
  </sheetViews>
  <sheetFormatPr defaultRowHeight="15" x14ac:dyDescent="0.25"/>
  <cols>
    <col min="1" max="1" width="5.85546875" customWidth="1"/>
    <col min="2" max="2" width="18.5703125" customWidth="1"/>
    <col min="3" max="3" width="25" customWidth="1"/>
    <col min="5" max="5" width="6.42578125" customWidth="1"/>
    <col min="6" max="6" width="21.140625" customWidth="1"/>
    <col min="7" max="7" width="28.5703125" customWidth="1"/>
    <col min="9" max="9" width="5" customWidth="1"/>
    <col min="10" max="10" width="19.85546875" customWidth="1"/>
    <col min="11" max="11" width="25" customWidth="1"/>
  </cols>
  <sheetData>
    <row r="1" spans="1:11" x14ac:dyDescent="0.25">
      <c r="A1" s="7" t="s">
        <v>0</v>
      </c>
      <c r="B1" s="7"/>
      <c r="C1" s="7"/>
      <c r="E1" s="7" t="s">
        <v>7</v>
      </c>
      <c r="F1" s="7"/>
      <c r="G1" s="7"/>
      <c r="I1" s="7" t="s">
        <v>8</v>
      </c>
      <c r="J1" s="7"/>
      <c r="K1" s="7"/>
    </row>
    <row r="3" spans="1:11" x14ac:dyDescent="0.25">
      <c r="A3" s="2" t="s">
        <v>3</v>
      </c>
      <c r="B3" s="2" t="s">
        <v>4</v>
      </c>
      <c r="C3" s="2" t="s">
        <v>9</v>
      </c>
      <c r="E3" s="2" t="s">
        <v>3</v>
      </c>
      <c r="F3" s="2" t="s">
        <v>4</v>
      </c>
      <c r="G3" s="2" t="s">
        <v>9</v>
      </c>
      <c r="I3" s="2" t="s">
        <v>3</v>
      </c>
      <c r="J3" s="2" t="s">
        <v>4</v>
      </c>
      <c r="K3" s="2" t="s">
        <v>9</v>
      </c>
    </row>
    <row r="4" spans="1:11" x14ac:dyDescent="0.25">
      <c r="A4" s="2">
        <v>1</v>
      </c>
      <c r="B4" s="1">
        <v>1000</v>
      </c>
      <c r="C4" s="1">
        <v>1.0567999999999999E-2</v>
      </c>
      <c r="E4" s="2">
        <v>1</v>
      </c>
      <c r="F4" s="1">
        <v>1000</v>
      </c>
      <c r="G4" s="1">
        <v>8.1879999999999995E-4</v>
      </c>
      <c r="I4" s="2">
        <v>1</v>
      </c>
      <c r="J4" s="1">
        <v>1000</v>
      </c>
      <c r="K4" s="1">
        <v>2.1299999999999999E-3</v>
      </c>
    </row>
    <row r="5" spans="1:11" x14ac:dyDescent="0.25">
      <c r="A5" s="2">
        <v>2</v>
      </c>
      <c r="B5" s="1">
        <v>2000</v>
      </c>
      <c r="C5" s="1">
        <v>2.3519999999999999E-2</v>
      </c>
      <c r="E5" s="2">
        <v>2</v>
      </c>
      <c r="F5" s="1">
        <v>2000</v>
      </c>
      <c r="G5" s="1">
        <v>1.2274E-3</v>
      </c>
      <c r="I5" s="2">
        <v>2</v>
      </c>
      <c r="J5" s="1">
        <v>2000</v>
      </c>
      <c r="K5" s="1">
        <v>6.8900000000000003E-3</v>
      </c>
    </row>
    <row r="6" spans="1:11" x14ac:dyDescent="0.25">
      <c r="A6" s="2">
        <v>3</v>
      </c>
      <c r="B6" s="1">
        <v>5000</v>
      </c>
      <c r="C6" s="1">
        <v>6.3100000000000003E-2</v>
      </c>
      <c r="E6" s="2">
        <v>3</v>
      </c>
      <c r="F6" s="1">
        <v>5000</v>
      </c>
      <c r="G6" s="1">
        <v>2.6800000000000001E-3</v>
      </c>
      <c r="I6" s="2">
        <v>3</v>
      </c>
      <c r="J6" s="1">
        <v>5000</v>
      </c>
      <c r="K6" s="1">
        <v>7.3039999999999997E-3</v>
      </c>
    </row>
    <row r="7" spans="1:11" x14ac:dyDescent="0.25">
      <c r="A7" s="2">
        <v>4</v>
      </c>
      <c r="B7" s="1">
        <v>10000</v>
      </c>
      <c r="C7" s="1">
        <v>9.8699999999999996E-2</v>
      </c>
      <c r="E7" s="2">
        <v>4</v>
      </c>
      <c r="F7" s="1">
        <v>10000</v>
      </c>
      <c r="G7" s="1">
        <v>4.4000000000000003E-3</v>
      </c>
      <c r="I7" s="2">
        <v>4</v>
      </c>
      <c r="J7" s="1">
        <v>10000</v>
      </c>
      <c r="K7" s="1">
        <v>2.1000000000000001E-2</v>
      </c>
    </row>
    <row r="8" spans="1:11" x14ac:dyDescent="0.25">
      <c r="A8" s="2">
        <v>5</v>
      </c>
      <c r="B8" s="1">
        <v>20000</v>
      </c>
      <c r="C8" s="1">
        <v>0.14019999999999999</v>
      </c>
      <c r="E8" s="2">
        <v>5</v>
      </c>
      <c r="F8" s="1">
        <v>20000</v>
      </c>
      <c r="G8" s="1">
        <v>5.4000000000000003E-3</v>
      </c>
      <c r="I8" s="2">
        <v>5</v>
      </c>
      <c r="J8" s="1">
        <v>20000</v>
      </c>
      <c r="K8" s="1">
        <v>3.73E-2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tabSelected="1" topLeftCell="H1" workbookViewId="0">
      <selection activeCell="M3" sqref="M3:O8"/>
    </sheetView>
  </sheetViews>
  <sheetFormatPr defaultRowHeight="15" x14ac:dyDescent="0.25"/>
  <cols>
    <col min="2" max="2" width="5.42578125" customWidth="1"/>
    <col min="3" max="3" width="18" customWidth="1"/>
    <col min="4" max="4" width="17" customWidth="1"/>
    <col min="8" max="8" width="6" customWidth="1"/>
    <col min="9" max="9" width="15.85546875" customWidth="1"/>
    <col min="10" max="10" width="19.42578125" customWidth="1"/>
    <col min="13" max="13" width="4.42578125" customWidth="1"/>
    <col min="14" max="14" width="19.140625" customWidth="1"/>
    <col min="15" max="15" width="21.5703125" customWidth="1"/>
  </cols>
  <sheetData>
    <row r="2" spans="2:15" x14ac:dyDescent="0.25">
      <c r="C2" t="s">
        <v>0</v>
      </c>
      <c r="I2" t="s">
        <v>7</v>
      </c>
    </row>
    <row r="3" spans="2:15" x14ac:dyDescent="0.25">
      <c r="B3" s="11" t="s">
        <v>3</v>
      </c>
      <c r="C3" s="11" t="s">
        <v>4</v>
      </c>
      <c r="D3" s="11" t="s">
        <v>19</v>
      </c>
      <c r="H3" s="11" t="s">
        <v>3</v>
      </c>
      <c r="I3" s="11" t="s">
        <v>4</v>
      </c>
      <c r="J3" s="11" t="s">
        <v>19</v>
      </c>
      <c r="M3" s="11" t="s">
        <v>3</v>
      </c>
      <c r="N3" s="11" t="s">
        <v>4</v>
      </c>
      <c r="O3" s="11" t="s">
        <v>19</v>
      </c>
    </row>
    <row r="4" spans="2:15" x14ac:dyDescent="0.25">
      <c r="B4" s="11">
        <v>1</v>
      </c>
      <c r="C4" s="1">
        <v>1000</v>
      </c>
      <c r="D4" s="12">
        <v>1.95010649E-2</v>
      </c>
      <c r="H4" s="11">
        <v>1</v>
      </c>
      <c r="I4" s="1">
        <v>1000</v>
      </c>
      <c r="J4" s="12">
        <v>2.08136365E-2</v>
      </c>
      <c r="M4" s="11">
        <v>1</v>
      </c>
      <c r="N4" s="1">
        <v>1000</v>
      </c>
      <c r="O4" s="12">
        <v>1.8356270000000001E-4</v>
      </c>
    </row>
    <row r="5" spans="2:15" x14ac:dyDescent="0.25">
      <c r="B5" s="11">
        <v>2</v>
      </c>
      <c r="C5" s="1">
        <v>2000</v>
      </c>
      <c r="D5" s="12">
        <v>4.9447436900000002E-2</v>
      </c>
      <c r="H5" s="11">
        <v>2</v>
      </c>
      <c r="I5" s="1">
        <v>2000</v>
      </c>
      <c r="J5" s="12">
        <v>4.5217600699999999E-2</v>
      </c>
      <c r="M5" s="11">
        <v>2</v>
      </c>
      <c r="N5" s="1">
        <v>2000</v>
      </c>
      <c r="O5" s="12">
        <v>1.18428E-5</v>
      </c>
    </row>
    <row r="6" spans="2:15" x14ac:dyDescent="0.25">
      <c r="B6" s="11">
        <v>3</v>
      </c>
      <c r="C6" s="1">
        <v>5000</v>
      </c>
      <c r="D6" s="12">
        <v>0.2626840808</v>
      </c>
      <c r="H6" s="11">
        <v>3</v>
      </c>
      <c r="I6" s="1">
        <v>5000</v>
      </c>
      <c r="J6" s="12">
        <v>0.13043014850000001</v>
      </c>
      <c r="M6" s="11">
        <v>3</v>
      </c>
      <c r="N6" s="1">
        <v>5000</v>
      </c>
      <c r="O6" s="12">
        <v>1.18428E-5</v>
      </c>
    </row>
    <row r="7" spans="2:15" x14ac:dyDescent="0.25">
      <c r="B7" s="11">
        <v>4</v>
      </c>
      <c r="C7" s="1">
        <v>10000</v>
      </c>
      <c r="D7" s="12">
        <v>0.72013011240000002</v>
      </c>
      <c r="H7" s="11">
        <v>4</v>
      </c>
      <c r="I7" s="1">
        <v>10000</v>
      </c>
      <c r="J7" s="12">
        <v>0.3801858917</v>
      </c>
      <c r="M7" s="11">
        <v>4</v>
      </c>
      <c r="N7" s="1">
        <v>10000</v>
      </c>
      <c r="O7" s="12">
        <v>1.3816500000000001E-5</v>
      </c>
    </row>
    <row r="8" spans="2:15" x14ac:dyDescent="0.25">
      <c r="B8" s="11">
        <v>5</v>
      </c>
      <c r="C8" s="1">
        <v>20000</v>
      </c>
      <c r="D8" s="12">
        <v>1.8041425946</v>
      </c>
      <c r="H8" s="11">
        <v>5</v>
      </c>
      <c r="I8" s="1">
        <v>20000</v>
      </c>
      <c r="J8" s="12">
        <v>0.94640759990000001</v>
      </c>
      <c r="M8" s="11">
        <v>5</v>
      </c>
      <c r="N8" s="1">
        <v>20000</v>
      </c>
      <c r="O8" s="12">
        <v>1.97379E-5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Tablica</vt:lpstr>
      <vt:lpstr>Lista</vt:lpstr>
      <vt:lpstr>Kopiec</vt:lpstr>
      <vt:lpstr>BST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2017-05-29T11:34:51Z</dcterms:modified>
</cp:coreProperties>
</file>